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430" windowHeight="9120" tabRatio="858" activeTab="4"/>
  </bookViews>
  <sheets>
    <sheet name="доходы" sheetId="73" r:id="rId1"/>
    <sheet name="вед23-25" sheetId="57" r:id="rId2"/>
    <sheet name="фун23-25" sheetId="71" r:id="rId3"/>
    <sheet name="пр23-25" sheetId="58" r:id="rId4"/>
    <sheet name="ист23-24" sheetId="59" r:id="rId5"/>
  </sheets>
  <calcPr calcId="124519"/>
</workbook>
</file>

<file path=xl/calcChain.xml><?xml version="1.0" encoding="utf-8"?>
<calcChain xmlns="http://schemas.openxmlformats.org/spreadsheetml/2006/main">
  <c r="Q345" i="71"/>
  <c r="Q339"/>
  <c r="R220" i="57"/>
  <c r="R267"/>
  <c r="R268"/>
  <c r="R338"/>
  <c r="R344"/>
  <c r="O11" i="59"/>
  <c r="O12"/>
  <c r="O13"/>
  <c r="O14"/>
  <c r="O15"/>
  <c r="O16"/>
  <c r="O17"/>
  <c r="O18"/>
  <c r="O19"/>
  <c r="O20"/>
  <c r="N10"/>
  <c r="N21"/>
  <c r="N24"/>
  <c r="N23" s="1"/>
  <c r="N22" s="1"/>
  <c r="N26"/>
  <c r="O26" s="1"/>
  <c r="N27"/>
  <c r="N28"/>
  <c r="O28" s="1"/>
  <c r="O27"/>
  <c r="O29"/>
  <c r="M11"/>
  <c r="M12"/>
  <c r="M13"/>
  <c r="M14"/>
  <c r="M15"/>
  <c r="M16"/>
  <c r="M17"/>
  <c r="M18"/>
  <c r="M19"/>
  <c r="M20"/>
  <c r="M26"/>
  <c r="M27"/>
  <c r="M28"/>
  <c r="M29"/>
  <c r="P215" i="58"/>
  <c r="P12" s="1"/>
  <c r="P133"/>
  <c r="P137"/>
  <c r="P172"/>
  <c r="P210"/>
  <c r="P92"/>
  <c r="P93"/>
  <c r="P103"/>
  <c r="P100"/>
  <c r="P99" s="1"/>
  <c r="P101"/>
  <c r="P94"/>
  <c r="P95"/>
  <c r="P31"/>
  <c r="M190" i="71" l="1"/>
  <c r="P144" i="58"/>
  <c r="P173"/>
  <c r="P174"/>
  <c r="P37"/>
  <c r="P38"/>
  <c r="P39"/>
  <c r="P40"/>
  <c r="P48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1"/>
  <c r="Q242"/>
  <c r="Q243"/>
  <c r="Q244"/>
  <c r="Q245"/>
  <c r="Q246"/>
  <c r="Q247"/>
  <c r="Q248"/>
  <c r="Q249"/>
  <c r="Q250"/>
  <c r="Q251"/>
  <c r="Q252"/>
  <c r="Q253"/>
  <c r="Q254"/>
  <c r="Q255"/>
  <c r="O216" l="1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1"/>
  <c r="O242"/>
  <c r="O243"/>
  <c r="O244"/>
  <c r="O245"/>
  <c r="O246"/>
  <c r="O247"/>
  <c r="O248"/>
  <c r="O249"/>
  <c r="O250"/>
  <c r="O251"/>
  <c r="O252"/>
  <c r="O253"/>
  <c r="O254"/>
  <c r="O255"/>
  <c r="N189" i="71"/>
  <c r="M184"/>
  <c r="N191"/>
  <c r="M204"/>
  <c r="M219"/>
  <c r="M333"/>
  <c r="Q109"/>
  <c r="Q11"/>
  <c r="R11" s="1"/>
  <c r="Q12"/>
  <c r="Q13"/>
  <c r="Q28"/>
  <c r="Q43"/>
  <c r="Q44"/>
  <c r="Q45"/>
  <c r="Q58"/>
  <c r="Q59"/>
  <c r="Q112"/>
  <c r="Q113"/>
  <c r="Q114"/>
  <c r="Q125"/>
  <c r="Q126"/>
  <c r="Q127"/>
  <c r="Q164"/>
  <c r="Q163" s="1"/>
  <c r="Q179"/>
  <c r="Q184"/>
  <c r="Q186"/>
  <c r="Q192"/>
  <c r="Q193"/>
  <c r="Q194"/>
  <c r="Q195"/>
  <c r="Q196"/>
  <c r="Q197"/>
  <c r="Q204"/>
  <c r="Q205"/>
  <c r="Q206"/>
  <c r="Q207"/>
  <c r="Q241"/>
  <c r="Q247"/>
  <c r="Q248"/>
  <c r="Q281"/>
  <c r="Q258"/>
  <c r="Q259"/>
  <c r="Q268"/>
  <c r="Q257" s="1"/>
  <c r="Q256" s="1"/>
  <c r="Q255" s="1"/>
  <c r="Q285"/>
  <c r="Q286"/>
  <c r="Q295"/>
  <c r="Q301"/>
  <c r="Q302"/>
  <c r="Q303"/>
  <c r="Q306"/>
  <c r="Q333"/>
  <c r="Q334"/>
  <c r="Q335"/>
  <c r="Q336"/>
  <c r="Q337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60"/>
  <c r="R161"/>
  <c r="R162"/>
  <c r="R164"/>
  <c r="R165"/>
  <c r="R166"/>
  <c r="R185"/>
  <c r="R186"/>
  <c r="R187"/>
  <c r="R188"/>
  <c r="R189"/>
  <c r="R190"/>
  <c r="R191"/>
  <c r="R193"/>
  <c r="R194"/>
  <c r="R195"/>
  <c r="R196"/>
  <c r="R197"/>
  <c r="R198"/>
  <c r="R199"/>
  <c r="R200"/>
  <c r="R201"/>
  <c r="R202"/>
  <c r="R203"/>
  <c r="R207"/>
  <c r="R208"/>
  <c r="R209"/>
  <c r="R211"/>
  <c r="R212"/>
  <c r="R213"/>
  <c r="R214"/>
  <c r="R215"/>
  <c r="R216"/>
  <c r="R217"/>
  <c r="R218"/>
  <c r="R241"/>
  <c r="R242"/>
  <c r="R243"/>
  <c r="R244"/>
  <c r="R245"/>
  <c r="R246"/>
  <c r="R247"/>
  <c r="R248"/>
  <c r="R249"/>
  <c r="R250"/>
  <c r="R251"/>
  <c r="R252"/>
  <c r="R253"/>
  <c r="R268"/>
  <c r="R269"/>
  <c r="R270"/>
  <c r="R271"/>
  <c r="R272"/>
  <c r="R282"/>
  <c r="R283"/>
  <c r="R284"/>
  <c r="R285"/>
  <c r="R286"/>
  <c r="R287"/>
  <c r="R288"/>
  <c r="R289"/>
  <c r="R290"/>
  <c r="R291"/>
  <c r="R296"/>
  <c r="R297"/>
  <c r="R298"/>
  <c r="R299"/>
  <c r="R300"/>
  <c r="R302"/>
  <c r="R303"/>
  <c r="R304"/>
  <c r="R305"/>
  <c r="R306"/>
  <c r="R307"/>
  <c r="R334"/>
  <c r="R335"/>
  <c r="R336"/>
  <c r="R337"/>
  <c r="R338"/>
  <c r="R339"/>
  <c r="R340"/>
  <c r="R341"/>
  <c r="R342"/>
  <c r="R343"/>
  <c r="N188"/>
  <c r="P188" s="1"/>
  <c r="R56" i="57"/>
  <c r="Q63" i="71"/>
  <c r="Q36"/>
  <c r="Q30"/>
  <c r="Q29" s="1"/>
  <c r="R243" i="57"/>
  <c r="S249"/>
  <c r="N190" i="71" l="1"/>
  <c r="Q159"/>
  <c r="R163"/>
  <c r="Q254"/>
  <c r="R271" i="57"/>
  <c r="R270"/>
  <c r="R362"/>
  <c r="R363"/>
  <c r="R364"/>
  <c r="R365"/>
  <c r="R376"/>
  <c r="O380"/>
  <c r="Q380" s="1"/>
  <c r="R366"/>
  <c r="R332"/>
  <c r="R339"/>
  <c r="R340"/>
  <c r="R341"/>
  <c r="R342"/>
  <c r="R283"/>
  <c r="R284"/>
  <c r="R285"/>
  <c r="R286"/>
  <c r="R272"/>
  <c r="R273"/>
  <c r="R274"/>
  <c r="R275"/>
  <c r="R276"/>
  <c r="R265"/>
  <c r="R262" s="1"/>
  <c r="R261" s="1"/>
  <c r="R260" s="1"/>
  <c r="S247"/>
  <c r="S248"/>
  <c r="R239"/>
  <c r="R234" s="1"/>
  <c r="R233" s="1"/>
  <c r="R223"/>
  <c r="R222" s="1"/>
  <c r="R221" s="1"/>
  <c r="R51"/>
  <c r="R392"/>
  <c r="R388" s="1"/>
  <c r="R354" s="1"/>
  <c r="O396"/>
  <c r="Q396"/>
  <c r="R314"/>
  <c r="R175"/>
  <c r="R174" s="1"/>
  <c r="R173" s="1"/>
  <c r="R172" s="1"/>
  <c r="R176"/>
  <c r="R129"/>
  <c r="R128" s="1"/>
  <c r="R36"/>
  <c r="R37"/>
  <c r="R31"/>
  <c r="R30" s="1"/>
  <c r="S20"/>
  <c r="S34"/>
  <c r="S55"/>
  <c r="S132"/>
  <c r="S179"/>
  <c r="S317"/>
  <c r="S396"/>
  <c r="R15"/>
  <c r="G93" i="73"/>
  <c r="I93" s="1"/>
  <c r="E93"/>
  <c r="I92"/>
  <c r="I91"/>
  <c r="I90"/>
  <c r="H90"/>
  <c r="I89"/>
  <c r="G88"/>
  <c r="I88" s="1"/>
  <c r="E88"/>
  <c r="E87"/>
  <c r="G87" s="1"/>
  <c r="I87" s="1"/>
  <c r="G86"/>
  <c r="I86" s="1"/>
  <c r="E86"/>
  <c r="E85"/>
  <c r="G85" s="1"/>
  <c r="I85" s="1"/>
  <c r="H84"/>
  <c r="F84"/>
  <c r="D84"/>
  <c r="C84"/>
  <c r="E84" s="1"/>
  <c r="G84" s="1"/>
  <c r="I84" s="1"/>
  <c r="E83"/>
  <c r="G83" s="1"/>
  <c r="I83" s="1"/>
  <c r="G82"/>
  <c r="I82" s="1"/>
  <c r="E82"/>
  <c r="E81"/>
  <c r="G81" s="1"/>
  <c r="I81" s="1"/>
  <c r="G80"/>
  <c r="I80" s="1"/>
  <c r="E80"/>
  <c r="E79"/>
  <c r="G79" s="1"/>
  <c r="I79" s="1"/>
  <c r="G78"/>
  <c r="I78" s="1"/>
  <c r="E78"/>
  <c r="E77"/>
  <c r="G77" s="1"/>
  <c r="I77" s="1"/>
  <c r="H76"/>
  <c r="H74" s="1"/>
  <c r="H61" s="1"/>
  <c r="H94" s="1"/>
  <c r="D76"/>
  <c r="C76"/>
  <c r="C74" s="1"/>
  <c r="E74" s="1"/>
  <c r="G74" s="1"/>
  <c r="I74" s="1"/>
  <c r="G75"/>
  <c r="I75" s="1"/>
  <c r="E75"/>
  <c r="D74"/>
  <c r="E73"/>
  <c r="G73" s="1"/>
  <c r="I73" s="1"/>
  <c r="G72"/>
  <c r="I72" s="1"/>
  <c r="E72"/>
  <c r="E71"/>
  <c r="G71" s="1"/>
  <c r="I71" s="1"/>
  <c r="G70"/>
  <c r="I70" s="1"/>
  <c r="E70"/>
  <c r="E69"/>
  <c r="G69" s="1"/>
  <c r="I69" s="1"/>
  <c r="G68"/>
  <c r="I68" s="1"/>
  <c r="E68"/>
  <c r="E67"/>
  <c r="G67" s="1"/>
  <c r="I67" s="1"/>
  <c r="H66"/>
  <c r="F66"/>
  <c r="D66"/>
  <c r="C66"/>
  <c r="E66" s="1"/>
  <c r="G66" s="1"/>
  <c r="I66" s="1"/>
  <c r="I65"/>
  <c r="G64"/>
  <c r="I64" s="1"/>
  <c r="E64"/>
  <c r="E63"/>
  <c r="G63" s="1"/>
  <c r="I63" s="1"/>
  <c r="H62"/>
  <c r="D62"/>
  <c r="C62"/>
  <c r="C61" s="1"/>
  <c r="E61" s="1"/>
  <c r="G61" s="1"/>
  <c r="I61" s="1"/>
  <c r="F61"/>
  <c r="F94" s="1"/>
  <c r="D61"/>
  <c r="D94" s="1"/>
  <c r="E60"/>
  <c r="G60" s="1"/>
  <c r="I60" s="1"/>
  <c r="E59"/>
  <c r="G59" s="1"/>
  <c r="I59" s="1"/>
  <c r="E58"/>
  <c r="G58" s="1"/>
  <c r="I58" s="1"/>
  <c r="E57"/>
  <c r="G57" s="1"/>
  <c r="I57" s="1"/>
  <c r="E56"/>
  <c r="G56" s="1"/>
  <c r="I56" s="1"/>
  <c r="C55"/>
  <c r="E55" s="1"/>
  <c r="G55" s="1"/>
  <c r="I55" s="1"/>
  <c r="E54"/>
  <c r="G54" s="1"/>
  <c r="I54" s="1"/>
  <c r="E53"/>
  <c r="G53" s="1"/>
  <c r="I53" s="1"/>
  <c r="E52"/>
  <c r="G52" s="1"/>
  <c r="I52" s="1"/>
  <c r="E51"/>
  <c r="G51" s="1"/>
  <c r="I51" s="1"/>
  <c r="C50"/>
  <c r="E50" s="1"/>
  <c r="G50" s="1"/>
  <c r="I50" s="1"/>
  <c r="E49"/>
  <c r="G49" s="1"/>
  <c r="I49" s="1"/>
  <c r="E48"/>
  <c r="G48" s="1"/>
  <c r="I48" s="1"/>
  <c r="G47"/>
  <c r="I47" s="1"/>
  <c r="E47"/>
  <c r="E46"/>
  <c r="G46" s="1"/>
  <c r="I46" s="1"/>
  <c r="C45"/>
  <c r="E45" s="1"/>
  <c r="G45" s="1"/>
  <c r="I45" s="1"/>
  <c r="C44"/>
  <c r="E44" s="1"/>
  <c r="G44" s="1"/>
  <c r="I44" s="1"/>
  <c r="E43"/>
  <c r="G43" s="1"/>
  <c r="I43" s="1"/>
  <c r="E42"/>
  <c r="G42" s="1"/>
  <c r="I42" s="1"/>
  <c r="G41"/>
  <c r="I41" s="1"/>
  <c r="E41"/>
  <c r="E40"/>
  <c r="G40" s="1"/>
  <c r="I40" s="1"/>
  <c r="C39"/>
  <c r="E39" s="1"/>
  <c r="G39" s="1"/>
  <c r="I39" s="1"/>
  <c r="E38"/>
  <c r="G38" s="1"/>
  <c r="I38" s="1"/>
  <c r="E37"/>
  <c r="G37" s="1"/>
  <c r="I37" s="1"/>
  <c r="C36"/>
  <c r="E36" s="1"/>
  <c r="G36" s="1"/>
  <c r="I36" s="1"/>
  <c r="E35"/>
  <c r="G35" s="1"/>
  <c r="I35" s="1"/>
  <c r="C34"/>
  <c r="E34" s="1"/>
  <c r="G34" s="1"/>
  <c r="I34" s="1"/>
  <c r="C33"/>
  <c r="E33" s="1"/>
  <c r="G33" s="1"/>
  <c r="I33" s="1"/>
  <c r="E32"/>
  <c r="G32" s="1"/>
  <c r="I32" s="1"/>
  <c r="E31"/>
  <c r="G31" s="1"/>
  <c r="I31" s="1"/>
  <c r="C30"/>
  <c r="E30" s="1"/>
  <c r="G30" s="1"/>
  <c r="I30" s="1"/>
  <c r="E29"/>
  <c r="G29" s="1"/>
  <c r="I29" s="1"/>
  <c r="E28"/>
  <c r="G28" s="1"/>
  <c r="I28" s="1"/>
  <c r="E27"/>
  <c r="G27" s="1"/>
  <c r="I27" s="1"/>
  <c r="C26"/>
  <c r="E26" s="1"/>
  <c r="G26" s="1"/>
  <c r="I26" s="1"/>
  <c r="E25"/>
  <c r="G25" s="1"/>
  <c r="I25" s="1"/>
  <c r="C24"/>
  <c r="E24" s="1"/>
  <c r="G24" s="1"/>
  <c r="I24" s="1"/>
  <c r="E21"/>
  <c r="G21" s="1"/>
  <c r="I21" s="1"/>
  <c r="E20"/>
  <c r="G20" s="1"/>
  <c r="I20" s="1"/>
  <c r="E19"/>
  <c r="G19" s="1"/>
  <c r="I19" s="1"/>
  <c r="E18"/>
  <c r="G18" s="1"/>
  <c r="I18" s="1"/>
  <c r="C17"/>
  <c r="E17" s="1"/>
  <c r="G17" s="1"/>
  <c r="I17" s="1"/>
  <c r="E16"/>
  <c r="G16" s="1"/>
  <c r="I16" s="1"/>
  <c r="E15"/>
  <c r="G15" s="1"/>
  <c r="I15" s="1"/>
  <c r="C14"/>
  <c r="E14" s="1"/>
  <c r="G14" s="1"/>
  <c r="I14" s="1"/>
  <c r="C13"/>
  <c r="E13" s="1"/>
  <c r="G13" s="1"/>
  <c r="I13" s="1"/>
  <c r="Q158" i="71" l="1"/>
  <c r="R159"/>
  <c r="Q10"/>
  <c r="R127" i="57"/>
  <c r="R126" s="1"/>
  <c r="R125" s="1"/>
  <c r="R14"/>
  <c r="R13" s="1"/>
  <c r="R313"/>
  <c r="R307" s="1"/>
  <c r="R12"/>
  <c r="E62" i="73"/>
  <c r="G62" s="1"/>
  <c r="I62" s="1"/>
  <c r="E76"/>
  <c r="G76" s="1"/>
  <c r="I76" s="1"/>
  <c r="C23"/>
  <c r="C22" l="1"/>
  <c r="E23"/>
  <c r="G23" s="1"/>
  <c r="I23" s="1"/>
  <c r="C12" l="1"/>
  <c r="E22"/>
  <c r="G22" s="1"/>
  <c r="I22" s="1"/>
  <c r="C94" l="1"/>
  <c r="E94" s="1"/>
  <c r="G94" s="1"/>
  <c r="I94" s="1"/>
  <c r="E12"/>
  <c r="G12" s="1"/>
  <c r="I12" s="1"/>
  <c r="N269" i="58" l="1"/>
  <c r="N256" s="1"/>
  <c r="O372" i="71"/>
  <c r="P169" i="57"/>
  <c r="P156" s="1"/>
  <c r="L28" i="59"/>
  <c r="L27" s="1"/>
  <c r="L26" s="1"/>
  <c r="K11"/>
  <c r="K12"/>
  <c r="K13"/>
  <c r="K14"/>
  <c r="K15"/>
  <c r="K16"/>
  <c r="K17"/>
  <c r="K18"/>
  <c r="K19"/>
  <c r="K20"/>
  <c r="K26"/>
  <c r="K27"/>
  <c r="K28"/>
  <c r="K29"/>
  <c r="M200" i="58"/>
  <c r="O200" s="1"/>
  <c r="Q200" s="1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1"/>
  <c r="M242"/>
  <c r="M243"/>
  <c r="M244"/>
  <c r="M245"/>
  <c r="M246"/>
  <c r="M247"/>
  <c r="M248"/>
  <c r="M249"/>
  <c r="M250"/>
  <c r="M251"/>
  <c r="M252"/>
  <c r="M253"/>
  <c r="M254"/>
  <c r="M255"/>
  <c r="M271"/>
  <c r="O271" s="1"/>
  <c r="Q271" s="1"/>
  <c r="M273"/>
  <c r="Q273" s="1"/>
  <c r="O359" i="71"/>
  <c r="O10" s="1"/>
  <c r="N177"/>
  <c r="N178"/>
  <c r="P178" s="1"/>
  <c r="R178" s="1"/>
  <c r="N265"/>
  <c r="P265" s="1"/>
  <c r="R265" s="1"/>
  <c r="N267"/>
  <c r="P267" s="1"/>
  <c r="R267" s="1"/>
  <c r="N373"/>
  <c r="P373" s="1"/>
  <c r="R373" s="1"/>
  <c r="O170" i="57"/>
  <c r="Q170" s="1"/>
  <c r="S170" s="1"/>
  <c r="O213"/>
  <c r="Q213" s="1"/>
  <c r="S213" s="1"/>
  <c r="O246"/>
  <c r="Q246" s="1"/>
  <c r="S246" s="1"/>
  <c r="O372"/>
  <c r="Q372" s="1"/>
  <c r="S372" s="1"/>
  <c r="O374"/>
  <c r="Q374" s="1"/>
  <c r="S374" s="1"/>
  <c r="O375"/>
  <c r="Q375" s="1"/>
  <c r="S375" s="1"/>
  <c r="S380"/>
  <c r="O381"/>
  <c r="Q381" s="1"/>
  <c r="S381" s="1"/>
  <c r="N251"/>
  <c r="N250" s="1"/>
  <c r="N220" s="1"/>
  <c r="N211"/>
  <c r="N197" s="1"/>
  <c r="L256" i="58"/>
  <c r="L12" s="1"/>
  <c r="L269"/>
  <c r="K199"/>
  <c r="M199" s="1"/>
  <c r="O199" s="1"/>
  <c r="Q199" s="1"/>
  <c r="K200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1"/>
  <c r="K242"/>
  <c r="K243"/>
  <c r="K244"/>
  <c r="K245"/>
  <c r="K246"/>
  <c r="K247"/>
  <c r="K248"/>
  <c r="K249"/>
  <c r="K250"/>
  <c r="K251"/>
  <c r="K252"/>
  <c r="K253"/>
  <c r="K254"/>
  <c r="K255"/>
  <c r="K272"/>
  <c r="M272" s="1"/>
  <c r="O272" s="1"/>
  <c r="Q272" s="1"/>
  <c r="J28" i="59"/>
  <c r="J27" s="1"/>
  <c r="J26" s="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10"/>
  <c r="M339" i="71"/>
  <c r="M345"/>
  <c r="M304"/>
  <c r="M303" s="1"/>
  <c r="M302" s="1"/>
  <c r="M301" s="1"/>
  <c r="M295" s="1"/>
  <c r="M263"/>
  <c r="M258" s="1"/>
  <c r="M257" s="1"/>
  <c r="M256" s="1"/>
  <c r="M255" s="1"/>
  <c r="M254" s="1"/>
  <c r="M206"/>
  <c r="M205" s="1"/>
  <c r="M192" s="1"/>
  <c r="M186"/>
  <c r="M372"/>
  <c r="M359" s="1"/>
  <c r="N169" i="57"/>
  <c r="N156" s="1"/>
  <c r="N125" s="1"/>
  <c r="N268"/>
  <c r="N267" s="1"/>
  <c r="N344"/>
  <c r="N341" s="1"/>
  <c r="N340" s="1"/>
  <c r="N339" s="1"/>
  <c r="N338" s="1"/>
  <c r="N332" s="1"/>
  <c r="N263"/>
  <c r="N262" s="1"/>
  <c r="N261" s="1"/>
  <c r="N260" s="1"/>
  <c r="N370"/>
  <c r="N365"/>
  <c r="N364" s="1"/>
  <c r="N363" s="1"/>
  <c r="N362" s="1"/>
  <c r="N354" s="1"/>
  <c r="N289"/>
  <c r="N285" s="1"/>
  <c r="N284" s="1"/>
  <c r="N283" s="1"/>
  <c r="N271" s="1"/>
  <c r="N270" s="1"/>
  <c r="P177" i="71" l="1"/>
  <c r="R177" s="1"/>
  <c r="M179"/>
  <c r="M158" s="1"/>
  <c r="M10" s="1"/>
  <c r="L21" i="59"/>
  <c r="N12" i="58"/>
  <c r="P12" i="57"/>
  <c r="N12"/>
  <c r="H10" i="59" l="1"/>
  <c r="H26"/>
  <c r="H27"/>
  <c r="H28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10"/>
  <c r="J256" i="58"/>
  <c r="J240" s="1"/>
  <c r="J269"/>
  <c r="K359" i="71"/>
  <c r="K10" s="1"/>
  <c r="K372"/>
  <c r="L169" i="57"/>
  <c r="L156" s="1"/>
  <c r="L12" s="1"/>
  <c r="F21" i="59"/>
  <c r="F26"/>
  <c r="F27"/>
  <c r="F28"/>
  <c r="E22"/>
  <c r="E23"/>
  <c r="E24"/>
  <c r="E25"/>
  <c r="E26"/>
  <c r="E27"/>
  <c r="E28"/>
  <c r="E29"/>
  <c r="C21"/>
  <c r="C10" s="1"/>
  <c r="D21"/>
  <c r="D26"/>
  <c r="D27"/>
  <c r="D28"/>
  <c r="E21" l="1"/>
  <c r="H211" i="58"/>
  <c r="K211" s="1"/>
  <c r="M211" s="1"/>
  <c r="O211" s="1"/>
  <c r="Q211" s="1"/>
  <c r="I212"/>
  <c r="I210" s="1"/>
  <c r="I209" s="1"/>
  <c r="I42"/>
  <c r="I39" s="1"/>
  <c r="I38" s="1"/>
  <c r="I37" s="1"/>
  <c r="I31" s="1"/>
  <c r="I261" i="71"/>
  <c r="I258" s="1"/>
  <c r="I257" s="1"/>
  <c r="I256" s="1"/>
  <c r="I255" s="1"/>
  <c r="I254" s="1"/>
  <c r="I164"/>
  <c r="I159" s="1"/>
  <c r="I158" s="1"/>
  <c r="J368" i="57"/>
  <c r="J364" s="1"/>
  <c r="J363" s="1"/>
  <c r="J362" s="1"/>
  <c r="J354" s="1"/>
  <c r="I19"/>
  <c r="K19" s="1"/>
  <c r="M19" s="1"/>
  <c r="O19" s="1"/>
  <c r="I22"/>
  <c r="K22" s="1"/>
  <c r="M22" s="1"/>
  <c r="O22" s="1"/>
  <c r="I27"/>
  <c r="K27" s="1"/>
  <c r="M27" s="1"/>
  <c r="O27" s="1"/>
  <c r="I29"/>
  <c r="K29" s="1"/>
  <c r="M29" s="1"/>
  <c r="O29" s="1"/>
  <c r="I33"/>
  <c r="K33" s="1"/>
  <c r="M33" s="1"/>
  <c r="O33" s="1"/>
  <c r="I35"/>
  <c r="K35" s="1"/>
  <c r="M35" s="1"/>
  <c r="O35" s="1"/>
  <c r="I39"/>
  <c r="K39" s="1"/>
  <c r="M39" s="1"/>
  <c r="O39" s="1"/>
  <c r="I41"/>
  <c r="K41" s="1"/>
  <c r="M41" s="1"/>
  <c r="O41" s="1"/>
  <c r="I42"/>
  <c r="K42" s="1"/>
  <c r="M42" s="1"/>
  <c r="O42" s="1"/>
  <c r="I43"/>
  <c r="K43" s="1"/>
  <c r="M43" s="1"/>
  <c r="O43" s="1"/>
  <c r="I48"/>
  <c r="K48" s="1"/>
  <c r="M48" s="1"/>
  <c r="O48" s="1"/>
  <c r="I50"/>
  <c r="K50" s="1"/>
  <c r="M50" s="1"/>
  <c r="O50" s="1"/>
  <c r="I54"/>
  <c r="K54" s="1"/>
  <c r="M54" s="1"/>
  <c r="O54" s="1"/>
  <c r="I57"/>
  <c r="K57" s="1"/>
  <c r="M57" s="1"/>
  <c r="O57" s="1"/>
  <c r="I62"/>
  <c r="K62" s="1"/>
  <c r="M62" s="1"/>
  <c r="O62" s="1"/>
  <c r="I68"/>
  <c r="K68" s="1"/>
  <c r="M68" s="1"/>
  <c r="O68" s="1"/>
  <c r="I73"/>
  <c r="K73" s="1"/>
  <c r="M73" s="1"/>
  <c r="O73" s="1"/>
  <c r="I77"/>
  <c r="K77" s="1"/>
  <c r="M77" s="1"/>
  <c r="O77" s="1"/>
  <c r="I81"/>
  <c r="K81" s="1"/>
  <c r="M81" s="1"/>
  <c r="O81" s="1"/>
  <c r="I85"/>
  <c r="K85" s="1"/>
  <c r="M85" s="1"/>
  <c r="O85" s="1"/>
  <c r="I87"/>
  <c r="K87" s="1"/>
  <c r="M87" s="1"/>
  <c r="O87" s="1"/>
  <c r="I88"/>
  <c r="K88" s="1"/>
  <c r="M88" s="1"/>
  <c r="O88" s="1"/>
  <c r="I89"/>
  <c r="K89" s="1"/>
  <c r="M89" s="1"/>
  <c r="O89" s="1"/>
  <c r="I93"/>
  <c r="K93" s="1"/>
  <c r="M93" s="1"/>
  <c r="O93" s="1"/>
  <c r="I98"/>
  <c r="K98" s="1"/>
  <c r="M98" s="1"/>
  <c r="O98" s="1"/>
  <c r="I102"/>
  <c r="K102" s="1"/>
  <c r="M102" s="1"/>
  <c r="O102" s="1"/>
  <c r="I105"/>
  <c r="K105" s="1"/>
  <c r="M105" s="1"/>
  <c r="O105" s="1"/>
  <c r="I110"/>
  <c r="K110" s="1"/>
  <c r="M110" s="1"/>
  <c r="O110" s="1"/>
  <c r="I115"/>
  <c r="K115" s="1"/>
  <c r="M115" s="1"/>
  <c r="O115" s="1"/>
  <c r="I116"/>
  <c r="K116" s="1"/>
  <c r="M116" s="1"/>
  <c r="O116" s="1"/>
  <c r="I118"/>
  <c r="K118" s="1"/>
  <c r="M118" s="1"/>
  <c r="O118" s="1"/>
  <c r="I119"/>
  <c r="K119" s="1"/>
  <c r="M119" s="1"/>
  <c r="O119" s="1"/>
  <c r="I120"/>
  <c r="K120" s="1"/>
  <c r="M120" s="1"/>
  <c r="O120" s="1"/>
  <c r="I121"/>
  <c r="K121" s="1"/>
  <c r="M121" s="1"/>
  <c r="O121" s="1"/>
  <c r="I122"/>
  <c r="K122" s="1"/>
  <c r="M122" s="1"/>
  <c r="O122" s="1"/>
  <c r="I124"/>
  <c r="K124" s="1"/>
  <c r="M124" s="1"/>
  <c r="O124" s="1"/>
  <c r="I131"/>
  <c r="K131" s="1"/>
  <c r="M131" s="1"/>
  <c r="O131" s="1"/>
  <c r="I134"/>
  <c r="K134" s="1"/>
  <c r="M134" s="1"/>
  <c r="O134" s="1"/>
  <c r="I135"/>
  <c r="K135" s="1"/>
  <c r="M135" s="1"/>
  <c r="O135" s="1"/>
  <c r="I140"/>
  <c r="K140" s="1"/>
  <c r="M140" s="1"/>
  <c r="O140" s="1"/>
  <c r="I143"/>
  <c r="K143" s="1"/>
  <c r="M143" s="1"/>
  <c r="O143" s="1"/>
  <c r="I149"/>
  <c r="K149" s="1"/>
  <c r="M149" s="1"/>
  <c r="O149" s="1"/>
  <c r="I155"/>
  <c r="K155" s="1"/>
  <c r="M155" s="1"/>
  <c r="O155" s="1"/>
  <c r="I161"/>
  <c r="K161" s="1"/>
  <c r="M161" s="1"/>
  <c r="O161" s="1"/>
  <c r="I163"/>
  <c r="K163" s="1"/>
  <c r="M163" s="1"/>
  <c r="O163" s="1"/>
  <c r="I166"/>
  <c r="K166" s="1"/>
  <c r="M166" s="1"/>
  <c r="O166" s="1"/>
  <c r="I168"/>
  <c r="K168" s="1"/>
  <c r="M168" s="1"/>
  <c r="O168" s="1"/>
  <c r="I169"/>
  <c r="I171"/>
  <c r="K171" s="1"/>
  <c r="M171" s="1"/>
  <c r="O171" s="1"/>
  <c r="I178"/>
  <c r="K178" s="1"/>
  <c r="M178" s="1"/>
  <c r="O178" s="1"/>
  <c r="I181"/>
  <c r="K181" s="1"/>
  <c r="M181" s="1"/>
  <c r="O181" s="1"/>
  <c r="I182"/>
  <c r="K182" s="1"/>
  <c r="M182" s="1"/>
  <c r="O182" s="1"/>
  <c r="I187"/>
  <c r="K187" s="1"/>
  <c r="M187" s="1"/>
  <c r="O187" s="1"/>
  <c r="I194"/>
  <c r="K194" s="1"/>
  <c r="M194" s="1"/>
  <c r="O194" s="1"/>
  <c r="Q194" s="1"/>
  <c r="S194" s="1"/>
  <c r="I195"/>
  <c r="K195" s="1"/>
  <c r="M195" s="1"/>
  <c r="O195" s="1"/>
  <c r="Q195" s="1"/>
  <c r="S195" s="1"/>
  <c r="I196"/>
  <c r="K196" s="1"/>
  <c r="M196" s="1"/>
  <c r="O196" s="1"/>
  <c r="Q196" s="1"/>
  <c r="S196" s="1"/>
  <c r="I201"/>
  <c r="K201" s="1"/>
  <c r="M201" s="1"/>
  <c r="O201" s="1"/>
  <c r="Q201" s="1"/>
  <c r="S201" s="1"/>
  <c r="I206"/>
  <c r="K206" s="1"/>
  <c r="M206" s="1"/>
  <c r="O206" s="1"/>
  <c r="Q206" s="1"/>
  <c r="S206" s="1"/>
  <c r="I207"/>
  <c r="K207" s="1"/>
  <c r="M207" s="1"/>
  <c r="O207" s="1"/>
  <c r="Q207" s="1"/>
  <c r="S207" s="1"/>
  <c r="I208"/>
  <c r="K208" s="1"/>
  <c r="M208" s="1"/>
  <c r="O208" s="1"/>
  <c r="Q208" s="1"/>
  <c r="S208" s="1"/>
  <c r="I210"/>
  <c r="K210" s="1"/>
  <c r="M210" s="1"/>
  <c r="O210" s="1"/>
  <c r="Q210" s="1"/>
  <c r="S210" s="1"/>
  <c r="I214"/>
  <c r="K214" s="1"/>
  <c r="M214" s="1"/>
  <c r="O214" s="1"/>
  <c r="Q214" s="1"/>
  <c r="S214" s="1"/>
  <c r="I215"/>
  <c r="K215" s="1"/>
  <c r="M215" s="1"/>
  <c r="O215" s="1"/>
  <c r="Q215" s="1"/>
  <c r="S215" s="1"/>
  <c r="I218"/>
  <c r="K218" s="1"/>
  <c r="M218" s="1"/>
  <c r="O218" s="1"/>
  <c r="Q218" s="1"/>
  <c r="S218" s="1"/>
  <c r="I219"/>
  <c r="K219" s="1"/>
  <c r="M219" s="1"/>
  <c r="O219" s="1"/>
  <c r="Q219" s="1"/>
  <c r="S219" s="1"/>
  <c r="I225"/>
  <c r="K225" s="1"/>
  <c r="M225" s="1"/>
  <c r="O225" s="1"/>
  <c r="Q225" s="1"/>
  <c r="S225" s="1"/>
  <c r="I227"/>
  <c r="K227" s="1"/>
  <c r="M227" s="1"/>
  <c r="O227" s="1"/>
  <c r="Q227" s="1"/>
  <c r="S227" s="1"/>
  <c r="I228"/>
  <c r="K228" s="1"/>
  <c r="M228" s="1"/>
  <c r="O228" s="1"/>
  <c r="Q228" s="1"/>
  <c r="S228" s="1"/>
  <c r="I232"/>
  <c r="K232" s="1"/>
  <c r="M232" s="1"/>
  <c r="O232" s="1"/>
  <c r="Q232" s="1"/>
  <c r="S232" s="1"/>
  <c r="I238"/>
  <c r="K238" s="1"/>
  <c r="M238" s="1"/>
  <c r="O238" s="1"/>
  <c r="Q238" s="1"/>
  <c r="S238" s="1"/>
  <c r="I241"/>
  <c r="K241" s="1"/>
  <c r="M241" s="1"/>
  <c r="O241" s="1"/>
  <c r="Q241" s="1"/>
  <c r="S241" s="1"/>
  <c r="I242"/>
  <c r="K242" s="1"/>
  <c r="M242" s="1"/>
  <c r="O242" s="1"/>
  <c r="Q242" s="1"/>
  <c r="S242" s="1"/>
  <c r="I245"/>
  <c r="K245" s="1"/>
  <c r="M245" s="1"/>
  <c r="O245" s="1"/>
  <c r="Q245" s="1"/>
  <c r="S245" s="1"/>
  <c r="I252"/>
  <c r="K252" s="1"/>
  <c r="M252" s="1"/>
  <c r="O252" s="1"/>
  <c r="Q252" s="1"/>
  <c r="S252" s="1"/>
  <c r="I255"/>
  <c r="K255" s="1"/>
  <c r="M255" s="1"/>
  <c r="O255" s="1"/>
  <c r="Q255" s="1"/>
  <c r="S255" s="1"/>
  <c r="I258"/>
  <c r="K258" s="1"/>
  <c r="M258" s="1"/>
  <c r="O258" s="1"/>
  <c r="Q258" s="1"/>
  <c r="S258" s="1"/>
  <c r="I259"/>
  <c r="K259" s="1"/>
  <c r="M259" s="1"/>
  <c r="O259" s="1"/>
  <c r="Q259" s="1"/>
  <c r="S259" s="1"/>
  <c r="I264"/>
  <c r="K264" s="1"/>
  <c r="M264" s="1"/>
  <c r="O264" s="1"/>
  <c r="Q264" s="1"/>
  <c r="S264" s="1"/>
  <c r="I266"/>
  <c r="K266" s="1"/>
  <c r="M266" s="1"/>
  <c r="O266" s="1"/>
  <c r="Q266" s="1"/>
  <c r="S266" s="1"/>
  <c r="I269"/>
  <c r="K269" s="1"/>
  <c r="M269" s="1"/>
  <c r="O269" s="1"/>
  <c r="Q269" s="1"/>
  <c r="S269" s="1"/>
  <c r="I277"/>
  <c r="K277" s="1"/>
  <c r="M277" s="1"/>
  <c r="O277" s="1"/>
  <c r="I278"/>
  <c r="K278" s="1"/>
  <c r="M278" s="1"/>
  <c r="O278" s="1"/>
  <c r="I280"/>
  <c r="K280" s="1"/>
  <c r="M280" s="1"/>
  <c r="O280" s="1"/>
  <c r="I281"/>
  <c r="K281" s="1"/>
  <c r="M281" s="1"/>
  <c r="O281" s="1"/>
  <c r="I282"/>
  <c r="K282" s="1"/>
  <c r="M282" s="1"/>
  <c r="O282" s="1"/>
  <c r="I287"/>
  <c r="K287" s="1"/>
  <c r="M287" s="1"/>
  <c r="O287" s="1"/>
  <c r="I288"/>
  <c r="K288" s="1"/>
  <c r="M288" s="1"/>
  <c r="O288" s="1"/>
  <c r="I290"/>
  <c r="K290" s="1"/>
  <c r="M290" s="1"/>
  <c r="O290" s="1"/>
  <c r="I291"/>
  <c r="K291" s="1"/>
  <c r="M291" s="1"/>
  <c r="O291" s="1"/>
  <c r="I292"/>
  <c r="K292" s="1"/>
  <c r="M292" s="1"/>
  <c r="O292" s="1"/>
  <c r="I293"/>
  <c r="K293" s="1"/>
  <c r="M293" s="1"/>
  <c r="O293" s="1"/>
  <c r="I294"/>
  <c r="K294" s="1"/>
  <c r="M294" s="1"/>
  <c r="O294" s="1"/>
  <c r="I295"/>
  <c r="K295" s="1"/>
  <c r="M295" s="1"/>
  <c r="O295" s="1"/>
  <c r="I296"/>
  <c r="K296" s="1"/>
  <c r="M296" s="1"/>
  <c r="O296" s="1"/>
  <c r="I302"/>
  <c r="K302" s="1"/>
  <c r="M302" s="1"/>
  <c r="O302" s="1"/>
  <c r="I303"/>
  <c r="K303" s="1"/>
  <c r="M303" s="1"/>
  <c r="O303" s="1"/>
  <c r="I305"/>
  <c r="K305" s="1"/>
  <c r="M305" s="1"/>
  <c r="O305" s="1"/>
  <c r="I306"/>
  <c r="K306" s="1"/>
  <c r="M306" s="1"/>
  <c r="O306" s="1"/>
  <c r="I311"/>
  <c r="K311" s="1"/>
  <c r="M311" s="1"/>
  <c r="O311" s="1"/>
  <c r="I312"/>
  <c r="K312" s="1"/>
  <c r="M312" s="1"/>
  <c r="O312" s="1"/>
  <c r="I316"/>
  <c r="K316" s="1"/>
  <c r="M316" s="1"/>
  <c r="O316" s="1"/>
  <c r="I319"/>
  <c r="K319" s="1"/>
  <c r="M319" s="1"/>
  <c r="O319" s="1"/>
  <c r="I325"/>
  <c r="K325" s="1"/>
  <c r="M325" s="1"/>
  <c r="O325" s="1"/>
  <c r="I331"/>
  <c r="K331" s="1"/>
  <c r="M331" s="1"/>
  <c r="O331" s="1"/>
  <c r="I337"/>
  <c r="K337" s="1"/>
  <c r="M337" s="1"/>
  <c r="O337" s="1"/>
  <c r="I343"/>
  <c r="K343" s="1"/>
  <c r="M343" s="1"/>
  <c r="O343" s="1"/>
  <c r="I345"/>
  <c r="K345" s="1"/>
  <c r="M345" s="1"/>
  <c r="O345" s="1"/>
  <c r="I349"/>
  <c r="K349" s="1"/>
  <c r="M349" s="1"/>
  <c r="O349" s="1"/>
  <c r="I350"/>
  <c r="K350" s="1"/>
  <c r="M350" s="1"/>
  <c r="O350" s="1"/>
  <c r="I351"/>
  <c r="K351" s="1"/>
  <c r="M351" s="1"/>
  <c r="O351" s="1"/>
  <c r="I352"/>
  <c r="K352" s="1"/>
  <c r="M352" s="1"/>
  <c r="O352" s="1"/>
  <c r="I353"/>
  <c r="K353" s="1"/>
  <c r="M353" s="1"/>
  <c r="O353" s="1"/>
  <c r="I361"/>
  <c r="K361" s="1"/>
  <c r="M361" s="1"/>
  <c r="O361" s="1"/>
  <c r="Q361" s="1"/>
  <c r="S361" s="1"/>
  <c r="I367"/>
  <c r="K367" s="1"/>
  <c r="M367" s="1"/>
  <c r="O367" s="1"/>
  <c r="Q367" s="1"/>
  <c r="S367" s="1"/>
  <c r="I369"/>
  <c r="K369" s="1"/>
  <c r="M369" s="1"/>
  <c r="O369" s="1"/>
  <c r="Q369" s="1"/>
  <c r="S369" s="1"/>
  <c r="I371"/>
  <c r="K371" s="1"/>
  <c r="M371" s="1"/>
  <c r="O371" s="1"/>
  <c r="Q371" s="1"/>
  <c r="S371" s="1"/>
  <c r="I372"/>
  <c r="K372" s="1"/>
  <c r="I373"/>
  <c r="K373" s="1"/>
  <c r="M373" s="1"/>
  <c r="O373" s="1"/>
  <c r="Q373" s="1"/>
  <c r="S373" s="1"/>
  <c r="I374"/>
  <c r="K374" s="1"/>
  <c r="I375"/>
  <c r="K375" s="1"/>
  <c r="I378"/>
  <c r="K378" s="1"/>
  <c r="M378" s="1"/>
  <c r="O378" s="1"/>
  <c r="Q378" s="1"/>
  <c r="S378" s="1"/>
  <c r="I379"/>
  <c r="K379" s="1"/>
  <c r="M379" s="1"/>
  <c r="O379" s="1"/>
  <c r="Q379" s="1"/>
  <c r="S379" s="1"/>
  <c r="I384"/>
  <c r="K384" s="1"/>
  <c r="M384" s="1"/>
  <c r="O384" s="1"/>
  <c r="Q384" s="1"/>
  <c r="S384" s="1"/>
  <c r="I386"/>
  <c r="K386" s="1"/>
  <c r="M386" s="1"/>
  <c r="O386" s="1"/>
  <c r="Q386" s="1"/>
  <c r="S386" s="1"/>
  <c r="I387"/>
  <c r="K387" s="1"/>
  <c r="M387" s="1"/>
  <c r="O387" s="1"/>
  <c r="Q387" s="1"/>
  <c r="S387" s="1"/>
  <c r="I391"/>
  <c r="K391" s="1"/>
  <c r="M391" s="1"/>
  <c r="O391" s="1"/>
  <c r="Q391" s="1"/>
  <c r="S391" s="1"/>
  <c r="I395"/>
  <c r="K395" s="1"/>
  <c r="M395" s="1"/>
  <c r="O395" s="1"/>
  <c r="Q395" s="1"/>
  <c r="S395" s="1"/>
  <c r="I398"/>
  <c r="K398" s="1"/>
  <c r="M398" s="1"/>
  <c r="O398" s="1"/>
  <c r="Q398" s="1"/>
  <c r="S398" s="1"/>
  <c r="I399"/>
  <c r="K399" s="1"/>
  <c r="M399" s="1"/>
  <c r="O399" s="1"/>
  <c r="Q399" s="1"/>
  <c r="S399" s="1"/>
  <c r="J240"/>
  <c r="J239" s="1"/>
  <c r="J220" s="1"/>
  <c r="Q352" l="1"/>
  <c r="S352" s="1"/>
  <c r="Q350"/>
  <c r="S350" s="1"/>
  <c r="Q353"/>
  <c r="S353" s="1"/>
  <c r="Q351"/>
  <c r="S351" s="1"/>
  <c r="Q349"/>
  <c r="S349" s="1"/>
  <c r="Q345"/>
  <c r="S345" s="1"/>
  <c r="Q337"/>
  <c r="S337" s="1"/>
  <c r="Q325"/>
  <c r="S325" s="1"/>
  <c r="Q316"/>
  <c r="S316" s="1"/>
  <c r="Q311"/>
  <c r="S311" s="1"/>
  <c r="Q305"/>
  <c r="S305" s="1"/>
  <c r="Q302"/>
  <c r="S302" s="1"/>
  <c r="Q295"/>
  <c r="S295" s="1"/>
  <c r="Q293"/>
  <c r="S293" s="1"/>
  <c r="Q291"/>
  <c r="S291" s="1"/>
  <c r="Q288"/>
  <c r="S288" s="1"/>
  <c r="Q282"/>
  <c r="S282" s="1"/>
  <c r="Q280"/>
  <c r="S280" s="1"/>
  <c r="Q277"/>
  <c r="S277" s="1"/>
  <c r="Q343"/>
  <c r="S343" s="1"/>
  <c r="Q331"/>
  <c r="S331" s="1"/>
  <c r="Q319"/>
  <c r="S319" s="1"/>
  <c r="Q312"/>
  <c r="S312" s="1"/>
  <c r="Q306"/>
  <c r="S306" s="1"/>
  <c r="Q303"/>
  <c r="S303" s="1"/>
  <c r="Q296"/>
  <c r="S296" s="1"/>
  <c r="Q294"/>
  <c r="S294" s="1"/>
  <c r="Q292"/>
  <c r="S292" s="1"/>
  <c r="Q290"/>
  <c r="S290" s="1"/>
  <c r="Q287"/>
  <c r="S287" s="1"/>
  <c r="Q281"/>
  <c r="S281" s="1"/>
  <c r="Q278"/>
  <c r="S278" s="1"/>
  <c r="Q187"/>
  <c r="S187" s="1"/>
  <c r="Q181"/>
  <c r="S181" s="1"/>
  <c r="Q182"/>
  <c r="S182" s="1"/>
  <c r="Q178"/>
  <c r="S178" s="1"/>
  <c r="Q149"/>
  <c r="S149" s="1"/>
  <c r="Q155"/>
  <c r="S155" s="1"/>
  <c r="Q171"/>
  <c r="S171" s="1"/>
  <c r="Q168"/>
  <c r="S168" s="1"/>
  <c r="Q163"/>
  <c r="S163" s="1"/>
  <c r="Q166"/>
  <c r="S166" s="1"/>
  <c r="Q161"/>
  <c r="S161" s="1"/>
  <c r="Q143"/>
  <c r="S143" s="1"/>
  <c r="Q135"/>
  <c r="S135" s="1"/>
  <c r="Q131"/>
  <c r="S131" s="1"/>
  <c r="Q122"/>
  <c r="S122" s="1"/>
  <c r="Q120"/>
  <c r="S120" s="1"/>
  <c r="Q118"/>
  <c r="S118" s="1"/>
  <c r="Q115"/>
  <c r="S115" s="1"/>
  <c r="Q105"/>
  <c r="S105" s="1"/>
  <c r="Q98"/>
  <c r="S98" s="1"/>
  <c r="Q89"/>
  <c r="S89" s="1"/>
  <c r="Q87"/>
  <c r="S87" s="1"/>
  <c r="Q81"/>
  <c r="S81" s="1"/>
  <c r="Q73"/>
  <c r="S73" s="1"/>
  <c r="Q62"/>
  <c r="S62" s="1"/>
  <c r="Q54"/>
  <c r="S54" s="1"/>
  <c r="Q48"/>
  <c r="S48" s="1"/>
  <c r="Q42"/>
  <c r="S42" s="1"/>
  <c r="Q39"/>
  <c r="S39" s="1"/>
  <c r="Q33"/>
  <c r="S33" s="1"/>
  <c r="Q27"/>
  <c r="S27" s="1"/>
  <c r="Q19"/>
  <c r="S19" s="1"/>
  <c r="Q140"/>
  <c r="S140" s="1"/>
  <c r="Q134"/>
  <c r="S134" s="1"/>
  <c r="Q124"/>
  <c r="S124" s="1"/>
  <c r="Q121"/>
  <c r="S121" s="1"/>
  <c r="Q119"/>
  <c r="S119" s="1"/>
  <c r="Q116"/>
  <c r="S116" s="1"/>
  <c r="Q110"/>
  <c r="S110" s="1"/>
  <c r="Q102"/>
  <c r="S102" s="1"/>
  <c r="Q93"/>
  <c r="S93" s="1"/>
  <c r="Q88"/>
  <c r="S88" s="1"/>
  <c r="Q85"/>
  <c r="S85" s="1"/>
  <c r="Q77"/>
  <c r="S77" s="1"/>
  <c r="Q68"/>
  <c r="S68" s="1"/>
  <c r="Q57"/>
  <c r="S57" s="1"/>
  <c r="Q50"/>
  <c r="S50" s="1"/>
  <c r="Q43"/>
  <c r="S43" s="1"/>
  <c r="Q41"/>
  <c r="S41" s="1"/>
  <c r="Q35"/>
  <c r="S35" s="1"/>
  <c r="Q29"/>
  <c r="S29" s="1"/>
  <c r="Q22"/>
  <c r="S22" s="1"/>
  <c r="E13" i="59"/>
  <c r="E15"/>
  <c r="E17"/>
  <c r="E18"/>
  <c r="E20"/>
  <c r="I269" i="58"/>
  <c r="I256" s="1"/>
  <c r="H269"/>
  <c r="H270"/>
  <c r="K270" s="1"/>
  <c r="M270" s="1"/>
  <c r="O270" s="1"/>
  <c r="Q270" s="1"/>
  <c r="H261"/>
  <c r="K261" s="1"/>
  <c r="M261" s="1"/>
  <c r="O261" s="1"/>
  <c r="Q261" s="1"/>
  <c r="H263"/>
  <c r="K263" s="1"/>
  <c r="M263" s="1"/>
  <c r="O263" s="1"/>
  <c r="Q263" s="1"/>
  <c r="H266"/>
  <c r="K266" s="1"/>
  <c r="M266" s="1"/>
  <c r="O266" s="1"/>
  <c r="Q266" s="1"/>
  <c r="H268"/>
  <c r="K268" s="1"/>
  <c r="M268" s="1"/>
  <c r="O268" s="1"/>
  <c r="Q268" s="1"/>
  <c r="K269" l="1"/>
  <c r="M269" s="1"/>
  <c r="O269" s="1"/>
  <c r="Q269" s="1"/>
  <c r="I240"/>
  <c r="I12" s="1"/>
  <c r="H16"/>
  <c r="K16" s="1"/>
  <c r="M16" s="1"/>
  <c r="O16" s="1"/>
  <c r="Q16" s="1"/>
  <c r="H19"/>
  <c r="K19" s="1"/>
  <c r="M19" s="1"/>
  <c r="O19" s="1"/>
  <c r="Q19" s="1"/>
  <c r="H20"/>
  <c r="K20" s="1"/>
  <c r="M20" s="1"/>
  <c r="O20" s="1"/>
  <c r="Q20" s="1"/>
  <c r="H22"/>
  <c r="K22" s="1"/>
  <c r="M22" s="1"/>
  <c r="O22" s="1"/>
  <c r="Q22" s="1"/>
  <c r="H23"/>
  <c r="K23" s="1"/>
  <c r="M23" s="1"/>
  <c r="O23" s="1"/>
  <c r="Q23" s="1"/>
  <c r="H24"/>
  <c r="K24" s="1"/>
  <c r="M24" s="1"/>
  <c r="O24" s="1"/>
  <c r="Q24" s="1"/>
  <c r="H25"/>
  <c r="K25" s="1"/>
  <c r="M25" s="1"/>
  <c r="O25" s="1"/>
  <c r="Q25" s="1"/>
  <c r="H27"/>
  <c r="K27" s="1"/>
  <c r="M27" s="1"/>
  <c r="O27" s="1"/>
  <c r="Q27" s="1"/>
  <c r="H30"/>
  <c r="K30" s="1"/>
  <c r="M30" s="1"/>
  <c r="O30" s="1"/>
  <c r="Q30" s="1"/>
  <c r="H36"/>
  <c r="K36" s="1"/>
  <c r="M36" s="1"/>
  <c r="O36" s="1"/>
  <c r="Q36" s="1"/>
  <c r="H41"/>
  <c r="K41" s="1"/>
  <c r="M41" s="1"/>
  <c r="O41" s="1"/>
  <c r="Q41" s="1"/>
  <c r="H43"/>
  <c r="K43" s="1"/>
  <c r="M43" s="1"/>
  <c r="O43" s="1"/>
  <c r="Q43" s="1"/>
  <c r="H44"/>
  <c r="K44" s="1"/>
  <c r="M44" s="1"/>
  <c r="O44" s="1"/>
  <c r="Q44" s="1"/>
  <c r="H45"/>
  <c r="K45" s="1"/>
  <c r="M45" s="1"/>
  <c r="O45" s="1"/>
  <c r="Q45" s="1"/>
  <c r="H46"/>
  <c r="K46" s="1"/>
  <c r="M46" s="1"/>
  <c r="O46" s="1"/>
  <c r="Q46" s="1"/>
  <c r="H47"/>
  <c r="K47" s="1"/>
  <c r="M47" s="1"/>
  <c r="O47" s="1"/>
  <c r="Q47" s="1"/>
  <c r="H51"/>
  <c r="K51" s="1"/>
  <c r="M51" s="1"/>
  <c r="O51" s="1"/>
  <c r="Q51" s="1"/>
  <c r="H52"/>
  <c r="K52" s="1"/>
  <c r="M52" s="1"/>
  <c r="O52" s="1"/>
  <c r="Q52" s="1"/>
  <c r="H56"/>
  <c r="K56" s="1"/>
  <c r="M56" s="1"/>
  <c r="O56" s="1"/>
  <c r="Q56" s="1"/>
  <c r="H57"/>
  <c r="K57" s="1"/>
  <c r="M57" s="1"/>
  <c r="O57" s="1"/>
  <c r="Q57" s="1"/>
  <c r="H58"/>
  <c r="K58" s="1"/>
  <c r="M58" s="1"/>
  <c r="O58" s="1"/>
  <c r="Q58" s="1"/>
  <c r="H61"/>
  <c r="K61" s="1"/>
  <c r="M61" s="1"/>
  <c r="O61" s="1"/>
  <c r="Q61" s="1"/>
  <c r="H63"/>
  <c r="K63" s="1"/>
  <c r="M63" s="1"/>
  <c r="O63" s="1"/>
  <c r="Q63" s="1"/>
  <c r="H64"/>
  <c r="K64" s="1"/>
  <c r="M64" s="1"/>
  <c r="O64" s="1"/>
  <c r="Q64" s="1"/>
  <c r="H67"/>
  <c r="K67" s="1"/>
  <c r="M67" s="1"/>
  <c r="O67" s="1"/>
  <c r="Q67" s="1"/>
  <c r="H71"/>
  <c r="K71" s="1"/>
  <c r="M71" s="1"/>
  <c r="O71" s="1"/>
  <c r="Q71" s="1"/>
  <c r="H75"/>
  <c r="K75" s="1"/>
  <c r="M75" s="1"/>
  <c r="O75" s="1"/>
  <c r="Q75" s="1"/>
  <c r="H79"/>
  <c r="K79" s="1"/>
  <c r="M79" s="1"/>
  <c r="O79" s="1"/>
  <c r="Q79" s="1"/>
  <c r="H83"/>
  <c r="K83" s="1"/>
  <c r="M83" s="1"/>
  <c r="O83" s="1"/>
  <c r="Q83" s="1"/>
  <c r="H89"/>
  <c r="K89" s="1"/>
  <c r="M89" s="1"/>
  <c r="O89" s="1"/>
  <c r="Q89" s="1"/>
  <c r="H90"/>
  <c r="K90" s="1"/>
  <c r="M90" s="1"/>
  <c r="O90" s="1"/>
  <c r="Q90" s="1"/>
  <c r="H91"/>
  <c r="K91" s="1"/>
  <c r="M91" s="1"/>
  <c r="O91" s="1"/>
  <c r="Q91" s="1"/>
  <c r="H96"/>
  <c r="K96" s="1"/>
  <c r="M96" s="1"/>
  <c r="O96" s="1"/>
  <c r="Q96" s="1"/>
  <c r="H98"/>
  <c r="K98" s="1"/>
  <c r="M98" s="1"/>
  <c r="O98" s="1"/>
  <c r="Q98" s="1"/>
  <c r="H102"/>
  <c r="K102" s="1"/>
  <c r="M102" s="1"/>
  <c r="O102" s="1"/>
  <c r="Q102" s="1"/>
  <c r="H104"/>
  <c r="K104" s="1"/>
  <c r="M104" s="1"/>
  <c r="O104" s="1"/>
  <c r="Q104" s="1"/>
  <c r="H105"/>
  <c r="K105" s="1"/>
  <c r="M105" s="1"/>
  <c r="O105" s="1"/>
  <c r="Q105" s="1"/>
  <c r="H106"/>
  <c r="K106" s="1"/>
  <c r="M106" s="1"/>
  <c r="O106" s="1"/>
  <c r="Q106" s="1"/>
  <c r="H107"/>
  <c r="K107" s="1"/>
  <c r="M107" s="1"/>
  <c r="O107" s="1"/>
  <c r="Q107" s="1"/>
  <c r="H108"/>
  <c r="K108" s="1"/>
  <c r="M108" s="1"/>
  <c r="O108" s="1"/>
  <c r="Q108" s="1"/>
  <c r="H109"/>
  <c r="K109" s="1"/>
  <c r="M109" s="1"/>
  <c r="O109" s="1"/>
  <c r="Q109" s="1"/>
  <c r="H110"/>
  <c r="K110" s="1"/>
  <c r="M110" s="1"/>
  <c r="O110" s="1"/>
  <c r="Q110" s="1"/>
  <c r="H114"/>
  <c r="K114" s="1"/>
  <c r="M114" s="1"/>
  <c r="O114" s="1"/>
  <c r="Q114" s="1"/>
  <c r="H116"/>
  <c r="K116" s="1"/>
  <c r="M116" s="1"/>
  <c r="O116" s="1"/>
  <c r="Q116" s="1"/>
  <c r="H117"/>
  <c r="K117" s="1"/>
  <c r="M117" s="1"/>
  <c r="O117" s="1"/>
  <c r="Q117" s="1"/>
  <c r="H123"/>
  <c r="K123" s="1"/>
  <c r="M123" s="1"/>
  <c r="O123" s="1"/>
  <c r="Q123" s="1"/>
  <c r="H124"/>
  <c r="K124" s="1"/>
  <c r="M124" s="1"/>
  <c r="O124" s="1"/>
  <c r="Q124" s="1"/>
  <c r="H128"/>
  <c r="K128" s="1"/>
  <c r="M128" s="1"/>
  <c r="O128" s="1"/>
  <c r="Q128" s="1"/>
  <c r="H132"/>
  <c r="K132" s="1"/>
  <c r="M132" s="1"/>
  <c r="O132" s="1"/>
  <c r="Q132" s="1"/>
  <c r="H136"/>
  <c r="K136" s="1"/>
  <c r="M136" s="1"/>
  <c r="O136" s="1"/>
  <c r="Q136" s="1"/>
  <c r="H139"/>
  <c r="K139" s="1"/>
  <c r="M139" s="1"/>
  <c r="O139" s="1"/>
  <c r="Q139" s="1"/>
  <c r="H141"/>
  <c r="K141" s="1"/>
  <c r="M141" s="1"/>
  <c r="O141" s="1"/>
  <c r="Q141" s="1"/>
  <c r="H143"/>
  <c r="K143" s="1"/>
  <c r="M143" s="1"/>
  <c r="O143" s="1"/>
  <c r="Q143" s="1"/>
  <c r="H149"/>
  <c r="K149" s="1"/>
  <c r="M149" s="1"/>
  <c r="O149" s="1"/>
  <c r="Q149" s="1"/>
  <c r="H150"/>
  <c r="K150" s="1"/>
  <c r="M150" s="1"/>
  <c r="O150" s="1"/>
  <c r="Q150" s="1"/>
  <c r="H156"/>
  <c r="K156" s="1"/>
  <c r="M156" s="1"/>
  <c r="O156" s="1"/>
  <c r="Q156" s="1"/>
  <c r="H157"/>
  <c r="K157" s="1"/>
  <c r="M157" s="1"/>
  <c r="O157" s="1"/>
  <c r="Q157" s="1"/>
  <c r="H159"/>
  <c r="K159" s="1"/>
  <c r="M159" s="1"/>
  <c r="O159" s="1"/>
  <c r="Q159" s="1"/>
  <c r="H160"/>
  <c r="K160" s="1"/>
  <c r="M160" s="1"/>
  <c r="O160" s="1"/>
  <c r="Q160" s="1"/>
  <c r="H163"/>
  <c r="K163" s="1"/>
  <c r="M163" s="1"/>
  <c r="O163" s="1"/>
  <c r="Q163" s="1"/>
  <c r="H169"/>
  <c r="K169" s="1"/>
  <c r="M169" s="1"/>
  <c r="O169" s="1"/>
  <c r="Q169" s="1"/>
  <c r="H171"/>
  <c r="K171" s="1"/>
  <c r="M171" s="1"/>
  <c r="O171" s="1"/>
  <c r="Q171" s="1"/>
  <c r="H177"/>
  <c r="K177" s="1"/>
  <c r="M177" s="1"/>
  <c r="O177" s="1"/>
  <c r="Q177" s="1"/>
  <c r="H181"/>
  <c r="K181" s="1"/>
  <c r="M181" s="1"/>
  <c r="O181" s="1"/>
  <c r="Q181" s="1"/>
  <c r="H182"/>
  <c r="K182" s="1"/>
  <c r="M182" s="1"/>
  <c r="O182" s="1"/>
  <c r="Q182" s="1"/>
  <c r="H184"/>
  <c r="K184" s="1"/>
  <c r="M184" s="1"/>
  <c r="O184" s="1"/>
  <c r="Q184" s="1"/>
  <c r="H185"/>
  <c r="K185" s="1"/>
  <c r="M185" s="1"/>
  <c r="O185" s="1"/>
  <c r="Q185" s="1"/>
  <c r="H190"/>
  <c r="K190" s="1"/>
  <c r="M190" s="1"/>
  <c r="O190" s="1"/>
  <c r="Q190" s="1"/>
  <c r="H192"/>
  <c r="K192" s="1"/>
  <c r="M192" s="1"/>
  <c r="O192" s="1"/>
  <c r="Q192" s="1"/>
  <c r="H194"/>
  <c r="K194" s="1"/>
  <c r="M194" s="1"/>
  <c r="O194" s="1"/>
  <c r="Q194" s="1"/>
  <c r="H196"/>
  <c r="K196" s="1"/>
  <c r="M196" s="1"/>
  <c r="O196" s="1"/>
  <c r="Q196" s="1"/>
  <c r="H198"/>
  <c r="K198" s="1"/>
  <c r="M198" s="1"/>
  <c r="O198" s="1"/>
  <c r="Q198" s="1"/>
  <c r="H204"/>
  <c r="K204" s="1"/>
  <c r="M204" s="1"/>
  <c r="O204" s="1"/>
  <c r="Q204" s="1"/>
  <c r="H207"/>
  <c r="K207" s="1"/>
  <c r="M207" s="1"/>
  <c r="O207" s="1"/>
  <c r="Q207" s="1"/>
  <c r="H208"/>
  <c r="K208" s="1"/>
  <c r="M208" s="1"/>
  <c r="O208" s="1"/>
  <c r="Q208" s="1"/>
  <c r="H213"/>
  <c r="K213" s="1"/>
  <c r="M213" s="1"/>
  <c r="O213" s="1"/>
  <c r="Q213" s="1"/>
  <c r="H214"/>
  <c r="K214" s="1"/>
  <c r="M214" s="1"/>
  <c r="O214" s="1"/>
  <c r="Q214" s="1"/>
  <c r="H219"/>
  <c r="H222"/>
  <c r="H225"/>
  <c r="H228"/>
  <c r="H230"/>
  <c r="H232"/>
  <c r="H235"/>
  <c r="H237"/>
  <c r="H239"/>
  <c r="H242"/>
  <c r="H245"/>
  <c r="H247"/>
  <c r="H249"/>
  <c r="H251"/>
  <c r="H253"/>
  <c r="H255"/>
  <c r="H166" i="71"/>
  <c r="J166" s="1"/>
  <c r="L166" s="1"/>
  <c r="N166" s="1"/>
  <c r="H163"/>
  <c r="J163" s="1"/>
  <c r="L163" s="1"/>
  <c r="N163" s="1"/>
  <c r="P166" l="1"/>
  <c r="P163"/>
  <c r="I372"/>
  <c r="I359" s="1"/>
  <c r="I10" s="1"/>
  <c r="H16"/>
  <c r="J16" s="1"/>
  <c r="L16" s="1"/>
  <c r="N16" s="1"/>
  <c r="H19"/>
  <c r="J19" s="1"/>
  <c r="L19" s="1"/>
  <c r="N19" s="1"/>
  <c r="H24"/>
  <c r="J24" s="1"/>
  <c r="L24" s="1"/>
  <c r="N24" s="1"/>
  <c r="H26"/>
  <c r="J26" s="1"/>
  <c r="L26" s="1"/>
  <c r="N26" s="1"/>
  <c r="H27"/>
  <c r="J27" s="1"/>
  <c r="L27" s="1"/>
  <c r="N27" s="1"/>
  <c r="H32"/>
  <c r="J32" s="1"/>
  <c r="L32" s="1"/>
  <c r="N32" s="1"/>
  <c r="H34"/>
  <c r="J34" s="1"/>
  <c r="L34" s="1"/>
  <c r="N34" s="1"/>
  <c r="H35"/>
  <c r="J35" s="1"/>
  <c r="L35" s="1"/>
  <c r="N35" s="1"/>
  <c r="H38"/>
  <c r="J38" s="1"/>
  <c r="L38" s="1"/>
  <c r="N38" s="1"/>
  <c r="H40"/>
  <c r="J40" s="1"/>
  <c r="L40" s="1"/>
  <c r="N40" s="1"/>
  <c r="H41"/>
  <c r="J41" s="1"/>
  <c r="L41" s="1"/>
  <c r="N41" s="1"/>
  <c r="H47"/>
  <c r="J47" s="1"/>
  <c r="L47" s="1"/>
  <c r="N47" s="1"/>
  <c r="H49"/>
  <c r="J49" s="1"/>
  <c r="L49" s="1"/>
  <c r="N49" s="1"/>
  <c r="H50"/>
  <c r="J50" s="1"/>
  <c r="L50" s="1"/>
  <c r="N50" s="1"/>
  <c r="H54"/>
  <c r="J54" s="1"/>
  <c r="L54" s="1"/>
  <c r="N54" s="1"/>
  <c r="H56"/>
  <c r="J56" s="1"/>
  <c r="L56" s="1"/>
  <c r="N56" s="1"/>
  <c r="H61"/>
  <c r="J61" s="1"/>
  <c r="L61" s="1"/>
  <c r="N61" s="1"/>
  <c r="H64"/>
  <c r="J64" s="1"/>
  <c r="L64" s="1"/>
  <c r="N64" s="1"/>
  <c r="H69"/>
  <c r="J69" s="1"/>
  <c r="L69" s="1"/>
  <c r="N69" s="1"/>
  <c r="H74"/>
  <c r="J74" s="1"/>
  <c r="L74" s="1"/>
  <c r="N74" s="1"/>
  <c r="H75"/>
  <c r="J75" s="1"/>
  <c r="L75" s="1"/>
  <c r="N75" s="1"/>
  <c r="H80"/>
  <c r="J80" s="1"/>
  <c r="L80" s="1"/>
  <c r="N80" s="1"/>
  <c r="H83"/>
  <c r="J83" s="1"/>
  <c r="L83" s="1"/>
  <c r="N83" s="1"/>
  <c r="H89"/>
  <c r="J89" s="1"/>
  <c r="L89" s="1"/>
  <c r="N89" s="1"/>
  <c r="H90"/>
  <c r="J90" s="1"/>
  <c r="L90" s="1"/>
  <c r="N90" s="1"/>
  <c r="H91"/>
  <c r="J91" s="1"/>
  <c r="L91" s="1"/>
  <c r="N91" s="1"/>
  <c r="H96"/>
  <c r="J96" s="1"/>
  <c r="L96" s="1"/>
  <c r="N96" s="1"/>
  <c r="H100"/>
  <c r="J100" s="1"/>
  <c r="L100" s="1"/>
  <c r="N100" s="1"/>
  <c r="H104"/>
  <c r="J104" s="1"/>
  <c r="L104" s="1"/>
  <c r="N104" s="1"/>
  <c r="H108"/>
  <c r="J108" s="1"/>
  <c r="L108" s="1"/>
  <c r="N108" s="1"/>
  <c r="H111"/>
  <c r="J111" s="1"/>
  <c r="L111" s="1"/>
  <c r="N111" s="1"/>
  <c r="H116"/>
  <c r="J116" s="1"/>
  <c r="L116" s="1"/>
  <c r="N116" s="1"/>
  <c r="H118"/>
  <c r="J118" s="1"/>
  <c r="L118" s="1"/>
  <c r="N118" s="1"/>
  <c r="H119"/>
  <c r="J119" s="1"/>
  <c r="L119" s="1"/>
  <c r="N119" s="1"/>
  <c r="H123"/>
  <c r="J123" s="1"/>
  <c r="L123" s="1"/>
  <c r="N123" s="1"/>
  <c r="H129"/>
  <c r="J129" s="1"/>
  <c r="L129" s="1"/>
  <c r="N129" s="1"/>
  <c r="H131"/>
  <c r="J131" s="1"/>
  <c r="L131" s="1"/>
  <c r="N131" s="1"/>
  <c r="H132"/>
  <c r="J132" s="1"/>
  <c r="L132" s="1"/>
  <c r="N132" s="1"/>
  <c r="H134"/>
  <c r="J134" s="1"/>
  <c r="L134" s="1"/>
  <c r="N134" s="1"/>
  <c r="H135"/>
  <c r="J135" s="1"/>
  <c r="L135" s="1"/>
  <c r="N135" s="1"/>
  <c r="H136"/>
  <c r="J136" s="1"/>
  <c r="L136" s="1"/>
  <c r="N136" s="1"/>
  <c r="H137"/>
  <c r="J137" s="1"/>
  <c r="L137" s="1"/>
  <c r="N137" s="1"/>
  <c r="H141"/>
  <c r="J141" s="1"/>
  <c r="L141" s="1"/>
  <c r="N141" s="1"/>
  <c r="H145"/>
  <c r="J145" s="1"/>
  <c r="L145" s="1"/>
  <c r="N145" s="1"/>
  <c r="H148"/>
  <c r="J148" s="1"/>
  <c r="L148" s="1"/>
  <c r="N148" s="1"/>
  <c r="H153"/>
  <c r="J153" s="1"/>
  <c r="L153" s="1"/>
  <c r="N153" s="1"/>
  <c r="H157"/>
  <c r="J157" s="1"/>
  <c r="L157" s="1"/>
  <c r="N157" s="1"/>
  <c r="H162"/>
  <c r="J162" s="1"/>
  <c r="L162" s="1"/>
  <c r="N162" s="1"/>
  <c r="H165"/>
  <c r="J165" s="1"/>
  <c r="L165" s="1"/>
  <c r="N165" s="1"/>
  <c r="H173"/>
  <c r="J173" s="1"/>
  <c r="L173" s="1"/>
  <c r="N173" s="1"/>
  <c r="H174"/>
  <c r="J174" s="1"/>
  <c r="L174" s="1"/>
  <c r="N174" s="1"/>
  <c r="H176"/>
  <c r="J176" s="1"/>
  <c r="L176" s="1"/>
  <c r="N176" s="1"/>
  <c r="H182"/>
  <c r="J182" s="1"/>
  <c r="L182" s="1"/>
  <c r="N182" s="1"/>
  <c r="H183"/>
  <c r="J183" s="1"/>
  <c r="L183" s="1"/>
  <c r="N183" s="1"/>
  <c r="H185"/>
  <c r="J185" s="1"/>
  <c r="L185" s="1"/>
  <c r="N185" s="1"/>
  <c r="H187"/>
  <c r="J187" s="1"/>
  <c r="L187" s="1"/>
  <c r="N187" s="1"/>
  <c r="H198"/>
  <c r="J198" s="1"/>
  <c r="L198" s="1"/>
  <c r="N198" s="1"/>
  <c r="H199"/>
  <c r="J199" s="1"/>
  <c r="L199" s="1"/>
  <c r="N199" s="1"/>
  <c r="H201"/>
  <c r="J201" s="1"/>
  <c r="L201" s="1"/>
  <c r="N201" s="1"/>
  <c r="H202"/>
  <c r="J202" s="1"/>
  <c r="L202" s="1"/>
  <c r="N202" s="1"/>
  <c r="H203"/>
  <c r="J203" s="1"/>
  <c r="L203" s="1"/>
  <c r="N203" s="1"/>
  <c r="H208"/>
  <c r="J208" s="1"/>
  <c r="L208" s="1"/>
  <c r="N208" s="1"/>
  <c r="H209"/>
  <c r="J209" s="1"/>
  <c r="L209" s="1"/>
  <c r="N209" s="1"/>
  <c r="H211"/>
  <c r="J211" s="1"/>
  <c r="L211" s="1"/>
  <c r="N211" s="1"/>
  <c r="H212"/>
  <c r="J212" s="1"/>
  <c r="L212" s="1"/>
  <c r="N212" s="1"/>
  <c r="H213"/>
  <c r="J213" s="1"/>
  <c r="L213" s="1"/>
  <c r="N213" s="1"/>
  <c r="H214"/>
  <c r="J214" s="1"/>
  <c r="L214" s="1"/>
  <c r="N214" s="1"/>
  <c r="H215"/>
  <c r="J215" s="1"/>
  <c r="L215" s="1"/>
  <c r="N215" s="1"/>
  <c r="H216"/>
  <c r="J216" s="1"/>
  <c r="L216" s="1"/>
  <c r="N216" s="1"/>
  <c r="H217"/>
  <c r="J217" s="1"/>
  <c r="L217" s="1"/>
  <c r="N217" s="1"/>
  <c r="H220"/>
  <c r="J220" s="1"/>
  <c r="L220" s="1"/>
  <c r="N220" s="1"/>
  <c r="H226"/>
  <c r="J226" s="1"/>
  <c r="L226" s="1"/>
  <c r="N226" s="1"/>
  <c r="H230"/>
  <c r="J230" s="1"/>
  <c r="L230" s="1"/>
  <c r="N230" s="1"/>
  <c r="H231"/>
  <c r="J231" s="1"/>
  <c r="L231" s="1"/>
  <c r="N231" s="1"/>
  <c r="H233"/>
  <c r="J233" s="1"/>
  <c r="L233" s="1"/>
  <c r="N233" s="1"/>
  <c r="H234"/>
  <c r="J234" s="1"/>
  <c r="L234" s="1"/>
  <c r="N234" s="1"/>
  <c r="H235"/>
  <c r="J235" s="1"/>
  <c r="L235" s="1"/>
  <c r="N235" s="1"/>
  <c r="H240"/>
  <c r="J240" s="1"/>
  <c r="L240" s="1"/>
  <c r="N240" s="1"/>
  <c r="H245"/>
  <c r="J245" s="1"/>
  <c r="L245" s="1"/>
  <c r="N245" s="1"/>
  <c r="H246"/>
  <c r="J246" s="1"/>
  <c r="L246" s="1"/>
  <c r="N246" s="1"/>
  <c r="H250"/>
  <c r="J250" s="1"/>
  <c r="L250" s="1"/>
  <c r="N250" s="1"/>
  <c r="H253"/>
  <c r="J253" s="1"/>
  <c r="L253" s="1"/>
  <c r="N253" s="1"/>
  <c r="H260"/>
  <c r="J260" s="1"/>
  <c r="L260" s="1"/>
  <c r="N260" s="1"/>
  <c r="H262"/>
  <c r="J262" s="1"/>
  <c r="L262" s="1"/>
  <c r="N262" s="1"/>
  <c r="H264"/>
  <c r="J264" s="1"/>
  <c r="L264" s="1"/>
  <c r="N264" s="1"/>
  <c r="H265"/>
  <c r="J265" s="1"/>
  <c r="H266"/>
  <c r="J266" s="1"/>
  <c r="L266" s="1"/>
  <c r="N266" s="1"/>
  <c r="H267"/>
  <c r="J267" s="1"/>
  <c r="H270"/>
  <c r="J270" s="1"/>
  <c r="L270" s="1"/>
  <c r="N270" s="1"/>
  <c r="H271"/>
  <c r="J271" s="1"/>
  <c r="L271" s="1"/>
  <c r="N271" s="1"/>
  <c r="H275"/>
  <c r="J275" s="1"/>
  <c r="L275" s="1"/>
  <c r="N275" s="1"/>
  <c r="H277"/>
  <c r="J277" s="1"/>
  <c r="L277" s="1"/>
  <c r="N277" s="1"/>
  <c r="H278"/>
  <c r="J278" s="1"/>
  <c r="L278" s="1"/>
  <c r="N278" s="1"/>
  <c r="H280"/>
  <c r="J280" s="1"/>
  <c r="L280" s="1"/>
  <c r="N280" s="1"/>
  <c r="H284"/>
  <c r="J284" s="1"/>
  <c r="L284" s="1"/>
  <c r="N284" s="1"/>
  <c r="H288"/>
  <c r="J288" s="1"/>
  <c r="L288" s="1"/>
  <c r="N288" s="1"/>
  <c r="H291"/>
  <c r="J291" s="1"/>
  <c r="L291" s="1"/>
  <c r="N291" s="1"/>
  <c r="H293"/>
  <c r="J293" s="1"/>
  <c r="L293" s="1"/>
  <c r="N293" s="1"/>
  <c r="H294"/>
  <c r="J294" s="1"/>
  <c r="L294" s="1"/>
  <c r="N294" s="1"/>
  <c r="H300"/>
  <c r="J300" s="1"/>
  <c r="L300" s="1"/>
  <c r="N300" s="1"/>
  <c r="H305"/>
  <c r="J305" s="1"/>
  <c r="L305" s="1"/>
  <c r="N305" s="1"/>
  <c r="H307"/>
  <c r="J307" s="1"/>
  <c r="L307" s="1"/>
  <c r="N307" s="1"/>
  <c r="H312"/>
  <c r="J312" s="1"/>
  <c r="L312" s="1"/>
  <c r="N312" s="1"/>
  <c r="H318"/>
  <c r="J318" s="1"/>
  <c r="L318" s="1"/>
  <c r="N318" s="1"/>
  <c r="H323"/>
  <c r="J323" s="1"/>
  <c r="L323" s="1"/>
  <c r="N323" s="1"/>
  <c r="H324"/>
  <c r="J324" s="1"/>
  <c r="L324" s="1"/>
  <c r="N324" s="1"/>
  <c r="H326"/>
  <c r="J326" s="1"/>
  <c r="L326" s="1"/>
  <c r="N326" s="1"/>
  <c r="H327"/>
  <c r="J327" s="1"/>
  <c r="L327" s="1"/>
  <c r="N327" s="1"/>
  <c r="H328"/>
  <c r="J328" s="1"/>
  <c r="L328" s="1"/>
  <c r="N328" s="1"/>
  <c r="H329"/>
  <c r="J329" s="1"/>
  <c r="L329" s="1"/>
  <c r="N329" s="1"/>
  <c r="H330"/>
  <c r="J330" s="1"/>
  <c r="L330" s="1"/>
  <c r="N330" s="1"/>
  <c r="H332"/>
  <c r="J332" s="1"/>
  <c r="L332" s="1"/>
  <c r="N332" s="1"/>
  <c r="H338"/>
  <c r="J338" s="1"/>
  <c r="L338" s="1"/>
  <c r="N338" s="1"/>
  <c r="H340"/>
  <c r="J340" s="1"/>
  <c r="L340" s="1"/>
  <c r="N340" s="1"/>
  <c r="H342"/>
  <c r="J342" s="1"/>
  <c r="L342" s="1"/>
  <c r="N342" s="1"/>
  <c r="H343"/>
  <c r="J343" s="1"/>
  <c r="L343" s="1"/>
  <c r="N343" s="1"/>
  <c r="H344"/>
  <c r="J344" s="1"/>
  <c r="L344" s="1"/>
  <c r="N344" s="1"/>
  <c r="H346"/>
  <c r="J346" s="1"/>
  <c r="L346" s="1"/>
  <c r="N346" s="1"/>
  <c r="H352"/>
  <c r="J352" s="1"/>
  <c r="L352" s="1"/>
  <c r="N352" s="1"/>
  <c r="H358"/>
  <c r="J358" s="1"/>
  <c r="L358" s="1"/>
  <c r="N358" s="1"/>
  <c r="H364"/>
  <c r="J364" s="1"/>
  <c r="L364" s="1"/>
  <c r="N364" s="1"/>
  <c r="H366"/>
  <c r="J366" s="1"/>
  <c r="L366" s="1"/>
  <c r="N366" s="1"/>
  <c r="H369"/>
  <c r="J369" s="1"/>
  <c r="L369" s="1"/>
  <c r="N369" s="1"/>
  <c r="H371"/>
  <c r="J371" s="1"/>
  <c r="L371" s="1"/>
  <c r="N371" s="1"/>
  <c r="H372"/>
  <c r="J372" s="1"/>
  <c r="L372" s="1"/>
  <c r="N372" s="1"/>
  <c r="H374"/>
  <c r="J374" s="1"/>
  <c r="L374" s="1"/>
  <c r="N374" s="1"/>
  <c r="J169" i="57"/>
  <c r="K169" s="1"/>
  <c r="M169" s="1"/>
  <c r="O169" s="1"/>
  <c r="P374" i="71" l="1"/>
  <c r="R374" s="1"/>
  <c r="P371"/>
  <c r="R371" s="1"/>
  <c r="P366"/>
  <c r="R366" s="1"/>
  <c r="P372"/>
  <c r="R372" s="1"/>
  <c r="P369"/>
  <c r="R369" s="1"/>
  <c r="P364"/>
  <c r="R364" s="1"/>
  <c r="P358"/>
  <c r="R358" s="1"/>
  <c r="P346"/>
  <c r="R346" s="1"/>
  <c r="P343"/>
  <c r="P340"/>
  <c r="P332"/>
  <c r="R332" s="1"/>
  <c r="P329"/>
  <c r="R329" s="1"/>
  <c r="P327"/>
  <c r="R327" s="1"/>
  <c r="P324"/>
  <c r="R324" s="1"/>
  <c r="P318"/>
  <c r="R318" s="1"/>
  <c r="P307"/>
  <c r="P300"/>
  <c r="P293"/>
  <c r="R293" s="1"/>
  <c r="P288"/>
  <c r="P280"/>
  <c r="R280" s="1"/>
  <c r="P277"/>
  <c r="R277" s="1"/>
  <c r="P271"/>
  <c r="P262"/>
  <c r="R262" s="1"/>
  <c r="P253"/>
  <c r="P246"/>
  <c r="P240"/>
  <c r="R240" s="1"/>
  <c r="P234"/>
  <c r="R234" s="1"/>
  <c r="P231"/>
  <c r="R231" s="1"/>
  <c r="P226"/>
  <c r="R226" s="1"/>
  <c r="P217"/>
  <c r="P215"/>
  <c r="P213"/>
  <c r="P211"/>
  <c r="P208"/>
  <c r="P202"/>
  <c r="P199"/>
  <c r="P187"/>
  <c r="P183"/>
  <c r="R183" s="1"/>
  <c r="P176"/>
  <c r="R176" s="1"/>
  <c r="P173"/>
  <c r="R173" s="1"/>
  <c r="P162"/>
  <c r="P153"/>
  <c r="P145"/>
  <c r="P137"/>
  <c r="P135"/>
  <c r="P132"/>
  <c r="P129"/>
  <c r="P119"/>
  <c r="P116"/>
  <c r="P108"/>
  <c r="P100"/>
  <c r="P91"/>
  <c r="P89"/>
  <c r="P80"/>
  <c r="P74"/>
  <c r="P64"/>
  <c r="P56"/>
  <c r="P50"/>
  <c r="P47"/>
  <c r="P40"/>
  <c r="P35"/>
  <c r="P32"/>
  <c r="P26"/>
  <c r="P19"/>
  <c r="P352"/>
  <c r="R352" s="1"/>
  <c r="P344"/>
  <c r="R344" s="1"/>
  <c r="P342"/>
  <c r="P338"/>
  <c r="P330"/>
  <c r="R330" s="1"/>
  <c r="P328"/>
  <c r="R328" s="1"/>
  <c r="P326"/>
  <c r="R326" s="1"/>
  <c r="P323"/>
  <c r="R323" s="1"/>
  <c r="P312"/>
  <c r="R312" s="1"/>
  <c r="P305"/>
  <c r="P294"/>
  <c r="R294" s="1"/>
  <c r="P291"/>
  <c r="P284"/>
  <c r="P278"/>
  <c r="R278" s="1"/>
  <c r="P275"/>
  <c r="R275" s="1"/>
  <c r="P270"/>
  <c r="P266"/>
  <c r="R266" s="1"/>
  <c r="P264"/>
  <c r="R264" s="1"/>
  <c r="P260"/>
  <c r="R260" s="1"/>
  <c r="P250"/>
  <c r="P245"/>
  <c r="P235"/>
  <c r="R235" s="1"/>
  <c r="P233"/>
  <c r="R233" s="1"/>
  <c r="P230"/>
  <c r="R230" s="1"/>
  <c r="P220"/>
  <c r="R220" s="1"/>
  <c r="P216"/>
  <c r="P214"/>
  <c r="P212"/>
  <c r="P209"/>
  <c r="P203"/>
  <c r="P201"/>
  <c r="P198"/>
  <c r="P185"/>
  <c r="P182"/>
  <c r="R182" s="1"/>
  <c r="P174"/>
  <c r="R174" s="1"/>
  <c r="P165"/>
  <c r="P157"/>
  <c r="P148"/>
  <c r="P141"/>
  <c r="P136"/>
  <c r="P134"/>
  <c r="P131"/>
  <c r="P123"/>
  <c r="P118"/>
  <c r="P111"/>
  <c r="P104"/>
  <c r="P96"/>
  <c r="P90"/>
  <c r="P83"/>
  <c r="P75"/>
  <c r="P69"/>
  <c r="P61"/>
  <c r="P54"/>
  <c r="P49"/>
  <c r="P41"/>
  <c r="P38"/>
  <c r="P34"/>
  <c r="P27"/>
  <c r="P24"/>
  <c r="P16"/>
  <c r="Q169" i="57"/>
  <c r="S169" s="1"/>
  <c r="J156"/>
  <c r="J125" s="1"/>
  <c r="J12" l="1"/>
  <c r="F240" i="58"/>
  <c r="G250"/>
  <c r="H250" s="1"/>
  <c r="F202"/>
  <c r="F201" s="1"/>
  <c r="G203"/>
  <c r="G202" s="1"/>
  <c r="G201" s="1"/>
  <c r="F188"/>
  <c r="F187" s="1"/>
  <c r="F186" s="1"/>
  <c r="F183" s="1"/>
  <c r="G199"/>
  <c r="F341" i="71"/>
  <c r="F335" s="1"/>
  <c r="F334" s="1"/>
  <c r="F333" s="1"/>
  <c r="G341"/>
  <c r="G335" s="1"/>
  <c r="G345"/>
  <c r="G161"/>
  <c r="G122"/>
  <c r="G121" s="1"/>
  <c r="G334" l="1"/>
  <c r="G333" s="1"/>
  <c r="G240" i="58"/>
  <c r="H121" i="71"/>
  <c r="J121" s="1"/>
  <c r="L121" s="1"/>
  <c r="N121" s="1"/>
  <c r="H122"/>
  <c r="J122" s="1"/>
  <c r="L122" s="1"/>
  <c r="N122" s="1"/>
  <c r="G336"/>
  <c r="G120"/>
  <c r="F336"/>
  <c r="G160"/>
  <c r="H268" i="57"/>
  <c r="H267" s="1"/>
  <c r="H92"/>
  <c r="I92" s="1"/>
  <c r="K92" s="1"/>
  <c r="M92" s="1"/>
  <c r="O92" s="1"/>
  <c r="P121" i="71" l="1"/>
  <c r="P122"/>
  <c r="Q92" i="57"/>
  <c r="S92" s="1"/>
  <c r="H90"/>
  <c r="I90" s="1"/>
  <c r="K90" s="1"/>
  <c r="M90" s="1"/>
  <c r="O90" s="1"/>
  <c r="H120" i="71"/>
  <c r="J120" s="1"/>
  <c r="L120" s="1"/>
  <c r="N120" s="1"/>
  <c r="H91" i="57"/>
  <c r="I91" s="1"/>
  <c r="K91" s="1"/>
  <c r="M91" s="1"/>
  <c r="O91" s="1"/>
  <c r="D24" i="59"/>
  <c r="D23" s="1"/>
  <c r="C24"/>
  <c r="C23" s="1"/>
  <c r="C22" s="1"/>
  <c r="C28"/>
  <c r="C27" s="1"/>
  <c r="C26" s="1"/>
  <c r="E10" s="1"/>
  <c r="G184" i="71"/>
  <c r="P120" l="1"/>
  <c r="Q90" i="57"/>
  <c r="S90" s="1"/>
  <c r="Q91"/>
  <c r="S91" s="1"/>
  <c r="H86"/>
  <c r="H13" s="1"/>
  <c r="D22" i="59"/>
  <c r="G216" i="58"/>
  <c r="G180"/>
  <c r="G179" s="1"/>
  <c r="G178" s="1"/>
  <c r="G172" s="1"/>
  <c r="G193"/>
  <c r="G188" s="1"/>
  <c r="G187" s="1"/>
  <c r="G186" s="1"/>
  <c r="G183" s="1"/>
  <c r="G168"/>
  <c r="G167" s="1"/>
  <c r="G166" s="1"/>
  <c r="G165" s="1"/>
  <c r="G164" s="1"/>
  <c r="F206"/>
  <c r="G206"/>
  <c r="F205"/>
  <c r="G205"/>
  <c r="G212"/>
  <c r="G210" s="1"/>
  <c r="G209" s="1"/>
  <c r="F212"/>
  <c r="F62"/>
  <c r="F95"/>
  <c r="F94" s="1"/>
  <c r="F93" s="1"/>
  <c r="F101"/>
  <c r="F103"/>
  <c r="F40"/>
  <c r="F39" s="1"/>
  <c r="F38" s="1"/>
  <c r="F37" s="1"/>
  <c r="F31" s="1"/>
  <c r="F231"/>
  <c r="F216" s="1"/>
  <c r="E210" i="71"/>
  <c r="F210"/>
  <c r="G152"/>
  <c r="G151" s="1"/>
  <c r="G150" s="1"/>
  <c r="G149" s="1"/>
  <c r="G133" s="1"/>
  <c r="G181"/>
  <c r="G180" s="1"/>
  <c r="G179" s="1"/>
  <c r="G130"/>
  <c r="G127" s="1"/>
  <c r="G126" s="1"/>
  <c r="G125" s="1"/>
  <c r="G164"/>
  <c r="G159" s="1"/>
  <c r="G212" i="57"/>
  <c r="H212"/>
  <c r="F212"/>
  <c r="G186"/>
  <c r="G185" s="1"/>
  <c r="G184" s="1"/>
  <c r="G183" s="1"/>
  <c r="G173" s="1"/>
  <c r="G172" s="1"/>
  <c r="H186"/>
  <c r="H185" s="1"/>
  <c r="H184" s="1"/>
  <c r="H183" s="1"/>
  <c r="H173" s="1"/>
  <c r="H172" s="1"/>
  <c r="H237"/>
  <c r="H236" s="1"/>
  <c r="H235" s="1"/>
  <c r="H217"/>
  <c r="H240"/>
  <c r="H239" s="1"/>
  <c r="H224"/>
  <c r="H226"/>
  <c r="E164" i="71"/>
  <c r="F171"/>
  <c r="E197"/>
  <c r="F200"/>
  <c r="G243" i="57"/>
  <c r="G240"/>
  <c r="F240"/>
  <c r="G239"/>
  <c r="E200" i="71"/>
  <c r="F20"/>
  <c r="F29"/>
  <c r="F28" s="1"/>
  <c r="F43"/>
  <c r="F73"/>
  <c r="F72" s="1"/>
  <c r="F160"/>
  <c r="F164"/>
  <c r="F168"/>
  <c r="F167" s="1"/>
  <c r="F184"/>
  <c r="F181"/>
  <c r="F180" s="1"/>
  <c r="F197"/>
  <c r="F207"/>
  <c r="F227"/>
  <c r="F221" s="1"/>
  <c r="F259"/>
  <c r="F263"/>
  <c r="F268"/>
  <c r="F276"/>
  <c r="F274" s="1"/>
  <c r="F273" s="1"/>
  <c r="F279"/>
  <c r="F286"/>
  <c r="F285" s="1"/>
  <c r="F292"/>
  <c r="F303"/>
  <c r="F302" s="1"/>
  <c r="F308"/>
  <c r="F313"/>
  <c r="F320"/>
  <c r="F319" s="1"/>
  <c r="F321"/>
  <c r="F348"/>
  <c r="F347" s="1"/>
  <c r="F361"/>
  <c r="F360" s="1"/>
  <c r="F114"/>
  <c r="F113" s="1"/>
  <c r="F112" s="1"/>
  <c r="F109" s="1"/>
  <c r="F84"/>
  <c r="F77"/>
  <c r="F76" s="1"/>
  <c r="G106" i="57"/>
  <c r="G86"/>
  <c r="G366"/>
  <c r="G370"/>
  <c r="G385"/>
  <c r="G382" s="1"/>
  <c r="G289"/>
  <c r="F289"/>
  <c r="G276"/>
  <c r="G299"/>
  <c r="G298" s="1"/>
  <c r="G286"/>
  <c r="G223"/>
  <c r="G236"/>
  <c r="G235" s="1"/>
  <c r="G234" s="1"/>
  <c r="G257"/>
  <c r="G256" s="1"/>
  <c r="G251"/>
  <c r="G250" s="1"/>
  <c r="G254"/>
  <c r="G253" s="1"/>
  <c r="G217"/>
  <c r="G216" s="1"/>
  <c r="G211" s="1"/>
  <c r="G197" s="1"/>
  <c r="G389"/>
  <c r="G388" s="1"/>
  <c r="G392"/>
  <c r="G358"/>
  <c r="G357" s="1"/>
  <c r="G356" s="1"/>
  <c r="G355" s="1"/>
  <c r="G340"/>
  <c r="G339" s="1"/>
  <c r="G338" s="1"/>
  <c r="G334"/>
  <c r="G333" s="1"/>
  <c r="G279"/>
  <c r="G267"/>
  <c r="G261"/>
  <c r="G260" s="1"/>
  <c r="G230"/>
  <c r="G229" s="1"/>
  <c r="G222"/>
  <c r="G221" s="1"/>
  <c r="G164"/>
  <c r="G159"/>
  <c r="G94"/>
  <c r="E196" i="71" l="1"/>
  <c r="I212" i="57"/>
  <c r="K212" s="1"/>
  <c r="M212" s="1"/>
  <c r="O212" s="1"/>
  <c r="Q212" s="1"/>
  <c r="S212" s="1"/>
  <c r="F239"/>
  <c r="I240"/>
  <c r="K240" s="1"/>
  <c r="M240" s="1"/>
  <c r="O240" s="1"/>
  <c r="Q240" s="1"/>
  <c r="S240" s="1"/>
  <c r="I239"/>
  <c r="K239" s="1"/>
  <c r="M239" s="1"/>
  <c r="O239" s="1"/>
  <c r="Q239" s="1"/>
  <c r="S239" s="1"/>
  <c r="G109" i="71"/>
  <c r="I289" i="57"/>
  <c r="K289" s="1"/>
  <c r="M289" s="1"/>
  <c r="O289" s="1"/>
  <c r="G365"/>
  <c r="G364" s="1"/>
  <c r="G363" s="1"/>
  <c r="G362" s="1"/>
  <c r="G354" s="1"/>
  <c r="F210" i="58"/>
  <c r="F209" s="1"/>
  <c r="H212"/>
  <c r="K212" s="1"/>
  <c r="M212" s="1"/>
  <c r="O212" s="1"/>
  <c r="Q212" s="1"/>
  <c r="H200" i="71"/>
  <c r="J200" s="1"/>
  <c r="L200" s="1"/>
  <c r="N200" s="1"/>
  <c r="H197"/>
  <c r="J197" s="1"/>
  <c r="L197" s="1"/>
  <c r="N197" s="1"/>
  <c r="H164"/>
  <c r="J164" s="1"/>
  <c r="L164" s="1"/>
  <c r="N164" s="1"/>
  <c r="G158"/>
  <c r="H210"/>
  <c r="J210" s="1"/>
  <c r="L210" s="1"/>
  <c r="N210" s="1"/>
  <c r="F196"/>
  <c r="F195" s="1"/>
  <c r="F194" s="1"/>
  <c r="F193" s="1"/>
  <c r="H222" i="57"/>
  <c r="H221" s="1"/>
  <c r="F70" i="71"/>
  <c r="F71"/>
  <c r="F301"/>
  <c r="F295" s="1"/>
  <c r="F281"/>
  <c r="G215" i="58"/>
  <c r="G12" s="1"/>
  <c r="F100"/>
  <c r="F99" s="1"/>
  <c r="F229"/>
  <c r="F92"/>
  <c r="F215" s="1"/>
  <c r="F12" s="1"/>
  <c r="F179" i="71"/>
  <c r="F159"/>
  <c r="G275" i="57"/>
  <c r="G274" s="1"/>
  <c r="G273" s="1"/>
  <c r="G272" s="1"/>
  <c r="H223"/>
  <c r="H216"/>
  <c r="H211" s="1"/>
  <c r="H234"/>
  <c r="G285"/>
  <c r="G284" s="1"/>
  <c r="G283" s="1"/>
  <c r="G233"/>
  <c r="G220" s="1"/>
  <c r="F11" i="71"/>
  <c r="F258"/>
  <c r="F257" s="1"/>
  <c r="F256" s="1"/>
  <c r="F255" s="1"/>
  <c r="F254" s="1"/>
  <c r="F206"/>
  <c r="F359"/>
  <c r="F158"/>
  <c r="G332" i="57"/>
  <c r="G158"/>
  <c r="G157" s="1"/>
  <c r="G69"/>
  <c r="G30"/>
  <c r="G67"/>
  <c r="I67" s="1"/>
  <c r="K67" s="1"/>
  <c r="M67" s="1"/>
  <c r="O67" s="1"/>
  <c r="P197" i="71" l="1"/>
  <c r="P210"/>
  <c r="R210" s="1"/>
  <c r="P164"/>
  <c r="P200"/>
  <c r="Q289" i="57"/>
  <c r="S289" s="1"/>
  <c r="Q67"/>
  <c r="S67" s="1"/>
  <c r="G271"/>
  <c r="G270" s="1"/>
  <c r="G10" i="71"/>
  <c r="H196"/>
  <c r="J196" s="1"/>
  <c r="L196" s="1"/>
  <c r="N196" s="1"/>
  <c r="F205"/>
  <c r="H197" i="57"/>
  <c r="F204" i="71"/>
  <c r="G66" i="57"/>
  <c r="G65" s="1"/>
  <c r="G64" s="1"/>
  <c r="G63" s="1"/>
  <c r="G14" s="1"/>
  <c r="G13" s="1"/>
  <c r="H233"/>
  <c r="G156"/>
  <c r="P196" i="71" l="1"/>
  <c r="F192"/>
  <c r="H220" i="57"/>
  <c r="H12" s="1"/>
  <c r="G125"/>
  <c r="G12" s="1"/>
  <c r="F10" i="71" l="1"/>
  <c r="F114" i="57" l="1"/>
  <c r="I114" s="1"/>
  <c r="K114" s="1"/>
  <c r="M114" s="1"/>
  <c r="O114" s="1"/>
  <c r="R18" i="58"/>
  <c r="S18"/>
  <c r="E18"/>
  <c r="R21"/>
  <c r="S21"/>
  <c r="E21"/>
  <c r="E325" i="71"/>
  <c r="E322"/>
  <c r="E203" i="58"/>
  <c r="H203" s="1"/>
  <c r="K203" s="1"/>
  <c r="M203" s="1"/>
  <c r="O203" s="1"/>
  <c r="Q203" s="1"/>
  <c r="Q114" i="57" l="1"/>
  <c r="S114" s="1"/>
  <c r="H21" i="58"/>
  <c r="K21" s="1"/>
  <c r="M21" s="1"/>
  <c r="O21" s="1"/>
  <c r="Q21" s="1"/>
  <c r="H18"/>
  <c r="K18" s="1"/>
  <c r="M18" s="1"/>
  <c r="O18" s="1"/>
  <c r="Q18" s="1"/>
  <c r="H322" i="71"/>
  <c r="J322" s="1"/>
  <c r="L322" s="1"/>
  <c r="N322" s="1"/>
  <c r="H325"/>
  <c r="J325" s="1"/>
  <c r="L325" s="1"/>
  <c r="N325" s="1"/>
  <c r="E202" i="58"/>
  <c r="H202" s="1"/>
  <c r="K202" s="1"/>
  <c r="M202" s="1"/>
  <c r="O202" s="1"/>
  <c r="Q202" s="1"/>
  <c r="E50"/>
  <c r="H50" s="1"/>
  <c r="K50" s="1"/>
  <c r="M50" s="1"/>
  <c r="O50" s="1"/>
  <c r="Q50" s="1"/>
  <c r="P325" i="71" l="1"/>
  <c r="R325" s="1"/>
  <c r="P322"/>
  <c r="R322" s="1"/>
  <c r="E49" i="58"/>
  <c r="E201"/>
  <c r="R170"/>
  <c r="S170"/>
  <c r="E170"/>
  <c r="H49" l="1"/>
  <c r="K49" s="1"/>
  <c r="M49" s="1"/>
  <c r="O49" s="1"/>
  <c r="Q49" s="1"/>
  <c r="H170"/>
  <c r="K170" s="1"/>
  <c r="M170" s="1"/>
  <c r="O170" s="1"/>
  <c r="Q170" s="1"/>
  <c r="H201"/>
  <c r="K201" s="1"/>
  <c r="M201" s="1"/>
  <c r="O201" s="1"/>
  <c r="Q201" s="1"/>
  <c r="R103"/>
  <c r="S103"/>
  <c r="E103"/>
  <c r="E248"/>
  <c r="R262"/>
  <c r="R260"/>
  <c r="R254"/>
  <c r="R248"/>
  <c r="R246"/>
  <c r="R244"/>
  <c r="R243" s="1"/>
  <c r="R238"/>
  <c r="R236"/>
  <c r="R234"/>
  <c r="R233" s="1"/>
  <c r="R231"/>
  <c r="R229"/>
  <c r="R224"/>
  <c r="R223" s="1"/>
  <c r="R220"/>
  <c r="R221"/>
  <c r="R252"/>
  <c r="R113"/>
  <c r="R115"/>
  <c r="R120"/>
  <c r="R119" s="1"/>
  <c r="R122"/>
  <c r="R121" s="1"/>
  <c r="R127"/>
  <c r="R126" s="1"/>
  <c r="R131"/>
  <c r="R130" s="1"/>
  <c r="R142"/>
  <c r="R140"/>
  <c r="R138"/>
  <c r="R135"/>
  <c r="R134" s="1"/>
  <c r="R148"/>
  <c r="R147" s="1"/>
  <c r="R146" s="1"/>
  <c r="R145" s="1"/>
  <c r="R144" s="1"/>
  <c r="R155"/>
  <c r="R154" s="1"/>
  <c r="R153" s="1"/>
  <c r="R152" s="1"/>
  <c r="R151" s="1"/>
  <c r="R168"/>
  <c r="R167" s="1"/>
  <c r="R166" s="1"/>
  <c r="R165" s="1"/>
  <c r="R164" s="1"/>
  <c r="R174"/>
  <c r="R173" s="1"/>
  <c r="R172" s="1"/>
  <c r="R176"/>
  <c r="R180"/>
  <c r="R179" s="1"/>
  <c r="R178" s="1"/>
  <c r="H248" l="1"/>
  <c r="R175"/>
  <c r="H103"/>
  <c r="K103" s="1"/>
  <c r="M103" s="1"/>
  <c r="O103" s="1"/>
  <c r="Q103" s="1"/>
  <c r="R112"/>
  <c r="R129"/>
  <c r="R118"/>
  <c r="R259"/>
  <c r="R125"/>
  <c r="R137"/>
  <c r="R133" s="1"/>
  <c r="F61" i="57"/>
  <c r="I61" s="1"/>
  <c r="K61" s="1"/>
  <c r="M61" s="1"/>
  <c r="O61" s="1"/>
  <c r="E68" i="71"/>
  <c r="H68" s="1"/>
  <c r="J68" s="1"/>
  <c r="L68" s="1"/>
  <c r="N68" s="1"/>
  <c r="P68" l="1"/>
  <c r="Q61" i="57"/>
  <c r="S61" s="1"/>
  <c r="D19" i="59"/>
  <c r="R199" i="58" l="1"/>
  <c r="R197"/>
  <c r="R195"/>
  <c r="R193"/>
  <c r="R191"/>
  <c r="R189"/>
  <c r="R206"/>
  <c r="R205" s="1"/>
  <c r="R210"/>
  <c r="R209" s="1"/>
  <c r="R217"/>
  <c r="R218"/>
  <c r="R227"/>
  <c r="R226" s="1"/>
  <c r="R111"/>
  <c r="R101"/>
  <c r="R97"/>
  <c r="R95"/>
  <c r="R88"/>
  <c r="R87" s="1"/>
  <c r="R86" s="1"/>
  <c r="S88"/>
  <c r="E88"/>
  <c r="R82"/>
  <c r="R81" s="1"/>
  <c r="R80" s="1"/>
  <c r="R78"/>
  <c r="R77" s="1"/>
  <c r="R76" s="1"/>
  <c r="R74"/>
  <c r="R73" s="1"/>
  <c r="R72" s="1"/>
  <c r="R70"/>
  <c r="R69" s="1"/>
  <c r="R68" s="1"/>
  <c r="R66"/>
  <c r="R65" s="1"/>
  <c r="R62"/>
  <c r="R60"/>
  <c r="R59" s="1"/>
  <c r="R267"/>
  <c r="R265"/>
  <c r="R55"/>
  <c r="R54" s="1"/>
  <c r="R53" s="1"/>
  <c r="R48"/>
  <c r="R50"/>
  <c r="R49" s="1"/>
  <c r="R42"/>
  <c r="R40"/>
  <c r="R35"/>
  <c r="R34" s="1"/>
  <c r="R32" s="1"/>
  <c r="R29"/>
  <c r="R28" s="1"/>
  <c r="R26"/>
  <c r="R17"/>
  <c r="R15"/>
  <c r="H88" l="1"/>
  <c r="K88" s="1"/>
  <c r="M88" s="1"/>
  <c r="O88" s="1"/>
  <c r="Q88" s="1"/>
  <c r="R188"/>
  <c r="R187" s="1"/>
  <c r="R186" s="1"/>
  <c r="R183" s="1"/>
  <c r="R14"/>
  <c r="R13" s="1"/>
  <c r="R264"/>
  <c r="R258" s="1"/>
  <c r="R257" s="1"/>
  <c r="R256" s="1"/>
  <c r="R240" s="1"/>
  <c r="R216"/>
  <c r="R100"/>
  <c r="R99" s="1"/>
  <c r="R94"/>
  <c r="R93" s="1"/>
  <c r="R84"/>
  <c r="R85"/>
  <c r="R33"/>
  <c r="R39"/>
  <c r="R38" s="1"/>
  <c r="R37" s="1"/>
  <c r="R31" s="1"/>
  <c r="F344" i="57"/>
  <c r="I344" s="1"/>
  <c r="K344" s="1"/>
  <c r="M344" s="1"/>
  <c r="O344" s="1"/>
  <c r="Q344" l="1"/>
  <c r="S344" s="1"/>
  <c r="R92" i="58"/>
  <c r="R215" s="1"/>
  <c r="R12" l="1"/>
  <c r="E292" i="71" l="1"/>
  <c r="E261"/>
  <c r="E263"/>
  <c r="E276"/>
  <c r="E229"/>
  <c r="E232"/>
  <c r="E172"/>
  <c r="E175"/>
  <c r="H175" l="1"/>
  <c r="J175" s="1"/>
  <c r="L175" s="1"/>
  <c r="N175" s="1"/>
  <c r="H232"/>
  <c r="J232" s="1"/>
  <c r="L232" s="1"/>
  <c r="N232" s="1"/>
  <c r="H276"/>
  <c r="J276" s="1"/>
  <c r="L276" s="1"/>
  <c r="N276" s="1"/>
  <c r="H261"/>
  <c r="J261" s="1"/>
  <c r="L261" s="1"/>
  <c r="N261" s="1"/>
  <c r="H172"/>
  <c r="J172" s="1"/>
  <c r="L172" s="1"/>
  <c r="N172" s="1"/>
  <c r="H229"/>
  <c r="J229" s="1"/>
  <c r="L229" s="1"/>
  <c r="N229" s="1"/>
  <c r="H263"/>
  <c r="J263" s="1"/>
  <c r="L263" s="1"/>
  <c r="N263" s="1"/>
  <c r="H292"/>
  <c r="J292" s="1"/>
  <c r="L292" s="1"/>
  <c r="N292" s="1"/>
  <c r="E171"/>
  <c r="E156"/>
  <c r="E152"/>
  <c r="E55"/>
  <c r="H55" s="1"/>
  <c r="J55" s="1"/>
  <c r="L55" s="1"/>
  <c r="N55" s="1"/>
  <c r="E31"/>
  <c r="H31" s="1"/>
  <c r="J31" s="1"/>
  <c r="L31" s="1"/>
  <c r="N31" s="1"/>
  <c r="E25"/>
  <c r="H25" s="1"/>
  <c r="J25" s="1"/>
  <c r="L25" s="1"/>
  <c r="N25" s="1"/>
  <c r="P31" l="1"/>
  <c r="P263"/>
  <c r="R263" s="1"/>
  <c r="P172"/>
  <c r="R172" s="1"/>
  <c r="P276"/>
  <c r="R276" s="1"/>
  <c r="P175"/>
  <c r="R175" s="1"/>
  <c r="P25"/>
  <c r="P55"/>
  <c r="P292"/>
  <c r="R292" s="1"/>
  <c r="P229"/>
  <c r="R229" s="1"/>
  <c r="P261"/>
  <c r="R261" s="1"/>
  <c r="P232"/>
  <c r="R232" s="1"/>
  <c r="H152"/>
  <c r="J152" s="1"/>
  <c r="L152" s="1"/>
  <c r="N152" s="1"/>
  <c r="H171"/>
  <c r="J171" s="1"/>
  <c r="L171" s="1"/>
  <c r="N171" s="1"/>
  <c r="H156"/>
  <c r="J156" s="1"/>
  <c r="L156" s="1"/>
  <c r="N156" s="1"/>
  <c r="E30"/>
  <c r="H30" s="1"/>
  <c r="J30" s="1"/>
  <c r="L30" s="1"/>
  <c r="N30" s="1"/>
  <c r="E151"/>
  <c r="E170"/>
  <c r="E155"/>
  <c r="F370" i="57"/>
  <c r="I370" s="1"/>
  <c r="K370" s="1"/>
  <c r="P156" i="71" l="1"/>
  <c r="P152"/>
  <c r="P30"/>
  <c r="P171"/>
  <c r="R171" s="1"/>
  <c r="M370" i="57"/>
  <c r="O370" s="1"/>
  <c r="Q370" s="1"/>
  <c r="S370" s="1"/>
  <c r="H170" i="71"/>
  <c r="J170" s="1"/>
  <c r="L170" s="1"/>
  <c r="N170" s="1"/>
  <c r="H155"/>
  <c r="J155" s="1"/>
  <c r="L155" s="1"/>
  <c r="N155" s="1"/>
  <c r="H151"/>
  <c r="J151" s="1"/>
  <c r="L151" s="1"/>
  <c r="N151" s="1"/>
  <c r="E154"/>
  <c r="E150"/>
  <c r="F346" i="57"/>
  <c r="I346" s="1"/>
  <c r="K346" s="1"/>
  <c r="M346" s="1"/>
  <c r="O346" s="1"/>
  <c r="F301"/>
  <c r="I301" s="1"/>
  <c r="K301" s="1"/>
  <c r="M301" s="1"/>
  <c r="O301" s="1"/>
  <c r="F304"/>
  <c r="I304" s="1"/>
  <c r="K304" s="1"/>
  <c r="M304" s="1"/>
  <c r="O304" s="1"/>
  <c r="P155" i="71" l="1"/>
  <c r="P151"/>
  <c r="P170"/>
  <c r="R170" s="1"/>
  <c r="Q346" i="57"/>
  <c r="S346" s="1"/>
  <c r="Q304"/>
  <c r="S304" s="1"/>
  <c r="Q301"/>
  <c r="S301" s="1"/>
  <c r="H154" i="71"/>
  <c r="J154" s="1"/>
  <c r="L154" s="1"/>
  <c r="N154" s="1"/>
  <c r="H150"/>
  <c r="J150" s="1"/>
  <c r="L150" s="1"/>
  <c r="N150" s="1"/>
  <c r="E149"/>
  <c r="F300" i="57"/>
  <c r="I300" s="1"/>
  <c r="K300" s="1"/>
  <c r="M300" s="1"/>
  <c r="O300" s="1"/>
  <c r="F205"/>
  <c r="I205" s="1"/>
  <c r="K205" s="1"/>
  <c r="M205" s="1"/>
  <c r="O205" s="1"/>
  <c r="Q205" s="1"/>
  <c r="S205" s="1"/>
  <c r="F117"/>
  <c r="I117" s="1"/>
  <c r="K117" s="1"/>
  <c r="M117" s="1"/>
  <c r="O117" s="1"/>
  <c r="F49"/>
  <c r="I49" s="1"/>
  <c r="K49" s="1"/>
  <c r="M49" s="1"/>
  <c r="O49" s="1"/>
  <c r="F32"/>
  <c r="I32" s="1"/>
  <c r="K32" s="1"/>
  <c r="M32" s="1"/>
  <c r="O32" s="1"/>
  <c r="P150" i="71" l="1"/>
  <c r="P154"/>
  <c r="Q300" i="57"/>
  <c r="S300" s="1"/>
  <c r="Q32"/>
  <c r="S32" s="1"/>
  <c r="Q49"/>
  <c r="S49" s="1"/>
  <c r="Q117"/>
  <c r="S117" s="1"/>
  <c r="H149" i="71"/>
  <c r="J149" s="1"/>
  <c r="L149" s="1"/>
  <c r="N149" s="1"/>
  <c r="F31" i="57"/>
  <c r="I31" s="1"/>
  <c r="K31" s="1"/>
  <c r="M31" s="1"/>
  <c r="O31" s="1"/>
  <c r="S199" i="58"/>
  <c r="E199"/>
  <c r="S197"/>
  <c r="E197"/>
  <c r="S195"/>
  <c r="E195"/>
  <c r="S193"/>
  <c r="E193"/>
  <c r="S174"/>
  <c r="E174"/>
  <c r="E368" i="71"/>
  <c r="E219"/>
  <c r="E130"/>
  <c r="E128"/>
  <c r="E117"/>
  <c r="E82"/>
  <c r="E79"/>
  <c r="F40" i="57"/>
  <c r="I40" s="1"/>
  <c r="K40" s="1"/>
  <c r="M40" s="1"/>
  <c r="O40" s="1"/>
  <c r="E39" i="71"/>
  <c r="H39" s="1"/>
  <c r="J39" s="1"/>
  <c r="L39" s="1"/>
  <c r="N39" s="1"/>
  <c r="P39" l="1"/>
  <c r="P149"/>
  <c r="Q40" i="57"/>
  <c r="S40" s="1"/>
  <c r="Q31"/>
  <c r="S31" s="1"/>
  <c r="H82" i="71"/>
  <c r="J82" s="1"/>
  <c r="L82" s="1"/>
  <c r="N82" s="1"/>
  <c r="H79"/>
  <c r="J79" s="1"/>
  <c r="L79" s="1"/>
  <c r="N79" s="1"/>
  <c r="H174" i="58"/>
  <c r="K174" s="1"/>
  <c r="M174" s="1"/>
  <c r="O174" s="1"/>
  <c r="Q174" s="1"/>
  <c r="H195"/>
  <c r="K195" s="1"/>
  <c r="M195" s="1"/>
  <c r="O195" s="1"/>
  <c r="Q195" s="1"/>
  <c r="H197"/>
  <c r="K197" s="1"/>
  <c r="M197" s="1"/>
  <c r="O197" s="1"/>
  <c r="Q197" s="1"/>
  <c r="H193"/>
  <c r="K193" s="1"/>
  <c r="M193" s="1"/>
  <c r="O193" s="1"/>
  <c r="Q193" s="1"/>
  <c r="H128" i="71"/>
  <c r="J128" s="1"/>
  <c r="L128" s="1"/>
  <c r="N128" s="1"/>
  <c r="H219"/>
  <c r="J219" s="1"/>
  <c r="L219" s="1"/>
  <c r="N219" s="1"/>
  <c r="H117"/>
  <c r="J117" s="1"/>
  <c r="L117" s="1"/>
  <c r="N117" s="1"/>
  <c r="H130"/>
  <c r="J130" s="1"/>
  <c r="L130" s="1"/>
  <c r="N130" s="1"/>
  <c r="H368"/>
  <c r="J368" s="1"/>
  <c r="L368" s="1"/>
  <c r="N368" s="1"/>
  <c r="E81"/>
  <c r="E127"/>
  <c r="P368" l="1"/>
  <c r="R368" s="1"/>
  <c r="P117"/>
  <c r="P128"/>
  <c r="P82"/>
  <c r="P130"/>
  <c r="P219"/>
  <c r="R219" s="1"/>
  <c r="P79"/>
  <c r="H81"/>
  <c r="J81" s="1"/>
  <c r="L81" s="1"/>
  <c r="N81" s="1"/>
  <c r="H127"/>
  <c r="J127" s="1"/>
  <c r="L127" s="1"/>
  <c r="N127" s="1"/>
  <c r="E126"/>
  <c r="F276" i="57"/>
  <c r="I276" s="1"/>
  <c r="K276" s="1"/>
  <c r="M276" s="1"/>
  <c r="O276" s="1"/>
  <c r="F286"/>
  <c r="I286" s="1"/>
  <c r="K286" s="1"/>
  <c r="M286" s="1"/>
  <c r="O286" s="1"/>
  <c r="P81" i="71" l="1"/>
  <c r="P127"/>
  <c r="Q286" i="57"/>
  <c r="S286" s="1"/>
  <c r="Q276"/>
  <c r="S276" s="1"/>
  <c r="H126" i="71"/>
  <c r="J126" s="1"/>
  <c r="L126" s="1"/>
  <c r="N126" s="1"/>
  <c r="E125"/>
  <c r="P126" l="1"/>
  <c r="H125"/>
  <c r="J125" s="1"/>
  <c r="L125" s="1"/>
  <c r="N125" s="1"/>
  <c r="S248" i="58"/>
  <c r="S267"/>
  <c r="S265"/>
  <c r="S262"/>
  <c r="S260"/>
  <c r="S254"/>
  <c r="S252"/>
  <c r="S246"/>
  <c r="S244"/>
  <c r="S243" s="1"/>
  <c r="S241"/>
  <c r="S238"/>
  <c r="S236"/>
  <c r="S234"/>
  <c r="S233" s="1"/>
  <c r="S231"/>
  <c r="S229"/>
  <c r="S227"/>
  <c r="S224"/>
  <c r="S223" s="1"/>
  <c r="S221"/>
  <c r="S220"/>
  <c r="S218"/>
  <c r="S217"/>
  <c r="S210"/>
  <c r="S209" s="1"/>
  <c r="S206"/>
  <c r="S205" s="1"/>
  <c r="S191"/>
  <c r="S189"/>
  <c r="S180"/>
  <c r="S179" s="1"/>
  <c r="S178" s="1"/>
  <c r="S176"/>
  <c r="S168"/>
  <c r="S167" s="1"/>
  <c r="S166" s="1"/>
  <c r="S165" s="1"/>
  <c r="S164" s="1"/>
  <c r="S162"/>
  <c r="S161" s="1"/>
  <c r="S158"/>
  <c r="S155"/>
  <c r="S154" s="1"/>
  <c r="S153" s="1"/>
  <c r="S152" s="1"/>
  <c r="S151" s="1"/>
  <c r="S148"/>
  <c r="S147" s="1"/>
  <c r="S146" s="1"/>
  <c r="S145" s="1"/>
  <c r="S144" s="1"/>
  <c r="S142"/>
  <c r="S140"/>
  <c r="S138"/>
  <c r="S135"/>
  <c r="S134" s="1"/>
  <c r="S131"/>
  <c r="S130" s="1"/>
  <c r="S127"/>
  <c r="S126" s="1"/>
  <c r="S122"/>
  <c r="S121" s="1"/>
  <c r="S120"/>
  <c r="S118" s="1"/>
  <c r="S115"/>
  <c r="S113"/>
  <c r="S101"/>
  <c r="S100" s="1"/>
  <c r="S99" s="1"/>
  <c r="S97"/>
  <c r="S95"/>
  <c r="S87"/>
  <c r="S86" s="1"/>
  <c r="S82"/>
  <c r="S81" s="1"/>
  <c r="S80" s="1"/>
  <c r="S78"/>
  <c r="S77" s="1"/>
  <c r="S76" s="1"/>
  <c r="S74"/>
  <c r="S73" s="1"/>
  <c r="S72" s="1"/>
  <c r="S70"/>
  <c r="S69" s="1"/>
  <c r="S68" s="1"/>
  <c r="S66"/>
  <c r="S65" s="1"/>
  <c r="S62"/>
  <c r="S60"/>
  <c r="S59" s="1"/>
  <c r="S55"/>
  <c r="S54" s="1"/>
  <c r="S53" s="1"/>
  <c r="S50"/>
  <c r="S49" s="1"/>
  <c r="S48"/>
  <c r="S42"/>
  <c r="S40"/>
  <c r="S35"/>
  <c r="S34" s="1"/>
  <c r="S33" s="1"/>
  <c r="S29"/>
  <c r="S28" s="1"/>
  <c r="S26"/>
  <c r="S17"/>
  <c r="S15"/>
  <c r="E267"/>
  <c r="E265"/>
  <c r="E262"/>
  <c r="E260"/>
  <c r="E254"/>
  <c r="E252"/>
  <c r="E246"/>
  <c r="E244"/>
  <c r="H244" s="1"/>
  <c r="E241"/>
  <c r="E238"/>
  <c r="E236"/>
  <c r="E234"/>
  <c r="H234" s="1"/>
  <c r="E231"/>
  <c r="E229"/>
  <c r="E227"/>
  <c r="E224"/>
  <c r="H224" s="1"/>
  <c r="E221"/>
  <c r="E220"/>
  <c r="E218"/>
  <c r="E217"/>
  <c r="E210"/>
  <c r="H210" s="1"/>
  <c r="K210" s="1"/>
  <c r="M210" s="1"/>
  <c r="O210" s="1"/>
  <c r="Q210" s="1"/>
  <c r="E206"/>
  <c r="H206" s="1"/>
  <c r="K206" s="1"/>
  <c r="M206" s="1"/>
  <c r="O206" s="1"/>
  <c r="Q206" s="1"/>
  <c r="E191"/>
  <c r="E189"/>
  <c r="E180"/>
  <c r="H180" s="1"/>
  <c r="K180" s="1"/>
  <c r="M180" s="1"/>
  <c r="O180" s="1"/>
  <c r="Q180" s="1"/>
  <c r="E176"/>
  <c r="E173"/>
  <c r="E168"/>
  <c r="H168" s="1"/>
  <c r="K168" s="1"/>
  <c r="M168" s="1"/>
  <c r="O168" s="1"/>
  <c r="Q168" s="1"/>
  <c r="E162"/>
  <c r="H162" s="1"/>
  <c r="K162" s="1"/>
  <c r="M162" s="1"/>
  <c r="O162" s="1"/>
  <c r="Q162" s="1"/>
  <c r="E158"/>
  <c r="E155"/>
  <c r="H155" s="1"/>
  <c r="K155" s="1"/>
  <c r="M155" s="1"/>
  <c r="O155" s="1"/>
  <c r="Q155" s="1"/>
  <c r="E148"/>
  <c r="H148" s="1"/>
  <c r="K148" s="1"/>
  <c r="M148" s="1"/>
  <c r="O148" s="1"/>
  <c r="Q148" s="1"/>
  <c r="E142"/>
  <c r="E140"/>
  <c r="E138"/>
  <c r="E135"/>
  <c r="H135" s="1"/>
  <c r="K135" s="1"/>
  <c r="M135" s="1"/>
  <c r="O135" s="1"/>
  <c r="Q135" s="1"/>
  <c r="E131"/>
  <c r="H131" s="1"/>
  <c r="K131" s="1"/>
  <c r="M131" s="1"/>
  <c r="O131" s="1"/>
  <c r="Q131" s="1"/>
  <c r="E127"/>
  <c r="H127" s="1"/>
  <c r="K127" s="1"/>
  <c r="M127" s="1"/>
  <c r="O127" s="1"/>
  <c r="Q127" s="1"/>
  <c r="E122"/>
  <c r="H122" s="1"/>
  <c r="K122" s="1"/>
  <c r="M122" s="1"/>
  <c r="O122" s="1"/>
  <c r="Q122" s="1"/>
  <c r="E120"/>
  <c r="H120" s="1"/>
  <c r="K120" s="1"/>
  <c r="M120" s="1"/>
  <c r="O120" s="1"/>
  <c r="Q120" s="1"/>
  <c r="E115"/>
  <c r="E113"/>
  <c r="E101"/>
  <c r="H101" s="1"/>
  <c r="K101" s="1"/>
  <c r="M101" s="1"/>
  <c r="O101" s="1"/>
  <c r="Q101" s="1"/>
  <c r="E97"/>
  <c r="E95"/>
  <c r="E87"/>
  <c r="H87" s="1"/>
  <c r="K87" s="1"/>
  <c r="M87" s="1"/>
  <c r="O87" s="1"/>
  <c r="Q87" s="1"/>
  <c r="E82"/>
  <c r="H82" s="1"/>
  <c r="K82" s="1"/>
  <c r="M82" s="1"/>
  <c r="O82" s="1"/>
  <c r="Q82" s="1"/>
  <c r="E78"/>
  <c r="H78" s="1"/>
  <c r="K78" s="1"/>
  <c r="M78" s="1"/>
  <c r="O78" s="1"/>
  <c r="Q78" s="1"/>
  <c r="E74"/>
  <c r="H74" s="1"/>
  <c r="K74" s="1"/>
  <c r="M74" s="1"/>
  <c r="O74" s="1"/>
  <c r="Q74" s="1"/>
  <c r="E70"/>
  <c r="H70" s="1"/>
  <c r="K70" s="1"/>
  <c r="M70" s="1"/>
  <c r="O70" s="1"/>
  <c r="Q70" s="1"/>
  <c r="E66"/>
  <c r="H66" s="1"/>
  <c r="K66" s="1"/>
  <c r="M66" s="1"/>
  <c r="O66" s="1"/>
  <c r="Q66" s="1"/>
  <c r="E62"/>
  <c r="E60"/>
  <c r="H60" s="1"/>
  <c r="K60" s="1"/>
  <c r="M60" s="1"/>
  <c r="O60" s="1"/>
  <c r="Q60" s="1"/>
  <c r="E55"/>
  <c r="H55" s="1"/>
  <c r="K55" s="1"/>
  <c r="M55" s="1"/>
  <c r="O55" s="1"/>
  <c r="Q55" s="1"/>
  <c r="E48"/>
  <c r="E42"/>
  <c r="E40"/>
  <c r="E35"/>
  <c r="H35" s="1"/>
  <c r="K35" s="1"/>
  <c r="M35" s="1"/>
  <c r="O35" s="1"/>
  <c r="Q35" s="1"/>
  <c r="E29"/>
  <c r="H29" s="1"/>
  <c r="K29" s="1"/>
  <c r="M29" s="1"/>
  <c r="O29" s="1"/>
  <c r="Q29" s="1"/>
  <c r="E26"/>
  <c r="E17"/>
  <c r="E15"/>
  <c r="P125" i="71" l="1"/>
  <c r="H241" i="58"/>
  <c r="H262"/>
  <c r="K262" s="1"/>
  <c r="M262" s="1"/>
  <c r="O262" s="1"/>
  <c r="Q262" s="1"/>
  <c r="H267"/>
  <c r="K267" s="1"/>
  <c r="M267" s="1"/>
  <c r="O267" s="1"/>
  <c r="Q267" s="1"/>
  <c r="H260"/>
  <c r="K260" s="1"/>
  <c r="M260" s="1"/>
  <c r="O260" s="1"/>
  <c r="Q260" s="1"/>
  <c r="H265"/>
  <c r="K265" s="1"/>
  <c r="M265" s="1"/>
  <c r="O265" s="1"/>
  <c r="Q265" s="1"/>
  <c r="H217"/>
  <c r="H220"/>
  <c r="H229"/>
  <c r="H238"/>
  <c r="H218"/>
  <c r="H221"/>
  <c r="H227"/>
  <c r="H231"/>
  <c r="H236"/>
  <c r="H252"/>
  <c r="H246"/>
  <c r="H254"/>
  <c r="H26"/>
  <c r="K26" s="1"/>
  <c r="M26" s="1"/>
  <c r="O26" s="1"/>
  <c r="Q26" s="1"/>
  <c r="H42"/>
  <c r="K42" s="1"/>
  <c r="M42" s="1"/>
  <c r="O42" s="1"/>
  <c r="Q42" s="1"/>
  <c r="H62"/>
  <c r="K62" s="1"/>
  <c r="M62" s="1"/>
  <c r="O62" s="1"/>
  <c r="Q62" s="1"/>
  <c r="H97"/>
  <c r="K97" s="1"/>
  <c r="M97" s="1"/>
  <c r="O97" s="1"/>
  <c r="Q97" s="1"/>
  <c r="H113"/>
  <c r="K113" s="1"/>
  <c r="M113" s="1"/>
  <c r="O113" s="1"/>
  <c r="Q113" s="1"/>
  <c r="H140"/>
  <c r="K140" s="1"/>
  <c r="M140" s="1"/>
  <c r="O140" s="1"/>
  <c r="Q140" s="1"/>
  <c r="H158"/>
  <c r="K158" s="1"/>
  <c r="M158" s="1"/>
  <c r="O158" s="1"/>
  <c r="Q158" s="1"/>
  <c r="H176"/>
  <c r="K176" s="1"/>
  <c r="M176" s="1"/>
  <c r="O176" s="1"/>
  <c r="Q176" s="1"/>
  <c r="H189"/>
  <c r="K189" s="1"/>
  <c r="M189" s="1"/>
  <c r="O189" s="1"/>
  <c r="Q189" s="1"/>
  <c r="E188"/>
  <c r="H188" s="1"/>
  <c r="K188" s="1"/>
  <c r="M188" s="1"/>
  <c r="O188" s="1"/>
  <c r="Q188" s="1"/>
  <c r="H15"/>
  <c r="K15" s="1"/>
  <c r="M15" s="1"/>
  <c r="O15" s="1"/>
  <c r="Q15" s="1"/>
  <c r="H17"/>
  <c r="K17" s="1"/>
  <c r="M17" s="1"/>
  <c r="O17" s="1"/>
  <c r="Q17" s="1"/>
  <c r="H40"/>
  <c r="K40" s="1"/>
  <c r="M40" s="1"/>
  <c r="O40" s="1"/>
  <c r="Q40" s="1"/>
  <c r="H48"/>
  <c r="K48" s="1"/>
  <c r="M48" s="1"/>
  <c r="O48" s="1"/>
  <c r="Q48" s="1"/>
  <c r="H95"/>
  <c r="K95" s="1"/>
  <c r="M95" s="1"/>
  <c r="O95" s="1"/>
  <c r="Q95" s="1"/>
  <c r="H115"/>
  <c r="K115" s="1"/>
  <c r="M115" s="1"/>
  <c r="O115" s="1"/>
  <c r="Q115" s="1"/>
  <c r="H138"/>
  <c r="K138" s="1"/>
  <c r="M138" s="1"/>
  <c r="O138" s="1"/>
  <c r="Q138" s="1"/>
  <c r="H142"/>
  <c r="K142" s="1"/>
  <c r="M142" s="1"/>
  <c r="O142" s="1"/>
  <c r="Q142" s="1"/>
  <c r="H173"/>
  <c r="K173" s="1"/>
  <c r="M173" s="1"/>
  <c r="O173" s="1"/>
  <c r="Q173" s="1"/>
  <c r="H191"/>
  <c r="K191" s="1"/>
  <c r="M191" s="1"/>
  <c r="O191" s="1"/>
  <c r="Q191" s="1"/>
  <c r="E100"/>
  <c r="H100" s="1"/>
  <c r="K100" s="1"/>
  <c r="M100" s="1"/>
  <c r="O100" s="1"/>
  <c r="Q100" s="1"/>
  <c r="E119"/>
  <c r="E54"/>
  <c r="H54" s="1"/>
  <c r="K54" s="1"/>
  <c r="M54" s="1"/>
  <c r="O54" s="1"/>
  <c r="Q54" s="1"/>
  <c r="E121"/>
  <c r="E233"/>
  <c r="E69"/>
  <c r="H69" s="1"/>
  <c r="K69" s="1"/>
  <c r="M69" s="1"/>
  <c r="O69" s="1"/>
  <c r="Q69" s="1"/>
  <c r="E126"/>
  <c r="E161"/>
  <c r="E243"/>
  <c r="E167"/>
  <c r="H167" s="1"/>
  <c r="K167" s="1"/>
  <c r="M167" s="1"/>
  <c r="O167" s="1"/>
  <c r="Q167" s="1"/>
  <c r="E205"/>
  <c r="E223"/>
  <c r="E209"/>
  <c r="E147"/>
  <c r="H147" s="1"/>
  <c r="K147" s="1"/>
  <c r="M147" s="1"/>
  <c r="O147" s="1"/>
  <c r="Q147" s="1"/>
  <c r="E134"/>
  <c r="E130"/>
  <c r="E154"/>
  <c r="H154" s="1"/>
  <c r="K154" s="1"/>
  <c r="M154" s="1"/>
  <c r="O154" s="1"/>
  <c r="Q154" s="1"/>
  <c r="E179"/>
  <c r="H179" s="1"/>
  <c r="K179" s="1"/>
  <c r="M179" s="1"/>
  <c r="O179" s="1"/>
  <c r="Q179" s="1"/>
  <c r="E53"/>
  <c r="E77"/>
  <c r="H77" s="1"/>
  <c r="K77" s="1"/>
  <c r="M77" s="1"/>
  <c r="O77" s="1"/>
  <c r="Q77" s="1"/>
  <c r="E28"/>
  <c r="E59"/>
  <c r="E81"/>
  <c r="H81" s="1"/>
  <c r="K81" s="1"/>
  <c r="M81" s="1"/>
  <c r="O81" s="1"/>
  <c r="Q81" s="1"/>
  <c r="E65"/>
  <c r="E34"/>
  <c r="E33" s="1"/>
  <c r="E73"/>
  <c r="H73" s="1"/>
  <c r="K73" s="1"/>
  <c r="M73" s="1"/>
  <c r="O73" s="1"/>
  <c r="Q73" s="1"/>
  <c r="E86"/>
  <c r="E85" s="1"/>
  <c r="E14"/>
  <c r="E112"/>
  <c r="S14"/>
  <c r="S188"/>
  <c r="S187" s="1"/>
  <c r="S186" s="1"/>
  <c r="S183" s="1"/>
  <c r="E13"/>
  <c r="S112"/>
  <c r="S111" s="1"/>
  <c r="S13"/>
  <c r="E137"/>
  <c r="S129"/>
  <c r="E118"/>
  <c r="S119"/>
  <c r="S264"/>
  <c r="S137"/>
  <c r="S133" s="1"/>
  <c r="E111"/>
  <c r="S226"/>
  <c r="S216" s="1"/>
  <c r="S175"/>
  <c r="E264"/>
  <c r="E129"/>
  <c r="E226"/>
  <c r="H226" s="1"/>
  <c r="S94"/>
  <c r="S93" s="1"/>
  <c r="E94"/>
  <c r="H94" s="1"/>
  <c r="K94" s="1"/>
  <c r="M94" s="1"/>
  <c r="O94" s="1"/>
  <c r="Q94" s="1"/>
  <c r="S84"/>
  <c r="S85"/>
  <c r="S259"/>
  <c r="S258" s="1"/>
  <c r="S257" s="1"/>
  <c r="S256" s="1"/>
  <c r="S240" s="1"/>
  <c r="S173"/>
  <c r="S172" s="1"/>
  <c r="E172"/>
  <c r="E259"/>
  <c r="E125"/>
  <c r="S125"/>
  <c r="E39"/>
  <c r="H39" s="1"/>
  <c r="K39" s="1"/>
  <c r="M39" s="1"/>
  <c r="O39" s="1"/>
  <c r="Q39" s="1"/>
  <c r="S39"/>
  <c r="S38" s="1"/>
  <c r="S37" s="1"/>
  <c r="S32"/>
  <c r="E32"/>
  <c r="H259" l="1"/>
  <c r="K259" s="1"/>
  <c r="M259" s="1"/>
  <c r="O259" s="1"/>
  <c r="Q259" s="1"/>
  <c r="H264"/>
  <c r="K264" s="1"/>
  <c r="M264" s="1"/>
  <c r="O264" s="1"/>
  <c r="Q264" s="1"/>
  <c r="H223"/>
  <c r="H233"/>
  <c r="H243"/>
  <c r="H33"/>
  <c r="K33" s="1"/>
  <c r="M33" s="1"/>
  <c r="O33" s="1"/>
  <c r="Q33" s="1"/>
  <c r="H85"/>
  <c r="K85" s="1"/>
  <c r="M85" s="1"/>
  <c r="O85" s="1"/>
  <c r="Q85" s="1"/>
  <c r="H129"/>
  <c r="K129" s="1"/>
  <c r="M129" s="1"/>
  <c r="O129" s="1"/>
  <c r="Q129" s="1"/>
  <c r="H111"/>
  <c r="K111" s="1"/>
  <c r="M111" s="1"/>
  <c r="O111" s="1"/>
  <c r="Q111" s="1"/>
  <c r="H118"/>
  <c r="K118" s="1"/>
  <c r="M118" s="1"/>
  <c r="O118" s="1"/>
  <c r="Q118" s="1"/>
  <c r="H137"/>
  <c r="K137" s="1"/>
  <c r="M137" s="1"/>
  <c r="O137" s="1"/>
  <c r="Q137" s="1"/>
  <c r="H112"/>
  <c r="K112" s="1"/>
  <c r="M112" s="1"/>
  <c r="O112" s="1"/>
  <c r="Q112" s="1"/>
  <c r="H32"/>
  <c r="K32" s="1"/>
  <c r="M32" s="1"/>
  <c r="O32" s="1"/>
  <c r="Q32" s="1"/>
  <c r="H125"/>
  <c r="K125" s="1"/>
  <c r="M125" s="1"/>
  <c r="O125" s="1"/>
  <c r="Q125" s="1"/>
  <c r="H172"/>
  <c r="K172" s="1"/>
  <c r="M172" s="1"/>
  <c r="O172" s="1"/>
  <c r="Q172" s="1"/>
  <c r="H13"/>
  <c r="K13" s="1"/>
  <c r="M13" s="1"/>
  <c r="O13" s="1"/>
  <c r="Q13" s="1"/>
  <c r="H14"/>
  <c r="K14" s="1"/>
  <c r="M14" s="1"/>
  <c r="O14" s="1"/>
  <c r="Q14" s="1"/>
  <c r="H86"/>
  <c r="K86" s="1"/>
  <c r="M86" s="1"/>
  <c r="O86" s="1"/>
  <c r="Q86" s="1"/>
  <c r="H34"/>
  <c r="K34" s="1"/>
  <c r="M34" s="1"/>
  <c r="O34" s="1"/>
  <c r="Q34" s="1"/>
  <c r="H65"/>
  <c r="K65" s="1"/>
  <c r="M65" s="1"/>
  <c r="O65" s="1"/>
  <c r="Q65" s="1"/>
  <c r="H59"/>
  <c r="K59" s="1"/>
  <c r="M59" s="1"/>
  <c r="O59" s="1"/>
  <c r="Q59" s="1"/>
  <c r="H28"/>
  <c r="K28" s="1"/>
  <c r="M28" s="1"/>
  <c r="O28" s="1"/>
  <c r="Q28" s="1"/>
  <c r="H53"/>
  <c r="K53" s="1"/>
  <c r="M53" s="1"/>
  <c r="O53" s="1"/>
  <c r="Q53" s="1"/>
  <c r="H130"/>
  <c r="K130" s="1"/>
  <c r="M130" s="1"/>
  <c r="O130" s="1"/>
  <c r="Q130" s="1"/>
  <c r="H134"/>
  <c r="K134" s="1"/>
  <c r="M134" s="1"/>
  <c r="O134" s="1"/>
  <c r="Q134" s="1"/>
  <c r="H209"/>
  <c r="K209" s="1"/>
  <c r="M209" s="1"/>
  <c r="O209" s="1"/>
  <c r="Q209" s="1"/>
  <c r="H205"/>
  <c r="K205" s="1"/>
  <c r="M205" s="1"/>
  <c r="O205" s="1"/>
  <c r="Q205" s="1"/>
  <c r="H161"/>
  <c r="K161" s="1"/>
  <c r="M161" s="1"/>
  <c r="O161" s="1"/>
  <c r="Q161" s="1"/>
  <c r="H126"/>
  <c r="K126" s="1"/>
  <c r="M126" s="1"/>
  <c r="O126" s="1"/>
  <c r="Q126" s="1"/>
  <c r="H121"/>
  <c r="K121" s="1"/>
  <c r="M121" s="1"/>
  <c r="O121" s="1"/>
  <c r="Q121" s="1"/>
  <c r="H119"/>
  <c r="K119" s="1"/>
  <c r="M119" s="1"/>
  <c r="O119" s="1"/>
  <c r="Q119" s="1"/>
  <c r="E93"/>
  <c r="E68"/>
  <c r="E38"/>
  <c r="H38" s="1"/>
  <c r="K38" s="1"/>
  <c r="M38" s="1"/>
  <c r="O38" s="1"/>
  <c r="Q38" s="1"/>
  <c r="E216"/>
  <c r="E187"/>
  <c r="H187" s="1"/>
  <c r="K187" s="1"/>
  <c r="M187" s="1"/>
  <c r="O187" s="1"/>
  <c r="Q187" s="1"/>
  <c r="E166"/>
  <c r="H166" s="1"/>
  <c r="K166" s="1"/>
  <c r="M166" s="1"/>
  <c r="O166" s="1"/>
  <c r="Q166" s="1"/>
  <c r="E99"/>
  <c r="E84"/>
  <c r="E133"/>
  <c r="E178"/>
  <c r="H178" s="1"/>
  <c r="K178" s="1"/>
  <c r="M178" s="1"/>
  <c r="O178" s="1"/>
  <c r="Q178" s="1"/>
  <c r="E153"/>
  <c r="H153" s="1"/>
  <c r="K153" s="1"/>
  <c r="M153" s="1"/>
  <c r="O153" s="1"/>
  <c r="Q153" s="1"/>
  <c r="E146"/>
  <c r="H146" s="1"/>
  <c r="K146" s="1"/>
  <c r="M146" s="1"/>
  <c r="O146" s="1"/>
  <c r="Q146" s="1"/>
  <c r="E80"/>
  <c r="E76"/>
  <c r="E72"/>
  <c r="E92"/>
  <c r="E258"/>
  <c r="H258" s="1"/>
  <c r="K258" s="1"/>
  <c r="M258" s="1"/>
  <c r="O258" s="1"/>
  <c r="Q258" s="1"/>
  <c r="S92"/>
  <c r="S31"/>
  <c r="H216" l="1"/>
  <c r="H92"/>
  <c r="K92" s="1"/>
  <c r="M92" s="1"/>
  <c r="O92" s="1"/>
  <c r="Q92" s="1"/>
  <c r="H76"/>
  <c r="K76" s="1"/>
  <c r="M76" s="1"/>
  <c r="O76" s="1"/>
  <c r="Q76" s="1"/>
  <c r="H80"/>
  <c r="K80" s="1"/>
  <c r="M80" s="1"/>
  <c r="O80" s="1"/>
  <c r="Q80" s="1"/>
  <c r="H84"/>
  <c r="K84" s="1"/>
  <c r="M84" s="1"/>
  <c r="O84" s="1"/>
  <c r="Q84" s="1"/>
  <c r="H99"/>
  <c r="K99" s="1"/>
  <c r="M99" s="1"/>
  <c r="O99" s="1"/>
  <c r="Q99" s="1"/>
  <c r="H68"/>
  <c r="K68" s="1"/>
  <c r="M68" s="1"/>
  <c r="O68" s="1"/>
  <c r="Q68" s="1"/>
  <c r="H93"/>
  <c r="K93" s="1"/>
  <c r="M93" s="1"/>
  <c r="O93" s="1"/>
  <c r="Q93" s="1"/>
  <c r="H72"/>
  <c r="K72" s="1"/>
  <c r="M72" s="1"/>
  <c r="O72" s="1"/>
  <c r="Q72" s="1"/>
  <c r="H133"/>
  <c r="K133" s="1"/>
  <c r="M133" s="1"/>
  <c r="O133" s="1"/>
  <c r="Q133" s="1"/>
  <c r="S215"/>
  <c r="S12" s="1"/>
  <c r="E257"/>
  <c r="H257" s="1"/>
  <c r="K257" s="1"/>
  <c r="M257" s="1"/>
  <c r="O257" s="1"/>
  <c r="Q257" s="1"/>
  <c r="E186"/>
  <c r="H186" s="1"/>
  <c r="K186" s="1"/>
  <c r="M186" s="1"/>
  <c r="O186" s="1"/>
  <c r="Q186" s="1"/>
  <c r="E165"/>
  <c r="H165" s="1"/>
  <c r="K165" s="1"/>
  <c r="M165" s="1"/>
  <c r="O165" s="1"/>
  <c r="Q165" s="1"/>
  <c r="E37"/>
  <c r="H37" s="1"/>
  <c r="K37" s="1"/>
  <c r="M37" s="1"/>
  <c r="O37" s="1"/>
  <c r="Q37" s="1"/>
  <c r="E175"/>
  <c r="E145"/>
  <c r="H145" s="1"/>
  <c r="K145" s="1"/>
  <c r="M145" s="1"/>
  <c r="O145" s="1"/>
  <c r="Q145" s="1"/>
  <c r="E152"/>
  <c r="H152" s="1"/>
  <c r="K152" s="1"/>
  <c r="M152" s="1"/>
  <c r="O152" s="1"/>
  <c r="Q152" s="1"/>
  <c r="E370" i="71"/>
  <c r="E365"/>
  <c r="E363"/>
  <c r="E357"/>
  <c r="E351"/>
  <c r="E345"/>
  <c r="E341"/>
  <c r="E339"/>
  <c r="E337"/>
  <c r="E331"/>
  <c r="E317"/>
  <c r="E311"/>
  <c r="E306"/>
  <c r="E304"/>
  <c r="E299"/>
  <c r="E290"/>
  <c r="E287"/>
  <c r="E283"/>
  <c r="E279"/>
  <c r="E274"/>
  <c r="E269"/>
  <c r="E259"/>
  <c r="H259" s="1"/>
  <c r="J259" s="1"/>
  <c r="L259" s="1"/>
  <c r="N259" s="1"/>
  <c r="E252"/>
  <c r="E249"/>
  <c r="E244"/>
  <c r="E239"/>
  <c r="E228"/>
  <c r="E225"/>
  <c r="E207"/>
  <c r="E186"/>
  <c r="E181"/>
  <c r="E161"/>
  <c r="H161" s="1"/>
  <c r="J161" s="1"/>
  <c r="L161" s="1"/>
  <c r="N161" s="1"/>
  <c r="E147"/>
  <c r="E144"/>
  <c r="E140"/>
  <c r="E115"/>
  <c r="E110"/>
  <c r="E107"/>
  <c r="E103"/>
  <c r="E99"/>
  <c r="E95"/>
  <c r="E88"/>
  <c r="E78"/>
  <c r="E73"/>
  <c r="E67"/>
  <c r="H67" s="1"/>
  <c r="J67" s="1"/>
  <c r="L67" s="1"/>
  <c r="N67" s="1"/>
  <c r="E63"/>
  <c r="H63" s="1"/>
  <c r="J63" s="1"/>
  <c r="L63" s="1"/>
  <c r="N63" s="1"/>
  <c r="E60"/>
  <c r="H60" s="1"/>
  <c r="J60" s="1"/>
  <c r="L60" s="1"/>
  <c r="N60" s="1"/>
  <c r="E53"/>
  <c r="H53" s="1"/>
  <c r="J53" s="1"/>
  <c r="L53" s="1"/>
  <c r="N53" s="1"/>
  <c r="E52"/>
  <c r="H52" s="1"/>
  <c r="J52" s="1"/>
  <c r="L52" s="1"/>
  <c r="N52" s="1"/>
  <c r="E48"/>
  <c r="H48" s="1"/>
  <c r="J48" s="1"/>
  <c r="L48" s="1"/>
  <c r="N48" s="1"/>
  <c r="E46"/>
  <c r="H46" s="1"/>
  <c r="J46" s="1"/>
  <c r="L46" s="1"/>
  <c r="N46" s="1"/>
  <c r="E37"/>
  <c r="H37" s="1"/>
  <c r="J37" s="1"/>
  <c r="L37" s="1"/>
  <c r="N37" s="1"/>
  <c r="E23"/>
  <c r="H23" s="1"/>
  <c r="J23" s="1"/>
  <c r="L23" s="1"/>
  <c r="N23" s="1"/>
  <c r="E17"/>
  <c r="H17" s="1"/>
  <c r="J17" s="1"/>
  <c r="L17" s="1"/>
  <c r="N17" s="1"/>
  <c r="E15"/>
  <c r="H15" s="1"/>
  <c r="J15" s="1"/>
  <c r="L15" s="1"/>
  <c r="N15" s="1"/>
  <c r="F160" i="57"/>
  <c r="I160" s="1"/>
  <c r="K160" s="1"/>
  <c r="M160" s="1"/>
  <c r="O160" s="1"/>
  <c r="P15" i="71" l="1"/>
  <c r="P23"/>
  <c r="P46"/>
  <c r="P52"/>
  <c r="P60"/>
  <c r="P67"/>
  <c r="P17"/>
  <c r="P37"/>
  <c r="P48"/>
  <c r="P53"/>
  <c r="P63"/>
  <c r="P161"/>
  <c r="P259"/>
  <c r="R259" s="1"/>
  <c r="Q160" i="57"/>
  <c r="S160" s="1"/>
  <c r="H78" i="71"/>
  <c r="J78" s="1"/>
  <c r="L78" s="1"/>
  <c r="N78" s="1"/>
  <c r="H175" i="58"/>
  <c r="K175" s="1"/>
  <c r="M175" s="1"/>
  <c r="O175" s="1"/>
  <c r="Q175" s="1"/>
  <c r="H73" i="71"/>
  <c r="J73" s="1"/>
  <c r="L73" s="1"/>
  <c r="N73" s="1"/>
  <c r="H95"/>
  <c r="J95" s="1"/>
  <c r="L95" s="1"/>
  <c r="N95" s="1"/>
  <c r="H103"/>
  <c r="J103" s="1"/>
  <c r="L103" s="1"/>
  <c r="N103" s="1"/>
  <c r="H110"/>
  <c r="J110" s="1"/>
  <c r="L110" s="1"/>
  <c r="N110" s="1"/>
  <c r="H140"/>
  <c r="J140" s="1"/>
  <c r="L140" s="1"/>
  <c r="N140" s="1"/>
  <c r="H147"/>
  <c r="J147" s="1"/>
  <c r="L147" s="1"/>
  <c r="N147" s="1"/>
  <c r="H186"/>
  <c r="J186" s="1"/>
  <c r="L186" s="1"/>
  <c r="N186" s="1"/>
  <c r="H225"/>
  <c r="J225" s="1"/>
  <c r="L225" s="1"/>
  <c r="N225" s="1"/>
  <c r="H239"/>
  <c r="J239" s="1"/>
  <c r="L239" s="1"/>
  <c r="N239" s="1"/>
  <c r="H249"/>
  <c r="J249" s="1"/>
  <c r="L249" s="1"/>
  <c r="N249" s="1"/>
  <c r="H274"/>
  <c r="J274" s="1"/>
  <c r="L274" s="1"/>
  <c r="N274" s="1"/>
  <c r="H283"/>
  <c r="J283" s="1"/>
  <c r="L283" s="1"/>
  <c r="N283" s="1"/>
  <c r="H290"/>
  <c r="J290" s="1"/>
  <c r="L290" s="1"/>
  <c r="N290" s="1"/>
  <c r="H304"/>
  <c r="J304" s="1"/>
  <c r="L304" s="1"/>
  <c r="N304" s="1"/>
  <c r="H311"/>
  <c r="J311" s="1"/>
  <c r="L311" s="1"/>
  <c r="N311" s="1"/>
  <c r="H331"/>
  <c r="J331" s="1"/>
  <c r="L331" s="1"/>
  <c r="N331" s="1"/>
  <c r="H339"/>
  <c r="J339" s="1"/>
  <c r="L339" s="1"/>
  <c r="N339" s="1"/>
  <c r="H345"/>
  <c r="J345" s="1"/>
  <c r="L345" s="1"/>
  <c r="N345" s="1"/>
  <c r="H357"/>
  <c r="J357" s="1"/>
  <c r="L357" s="1"/>
  <c r="N357" s="1"/>
  <c r="H88"/>
  <c r="J88" s="1"/>
  <c r="L88" s="1"/>
  <c r="N88" s="1"/>
  <c r="H99"/>
  <c r="J99" s="1"/>
  <c r="L99" s="1"/>
  <c r="N99" s="1"/>
  <c r="H107"/>
  <c r="J107" s="1"/>
  <c r="L107" s="1"/>
  <c r="N107" s="1"/>
  <c r="H115"/>
  <c r="J115" s="1"/>
  <c r="L115" s="1"/>
  <c r="N115" s="1"/>
  <c r="H144"/>
  <c r="J144" s="1"/>
  <c r="L144" s="1"/>
  <c r="N144" s="1"/>
  <c r="H181"/>
  <c r="J181" s="1"/>
  <c r="L181" s="1"/>
  <c r="N181" s="1"/>
  <c r="H207"/>
  <c r="J207" s="1"/>
  <c r="L207" s="1"/>
  <c r="N207" s="1"/>
  <c r="H228"/>
  <c r="J228" s="1"/>
  <c r="L228" s="1"/>
  <c r="N228" s="1"/>
  <c r="H244"/>
  <c r="J244" s="1"/>
  <c r="L244" s="1"/>
  <c r="N244" s="1"/>
  <c r="H252"/>
  <c r="J252" s="1"/>
  <c r="L252" s="1"/>
  <c r="N252" s="1"/>
  <c r="H269"/>
  <c r="J269" s="1"/>
  <c r="L269" s="1"/>
  <c r="N269" s="1"/>
  <c r="H279"/>
  <c r="J279" s="1"/>
  <c r="L279" s="1"/>
  <c r="N279" s="1"/>
  <c r="H287"/>
  <c r="J287" s="1"/>
  <c r="L287" s="1"/>
  <c r="N287" s="1"/>
  <c r="H299"/>
  <c r="J299" s="1"/>
  <c r="L299" s="1"/>
  <c r="N299" s="1"/>
  <c r="H306"/>
  <c r="J306" s="1"/>
  <c r="L306" s="1"/>
  <c r="N306" s="1"/>
  <c r="H317"/>
  <c r="J317" s="1"/>
  <c r="L317" s="1"/>
  <c r="N317" s="1"/>
  <c r="H337"/>
  <c r="J337" s="1"/>
  <c r="L337" s="1"/>
  <c r="N337" s="1"/>
  <c r="H341"/>
  <c r="J341" s="1"/>
  <c r="L341" s="1"/>
  <c r="N341" s="1"/>
  <c r="H351"/>
  <c r="J351" s="1"/>
  <c r="L351" s="1"/>
  <c r="N351" s="1"/>
  <c r="H365"/>
  <c r="J365" s="1"/>
  <c r="L365" s="1"/>
  <c r="N365" s="1"/>
  <c r="H363"/>
  <c r="J363" s="1"/>
  <c r="L363" s="1"/>
  <c r="N363" s="1"/>
  <c r="H370"/>
  <c r="J370" s="1"/>
  <c r="L370" s="1"/>
  <c r="N370" s="1"/>
  <c r="E258"/>
  <c r="E160"/>
  <c r="H160" s="1"/>
  <c r="J160" s="1"/>
  <c r="L160" s="1"/>
  <c r="N160" s="1"/>
  <c r="E164" i="58"/>
  <c r="E31"/>
  <c r="E256"/>
  <c r="E183"/>
  <c r="E144"/>
  <c r="H144" s="1"/>
  <c r="K144" s="1"/>
  <c r="M144" s="1"/>
  <c r="O144" s="1"/>
  <c r="Q144" s="1"/>
  <c r="E151"/>
  <c r="E36" i="71"/>
  <c r="H36" s="1"/>
  <c r="J36" s="1"/>
  <c r="L36" s="1"/>
  <c r="N36" s="1"/>
  <c r="E72"/>
  <c r="E87"/>
  <c r="E106"/>
  <c r="E114"/>
  <c r="E143"/>
  <c r="E180"/>
  <c r="E227"/>
  <c r="E243"/>
  <c r="E268"/>
  <c r="E298"/>
  <c r="E316"/>
  <c r="E336"/>
  <c r="E350"/>
  <c r="E367"/>
  <c r="E45"/>
  <c r="H45" s="1"/>
  <c r="J45" s="1"/>
  <c r="L45" s="1"/>
  <c r="N45" s="1"/>
  <c r="E51"/>
  <c r="H51" s="1"/>
  <c r="J51" s="1"/>
  <c r="L51" s="1"/>
  <c r="N51" s="1"/>
  <c r="E66"/>
  <c r="H66" s="1"/>
  <c r="J66" s="1"/>
  <c r="L66" s="1"/>
  <c r="N66" s="1"/>
  <c r="E77"/>
  <c r="E94"/>
  <c r="E102"/>
  <c r="E139"/>
  <c r="E146"/>
  <c r="E184"/>
  <c r="E224"/>
  <c r="E238"/>
  <c r="E273"/>
  <c r="E282"/>
  <c r="E310"/>
  <c r="E356"/>
  <c r="E321"/>
  <c r="E315"/>
  <c r="E335"/>
  <c r="E248"/>
  <c r="E320"/>
  <c r="E22"/>
  <c r="H22" s="1"/>
  <c r="J22" s="1"/>
  <c r="L22" s="1"/>
  <c r="N22" s="1"/>
  <c r="E86"/>
  <c r="E101"/>
  <c r="E354"/>
  <c r="E362"/>
  <c r="E59"/>
  <c r="H59" s="1"/>
  <c r="J59" s="1"/>
  <c r="L59" s="1"/>
  <c r="N59" s="1"/>
  <c r="E242"/>
  <c r="E309"/>
  <c r="E237"/>
  <c r="E169"/>
  <c r="E286"/>
  <c r="E98"/>
  <c r="E97"/>
  <c r="E93"/>
  <c r="E14"/>
  <c r="H14" s="1"/>
  <c r="J14" s="1"/>
  <c r="L14" s="1"/>
  <c r="N14" s="1"/>
  <c r="E105"/>
  <c r="E142"/>
  <c r="E206"/>
  <c r="E303"/>
  <c r="E348"/>
  <c r="E349"/>
  <c r="E71"/>
  <c r="F397" i="57"/>
  <c r="I397" s="1"/>
  <c r="K397" s="1"/>
  <c r="M397" s="1"/>
  <c r="O397" s="1"/>
  <c r="Q397" s="1"/>
  <c r="S397" s="1"/>
  <c r="F394"/>
  <c r="I394" s="1"/>
  <c r="K394" s="1"/>
  <c r="M394" s="1"/>
  <c r="O394" s="1"/>
  <c r="Q394" s="1"/>
  <c r="S394" s="1"/>
  <c r="F390"/>
  <c r="I390" s="1"/>
  <c r="K390" s="1"/>
  <c r="M390" s="1"/>
  <c r="O390" s="1"/>
  <c r="Q390" s="1"/>
  <c r="S390" s="1"/>
  <c r="F385"/>
  <c r="I385" s="1"/>
  <c r="K385" s="1"/>
  <c r="M385" s="1"/>
  <c r="O385" s="1"/>
  <c r="Q385" s="1"/>
  <c r="S385" s="1"/>
  <c r="F383"/>
  <c r="I383" s="1"/>
  <c r="K383" s="1"/>
  <c r="M383" s="1"/>
  <c r="O383" s="1"/>
  <c r="Q383" s="1"/>
  <c r="S383" s="1"/>
  <c r="F377"/>
  <c r="I377" s="1"/>
  <c r="K377" s="1"/>
  <c r="M377" s="1"/>
  <c r="O377" s="1"/>
  <c r="Q377" s="1"/>
  <c r="S377" s="1"/>
  <c r="F368"/>
  <c r="I368" s="1"/>
  <c r="K368" s="1"/>
  <c r="M368" s="1"/>
  <c r="O368" s="1"/>
  <c r="Q368" s="1"/>
  <c r="S368" s="1"/>
  <c r="F366"/>
  <c r="I366" s="1"/>
  <c r="K366" s="1"/>
  <c r="M366" s="1"/>
  <c r="O366" s="1"/>
  <c r="Q366" s="1"/>
  <c r="S366" s="1"/>
  <c r="F360"/>
  <c r="I360" s="1"/>
  <c r="K360" s="1"/>
  <c r="M360" s="1"/>
  <c r="O360" s="1"/>
  <c r="Q360" s="1"/>
  <c r="S360" s="1"/>
  <c r="F348"/>
  <c r="I348" s="1"/>
  <c r="K348" s="1"/>
  <c r="M348" s="1"/>
  <c r="O348" s="1"/>
  <c r="F342"/>
  <c r="I342" s="1"/>
  <c r="K342" s="1"/>
  <c r="M342" s="1"/>
  <c r="O342" s="1"/>
  <c r="F336"/>
  <c r="I336" s="1"/>
  <c r="K336" s="1"/>
  <c r="M336" s="1"/>
  <c r="O336" s="1"/>
  <c r="F330"/>
  <c r="I330" s="1"/>
  <c r="K330" s="1"/>
  <c r="M330" s="1"/>
  <c r="O330" s="1"/>
  <c r="F324"/>
  <c r="I324" s="1"/>
  <c r="K324" s="1"/>
  <c r="M324" s="1"/>
  <c r="O324" s="1"/>
  <c r="F318"/>
  <c r="I318" s="1"/>
  <c r="K318" s="1"/>
  <c r="M318" s="1"/>
  <c r="O318" s="1"/>
  <c r="F315"/>
  <c r="I315" s="1"/>
  <c r="K315" s="1"/>
  <c r="M315" s="1"/>
  <c r="O315" s="1"/>
  <c r="F310"/>
  <c r="I310" s="1"/>
  <c r="K310" s="1"/>
  <c r="M310" s="1"/>
  <c r="O310" s="1"/>
  <c r="F285"/>
  <c r="I285" s="1"/>
  <c r="K285" s="1"/>
  <c r="M285" s="1"/>
  <c r="O285" s="1"/>
  <c r="F279"/>
  <c r="I279" s="1"/>
  <c r="K279" s="1"/>
  <c r="M279" s="1"/>
  <c r="O279" s="1"/>
  <c r="F268"/>
  <c r="I268" s="1"/>
  <c r="K268" s="1"/>
  <c r="M268" s="1"/>
  <c r="O268" s="1"/>
  <c r="Q268" s="1"/>
  <c r="S268" s="1"/>
  <c r="F265"/>
  <c r="I265" s="1"/>
  <c r="K265" s="1"/>
  <c r="M265" s="1"/>
  <c r="O265" s="1"/>
  <c r="Q265" s="1"/>
  <c r="S265" s="1"/>
  <c r="F263"/>
  <c r="I263" s="1"/>
  <c r="K263" s="1"/>
  <c r="M263" s="1"/>
  <c r="O263" s="1"/>
  <c r="Q263" s="1"/>
  <c r="S263" s="1"/>
  <c r="F257"/>
  <c r="I257" s="1"/>
  <c r="K257" s="1"/>
  <c r="M257" s="1"/>
  <c r="O257" s="1"/>
  <c r="Q257" s="1"/>
  <c r="S257" s="1"/>
  <c r="F254"/>
  <c r="I254" s="1"/>
  <c r="K254" s="1"/>
  <c r="M254" s="1"/>
  <c r="O254" s="1"/>
  <c r="Q254" s="1"/>
  <c r="S254" s="1"/>
  <c r="F251"/>
  <c r="I251" s="1"/>
  <c r="K251" s="1"/>
  <c r="M251" s="1"/>
  <c r="O251" s="1"/>
  <c r="Q251" s="1"/>
  <c r="S251" s="1"/>
  <c r="F244"/>
  <c r="I244" s="1"/>
  <c r="K244" s="1"/>
  <c r="M244" s="1"/>
  <c r="O244" s="1"/>
  <c r="Q244" s="1"/>
  <c r="S244" s="1"/>
  <c r="F237"/>
  <c r="I237" s="1"/>
  <c r="K237" s="1"/>
  <c r="M237" s="1"/>
  <c r="O237" s="1"/>
  <c r="Q237" s="1"/>
  <c r="S237" s="1"/>
  <c r="F231"/>
  <c r="I231" s="1"/>
  <c r="K231" s="1"/>
  <c r="M231" s="1"/>
  <c r="O231" s="1"/>
  <c r="Q231" s="1"/>
  <c r="S231" s="1"/>
  <c r="F226"/>
  <c r="I226" s="1"/>
  <c r="K226" s="1"/>
  <c r="M226" s="1"/>
  <c r="O226" s="1"/>
  <c r="Q226" s="1"/>
  <c r="S226" s="1"/>
  <c r="F224"/>
  <c r="I224" s="1"/>
  <c r="K224" s="1"/>
  <c r="M224" s="1"/>
  <c r="O224" s="1"/>
  <c r="Q224" s="1"/>
  <c r="S224" s="1"/>
  <c r="F217"/>
  <c r="I217" s="1"/>
  <c r="K217" s="1"/>
  <c r="M217" s="1"/>
  <c r="O217" s="1"/>
  <c r="Q217" s="1"/>
  <c r="S217" s="1"/>
  <c r="F209"/>
  <c r="I209" s="1"/>
  <c r="K209" s="1"/>
  <c r="M209" s="1"/>
  <c r="O209" s="1"/>
  <c r="Q209" s="1"/>
  <c r="S209" s="1"/>
  <c r="F200"/>
  <c r="I200" s="1"/>
  <c r="K200" s="1"/>
  <c r="M200" s="1"/>
  <c r="O200" s="1"/>
  <c r="Q200" s="1"/>
  <c r="S200" s="1"/>
  <c r="F193"/>
  <c r="I193" s="1"/>
  <c r="K193" s="1"/>
  <c r="M193" s="1"/>
  <c r="O193" s="1"/>
  <c r="Q193" s="1"/>
  <c r="S193" s="1"/>
  <c r="F186"/>
  <c r="I186" s="1"/>
  <c r="K186" s="1"/>
  <c r="M186" s="1"/>
  <c r="O186" s="1"/>
  <c r="F180"/>
  <c r="I180" s="1"/>
  <c r="K180" s="1"/>
  <c r="M180" s="1"/>
  <c r="O180" s="1"/>
  <c r="F177"/>
  <c r="I177" s="1"/>
  <c r="K177" s="1"/>
  <c r="M177" s="1"/>
  <c r="O177" s="1"/>
  <c r="F167"/>
  <c r="I167" s="1"/>
  <c r="K167" s="1"/>
  <c r="M167" s="1"/>
  <c r="O167" s="1"/>
  <c r="F165"/>
  <c r="I165" s="1"/>
  <c r="K165" s="1"/>
  <c r="M165" s="1"/>
  <c r="O165" s="1"/>
  <c r="F162"/>
  <c r="I162" s="1"/>
  <c r="K162" s="1"/>
  <c r="M162" s="1"/>
  <c r="O162" s="1"/>
  <c r="F154"/>
  <c r="I154" s="1"/>
  <c r="K154" s="1"/>
  <c r="M154" s="1"/>
  <c r="O154" s="1"/>
  <c r="F148"/>
  <c r="I148" s="1"/>
  <c r="K148" s="1"/>
  <c r="M148" s="1"/>
  <c r="O148" s="1"/>
  <c r="F142"/>
  <c r="I142" s="1"/>
  <c r="K142" s="1"/>
  <c r="M142" s="1"/>
  <c r="O142" s="1"/>
  <c r="F139"/>
  <c r="I139" s="1"/>
  <c r="K139" s="1"/>
  <c r="M139" s="1"/>
  <c r="O139" s="1"/>
  <c r="F133"/>
  <c r="I133" s="1"/>
  <c r="K133" s="1"/>
  <c r="M133" s="1"/>
  <c r="O133" s="1"/>
  <c r="F130"/>
  <c r="I130" s="1"/>
  <c r="K130" s="1"/>
  <c r="M130" s="1"/>
  <c r="O130" s="1"/>
  <c r="F123"/>
  <c r="I123" s="1"/>
  <c r="K123" s="1"/>
  <c r="M123" s="1"/>
  <c r="O123" s="1"/>
  <c r="F113"/>
  <c r="I113" s="1"/>
  <c r="K113" s="1"/>
  <c r="M113" s="1"/>
  <c r="O113" s="1"/>
  <c r="F109"/>
  <c r="I109" s="1"/>
  <c r="K109" s="1"/>
  <c r="M109" s="1"/>
  <c r="O109" s="1"/>
  <c r="F104"/>
  <c r="I104" s="1"/>
  <c r="K104" s="1"/>
  <c r="M104" s="1"/>
  <c r="O104" s="1"/>
  <c r="F101"/>
  <c r="I101" s="1"/>
  <c r="K101" s="1"/>
  <c r="M101" s="1"/>
  <c r="O101" s="1"/>
  <c r="F97"/>
  <c r="I97" s="1"/>
  <c r="K97" s="1"/>
  <c r="M97" s="1"/>
  <c r="O97" s="1"/>
  <c r="F84"/>
  <c r="I84" s="1"/>
  <c r="K84" s="1"/>
  <c r="M84" s="1"/>
  <c r="O84" s="1"/>
  <c r="F80"/>
  <c r="I80" s="1"/>
  <c r="K80" s="1"/>
  <c r="M80" s="1"/>
  <c r="O80" s="1"/>
  <c r="F76"/>
  <c r="I76" s="1"/>
  <c r="K76" s="1"/>
  <c r="M76" s="1"/>
  <c r="O76" s="1"/>
  <c r="F72"/>
  <c r="I72" s="1"/>
  <c r="K72" s="1"/>
  <c r="M72" s="1"/>
  <c r="O72" s="1"/>
  <c r="F66"/>
  <c r="I66" s="1"/>
  <c r="K66" s="1"/>
  <c r="M66" s="1"/>
  <c r="O66" s="1"/>
  <c r="F60"/>
  <c r="I60" s="1"/>
  <c r="K60" s="1"/>
  <c r="M60" s="1"/>
  <c r="O60" s="1"/>
  <c r="F56"/>
  <c r="I56" s="1"/>
  <c r="K56" s="1"/>
  <c r="M56" s="1"/>
  <c r="O56" s="1"/>
  <c r="F53"/>
  <c r="I53" s="1"/>
  <c r="K53" s="1"/>
  <c r="M53" s="1"/>
  <c r="O53" s="1"/>
  <c r="F47"/>
  <c r="I47" s="1"/>
  <c r="K47" s="1"/>
  <c r="M47" s="1"/>
  <c r="O47" s="1"/>
  <c r="F38"/>
  <c r="I38" s="1"/>
  <c r="K38" s="1"/>
  <c r="M38" s="1"/>
  <c r="O38" s="1"/>
  <c r="F37"/>
  <c r="I37" s="1"/>
  <c r="K37" s="1"/>
  <c r="M37" s="1"/>
  <c r="O37" s="1"/>
  <c r="F28"/>
  <c r="I28" s="1"/>
  <c r="K28" s="1"/>
  <c r="M28" s="1"/>
  <c r="O28" s="1"/>
  <c r="F26"/>
  <c r="I26" s="1"/>
  <c r="K26" s="1"/>
  <c r="M26" s="1"/>
  <c r="O26" s="1"/>
  <c r="F21"/>
  <c r="I21" s="1"/>
  <c r="K21" s="1"/>
  <c r="M21" s="1"/>
  <c r="O21" s="1"/>
  <c r="F18"/>
  <c r="I18" s="1"/>
  <c r="K18" s="1"/>
  <c r="M18" s="1"/>
  <c r="O18" s="1"/>
  <c r="P363" i="71" l="1"/>
  <c r="R363" s="1"/>
  <c r="P370"/>
  <c r="R370" s="1"/>
  <c r="P365"/>
  <c r="R365" s="1"/>
  <c r="P59"/>
  <c r="P51"/>
  <c r="P36"/>
  <c r="P351"/>
  <c r="R351" s="1"/>
  <c r="P337"/>
  <c r="P306"/>
  <c r="P287"/>
  <c r="P269"/>
  <c r="P244"/>
  <c r="P207"/>
  <c r="P144"/>
  <c r="P107"/>
  <c r="P88"/>
  <c r="P345"/>
  <c r="R345" s="1"/>
  <c r="P331"/>
  <c r="R331" s="1"/>
  <c r="P304"/>
  <c r="P283"/>
  <c r="P249"/>
  <c r="P225"/>
  <c r="R225" s="1"/>
  <c r="P147"/>
  <c r="P110"/>
  <c r="P95"/>
  <c r="P14"/>
  <c r="P22"/>
  <c r="P66"/>
  <c r="P45"/>
  <c r="P160"/>
  <c r="P341"/>
  <c r="P317"/>
  <c r="R317" s="1"/>
  <c r="P299"/>
  <c r="P279"/>
  <c r="R279" s="1"/>
  <c r="P252"/>
  <c r="P228"/>
  <c r="R228" s="1"/>
  <c r="P181"/>
  <c r="R181" s="1"/>
  <c r="P115"/>
  <c r="P99"/>
  <c r="P357"/>
  <c r="R357" s="1"/>
  <c r="P339"/>
  <c r="P311"/>
  <c r="R311" s="1"/>
  <c r="P290"/>
  <c r="P274"/>
  <c r="R274" s="1"/>
  <c r="P239"/>
  <c r="R239" s="1"/>
  <c r="P186"/>
  <c r="P140"/>
  <c r="P103"/>
  <c r="P73"/>
  <c r="P78"/>
  <c r="Q348" i="57"/>
  <c r="S348" s="1"/>
  <c r="Q279"/>
  <c r="S279" s="1"/>
  <c r="Q310"/>
  <c r="S310" s="1"/>
  <c r="Q318"/>
  <c r="S318" s="1"/>
  <c r="Q330"/>
  <c r="S330" s="1"/>
  <c r="Q342"/>
  <c r="S342" s="1"/>
  <c r="Q285"/>
  <c r="S285" s="1"/>
  <c r="Q315"/>
  <c r="S315" s="1"/>
  <c r="Q324"/>
  <c r="S324" s="1"/>
  <c r="Q336"/>
  <c r="S336" s="1"/>
  <c r="Q177"/>
  <c r="S177" s="1"/>
  <c r="Q186"/>
  <c r="S186" s="1"/>
  <c r="Q180"/>
  <c r="S180" s="1"/>
  <c r="Q154"/>
  <c r="S154" s="1"/>
  <c r="Q148"/>
  <c r="S148" s="1"/>
  <c r="Q165"/>
  <c r="S165" s="1"/>
  <c r="Q162"/>
  <c r="S162" s="1"/>
  <c r="Q167"/>
  <c r="S167" s="1"/>
  <c r="Q18"/>
  <c r="S18" s="1"/>
  <c r="Q37"/>
  <c r="S37" s="1"/>
  <c r="Q47"/>
  <c r="S47" s="1"/>
  <c r="Q56"/>
  <c r="S56" s="1"/>
  <c r="Q66"/>
  <c r="S66" s="1"/>
  <c r="Q76"/>
  <c r="S76" s="1"/>
  <c r="Q84"/>
  <c r="S84" s="1"/>
  <c r="Q101"/>
  <c r="S101" s="1"/>
  <c r="Q109"/>
  <c r="S109" s="1"/>
  <c r="Q123"/>
  <c r="S123" s="1"/>
  <c r="Q133"/>
  <c r="S133" s="1"/>
  <c r="Q142"/>
  <c r="S142" s="1"/>
  <c r="Q26"/>
  <c r="S26" s="1"/>
  <c r="Q21"/>
  <c r="S21" s="1"/>
  <c r="Q28"/>
  <c r="S28" s="1"/>
  <c r="Q38"/>
  <c r="S38" s="1"/>
  <c r="Q53"/>
  <c r="S53" s="1"/>
  <c r="Q60"/>
  <c r="S60" s="1"/>
  <c r="Q72"/>
  <c r="S72" s="1"/>
  <c r="Q80"/>
  <c r="S80" s="1"/>
  <c r="Q97"/>
  <c r="S97" s="1"/>
  <c r="Q104"/>
  <c r="S104" s="1"/>
  <c r="Q113"/>
  <c r="S113" s="1"/>
  <c r="Q130"/>
  <c r="S130" s="1"/>
  <c r="Q139"/>
  <c r="S139" s="1"/>
  <c r="H77" i="71"/>
  <c r="J77" s="1"/>
  <c r="L77" s="1"/>
  <c r="N77" s="1"/>
  <c r="H151" i="58"/>
  <c r="K151" s="1"/>
  <c r="M151" s="1"/>
  <c r="O151" s="1"/>
  <c r="Q151" s="1"/>
  <c r="H183"/>
  <c r="K183" s="1"/>
  <c r="M183" s="1"/>
  <c r="O183" s="1"/>
  <c r="Q183" s="1"/>
  <c r="H164"/>
  <c r="K164" s="1"/>
  <c r="M164" s="1"/>
  <c r="O164" s="1"/>
  <c r="Q164" s="1"/>
  <c r="H31"/>
  <c r="K31" s="1"/>
  <c r="M31" s="1"/>
  <c r="O31" s="1"/>
  <c r="Q31" s="1"/>
  <c r="E240"/>
  <c r="H256"/>
  <c r="K256" s="1"/>
  <c r="M256" s="1"/>
  <c r="O256" s="1"/>
  <c r="Q256" s="1"/>
  <c r="H71" i="71"/>
  <c r="J71" s="1"/>
  <c r="L71" s="1"/>
  <c r="N71" s="1"/>
  <c r="H72"/>
  <c r="J72" s="1"/>
  <c r="L72" s="1"/>
  <c r="N72" s="1"/>
  <c r="E70"/>
  <c r="H206"/>
  <c r="J206" s="1"/>
  <c r="L206" s="1"/>
  <c r="N206" s="1"/>
  <c r="H105"/>
  <c r="J105" s="1"/>
  <c r="L105" s="1"/>
  <c r="N105" s="1"/>
  <c r="H93"/>
  <c r="J93" s="1"/>
  <c r="L93" s="1"/>
  <c r="N93" s="1"/>
  <c r="H98"/>
  <c r="J98" s="1"/>
  <c r="L98" s="1"/>
  <c r="N98" s="1"/>
  <c r="H169"/>
  <c r="J169" s="1"/>
  <c r="L169" s="1"/>
  <c r="N169" s="1"/>
  <c r="H309"/>
  <c r="J309" s="1"/>
  <c r="L309" s="1"/>
  <c r="N309" s="1"/>
  <c r="H354"/>
  <c r="J354" s="1"/>
  <c r="L354" s="1"/>
  <c r="N354" s="1"/>
  <c r="H86"/>
  <c r="J86" s="1"/>
  <c r="L86" s="1"/>
  <c r="N86" s="1"/>
  <c r="H320"/>
  <c r="J320" s="1"/>
  <c r="L320" s="1"/>
  <c r="N320" s="1"/>
  <c r="H335"/>
  <c r="J335" s="1"/>
  <c r="L335" s="1"/>
  <c r="N335" s="1"/>
  <c r="E334"/>
  <c r="H334" s="1"/>
  <c r="J334" s="1"/>
  <c r="L334" s="1"/>
  <c r="N334" s="1"/>
  <c r="H321"/>
  <c r="J321" s="1"/>
  <c r="L321" s="1"/>
  <c r="N321" s="1"/>
  <c r="H310"/>
  <c r="J310" s="1"/>
  <c r="L310" s="1"/>
  <c r="N310" s="1"/>
  <c r="H273"/>
  <c r="J273" s="1"/>
  <c r="L273" s="1"/>
  <c r="N273" s="1"/>
  <c r="H224"/>
  <c r="J224" s="1"/>
  <c r="L224" s="1"/>
  <c r="N224" s="1"/>
  <c r="H146"/>
  <c r="J146" s="1"/>
  <c r="L146" s="1"/>
  <c r="N146" s="1"/>
  <c r="H102"/>
  <c r="J102" s="1"/>
  <c r="L102" s="1"/>
  <c r="N102" s="1"/>
  <c r="H336"/>
  <c r="J336" s="1"/>
  <c r="L336" s="1"/>
  <c r="N336" s="1"/>
  <c r="H298"/>
  <c r="J298" s="1"/>
  <c r="L298" s="1"/>
  <c r="N298" s="1"/>
  <c r="H243"/>
  <c r="J243" s="1"/>
  <c r="L243" s="1"/>
  <c r="N243" s="1"/>
  <c r="H180"/>
  <c r="J180" s="1"/>
  <c r="L180" s="1"/>
  <c r="N180" s="1"/>
  <c r="H114"/>
  <c r="J114" s="1"/>
  <c r="L114" s="1"/>
  <c r="N114" s="1"/>
  <c r="H87"/>
  <c r="J87" s="1"/>
  <c r="L87" s="1"/>
  <c r="N87" s="1"/>
  <c r="H258"/>
  <c r="J258" s="1"/>
  <c r="L258" s="1"/>
  <c r="N258" s="1"/>
  <c r="H348"/>
  <c r="J348" s="1"/>
  <c r="L348" s="1"/>
  <c r="N348" s="1"/>
  <c r="H349"/>
  <c r="J349" s="1"/>
  <c r="L349" s="1"/>
  <c r="N349" s="1"/>
  <c r="H303"/>
  <c r="J303" s="1"/>
  <c r="L303" s="1"/>
  <c r="N303" s="1"/>
  <c r="H142"/>
  <c r="J142" s="1"/>
  <c r="L142" s="1"/>
  <c r="N142" s="1"/>
  <c r="H97"/>
  <c r="J97" s="1"/>
  <c r="L97" s="1"/>
  <c r="N97" s="1"/>
  <c r="H286"/>
  <c r="J286" s="1"/>
  <c r="L286" s="1"/>
  <c r="N286" s="1"/>
  <c r="H237"/>
  <c r="J237" s="1"/>
  <c r="L237" s="1"/>
  <c r="N237" s="1"/>
  <c r="H242"/>
  <c r="J242" s="1"/>
  <c r="L242" s="1"/>
  <c r="N242" s="1"/>
  <c r="H101"/>
  <c r="J101" s="1"/>
  <c r="L101" s="1"/>
  <c r="N101" s="1"/>
  <c r="H248"/>
  <c r="J248" s="1"/>
  <c r="L248" s="1"/>
  <c r="N248" s="1"/>
  <c r="H315"/>
  <c r="J315" s="1"/>
  <c r="L315" s="1"/>
  <c r="N315" s="1"/>
  <c r="H356"/>
  <c r="J356" s="1"/>
  <c r="L356" s="1"/>
  <c r="N356" s="1"/>
  <c r="H282"/>
  <c r="J282" s="1"/>
  <c r="L282" s="1"/>
  <c r="N282" s="1"/>
  <c r="H238"/>
  <c r="J238" s="1"/>
  <c r="L238" s="1"/>
  <c r="N238" s="1"/>
  <c r="H184"/>
  <c r="J184" s="1"/>
  <c r="L184" s="1"/>
  <c r="N184" s="1"/>
  <c r="H139"/>
  <c r="J139" s="1"/>
  <c r="L139" s="1"/>
  <c r="N139" s="1"/>
  <c r="H94"/>
  <c r="J94" s="1"/>
  <c r="L94" s="1"/>
  <c r="N94" s="1"/>
  <c r="H350"/>
  <c r="J350" s="1"/>
  <c r="L350" s="1"/>
  <c r="N350" s="1"/>
  <c r="H316"/>
  <c r="J316" s="1"/>
  <c r="L316" s="1"/>
  <c r="N316" s="1"/>
  <c r="H268"/>
  <c r="J268" s="1"/>
  <c r="L268" s="1"/>
  <c r="N268" s="1"/>
  <c r="H227"/>
  <c r="J227" s="1"/>
  <c r="L227" s="1"/>
  <c r="N227" s="1"/>
  <c r="H143"/>
  <c r="J143" s="1"/>
  <c r="L143" s="1"/>
  <c r="N143" s="1"/>
  <c r="H106"/>
  <c r="J106" s="1"/>
  <c r="L106" s="1"/>
  <c r="N106" s="1"/>
  <c r="H367"/>
  <c r="J367" s="1"/>
  <c r="L367" s="1"/>
  <c r="N367" s="1"/>
  <c r="H362"/>
  <c r="J362" s="1"/>
  <c r="L362" s="1"/>
  <c r="N362" s="1"/>
  <c r="E43"/>
  <c r="H43" s="1"/>
  <c r="J43" s="1"/>
  <c r="L43" s="1"/>
  <c r="N43" s="1"/>
  <c r="E159"/>
  <c r="E215" i="58"/>
  <c r="H215" s="1"/>
  <c r="K215" s="1"/>
  <c r="M215" s="1"/>
  <c r="O215" s="1"/>
  <c r="Q215" s="1"/>
  <c r="E179" i="71"/>
  <c r="E257"/>
  <c r="F243" i="57"/>
  <c r="I243" s="1"/>
  <c r="K243" s="1"/>
  <c r="M243" s="1"/>
  <c r="O243" s="1"/>
  <c r="Q243" s="1"/>
  <c r="S243" s="1"/>
  <c r="F36"/>
  <c r="I36" s="1"/>
  <c r="K36" s="1"/>
  <c r="M36" s="1"/>
  <c r="O36" s="1"/>
  <c r="F46"/>
  <c r="I46" s="1"/>
  <c r="K46" s="1"/>
  <c r="M46" s="1"/>
  <c r="O46" s="1"/>
  <c r="F65"/>
  <c r="I65" s="1"/>
  <c r="K65" s="1"/>
  <c r="M65" s="1"/>
  <c r="O65" s="1"/>
  <c r="F83"/>
  <c r="I83" s="1"/>
  <c r="K83" s="1"/>
  <c r="M83" s="1"/>
  <c r="O83" s="1"/>
  <c r="F100"/>
  <c r="I100" s="1"/>
  <c r="K100" s="1"/>
  <c r="M100" s="1"/>
  <c r="O100" s="1"/>
  <c r="F108"/>
  <c r="I108" s="1"/>
  <c r="K108" s="1"/>
  <c r="M108" s="1"/>
  <c r="O108" s="1"/>
  <c r="F112"/>
  <c r="I112" s="1"/>
  <c r="K112" s="1"/>
  <c r="M112" s="1"/>
  <c r="O112" s="1"/>
  <c r="F141"/>
  <c r="I141" s="1"/>
  <c r="K141" s="1"/>
  <c r="M141" s="1"/>
  <c r="O141" s="1"/>
  <c r="F153"/>
  <c r="I153" s="1"/>
  <c r="K153" s="1"/>
  <c r="M153" s="1"/>
  <c r="O153" s="1"/>
  <c r="F185"/>
  <c r="I185" s="1"/>
  <c r="K185" s="1"/>
  <c r="M185" s="1"/>
  <c r="O185" s="1"/>
  <c r="F199"/>
  <c r="I199" s="1"/>
  <c r="K199" s="1"/>
  <c r="M199" s="1"/>
  <c r="O199" s="1"/>
  <c r="Q199" s="1"/>
  <c r="S199" s="1"/>
  <c r="F250"/>
  <c r="I250" s="1"/>
  <c r="K250" s="1"/>
  <c r="M250" s="1"/>
  <c r="O250" s="1"/>
  <c r="Q250" s="1"/>
  <c r="S250" s="1"/>
  <c r="F256"/>
  <c r="I256" s="1"/>
  <c r="K256" s="1"/>
  <c r="M256" s="1"/>
  <c r="O256" s="1"/>
  <c r="Q256" s="1"/>
  <c r="S256" s="1"/>
  <c r="F329"/>
  <c r="I329" s="1"/>
  <c r="K329" s="1"/>
  <c r="M329" s="1"/>
  <c r="O329" s="1"/>
  <c r="F359"/>
  <c r="I359" s="1"/>
  <c r="K359" s="1"/>
  <c r="M359" s="1"/>
  <c r="O359" s="1"/>
  <c r="Q359" s="1"/>
  <c r="S359" s="1"/>
  <c r="F389"/>
  <c r="I389" s="1"/>
  <c r="K389" s="1"/>
  <c r="M389" s="1"/>
  <c r="O389" s="1"/>
  <c r="Q389" s="1"/>
  <c r="S389" s="1"/>
  <c r="F59"/>
  <c r="I59" s="1"/>
  <c r="K59" s="1"/>
  <c r="M59" s="1"/>
  <c r="O59" s="1"/>
  <c r="F96"/>
  <c r="I96" s="1"/>
  <c r="K96" s="1"/>
  <c r="M96" s="1"/>
  <c r="O96" s="1"/>
  <c r="F103"/>
  <c r="I103" s="1"/>
  <c r="K103" s="1"/>
  <c r="M103" s="1"/>
  <c r="O103" s="1"/>
  <c r="F138"/>
  <c r="I138" s="1"/>
  <c r="K138" s="1"/>
  <c r="M138" s="1"/>
  <c r="O138" s="1"/>
  <c r="F147"/>
  <c r="I147" s="1"/>
  <c r="K147" s="1"/>
  <c r="M147" s="1"/>
  <c r="O147" s="1"/>
  <c r="F159"/>
  <c r="I159" s="1"/>
  <c r="K159" s="1"/>
  <c r="M159" s="1"/>
  <c r="O159" s="1"/>
  <c r="F192"/>
  <c r="I192" s="1"/>
  <c r="K192" s="1"/>
  <c r="M192" s="1"/>
  <c r="O192" s="1"/>
  <c r="Q192" s="1"/>
  <c r="S192" s="1"/>
  <c r="F204"/>
  <c r="I204" s="1"/>
  <c r="K204" s="1"/>
  <c r="M204" s="1"/>
  <c r="O204" s="1"/>
  <c r="Q204" s="1"/>
  <c r="S204" s="1"/>
  <c r="F230"/>
  <c r="I230" s="1"/>
  <c r="K230" s="1"/>
  <c r="M230" s="1"/>
  <c r="O230" s="1"/>
  <c r="Q230" s="1"/>
  <c r="S230" s="1"/>
  <c r="F253"/>
  <c r="I253" s="1"/>
  <c r="K253" s="1"/>
  <c r="M253" s="1"/>
  <c r="O253" s="1"/>
  <c r="Q253" s="1"/>
  <c r="S253" s="1"/>
  <c r="F267"/>
  <c r="I267" s="1"/>
  <c r="K267" s="1"/>
  <c r="M267" s="1"/>
  <c r="O267" s="1"/>
  <c r="Q267" s="1"/>
  <c r="S267" s="1"/>
  <c r="F323"/>
  <c r="I323" s="1"/>
  <c r="K323" s="1"/>
  <c r="M323" s="1"/>
  <c r="O323" s="1"/>
  <c r="F335"/>
  <c r="I335" s="1"/>
  <c r="K335" s="1"/>
  <c r="M335" s="1"/>
  <c r="O335" s="1"/>
  <c r="F347"/>
  <c r="I347" s="1"/>
  <c r="K347" s="1"/>
  <c r="M347" s="1"/>
  <c r="O347" s="1"/>
  <c r="F376"/>
  <c r="I376" s="1"/>
  <c r="K376" s="1"/>
  <c r="M376" s="1"/>
  <c r="O376" s="1"/>
  <c r="Q376" s="1"/>
  <c r="S376" s="1"/>
  <c r="F236"/>
  <c r="I236" s="1"/>
  <c r="K236" s="1"/>
  <c r="M236" s="1"/>
  <c r="O236" s="1"/>
  <c r="Q236" s="1"/>
  <c r="S236" s="1"/>
  <c r="E302" i="71"/>
  <c r="E168"/>
  <c r="E361"/>
  <c r="E21"/>
  <c r="H21" s="1"/>
  <c r="J21" s="1"/>
  <c r="L21" s="1"/>
  <c r="N21" s="1"/>
  <c r="E247"/>
  <c r="E314"/>
  <c r="E355"/>
  <c r="E223"/>
  <c r="E195"/>
  <c r="E138"/>
  <c r="E76"/>
  <c r="E65"/>
  <c r="H65" s="1"/>
  <c r="J65" s="1"/>
  <c r="L65" s="1"/>
  <c r="N65" s="1"/>
  <c r="E44"/>
  <c r="H44" s="1"/>
  <c r="J44" s="1"/>
  <c r="L44" s="1"/>
  <c r="N44" s="1"/>
  <c r="E297"/>
  <c r="E113"/>
  <c r="E29"/>
  <c r="H29" s="1"/>
  <c r="J29" s="1"/>
  <c r="L29" s="1"/>
  <c r="N29" s="1"/>
  <c r="E12"/>
  <c r="H12" s="1"/>
  <c r="J12" s="1"/>
  <c r="L12" s="1"/>
  <c r="N12" s="1"/>
  <c r="E308"/>
  <c r="E347"/>
  <c r="E205"/>
  <c r="E285"/>
  <c r="H285" s="1"/>
  <c r="J285" s="1"/>
  <c r="L285" s="1"/>
  <c r="N285" s="1"/>
  <c r="E236"/>
  <c r="E58"/>
  <c r="H58" s="1"/>
  <c r="J58" s="1"/>
  <c r="L58" s="1"/>
  <c r="N58" s="1"/>
  <c r="E353"/>
  <c r="E85"/>
  <c r="E319"/>
  <c r="F309" i="57"/>
  <c r="I309" s="1"/>
  <c r="K309" s="1"/>
  <c r="M309" s="1"/>
  <c r="O309" s="1"/>
  <c r="F284"/>
  <c r="I284" s="1"/>
  <c r="K284" s="1"/>
  <c r="M284" s="1"/>
  <c r="O284" s="1"/>
  <c r="F275"/>
  <c r="I275" s="1"/>
  <c r="K275" s="1"/>
  <c r="M275" s="1"/>
  <c r="O275" s="1"/>
  <c r="F79"/>
  <c r="I79" s="1"/>
  <c r="K79" s="1"/>
  <c r="M79" s="1"/>
  <c r="O79" s="1"/>
  <c r="F75"/>
  <c r="I75" s="1"/>
  <c r="K75" s="1"/>
  <c r="M75" s="1"/>
  <c r="O75" s="1"/>
  <c r="F71"/>
  <c r="I71" s="1"/>
  <c r="K71" s="1"/>
  <c r="M71" s="1"/>
  <c r="O71" s="1"/>
  <c r="E133" i="71"/>
  <c r="F341" i="57"/>
  <c r="I341" s="1"/>
  <c r="K341" s="1"/>
  <c r="M341" s="1"/>
  <c r="O341" s="1"/>
  <c r="F340"/>
  <c r="I340" s="1"/>
  <c r="K340" s="1"/>
  <c r="M340" s="1"/>
  <c r="O340" s="1"/>
  <c r="F365"/>
  <c r="I365" s="1"/>
  <c r="K365" s="1"/>
  <c r="E13" i="71"/>
  <c r="H13" s="1"/>
  <c r="J13" s="1"/>
  <c r="L13" s="1"/>
  <c r="N13" s="1"/>
  <c r="E360"/>
  <c r="E20"/>
  <c r="H20" s="1"/>
  <c r="J20" s="1"/>
  <c r="L20" s="1"/>
  <c r="N20" s="1"/>
  <c r="F382" i="57"/>
  <c r="I382" s="1"/>
  <c r="K382" s="1"/>
  <c r="M382" s="1"/>
  <c r="O382" s="1"/>
  <c r="Q382" s="1"/>
  <c r="S382" s="1"/>
  <c r="E92" i="71"/>
  <c r="F216" i="57"/>
  <c r="I216" s="1"/>
  <c r="K216" s="1"/>
  <c r="M216" s="1"/>
  <c r="O216" s="1"/>
  <c r="Q216" s="1"/>
  <c r="S216" s="1"/>
  <c r="F211"/>
  <c r="I211" s="1"/>
  <c r="K211" s="1"/>
  <c r="M211" s="1"/>
  <c r="O211" s="1"/>
  <c r="Q211" s="1"/>
  <c r="S211" s="1"/>
  <c r="F17"/>
  <c r="I17" s="1"/>
  <c r="K17" s="1"/>
  <c r="M17" s="1"/>
  <c r="O17" s="1"/>
  <c r="F25"/>
  <c r="I25" s="1"/>
  <c r="K25" s="1"/>
  <c r="M25" s="1"/>
  <c r="O25" s="1"/>
  <c r="F314"/>
  <c r="I314" s="1"/>
  <c r="K314" s="1"/>
  <c r="M314" s="1"/>
  <c r="O314" s="1"/>
  <c r="F334"/>
  <c r="I334" s="1"/>
  <c r="K334" s="1"/>
  <c r="M334" s="1"/>
  <c r="O334" s="1"/>
  <c r="F52"/>
  <c r="I52" s="1"/>
  <c r="K52" s="1"/>
  <c r="M52" s="1"/>
  <c r="O52" s="1"/>
  <c r="F129"/>
  <c r="I129" s="1"/>
  <c r="K129" s="1"/>
  <c r="M129" s="1"/>
  <c r="O129" s="1"/>
  <c r="F203"/>
  <c r="I203" s="1"/>
  <c r="K203" s="1"/>
  <c r="M203" s="1"/>
  <c r="O203" s="1"/>
  <c r="Q203" s="1"/>
  <c r="S203" s="1"/>
  <c r="F393"/>
  <c r="I393" s="1"/>
  <c r="K393" s="1"/>
  <c r="M393" s="1"/>
  <c r="O393" s="1"/>
  <c r="Q393" s="1"/>
  <c r="S393" s="1"/>
  <c r="F99"/>
  <c r="I99" s="1"/>
  <c r="K99" s="1"/>
  <c r="M99" s="1"/>
  <c r="O99" s="1"/>
  <c r="F358"/>
  <c r="I358" s="1"/>
  <c r="K358" s="1"/>
  <c r="M358" s="1"/>
  <c r="O358" s="1"/>
  <c r="Q358" s="1"/>
  <c r="S358" s="1"/>
  <c r="F176"/>
  <c r="I176" s="1"/>
  <c r="K176" s="1"/>
  <c r="M176" s="1"/>
  <c r="O176" s="1"/>
  <c r="F299"/>
  <c r="I299" s="1"/>
  <c r="K299" s="1"/>
  <c r="M299" s="1"/>
  <c r="O299" s="1"/>
  <c r="F308"/>
  <c r="I308" s="1"/>
  <c r="K308" s="1"/>
  <c r="M308" s="1"/>
  <c r="O308" s="1"/>
  <c r="F223"/>
  <c r="I223" s="1"/>
  <c r="K223" s="1"/>
  <c r="M223" s="1"/>
  <c r="O223" s="1"/>
  <c r="Q223" s="1"/>
  <c r="S223" s="1"/>
  <c r="F95"/>
  <c r="I95" s="1"/>
  <c r="K95" s="1"/>
  <c r="M95" s="1"/>
  <c r="O95" s="1"/>
  <c r="F164"/>
  <c r="I164" s="1"/>
  <c r="K164" s="1"/>
  <c r="M164" s="1"/>
  <c r="O164" s="1"/>
  <c r="F191"/>
  <c r="I191" s="1"/>
  <c r="K191" s="1"/>
  <c r="M191" s="1"/>
  <c r="O191" s="1"/>
  <c r="Q191" s="1"/>
  <c r="S191" s="1"/>
  <c r="F222"/>
  <c r="I222" s="1"/>
  <c r="K222" s="1"/>
  <c r="M222" s="1"/>
  <c r="O222" s="1"/>
  <c r="Q222" s="1"/>
  <c r="S222" s="1"/>
  <c r="F262"/>
  <c r="I262" s="1"/>
  <c r="K262" s="1"/>
  <c r="M262" s="1"/>
  <c r="O262" s="1"/>
  <c r="Q262" s="1"/>
  <c r="S262" s="1"/>
  <c r="F63"/>
  <c r="I63" s="1"/>
  <c r="K63" s="1"/>
  <c r="M63" s="1"/>
  <c r="O63" s="1"/>
  <c r="F151"/>
  <c r="I151" s="1"/>
  <c r="K151" s="1"/>
  <c r="M151" s="1"/>
  <c r="O151" s="1"/>
  <c r="P362" i="71" l="1"/>
  <c r="R362" s="1"/>
  <c r="P367"/>
  <c r="R367" s="1"/>
  <c r="P20"/>
  <c r="P13"/>
  <c r="P58"/>
  <c r="P285"/>
  <c r="P12"/>
  <c r="P44"/>
  <c r="P43"/>
  <c r="P143"/>
  <c r="P268"/>
  <c r="P350"/>
  <c r="R350" s="1"/>
  <c r="P139"/>
  <c r="P238"/>
  <c r="R238" s="1"/>
  <c r="P356"/>
  <c r="R356" s="1"/>
  <c r="P248"/>
  <c r="P242"/>
  <c r="P286"/>
  <c r="P142"/>
  <c r="P349"/>
  <c r="R349" s="1"/>
  <c r="P258"/>
  <c r="R258" s="1"/>
  <c r="P114"/>
  <c r="P243"/>
  <c r="P336"/>
  <c r="P146"/>
  <c r="P273"/>
  <c r="R273" s="1"/>
  <c r="P321"/>
  <c r="R321" s="1"/>
  <c r="P335"/>
  <c r="P86"/>
  <c r="P309"/>
  <c r="R309" s="1"/>
  <c r="P98"/>
  <c r="P105"/>
  <c r="P71"/>
  <c r="P29"/>
  <c r="P65"/>
  <c r="P21"/>
  <c r="P106"/>
  <c r="P227"/>
  <c r="R227" s="1"/>
  <c r="P316"/>
  <c r="R316" s="1"/>
  <c r="P94"/>
  <c r="P184"/>
  <c r="R184" s="1"/>
  <c r="P282"/>
  <c r="P315"/>
  <c r="R315" s="1"/>
  <c r="P101"/>
  <c r="P237"/>
  <c r="R237" s="1"/>
  <c r="P97"/>
  <c r="P303"/>
  <c r="P348"/>
  <c r="R348" s="1"/>
  <c r="P87"/>
  <c r="P180"/>
  <c r="R180" s="1"/>
  <c r="P298"/>
  <c r="P102"/>
  <c r="P224"/>
  <c r="R224" s="1"/>
  <c r="P310"/>
  <c r="R310" s="1"/>
  <c r="P334"/>
  <c r="P320"/>
  <c r="R320" s="1"/>
  <c r="P354"/>
  <c r="R354" s="1"/>
  <c r="P169"/>
  <c r="R169" s="1"/>
  <c r="P93"/>
  <c r="P206"/>
  <c r="R206" s="1"/>
  <c r="P72"/>
  <c r="P77"/>
  <c r="F339" i="57"/>
  <c r="I339" s="1"/>
  <c r="K339" s="1"/>
  <c r="M339" s="1"/>
  <c r="O339" s="1"/>
  <c r="Q339" s="1"/>
  <c r="S339" s="1"/>
  <c r="F64"/>
  <c r="I64" s="1"/>
  <c r="K64" s="1"/>
  <c r="M64" s="1"/>
  <c r="O64" s="1"/>
  <c r="Q64" s="1"/>
  <c r="S64" s="1"/>
  <c r="F145"/>
  <c r="I145" s="1"/>
  <c r="K145" s="1"/>
  <c r="M145" s="1"/>
  <c r="O145" s="1"/>
  <c r="F111"/>
  <c r="I111" s="1"/>
  <c r="K111" s="1"/>
  <c r="M111" s="1"/>
  <c r="O111" s="1"/>
  <c r="Q347"/>
  <c r="S347" s="1"/>
  <c r="Q299"/>
  <c r="S299" s="1"/>
  <c r="Q314"/>
  <c r="S314" s="1"/>
  <c r="Q341"/>
  <c r="S341" s="1"/>
  <c r="Q284"/>
  <c r="S284" s="1"/>
  <c r="Q323"/>
  <c r="S323" s="1"/>
  <c r="Q329"/>
  <c r="S329" s="1"/>
  <c r="Q308"/>
  <c r="S308" s="1"/>
  <c r="Q334"/>
  <c r="S334" s="1"/>
  <c r="Q340"/>
  <c r="S340" s="1"/>
  <c r="Q275"/>
  <c r="S275" s="1"/>
  <c r="Q309"/>
  <c r="S309" s="1"/>
  <c r="Q335"/>
  <c r="S335" s="1"/>
  <c r="Q185"/>
  <c r="S185" s="1"/>
  <c r="Q176"/>
  <c r="S176" s="1"/>
  <c r="Q151"/>
  <c r="S151" s="1"/>
  <c r="Q145"/>
  <c r="S145" s="1"/>
  <c r="Q147"/>
  <c r="S147" s="1"/>
  <c r="Q153"/>
  <c r="S153" s="1"/>
  <c r="Q159"/>
  <c r="S159" s="1"/>
  <c r="Q164"/>
  <c r="S164" s="1"/>
  <c r="Q111"/>
  <c r="S111" s="1"/>
  <c r="Q99"/>
  <c r="S99" s="1"/>
  <c r="Q52"/>
  <c r="S52" s="1"/>
  <c r="Q17"/>
  <c r="S17" s="1"/>
  <c r="Q71"/>
  <c r="S71" s="1"/>
  <c r="Q79"/>
  <c r="S79" s="1"/>
  <c r="Q138"/>
  <c r="S138" s="1"/>
  <c r="Q96"/>
  <c r="S96" s="1"/>
  <c r="Q141"/>
  <c r="S141" s="1"/>
  <c r="Q108"/>
  <c r="S108" s="1"/>
  <c r="Q83"/>
  <c r="S83" s="1"/>
  <c r="Q46"/>
  <c r="S46" s="1"/>
  <c r="Q63"/>
  <c r="S63" s="1"/>
  <c r="Q95"/>
  <c r="S95" s="1"/>
  <c r="Q129"/>
  <c r="S129" s="1"/>
  <c r="Q25"/>
  <c r="S25" s="1"/>
  <c r="Q75"/>
  <c r="S75" s="1"/>
  <c r="Q103"/>
  <c r="S103" s="1"/>
  <c r="Q59"/>
  <c r="S59" s="1"/>
  <c r="Q112"/>
  <c r="S112" s="1"/>
  <c r="Q100"/>
  <c r="S100" s="1"/>
  <c r="Q65"/>
  <c r="S65" s="1"/>
  <c r="Q36"/>
  <c r="S36" s="1"/>
  <c r="M365"/>
  <c r="O365" s="1"/>
  <c r="Q365" s="1"/>
  <c r="S365" s="1"/>
  <c r="H76" i="71"/>
  <c r="J76" s="1"/>
  <c r="L76" s="1"/>
  <c r="N76" s="1"/>
  <c r="H240" i="58"/>
  <c r="K240" s="1"/>
  <c r="M240" s="1"/>
  <c r="O240" s="1"/>
  <c r="Q240" s="1"/>
  <c r="H70" i="71"/>
  <c r="J70" s="1"/>
  <c r="L70" s="1"/>
  <c r="N70" s="1"/>
  <c r="H92"/>
  <c r="J92" s="1"/>
  <c r="L92" s="1"/>
  <c r="N92" s="1"/>
  <c r="H85"/>
  <c r="J85" s="1"/>
  <c r="L85" s="1"/>
  <c r="N85" s="1"/>
  <c r="H347"/>
  <c r="J347" s="1"/>
  <c r="L347" s="1"/>
  <c r="N347" s="1"/>
  <c r="H113"/>
  <c r="J113" s="1"/>
  <c r="L113" s="1"/>
  <c r="N113" s="1"/>
  <c r="H195"/>
  <c r="J195" s="1"/>
  <c r="L195" s="1"/>
  <c r="N195" s="1"/>
  <c r="H355"/>
  <c r="J355" s="1"/>
  <c r="L355" s="1"/>
  <c r="N355" s="1"/>
  <c r="H247"/>
  <c r="J247" s="1"/>
  <c r="L247" s="1"/>
  <c r="N247" s="1"/>
  <c r="H302"/>
  <c r="J302" s="1"/>
  <c r="L302" s="1"/>
  <c r="N302" s="1"/>
  <c r="H179"/>
  <c r="J179" s="1"/>
  <c r="L179" s="1"/>
  <c r="N179" s="1"/>
  <c r="H159"/>
  <c r="J159" s="1"/>
  <c r="L159" s="1"/>
  <c r="N159" s="1"/>
  <c r="H133"/>
  <c r="J133" s="1"/>
  <c r="L133" s="1"/>
  <c r="N133" s="1"/>
  <c r="H319"/>
  <c r="J319" s="1"/>
  <c r="L319" s="1"/>
  <c r="N319" s="1"/>
  <c r="H353"/>
  <c r="J353" s="1"/>
  <c r="L353" s="1"/>
  <c r="N353" s="1"/>
  <c r="H236"/>
  <c r="J236" s="1"/>
  <c r="L236" s="1"/>
  <c r="N236" s="1"/>
  <c r="H205"/>
  <c r="J205" s="1"/>
  <c r="L205" s="1"/>
  <c r="N205" s="1"/>
  <c r="H308"/>
  <c r="J308" s="1"/>
  <c r="L308" s="1"/>
  <c r="N308" s="1"/>
  <c r="H297"/>
  <c r="J297" s="1"/>
  <c r="L297" s="1"/>
  <c r="N297" s="1"/>
  <c r="H138"/>
  <c r="J138" s="1"/>
  <c r="L138" s="1"/>
  <c r="N138" s="1"/>
  <c r="H223"/>
  <c r="J223" s="1"/>
  <c r="L223" s="1"/>
  <c r="N223" s="1"/>
  <c r="H314"/>
  <c r="J314" s="1"/>
  <c r="L314" s="1"/>
  <c r="N314" s="1"/>
  <c r="H168"/>
  <c r="J168" s="1"/>
  <c r="L168" s="1"/>
  <c r="N168" s="1"/>
  <c r="H257"/>
  <c r="J257" s="1"/>
  <c r="L257" s="1"/>
  <c r="N257" s="1"/>
  <c r="H360"/>
  <c r="J360" s="1"/>
  <c r="L360" s="1"/>
  <c r="N360" s="1"/>
  <c r="H361"/>
  <c r="J361" s="1"/>
  <c r="L361" s="1"/>
  <c r="N361" s="1"/>
  <c r="E301"/>
  <c r="F15" i="57"/>
  <c r="I15" s="1"/>
  <c r="K15" s="1"/>
  <c r="M15" s="1"/>
  <c r="O15" s="1"/>
  <c r="E281" i="71"/>
  <c r="E12" i="58"/>
  <c r="H12" s="1"/>
  <c r="K12" s="1"/>
  <c r="M12" s="1"/>
  <c r="O12" s="1"/>
  <c r="Q12" s="1"/>
  <c r="E204" i="71"/>
  <c r="F137" i="57"/>
  <c r="I137" s="1"/>
  <c r="K137" s="1"/>
  <c r="M137" s="1"/>
  <c r="O137" s="1"/>
  <c r="F51"/>
  <c r="I51" s="1"/>
  <c r="K51" s="1"/>
  <c r="M51" s="1"/>
  <c r="O51" s="1"/>
  <c r="F16"/>
  <c r="I16" s="1"/>
  <c r="K16" s="1"/>
  <c r="M16" s="1"/>
  <c r="O16" s="1"/>
  <c r="F322"/>
  <c r="I322" s="1"/>
  <c r="K322" s="1"/>
  <c r="M322" s="1"/>
  <c r="O322" s="1"/>
  <c r="F229"/>
  <c r="I229" s="1"/>
  <c r="K229" s="1"/>
  <c r="M229" s="1"/>
  <c r="O229" s="1"/>
  <c r="Q229" s="1"/>
  <c r="S229" s="1"/>
  <c r="F146"/>
  <c r="I146" s="1"/>
  <c r="K146" s="1"/>
  <c r="M146" s="1"/>
  <c r="O146" s="1"/>
  <c r="F58"/>
  <c r="I58" s="1"/>
  <c r="K58" s="1"/>
  <c r="M58" s="1"/>
  <c r="O58" s="1"/>
  <c r="F328"/>
  <c r="I328" s="1"/>
  <c r="K328" s="1"/>
  <c r="M328" s="1"/>
  <c r="O328" s="1"/>
  <c r="F198"/>
  <c r="I198" s="1"/>
  <c r="K198" s="1"/>
  <c r="M198" s="1"/>
  <c r="O198" s="1"/>
  <c r="Q198" s="1"/>
  <c r="S198" s="1"/>
  <c r="F184"/>
  <c r="I184" s="1"/>
  <c r="K184" s="1"/>
  <c r="M184" s="1"/>
  <c r="O184" s="1"/>
  <c r="F152"/>
  <c r="I152" s="1"/>
  <c r="K152" s="1"/>
  <c r="M152" s="1"/>
  <c r="O152" s="1"/>
  <c r="F107"/>
  <c r="I107" s="1"/>
  <c r="K107" s="1"/>
  <c r="M107" s="1"/>
  <c r="O107" s="1"/>
  <c r="F82"/>
  <c r="I82" s="1"/>
  <c r="K82" s="1"/>
  <c r="M82" s="1"/>
  <c r="O82" s="1"/>
  <c r="F45"/>
  <c r="I45" s="1"/>
  <c r="K45" s="1"/>
  <c r="M45" s="1"/>
  <c r="O45" s="1"/>
  <c r="F30"/>
  <c r="I30" s="1"/>
  <c r="K30" s="1"/>
  <c r="M30" s="1"/>
  <c r="O30" s="1"/>
  <c r="F221"/>
  <c r="I221" s="1"/>
  <c r="K221" s="1"/>
  <c r="M221" s="1"/>
  <c r="O221" s="1"/>
  <c r="Q221" s="1"/>
  <c r="S221" s="1"/>
  <c r="F158"/>
  <c r="I158" s="1"/>
  <c r="K158" s="1"/>
  <c r="M158" s="1"/>
  <c r="O158" s="1"/>
  <c r="F202"/>
  <c r="I202" s="1"/>
  <c r="K202" s="1"/>
  <c r="M202" s="1"/>
  <c r="O202" s="1"/>
  <c r="Q202" s="1"/>
  <c r="S202" s="1"/>
  <c r="F150"/>
  <c r="I150" s="1"/>
  <c r="K150" s="1"/>
  <c r="M150" s="1"/>
  <c r="O150" s="1"/>
  <c r="F261"/>
  <c r="I261" s="1"/>
  <c r="K261" s="1"/>
  <c r="M261" s="1"/>
  <c r="O261" s="1"/>
  <c r="Q261" s="1"/>
  <c r="S261" s="1"/>
  <c r="F190"/>
  <c r="I190" s="1"/>
  <c r="K190" s="1"/>
  <c r="M190" s="1"/>
  <c r="O190" s="1"/>
  <c r="Q190" s="1"/>
  <c r="S190" s="1"/>
  <c r="F144"/>
  <c r="I144" s="1"/>
  <c r="K144" s="1"/>
  <c r="M144" s="1"/>
  <c r="O144" s="1"/>
  <c r="F298"/>
  <c r="I298" s="1"/>
  <c r="K298" s="1"/>
  <c r="M298" s="1"/>
  <c r="O298" s="1"/>
  <c r="F175"/>
  <c r="I175" s="1"/>
  <c r="K175" s="1"/>
  <c r="M175" s="1"/>
  <c r="O175" s="1"/>
  <c r="F357"/>
  <c r="I357" s="1"/>
  <c r="K357" s="1"/>
  <c r="M357" s="1"/>
  <c r="O357" s="1"/>
  <c r="Q357" s="1"/>
  <c r="S357" s="1"/>
  <c r="F392"/>
  <c r="I392" s="1"/>
  <c r="K392" s="1"/>
  <c r="M392" s="1"/>
  <c r="O392" s="1"/>
  <c r="Q392" s="1"/>
  <c r="S392" s="1"/>
  <c r="F128"/>
  <c r="I128" s="1"/>
  <c r="K128" s="1"/>
  <c r="M128" s="1"/>
  <c r="O128" s="1"/>
  <c r="F333"/>
  <c r="I333" s="1"/>
  <c r="K333" s="1"/>
  <c r="M333" s="1"/>
  <c r="O333" s="1"/>
  <c r="F235"/>
  <c r="I235" s="1"/>
  <c r="K235" s="1"/>
  <c r="M235" s="1"/>
  <c r="O235" s="1"/>
  <c r="Q235" s="1"/>
  <c r="S235" s="1"/>
  <c r="E256" i="71"/>
  <c r="E333"/>
  <c r="E28"/>
  <c r="H28" s="1"/>
  <c r="J28" s="1"/>
  <c r="L28" s="1"/>
  <c r="N28" s="1"/>
  <c r="E112"/>
  <c r="E296"/>
  <c r="E194"/>
  <c r="E222"/>
  <c r="H222" s="1"/>
  <c r="J222" s="1"/>
  <c r="L222" s="1"/>
  <c r="N222" s="1"/>
  <c r="E313"/>
  <c r="E241"/>
  <c r="E359"/>
  <c r="E167"/>
  <c r="H167" s="1"/>
  <c r="J167" s="1"/>
  <c r="L167" s="1"/>
  <c r="N167" s="1"/>
  <c r="E84"/>
  <c r="E11"/>
  <c r="E109"/>
  <c r="F313" i="57"/>
  <c r="I313" s="1"/>
  <c r="K313" s="1"/>
  <c r="M313" s="1"/>
  <c r="O313" s="1"/>
  <c r="F283"/>
  <c r="I283" s="1"/>
  <c r="K283" s="1"/>
  <c r="M283" s="1"/>
  <c r="O283" s="1"/>
  <c r="F274"/>
  <c r="I274" s="1"/>
  <c r="K274" s="1"/>
  <c r="M274" s="1"/>
  <c r="O274" s="1"/>
  <c r="F78"/>
  <c r="I78" s="1"/>
  <c r="K78" s="1"/>
  <c r="M78" s="1"/>
  <c r="O78" s="1"/>
  <c r="F74"/>
  <c r="I74" s="1"/>
  <c r="K74" s="1"/>
  <c r="M74" s="1"/>
  <c r="O74" s="1"/>
  <c r="F70"/>
  <c r="I70" s="1"/>
  <c r="K70" s="1"/>
  <c r="M70" s="1"/>
  <c r="O70" s="1"/>
  <c r="F388"/>
  <c r="I388" s="1"/>
  <c r="K388" s="1"/>
  <c r="M388" s="1"/>
  <c r="O388" s="1"/>
  <c r="Q388" s="1"/>
  <c r="S388" s="1"/>
  <c r="F86"/>
  <c r="I86" s="1"/>
  <c r="K86" s="1"/>
  <c r="M86" s="1"/>
  <c r="O86" s="1"/>
  <c r="F364"/>
  <c r="I364" s="1"/>
  <c r="K364" s="1"/>
  <c r="F24"/>
  <c r="I24" s="1"/>
  <c r="K24" s="1"/>
  <c r="M24" s="1"/>
  <c r="O24" s="1"/>
  <c r="F94"/>
  <c r="I94" s="1"/>
  <c r="K94" s="1"/>
  <c r="M94" s="1"/>
  <c r="O94" s="1"/>
  <c r="F156"/>
  <c r="I156" s="1"/>
  <c r="K156" s="1"/>
  <c r="M156" s="1"/>
  <c r="O156" s="1"/>
  <c r="P360" i="71" l="1"/>
  <c r="R360" s="1"/>
  <c r="P361"/>
  <c r="R361" s="1"/>
  <c r="P167"/>
  <c r="R167" s="1"/>
  <c r="P222"/>
  <c r="R222" s="1"/>
  <c r="P28"/>
  <c r="P168"/>
  <c r="R168" s="1"/>
  <c r="P223"/>
  <c r="R223" s="1"/>
  <c r="P297"/>
  <c r="P205"/>
  <c r="R205" s="1"/>
  <c r="P353"/>
  <c r="R353" s="1"/>
  <c r="P133"/>
  <c r="P179"/>
  <c r="R179" s="1"/>
  <c r="P247"/>
  <c r="P195"/>
  <c r="P347"/>
  <c r="R347" s="1"/>
  <c r="P92"/>
  <c r="P257"/>
  <c r="R257" s="1"/>
  <c r="P314"/>
  <c r="R314" s="1"/>
  <c r="P138"/>
  <c r="P308"/>
  <c r="R308" s="1"/>
  <c r="P236"/>
  <c r="R236" s="1"/>
  <c r="P319"/>
  <c r="R319" s="1"/>
  <c r="P159"/>
  <c r="P302"/>
  <c r="P355"/>
  <c r="R355" s="1"/>
  <c r="P113"/>
  <c r="P85"/>
  <c r="P70"/>
  <c r="P76"/>
  <c r="F338" i="57"/>
  <c r="I338" s="1"/>
  <c r="K338" s="1"/>
  <c r="M338" s="1"/>
  <c r="O338" s="1"/>
  <c r="Q338" s="1"/>
  <c r="S338" s="1"/>
  <c r="F106"/>
  <c r="I106" s="1"/>
  <c r="K106" s="1"/>
  <c r="M106" s="1"/>
  <c r="O106" s="1"/>
  <c r="Q313"/>
  <c r="S313" s="1"/>
  <c r="Q333"/>
  <c r="S333" s="1"/>
  <c r="Q328"/>
  <c r="S328" s="1"/>
  <c r="Q322"/>
  <c r="S322" s="1"/>
  <c r="Q274"/>
  <c r="S274" s="1"/>
  <c r="Q283"/>
  <c r="S283" s="1"/>
  <c r="Q298"/>
  <c r="S298" s="1"/>
  <c r="Q175"/>
  <c r="S175" s="1"/>
  <c r="Q184"/>
  <c r="S184" s="1"/>
  <c r="Q150"/>
  <c r="S150" s="1"/>
  <c r="Q146"/>
  <c r="S146" s="1"/>
  <c r="Q152"/>
  <c r="S152" s="1"/>
  <c r="Q156"/>
  <c r="S156" s="1"/>
  <c r="Q158"/>
  <c r="S158" s="1"/>
  <c r="Q24"/>
  <c r="S24" s="1"/>
  <c r="Q94"/>
  <c r="S94" s="1"/>
  <c r="Q74"/>
  <c r="S74" s="1"/>
  <c r="Q144"/>
  <c r="S144" s="1"/>
  <c r="Q106"/>
  <c r="S106" s="1"/>
  <c r="Q45"/>
  <c r="S45" s="1"/>
  <c r="Q107"/>
  <c r="S107" s="1"/>
  <c r="Q51"/>
  <c r="S51" s="1"/>
  <c r="Q86"/>
  <c r="S86" s="1"/>
  <c r="Q70"/>
  <c r="S70" s="1"/>
  <c r="Q78"/>
  <c r="S78" s="1"/>
  <c r="Q128"/>
  <c r="S128" s="1"/>
  <c r="Q30"/>
  <c r="S30" s="1"/>
  <c r="Q82"/>
  <c r="S82" s="1"/>
  <c r="Q58"/>
  <c r="S58" s="1"/>
  <c r="Q16"/>
  <c r="S16" s="1"/>
  <c r="Q137"/>
  <c r="S137" s="1"/>
  <c r="Q15"/>
  <c r="S15" s="1"/>
  <c r="M364"/>
  <c r="O364" s="1"/>
  <c r="Q364" s="1"/>
  <c r="S364" s="1"/>
  <c r="H11" i="71"/>
  <c r="J11" s="1"/>
  <c r="L11" s="1"/>
  <c r="N11" s="1"/>
  <c r="H84"/>
  <c r="J84" s="1"/>
  <c r="L84" s="1"/>
  <c r="N84" s="1"/>
  <c r="H313"/>
  <c r="J313" s="1"/>
  <c r="L313" s="1"/>
  <c r="N313" s="1"/>
  <c r="H194"/>
  <c r="J194" s="1"/>
  <c r="L194" s="1"/>
  <c r="N194" s="1"/>
  <c r="H112"/>
  <c r="J112" s="1"/>
  <c r="L112" s="1"/>
  <c r="N112" s="1"/>
  <c r="H333"/>
  <c r="J333" s="1"/>
  <c r="L333" s="1"/>
  <c r="N333" s="1"/>
  <c r="H109"/>
  <c r="J109" s="1"/>
  <c r="L109" s="1"/>
  <c r="N109" s="1"/>
  <c r="H241"/>
  <c r="J241" s="1"/>
  <c r="L241" s="1"/>
  <c r="N241" s="1"/>
  <c r="H296"/>
  <c r="J296" s="1"/>
  <c r="L296" s="1"/>
  <c r="N296" s="1"/>
  <c r="H256"/>
  <c r="J256" s="1"/>
  <c r="L256" s="1"/>
  <c r="N256" s="1"/>
  <c r="H204"/>
  <c r="J204" s="1"/>
  <c r="L204" s="1"/>
  <c r="N204" s="1"/>
  <c r="H281"/>
  <c r="J281" s="1"/>
  <c r="L281" s="1"/>
  <c r="N281" s="1"/>
  <c r="H301"/>
  <c r="J301" s="1"/>
  <c r="L301" s="1"/>
  <c r="N301" s="1"/>
  <c r="H359"/>
  <c r="J359" s="1"/>
  <c r="L359" s="1"/>
  <c r="N359" s="1"/>
  <c r="E158"/>
  <c r="E221"/>
  <c r="F136" i="57"/>
  <c r="I136" s="1"/>
  <c r="K136" s="1"/>
  <c r="M136" s="1"/>
  <c r="O136" s="1"/>
  <c r="F234"/>
  <c r="I234" s="1"/>
  <c r="K234" s="1"/>
  <c r="M234" s="1"/>
  <c r="O234" s="1"/>
  <c r="Q234" s="1"/>
  <c r="S234" s="1"/>
  <c r="F197"/>
  <c r="I197" s="1"/>
  <c r="K197" s="1"/>
  <c r="M197" s="1"/>
  <c r="O197" s="1"/>
  <c r="Q197" s="1"/>
  <c r="S197" s="1"/>
  <c r="F363"/>
  <c r="I363" s="1"/>
  <c r="K363" s="1"/>
  <c r="F127"/>
  <c r="I127" s="1"/>
  <c r="K127" s="1"/>
  <c r="M127" s="1"/>
  <c r="O127" s="1"/>
  <c r="F356"/>
  <c r="I356" s="1"/>
  <c r="K356" s="1"/>
  <c r="M356" s="1"/>
  <c r="O356" s="1"/>
  <c r="Q356" s="1"/>
  <c r="S356" s="1"/>
  <c r="F189"/>
  <c r="I189" s="1"/>
  <c r="K189" s="1"/>
  <c r="M189" s="1"/>
  <c r="O189" s="1"/>
  <c r="Q189" s="1"/>
  <c r="S189" s="1"/>
  <c r="F44"/>
  <c r="I44" s="1"/>
  <c r="K44" s="1"/>
  <c r="M44" s="1"/>
  <c r="O44" s="1"/>
  <c r="F183"/>
  <c r="I183" s="1"/>
  <c r="K183" s="1"/>
  <c r="M183" s="1"/>
  <c r="O183" s="1"/>
  <c r="F327"/>
  <c r="I327" s="1"/>
  <c r="K327" s="1"/>
  <c r="M327" s="1"/>
  <c r="O327" s="1"/>
  <c r="F321"/>
  <c r="I321" s="1"/>
  <c r="K321" s="1"/>
  <c r="M321" s="1"/>
  <c r="O321" s="1"/>
  <c r="F174"/>
  <c r="I174" s="1"/>
  <c r="K174" s="1"/>
  <c r="M174" s="1"/>
  <c r="O174" s="1"/>
  <c r="F260"/>
  <c r="I260" s="1"/>
  <c r="K260" s="1"/>
  <c r="M260" s="1"/>
  <c r="O260" s="1"/>
  <c r="Q260" s="1"/>
  <c r="S260" s="1"/>
  <c r="F23"/>
  <c r="I23" s="1"/>
  <c r="K23" s="1"/>
  <c r="M23" s="1"/>
  <c r="O23" s="1"/>
  <c r="F157"/>
  <c r="I157" s="1"/>
  <c r="K157" s="1"/>
  <c r="M157" s="1"/>
  <c r="O157" s="1"/>
  <c r="E193" i="71"/>
  <c r="H193" s="1"/>
  <c r="J193" s="1"/>
  <c r="L193" s="1"/>
  <c r="N193" s="1"/>
  <c r="E255"/>
  <c r="E295"/>
  <c r="F307" i="57"/>
  <c r="I307" s="1"/>
  <c r="K307" s="1"/>
  <c r="M307" s="1"/>
  <c r="O307" s="1"/>
  <c r="F273"/>
  <c r="I273" s="1"/>
  <c r="K273" s="1"/>
  <c r="M273" s="1"/>
  <c r="O273" s="1"/>
  <c r="F69"/>
  <c r="I69" s="1"/>
  <c r="K69" s="1"/>
  <c r="M69" s="1"/>
  <c r="O69" s="1"/>
  <c r="P193" i="71" l="1"/>
  <c r="P359"/>
  <c r="R359" s="1"/>
  <c r="P281"/>
  <c r="R281" s="1"/>
  <c r="P256"/>
  <c r="R256" s="1"/>
  <c r="P241"/>
  <c r="P333"/>
  <c r="R333" s="1"/>
  <c r="P194"/>
  <c r="P84"/>
  <c r="P301"/>
  <c r="R301" s="1"/>
  <c r="P204"/>
  <c r="R204" s="1"/>
  <c r="P296"/>
  <c r="P109"/>
  <c r="P112"/>
  <c r="P313"/>
  <c r="R313" s="1"/>
  <c r="P11"/>
  <c r="F332" i="57"/>
  <c r="I332" s="1"/>
  <c r="K332" s="1"/>
  <c r="M332" s="1"/>
  <c r="O332" s="1"/>
  <c r="Q332" s="1"/>
  <c r="S332" s="1"/>
  <c r="Q307"/>
  <c r="S307" s="1"/>
  <c r="Q321"/>
  <c r="S321" s="1"/>
  <c r="Q273"/>
  <c r="S273" s="1"/>
  <c r="Q327"/>
  <c r="S327" s="1"/>
  <c r="Q183"/>
  <c r="S183" s="1"/>
  <c r="Q174"/>
  <c r="S174" s="1"/>
  <c r="Q157"/>
  <c r="S157" s="1"/>
  <c r="Q23"/>
  <c r="S23" s="1"/>
  <c r="Q69"/>
  <c r="S69" s="1"/>
  <c r="Q44"/>
  <c r="S44" s="1"/>
  <c r="Q127"/>
  <c r="S127" s="1"/>
  <c r="Q136"/>
  <c r="S136" s="1"/>
  <c r="M363"/>
  <c r="O363" s="1"/>
  <c r="Q363" s="1"/>
  <c r="S363" s="1"/>
  <c r="H295" i="71"/>
  <c r="J295" s="1"/>
  <c r="L295" s="1"/>
  <c r="N295" s="1"/>
  <c r="H255"/>
  <c r="J255" s="1"/>
  <c r="L255" s="1"/>
  <c r="N255" s="1"/>
  <c r="H221"/>
  <c r="J221" s="1"/>
  <c r="L221" s="1"/>
  <c r="N221" s="1"/>
  <c r="H158"/>
  <c r="J158" s="1"/>
  <c r="L158" s="1"/>
  <c r="N158" s="1"/>
  <c r="E192"/>
  <c r="F233" i="57"/>
  <c r="I233" s="1"/>
  <c r="K233" s="1"/>
  <c r="M233" s="1"/>
  <c r="O233" s="1"/>
  <c r="Q233" s="1"/>
  <c r="S233" s="1"/>
  <c r="F14"/>
  <c r="I14" s="1"/>
  <c r="K14" s="1"/>
  <c r="M14" s="1"/>
  <c r="O14" s="1"/>
  <c r="F173"/>
  <c r="I173" s="1"/>
  <c r="K173" s="1"/>
  <c r="M173" s="1"/>
  <c r="O173" s="1"/>
  <c r="F320"/>
  <c r="I320" s="1"/>
  <c r="K320" s="1"/>
  <c r="M320" s="1"/>
  <c r="O320" s="1"/>
  <c r="F326"/>
  <c r="I326" s="1"/>
  <c r="K326" s="1"/>
  <c r="M326" s="1"/>
  <c r="O326" s="1"/>
  <c r="F188"/>
  <c r="I188" s="1"/>
  <c r="K188" s="1"/>
  <c r="M188" s="1"/>
  <c r="O188" s="1"/>
  <c r="F355"/>
  <c r="I355" s="1"/>
  <c r="K355" s="1"/>
  <c r="M355" s="1"/>
  <c r="O355" s="1"/>
  <c r="Q355" s="1"/>
  <c r="S355" s="1"/>
  <c r="F126"/>
  <c r="I126" s="1"/>
  <c r="K126" s="1"/>
  <c r="M126" s="1"/>
  <c r="O126" s="1"/>
  <c r="F362"/>
  <c r="I362" s="1"/>
  <c r="K362" s="1"/>
  <c r="E254" i="71"/>
  <c r="F272" i="57"/>
  <c r="I272" s="1"/>
  <c r="K272" s="1"/>
  <c r="M272" s="1"/>
  <c r="O272" s="1"/>
  <c r="F13"/>
  <c r="I13" s="1"/>
  <c r="K13" s="1"/>
  <c r="M13" s="1"/>
  <c r="O13" s="1"/>
  <c r="C14" i="59"/>
  <c r="E14" s="1"/>
  <c r="P221" i="71" l="1"/>
  <c r="R221" s="1"/>
  <c r="P295"/>
  <c r="R295" s="1"/>
  <c r="P158"/>
  <c r="R158" s="1"/>
  <c r="P255"/>
  <c r="R255" s="1"/>
  <c r="Q272" i="57"/>
  <c r="S272" s="1"/>
  <c r="Q326"/>
  <c r="S326" s="1"/>
  <c r="Q320"/>
  <c r="S320" s="1"/>
  <c r="Q173"/>
  <c r="S173" s="1"/>
  <c r="Q188"/>
  <c r="S188" s="1"/>
  <c r="Q126"/>
  <c r="S126" s="1"/>
  <c r="Q13"/>
  <c r="S13" s="1"/>
  <c r="Q14"/>
  <c r="S14" s="1"/>
  <c r="M362"/>
  <c r="O362" s="1"/>
  <c r="Q362" s="1"/>
  <c r="S362" s="1"/>
  <c r="H192" i="71"/>
  <c r="J192" s="1"/>
  <c r="L192" s="1"/>
  <c r="N192" s="1"/>
  <c r="H254"/>
  <c r="J254" s="1"/>
  <c r="L254" s="1"/>
  <c r="N254" s="1"/>
  <c r="F220" i="57"/>
  <c r="I220" s="1"/>
  <c r="K220" s="1"/>
  <c r="M220" s="1"/>
  <c r="O220" s="1"/>
  <c r="Q220" s="1"/>
  <c r="S220" s="1"/>
  <c r="E10" i="71"/>
  <c r="F125" i="57"/>
  <c r="I125" s="1"/>
  <c r="K125" s="1"/>
  <c r="M125" s="1"/>
  <c r="O125" s="1"/>
  <c r="F172"/>
  <c r="I172" s="1"/>
  <c r="K172" s="1"/>
  <c r="M172" s="1"/>
  <c r="O172" s="1"/>
  <c r="F354"/>
  <c r="I354" s="1"/>
  <c r="K354" s="1"/>
  <c r="F271"/>
  <c r="I271" s="1"/>
  <c r="K271" s="1"/>
  <c r="M271" s="1"/>
  <c r="O271" s="1"/>
  <c r="C19" i="59"/>
  <c r="E19" s="1"/>
  <c r="P254" i="71" l="1"/>
  <c r="R254" s="1"/>
  <c r="P192"/>
  <c r="R192" s="1"/>
  <c r="Q271" i="57"/>
  <c r="S271" s="1"/>
  <c r="Q172"/>
  <c r="S172" s="1"/>
  <c r="Q125"/>
  <c r="S125" s="1"/>
  <c r="M354"/>
  <c r="O354" s="1"/>
  <c r="H10" i="71"/>
  <c r="J10" s="1"/>
  <c r="L10" s="1"/>
  <c r="N10" s="1"/>
  <c r="F270" i="57"/>
  <c r="I270" s="1"/>
  <c r="K270" s="1"/>
  <c r="M270" s="1"/>
  <c r="O270" s="1"/>
  <c r="P10" i="71" l="1"/>
  <c r="R10" s="1"/>
  <c r="Q354" i="57"/>
  <c r="S354" s="1"/>
  <c r="Q270"/>
  <c r="S270" s="1"/>
  <c r="F12"/>
  <c r="I12" s="1"/>
  <c r="K12" s="1"/>
  <c r="M12" s="1"/>
  <c r="O12" s="1"/>
  <c r="C12" i="59"/>
  <c r="E12" s="1"/>
  <c r="Q12" i="57" l="1"/>
  <c r="S12" s="1"/>
  <c r="C11" i="59"/>
  <c r="E11" s="1"/>
  <c r="C16" l="1"/>
  <c r="E16" s="1"/>
  <c r="E1048576" s="1"/>
  <c r="K21"/>
  <c r="M21"/>
  <c r="O21"/>
  <c r="M10"/>
  <c r="O10"/>
  <c r="O23"/>
  <c r="K22"/>
  <c r="M22"/>
  <c r="O22"/>
  <c r="K24"/>
  <c r="M24"/>
  <c r="O24"/>
  <c r="J22"/>
  <c r="J21"/>
  <c r="J10"/>
  <c r="K10"/>
  <c r="J24"/>
  <c r="J23"/>
  <c r="K23"/>
  <c r="M23"/>
  <c r="K25"/>
  <c r="M25"/>
  <c r="O25"/>
  <c r="J25"/>
</calcChain>
</file>

<file path=xl/sharedStrings.xml><?xml version="1.0" encoding="utf-8"?>
<sst xmlns="http://schemas.openxmlformats.org/spreadsheetml/2006/main" count="3461" uniqueCount="822">
  <si>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</si>
  <si>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</si>
  <si>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</si>
  <si>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</si>
  <si>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</si>
  <si>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</si>
  <si>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</si>
  <si>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</si>
  <si>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</si>
  <si>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</si>
  <si>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</si>
  <si>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</si>
  <si>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</si>
  <si>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</si>
  <si>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</si>
  <si>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</si>
  <si>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</si>
  <si>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Подпрограмма "Реализация муниципальной политики в сфере культуры на территории Алагирского района"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</si>
  <si>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</si>
  <si>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</si>
  <si>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</si>
  <si>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</si>
  <si>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Другие вопросы в области национальной экономики</t>
  </si>
  <si>
    <t>0709</t>
  </si>
  <si>
    <t>0314</t>
  </si>
  <si>
    <t>Источники финансирования дефицита бюджета</t>
  </si>
  <si>
    <t>Другие вопросы в области социальной политики</t>
  </si>
  <si>
    <t>0501</t>
  </si>
  <si>
    <t>Жилищное хозяйство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</si>
  <si>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</si>
  <si>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</si>
  <si>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</si>
  <si>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</si>
  <si>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</si>
  <si>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</si>
  <si>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</si>
  <si>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</si>
  <si>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</si>
  <si>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</si>
  <si>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</si>
  <si>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</si>
  <si>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</si>
  <si>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</si>
  <si>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</si>
  <si>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Кредиты кредитных организаций в валюте Российской Федерации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</si>
  <si>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</si>
  <si>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</si>
  <si>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</si>
  <si>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</si>
  <si>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</si>
  <si>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</si>
  <si>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</si>
  <si>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</si>
  <si>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</si>
  <si>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</si>
  <si>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</si>
  <si>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</si>
  <si>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</si>
  <si>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Охрана семьи и детства</t>
  </si>
  <si>
    <t>Социальное обеспечение населения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</si>
  <si>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</si>
  <si>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</si>
  <si>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</si>
  <si>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</si>
  <si>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</si>
  <si>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</si>
  <si>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000 01 02 00 00 00 0000 000</t>
  </si>
  <si>
    <t>000 01 02 00 00 00 0000 700</t>
  </si>
  <si>
    <t>000 01 02 00 00 05 0000 710</t>
  </si>
  <si>
    <t>000 01 03 00 00 00 0000 000</t>
  </si>
  <si>
    <t>0113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</si>
  <si>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</si>
  <si>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</si>
  <si>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</si>
  <si>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</si>
  <si>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</si>
  <si>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</si>
  <si>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</si>
  <si>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</si>
  <si>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</si>
  <si>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</si>
  <si>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</si>
  <si>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</si>
  <si>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</si>
  <si>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</si>
  <si>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</si>
  <si>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</si>
  <si>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</si>
  <si>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</si>
  <si>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</si>
  <si>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</si>
  <si>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</si>
  <si>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Строительство, реконструкция и содержание автомобильных дорог общего пользования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</si>
  <si>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</si>
  <si>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</si>
  <si>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</si>
  <si>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</si>
  <si>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</si>
  <si>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</si>
  <si>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</si>
  <si>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</si>
  <si>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</si>
  <si>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</si>
  <si>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</si>
  <si>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</si>
  <si>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</si>
  <si>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Расходы на обеспечение функций муниципальных органов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</si>
  <si>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</si>
  <si>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</si>
  <si>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Проведение муниципальных выборов</t>
  </si>
  <si>
    <t>Управление по земельным отношениям, собственности и сельскому хозяйству АМС Алагирского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</si>
  <si>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</si>
  <si>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</si>
  <si>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</si>
  <si>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</si>
  <si>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</si>
  <si>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</si>
  <si>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</si>
  <si>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</si>
  <si>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</si>
  <si>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</si>
  <si>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</si>
  <si>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</si>
  <si>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</si>
  <si>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</si>
  <si>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</si>
  <si>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</si>
  <si>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</si>
  <si>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</si>
  <si>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</si>
  <si>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</si>
  <si>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</si>
  <si>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</si>
  <si>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</si>
  <si>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</si>
  <si>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</si>
  <si>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</si>
  <si>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</si>
  <si>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</si>
  <si>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</si>
  <si>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</si>
  <si>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</si>
  <si>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</si>
  <si>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</si>
  <si>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</si>
  <si>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</si>
  <si>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</si>
  <si>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</si>
  <si>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</si>
  <si>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</si>
  <si>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</si>
  <si>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</si>
  <si>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Мероприятия в области социальной политики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</si>
  <si>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</si>
  <si>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</si>
  <si>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</si>
  <si>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</si>
  <si>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</si>
  <si>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</si>
  <si>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</si>
  <si>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</si>
  <si>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</si>
  <si>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</si>
  <si>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</si>
  <si>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</si>
  <si>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</si>
  <si>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</si>
  <si>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</si>
  <si>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</si>
  <si>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</si>
  <si>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</si>
  <si>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</si>
  <si>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</si>
  <si>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</si>
  <si>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</si>
  <si>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</si>
  <si>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</si>
  <si>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</si>
  <si>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</si>
  <si>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</si>
  <si>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</si>
  <si>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</si>
  <si>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</si>
  <si>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</si>
  <si>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</si>
  <si>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</si>
  <si>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</si>
  <si>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</si>
  <si>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</si>
  <si>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</si>
  <si>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</si>
  <si>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</si>
  <si>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</si>
  <si>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</si>
  <si>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</si>
  <si>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</si>
  <si>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</si>
  <si>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</si>
  <si>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</si>
  <si>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</si>
  <si>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</si>
  <si>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</si>
  <si>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</si>
  <si>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</si>
  <si>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</si>
  <si>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</si>
  <si>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</si>
  <si>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</si>
  <si>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</si>
  <si>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</si>
  <si>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</si>
  <si>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</si>
  <si>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</si>
  <si>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</si>
  <si>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</si>
  <si>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</si>
  <si>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</si>
  <si>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</si>
  <si>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</si>
  <si>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</si>
  <si>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</si>
  <si>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</si>
  <si>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</si>
  <si>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</si>
  <si>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</si>
  <si>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(тыс.руб)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</si>
  <si>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</si>
  <si>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</si>
  <si>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</si>
  <si>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</si>
  <si>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</si>
  <si>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</si>
  <si>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</si>
  <si>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</si>
  <si>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</si>
  <si>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</si>
  <si>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</si>
  <si>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</si>
  <si>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</si>
  <si>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</si>
  <si>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</si>
  <si>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</si>
  <si>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</si>
  <si>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</si>
  <si>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</si>
  <si>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</si>
  <si>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</si>
  <si>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</si>
  <si>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</si>
  <si>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</si>
  <si>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</si>
  <si>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</si>
  <si>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</si>
  <si>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</si>
  <si>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</si>
  <si>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</si>
  <si>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</si>
  <si>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</si>
  <si>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</si>
  <si>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</si>
  <si>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</si>
  <si>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</si>
  <si>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</si>
  <si>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</si>
  <si>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</si>
  <si>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</si>
  <si>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</si>
  <si>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</si>
  <si>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</si>
  <si>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</si>
  <si>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</si>
  <si>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</si>
  <si>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</si>
  <si>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</si>
  <si>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</si>
  <si>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</si>
  <si>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</si>
  <si>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</si>
  <si>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</si>
  <si>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</si>
  <si>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</si>
  <si>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</si>
  <si>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</si>
  <si>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</si>
  <si>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</si>
  <si>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</si>
  <si>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</si>
  <si>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</si>
  <si>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</si>
  <si>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</si>
  <si>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</si>
  <si>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</si>
  <si>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</si>
  <si>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</si>
  <si>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</si>
  <si>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</si>
  <si>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</si>
  <si>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</si>
  <si>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</si>
  <si>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</si>
  <si>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</si>
  <si>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</si>
  <si>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</si>
  <si>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</si>
  <si>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</si>
  <si>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</si>
  <si>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</si>
  <si>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</si>
  <si>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</si>
  <si>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</si>
  <si>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</si>
  <si>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</si>
  <si>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</si>
  <si>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</si>
  <si>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</si>
  <si>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</si>
  <si>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</si>
  <si>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</si>
  <si>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</si>
  <si>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</si>
  <si>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</si>
  <si>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</si>
  <si>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</si>
  <si>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</si>
  <si>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</si>
  <si>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</si>
  <si>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</si>
  <si>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</si>
  <si>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</si>
  <si>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</si>
  <si>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</si>
  <si>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</si>
  <si>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</si>
  <si>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</si>
  <si>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</si>
  <si>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</si>
  <si>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</si>
  <si>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</si>
  <si>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</si>
  <si>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</si>
  <si>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</si>
  <si>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</si>
  <si>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</si>
  <si>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</si>
  <si>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</si>
  <si>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</si>
  <si>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</si>
  <si>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</si>
  <si>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</si>
  <si>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</si>
  <si>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</si>
  <si>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</si>
  <si>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</si>
  <si>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</si>
  <si>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</si>
  <si>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</si>
  <si>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</si>
  <si>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</si>
  <si>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</si>
  <si>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</si>
  <si>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</si>
  <si>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</si>
  <si>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</si>
  <si>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</si>
  <si>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</si>
  <si>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</si>
  <si>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</si>
  <si>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</si>
  <si>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</si>
  <si>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</si>
  <si>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</si>
  <si>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</si>
  <si>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</si>
  <si>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</si>
  <si>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</si>
  <si>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</si>
  <si>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</si>
  <si>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</si>
  <si>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</si>
  <si>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</si>
  <si>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</si>
  <si>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</si>
  <si>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</si>
  <si>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</si>
  <si>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</si>
  <si>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</si>
  <si>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</si>
  <si>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</si>
  <si>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</si>
  <si>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</si>
  <si>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</si>
  <si>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</si>
  <si>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</si>
  <si>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</si>
  <si>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</si>
  <si>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</si>
  <si>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</si>
  <si>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</si>
  <si>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</si>
  <si>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</si>
  <si>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</si>
  <si>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</si>
  <si>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</si>
  <si>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</si>
  <si>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15 1 00 00000</t>
  </si>
  <si>
    <t>15 1 01 00000</t>
  </si>
  <si>
    <t>15 1 01 40400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</si>
  <si>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</si>
  <si>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</si>
  <si>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</si>
  <si>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</si>
  <si>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</si>
  <si>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</si>
  <si>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</si>
  <si>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</si>
  <si>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</si>
  <si>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</si>
  <si>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</si>
  <si>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</si>
  <si>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</si>
  <si>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</si>
  <si>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</si>
  <si>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</si>
  <si>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</si>
  <si>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 xml:space="preserve">Субсидии бюджетным учреждениям 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</si>
  <si>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</si>
  <si>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</si>
  <si>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</si>
  <si>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</si>
  <si>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</si>
  <si>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</si>
  <si>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</si>
  <si>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</si>
  <si>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</si>
  <si>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</si>
  <si>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</si>
  <si>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</si>
  <si>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</si>
  <si>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</si>
  <si>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</si>
  <si>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</si>
  <si>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</si>
  <si>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</si>
  <si>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</si>
  <si>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</si>
  <si>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12 0 02 40200</t>
  </si>
  <si>
    <t>12 0 02 40270</t>
  </si>
  <si>
    <t xml:space="preserve">Субсидии автономным учреждениям (ГТО) </t>
  </si>
  <si>
    <t>13 0 01 L4970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</si>
  <si>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</si>
  <si>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</si>
  <si>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</si>
  <si>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</si>
  <si>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</si>
  <si>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</si>
  <si>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</si>
  <si>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</si>
  <si>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</si>
  <si>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</si>
  <si>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</si>
  <si>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</si>
  <si>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</si>
  <si>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</si>
  <si>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</si>
  <si>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Условно утвержденные расходы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</si>
  <si>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</si>
  <si>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</si>
  <si>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</si>
  <si>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</si>
  <si>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</si>
  <si>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</si>
  <si>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</si>
  <si>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</si>
  <si>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</si>
  <si>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</si>
  <si>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</si>
  <si>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</si>
  <si>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</si>
  <si>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</si>
  <si>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</si>
  <si>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</si>
  <si>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</si>
  <si>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</si>
  <si>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</si>
  <si>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</si>
  <si>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</si>
  <si>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</si>
  <si>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</si>
  <si>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</si>
  <si>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</si>
  <si>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</si>
  <si>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</si>
  <si>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</si>
  <si>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</si>
  <si>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</si>
  <si>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</si>
  <si>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</si>
  <si>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</si>
  <si>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</si>
  <si>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</si>
  <si>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</si>
  <si>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</si>
  <si>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</si>
  <si>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</si>
  <si>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</si>
  <si>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</si>
  <si>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</si>
  <si>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</si>
  <si>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1403</t>
  </si>
  <si>
    <t>Прочие межбюджетные трансферты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</si>
  <si>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</si>
  <si>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</si>
  <si>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</si>
  <si>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</si>
  <si>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</si>
  <si>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</si>
  <si>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</si>
  <si>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</si>
  <si>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</si>
  <si>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</si>
  <si>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Основное мероприятие: мероприятия по обустройству и восстановлению воинских захоронений (2019-2023гг)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</si>
  <si>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</si>
  <si>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</si>
  <si>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</si>
  <si>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</si>
  <si>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</si>
  <si>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</si>
  <si>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2023 год</t>
  </si>
  <si>
    <t>Дотации на выравнивание бюджетной обеспеченности городских поселений из районного фонда финансовой поддержки</t>
  </si>
  <si>
    <t>243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</si>
  <si>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</si>
  <si>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</si>
  <si>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</si>
  <si>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</si>
  <si>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</si>
  <si>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</si>
  <si>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Расходы на договоры найма</t>
  </si>
  <si>
    <t>05 01</t>
  </si>
  <si>
    <t>19 0 02 24000</t>
  </si>
  <si>
    <t>2024 год</t>
  </si>
  <si>
    <t>220</t>
  </si>
  <si>
    <t>Софинансирование мероприятий МП "Формирование современной городской среды на 2021-2024 гг"</t>
  </si>
  <si>
    <t>11 3 02 41420</t>
  </si>
  <si>
    <t>Субсидии бюджетным учреждениям (з/п)</t>
  </si>
  <si>
    <t>11 3 00 41720</t>
  </si>
  <si>
    <t>11 3 00 41420</t>
  </si>
  <si>
    <t>12 0 02 40211</t>
  </si>
  <si>
    <t>Субсидии автономным учреждениям (з/п)</t>
  </si>
  <si>
    <t>Субсидии автономным учреждениям (сертификаты)</t>
  </si>
  <si>
    <t>Софинансирование</t>
  </si>
  <si>
    <t>2025 год</t>
  </si>
  <si>
    <t>тыс.руб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</si>
  <si>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</si>
  <si>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</si>
  <si>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</t>
  </si>
  <si>
    <t>Приложение 3</t>
  </si>
  <si>
    <t>Приложение 4</t>
  </si>
  <si>
    <t>Приложение  8</t>
  </si>
  <si>
    <t>16 0 00 44000</t>
  </si>
  <si>
    <t>01 0 00 40040</t>
  </si>
  <si>
    <t>03 2 02 40000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</si>
  <si>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</si>
  <si>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Реализация мероприятий муниципальной программы "Профилактика терроризма и экстремизма на территории Алагирского района" на 2021-2023 годы</t>
  </si>
  <si>
    <t>Муниципальная программа «Развитие дорожного хозяйства в Алагирском районе на 2021-2023 годы»</t>
  </si>
  <si>
    <t>Муниципальная программа "Поддержка и развитие малого и  среднего предпринимательства в Алагирском районе на 2021-2023 годы"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</si>
  <si>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 годы"</t>
  </si>
  <si>
    <t>Реализация мероприятий муниципальной программы "Развитие туриcтско-рекреационного комплекса Алагирского района на 2021-2023 годы</t>
  </si>
  <si>
    <t>Муниципальная программа "Поддержка социально-ориентированных некоммерческих организаций в Алагирском районе на 2021-2023 годы"</t>
  </si>
  <si>
    <t>Муниципальная программа "Развитие земельно-имущественных отношений на территории Алагирского района на 2021-2023 годы"</t>
  </si>
  <si>
    <t>Муниципальная программа "Комплексное развитие сельских территорий Алагирского района на 2021-2023 годы"</t>
  </si>
  <si>
    <t>Муниципальная программа "Развитие образования в Алагирском районе на 2021-2023 годы."</t>
  </si>
  <si>
    <t>Подпрограмма "Реализация муниципальной программы "Развитие образования в Алагирском районе на 2021-2023 годы"</t>
  </si>
  <si>
    <t>Муниципальная программа "Развитие образования в Алагирском районе на 2021-2023 годы"</t>
  </si>
  <si>
    <t>Источники финансирования дефицита бюджета Алагирского муниципального района на 2023 год и на плановый период 2024 и 2025 годов</t>
  </si>
  <si>
    <t>03 2 01 L5096</t>
  </si>
  <si>
    <t xml:space="preserve">Ведомственная структура расходов бюджета  Алагирского муниципального района на 2023 год и на плановый период 2024 и 2025 годов                                                                        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</si>
  <si>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Алагирского муниципального района   на 2023 год и на плановый период 2024 и 2025 годов </t>
  </si>
  <si>
    <t>Распределение бюджетных ассигнований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бюджета Алагирского муниципального района  на 2023 год и на плановый период 2024 и 2025 годов</t>
  </si>
  <si>
    <t>Муниципальная программа "Социальная поддержка граждан Алагирского района на 2021-2023 годы"</t>
  </si>
  <si>
    <t>Муниципальная программа "Развитие культуры муниципального образования Алагирский район" на 2018-2024 годы"</t>
  </si>
  <si>
    <t>Муниципальная программа "Профилактика правонарушений на территории Алагирского района Республики Северная Осетия-Алания на 2021–2023 годы"</t>
  </si>
  <si>
    <t>Муниципальная программа"Повышение безопасности дорожного движения на территории Алагирского района Республики Северная Осетия Алания на 2021 – 2023 годы"</t>
  </si>
  <si>
    <t>Муниципальная программа "Комплексные меры по противодействию злоупотреблению наркотиками и их незаконному обороту в Алагирском муниципальном районе на 2021-2023 годы"</t>
  </si>
  <si>
    <t>Муниципальная программа "Профилактика терроризма и экстремизма в Алагирском районе Республики Северная Осетия Алания на 2021 – 2023 годы"</t>
  </si>
  <si>
    <t>Муниципальная программа "Развитие Единой дежурно-диспетчерской службы - 112" Алагирского района на 2021-2023 гг"</t>
  </si>
  <si>
    <t>Муниципальная программа "Развитие молодежной политики, физической культуры и спорта в Алагирском районе на 2021-2023 гг."</t>
  </si>
  <si>
    <t>Муниципальная программа "Обеспечение жильем молодых семей в Алагирском районе на 2021-2023 годы"</t>
  </si>
  <si>
    <t>Муниципальная программа "Развитие туриcтско-рекреационного комплекса Алагирского района на 2021-2023 годы"</t>
  </si>
  <si>
    <t>Муниципальная программа "Формирование современной городской среды на 2018-2022 годы" на территории МО Алагирский район РСО-Алания</t>
  </si>
  <si>
    <t>+</t>
  </si>
  <si>
    <t>СУММА</t>
  </si>
  <si>
    <t>Субсидии бюджетным учреждениям (наставники, советники)</t>
  </si>
  <si>
    <t>11 2 02 10696</t>
  </si>
  <si>
    <t>Расходы на ПСД, терр.планирование</t>
  </si>
  <si>
    <t>Расходы на благоустройство от платежей, поступивших от платы при пользовании природными ресурсами</t>
  </si>
  <si>
    <t>19 0 02 44005</t>
  </si>
  <si>
    <t>Сумма</t>
  </si>
  <si>
    <t>22 0 00 00000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</si>
  <si>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</si>
  <si>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</si>
  <si>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</si>
  <si>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</si>
  <si>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</si>
  <si>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</si>
  <si>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</si>
  <si>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</si>
  <si>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</si>
  <si>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</si>
  <si>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</si>
  <si>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</si>
  <si>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</si>
  <si>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</si>
  <si>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</si>
  <si>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</si>
  <si>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</si>
  <si>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</si>
  <si>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Приложение 1</t>
  </si>
  <si>
    <t>Приложение 2</t>
  </si>
  <si>
    <t>Транспорт</t>
  </si>
  <si>
    <t>0408</t>
  </si>
  <si>
    <t>000</t>
  </si>
  <si>
    <t>99 3 00 21670</t>
  </si>
  <si>
    <t>99 4 00 43170</t>
  </si>
  <si>
    <t>Субсидии на организацию внутримуниципальных перевозок</t>
  </si>
  <si>
    <t>813</t>
  </si>
  <si>
    <t>Иные межбюджетные трансферты бюджетам городских поселений</t>
  </si>
  <si>
    <t>540</t>
  </si>
  <si>
    <t>99 2 00 42695</t>
  </si>
  <si>
    <t>03 2 А2 55190</t>
  </si>
  <si>
    <t>99 1 00 42695</t>
  </si>
  <si>
    <t>Иные межбюджетные трансферты бюджетам сельских поселений</t>
  </si>
  <si>
    <t>Приложение  2</t>
  </si>
  <si>
    <t xml:space="preserve">Доходы </t>
  </si>
  <si>
    <t xml:space="preserve">бюджета Алагирского муниципального района  на 2023 год и на плановый период 2024 и 2025 годов                                                                                                                        </t>
  </si>
  <si>
    <t>(тыс.руб.)</t>
  </si>
  <si>
    <t>Код бюджетной   классификации             Российской Федерации</t>
  </si>
  <si>
    <t>Наименование дохода</t>
  </si>
  <si>
    <t xml:space="preserve"> 2023 год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</si>
  <si>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</si>
  <si>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</si>
  <si>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</si>
  <si>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</si>
  <si>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</si>
  <si>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</si>
  <si>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</si>
  <si>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</si>
  <si>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</si>
  <si>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</si>
  <si>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</si>
  <si>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</si>
  <si>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</si>
  <si>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</si>
  <si>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</si>
  <si>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</si>
  <si>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</si>
  <si>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</si>
  <si>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</si>
  <si>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</si>
  <si>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</si>
  <si>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</si>
  <si>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</si>
  <si>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</si>
  <si>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</si>
  <si>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</si>
  <si>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</si>
  <si>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</si>
  <si>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</si>
  <si>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</si>
  <si>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</si>
  <si>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</si>
  <si>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</si>
  <si>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</si>
  <si>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 xml:space="preserve">Единый сельскохозяйственный налог 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</si>
  <si>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</si>
  <si>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</si>
  <si>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1 06 00000 00 0000 000</t>
  </si>
  <si>
    <t>Налоги на имущество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</si>
  <si>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</si>
  <si>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</si>
  <si>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</si>
  <si>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</si>
  <si>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</si>
  <si>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</si>
  <si>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</si>
  <si>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</si>
  <si>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</si>
  <si>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</si>
  <si>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</si>
  <si>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</si>
  <si>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</si>
  <si>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</si>
  <si>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</si>
  <si>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</si>
  <si>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</si>
  <si>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</si>
  <si>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</si>
  <si>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</si>
  <si>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</si>
  <si>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</si>
  <si>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</si>
  <si>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</si>
  <si>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</si>
  <si>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</si>
  <si>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</si>
  <si>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</si>
  <si>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</si>
  <si>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</si>
  <si>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</si>
  <si>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</si>
  <si>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</si>
  <si>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</si>
  <si>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</si>
  <si>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</si>
  <si>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</si>
  <si>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</si>
  <si>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</si>
  <si>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</si>
  <si>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</si>
  <si>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</si>
  <si>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</si>
  <si>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</si>
  <si>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</si>
  <si>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</si>
  <si>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</si>
  <si>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</si>
  <si>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</si>
  <si>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</si>
  <si>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</si>
  <si>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000 1161012901 0000 140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</si>
  <si>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</si>
  <si>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</si>
  <si>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</si>
  <si>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2 02 10000 00 0000 150</t>
  </si>
  <si>
    <t>Дотации бюджетам субъектов  Российской Федерации и муниципальных образований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</si>
  <si>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</si>
  <si>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</si>
  <si>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2 02 15002 05 0000 150</t>
  </si>
  <si>
    <t>Дотации бюджетам муниципальных районов на поддержку мер по обеспечению сбалансированности бюджетов</t>
  </si>
  <si>
    <t>2 02 16549 05 0000 150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</si>
  <si>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</si>
  <si>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</si>
  <si>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</si>
  <si>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</si>
  <si>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</si>
  <si>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</si>
  <si>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</si>
  <si>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2 02 25519 05 0000 150</t>
  </si>
  <si>
    <t>Субсидия бюджетам муниципальных районов на поддержку отрасли культуры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</si>
  <si>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</si>
  <si>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</si>
  <si>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</si>
  <si>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</si>
  <si>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2 02 25555 05 0000 150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</si>
  <si>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</si>
  <si>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2 02 25576 05 0000 150</t>
  </si>
  <si>
    <t>Субсидии бюджетам муниципальных районов на обеспечение комплексного развития сельских территорий (договоры найма)</t>
  </si>
  <si>
    <t>2 02 30000 00 0000 150</t>
  </si>
  <si>
    <t>Субвенции бюджетам субъектов Российской Федерации и муниципальных образований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</si>
  <si>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</si>
  <si>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</si>
  <si>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</si>
  <si>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</si>
  <si>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2 02 30024 05 0062 150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</si>
  <si>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</si>
  <si>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2 02 30024 05 0063 150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</si>
  <si>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</si>
  <si>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2 02 30024 05 0065 150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</si>
  <si>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</si>
  <si>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2 02 30024 05 0067 150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</si>
  <si>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</si>
  <si>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2 02 30024 05 0073 150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</si>
  <si>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</si>
  <si>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2 02 30024 05 0075 150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</si>
  <si>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</si>
  <si>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2 02 30029 05 0000 150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</si>
  <si>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</si>
  <si>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2 02 40000 00 0000 151</t>
  </si>
  <si>
    <t>Иные межбюджетные трансферты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</si>
  <si>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</si>
  <si>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</si>
  <si>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</si>
  <si>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</si>
  <si>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</si>
  <si>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</si>
  <si>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>2 02 49999 05 0152 150</t>
  </si>
  <si>
    <t>Прочие межбюджетные трансферты, передаваемые бюджетам муниципальных районов (ежемесячная денежная выплата учителям МОО, которым присвоен статус учителя-методиста, учителя-наставника)</t>
  </si>
  <si>
    <t>2 02 49999 05 0159 150</t>
  </si>
  <si>
    <t>Прочие межбюджетные трансферты, передаваемые бюджетам муниципальных районов (выплаты педработникам, участвующим в проведении ЕГЭ)</t>
  </si>
  <si>
    <t>2 02 49999 05 0161 150</t>
  </si>
  <si>
    <t>Прочие межбюджетные трансферты, передаваемые бюджетам муниципальных районов (реконструкция (модернизация) системы теплоснабжения)</t>
  </si>
  <si>
    <t>2 02 49999 05 0162 150</t>
  </si>
  <si>
    <t>Прочие межбюджетные трансферты, передаваемые бюджетам муниципальных районов (благоустройство территории г.Алагир)</t>
  </si>
  <si>
    <t>2 02 49999 05 0102 150</t>
  </si>
  <si>
    <t>Прочие межбюджетные трансферты, передаваемые бюджетам муниципальных районов из резервного фонда на ресурсное обеспечение реализации проекта"Мобильная УИК"</t>
  </si>
  <si>
    <t>2 02 45179 05 0000 150</t>
  </si>
  <si>
    <t xml:space="preserve"> Прочие межбюджетные трансферты, передаваемые бюджетам муниципальных районов (проведение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</si>
  <si>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ВСЕГО ДОХОДОВ</t>
  </si>
  <si>
    <t>Расходы на выплаты персоналу государственных (муниципальных) органов (гранты)</t>
  </si>
  <si>
    <t>76 1 00 55491</t>
  </si>
  <si>
    <t>77 3 00 55491</t>
  </si>
  <si>
    <t>77 4 00 55491</t>
  </si>
  <si>
    <t>77 5 00 55491</t>
  </si>
  <si>
    <t>77 7 00 55491</t>
  </si>
  <si>
    <t>77 8 00 55491</t>
  </si>
  <si>
    <t>77 6 00 55491</t>
  </si>
  <si>
    <t>92 0 01 99700</t>
  </si>
  <si>
    <t>880</t>
  </si>
  <si>
    <t>Иные закупки товаров, работ и услуг для обеспечения государственных (муниципальных) нужд (Южный въезд)</t>
  </si>
  <si>
    <t>Иные закупки товаров, работ и услуг для обеспечения государственных (муниципальных) нужд (снос школы в сЦрау)</t>
  </si>
  <si>
    <t>Иные закупки товаров, работ и услуг для обеспечения государственных (муниципальных) нужд (резервный фонд)</t>
  </si>
  <si>
    <t>19 0 02 10744</t>
  </si>
  <si>
    <t>19 0 02 10699</t>
  </si>
  <si>
    <t>Субсидии бюджетным учреждениям (выплаты педработникам, участвующим в ЕГЭ)</t>
  </si>
  <si>
    <t>11 2 02 21580</t>
  </si>
  <si>
    <t>03 2 02 R5190</t>
  </si>
  <si>
    <t>Иные закупки товаров, работ и услуг для обеспечения государственных (муниципальных) нужд (сквер Дзуарикау)</t>
  </si>
  <si>
    <t>Субсидии бюджетным учреждениям (наставники, советники, ЕГЭ)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</si>
  <si>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годов""  №  7-22-2 от 02.08.2023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</si>
  <si>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 №  7-22-2 от 02.08.2023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</si>
  <si>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  №  7-22-2 от 02.08.2023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</si>
  <si>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 №   7-22-2 от 02.08.2023</t>
  </si>
  <si>
    <t>Приложение 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</si>
</sst>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"/>
    <numFmt numFmtId="166" formatCode="0.0"/>
    <numFmt numFmtId="167" formatCode="#,##0.000"/>
  </numFmts>
  <fonts count="30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Bookman Old Style"/>
      <family val="1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9" fillId="0" borderId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6">
      <alignment vertical="top" wrapText="1"/>
    </xf>
    <xf numFmtId="49" fontId="18" fillId="0" borderId="6">
      <alignment horizontal="center" vertical="top" shrinkToFit="1"/>
    </xf>
    <xf numFmtId="4" fontId="17" fillId="4" borderId="6">
      <alignment horizontal="right" vertical="top" shrinkToFit="1"/>
    </xf>
    <xf numFmtId="49" fontId="21" fillId="0" borderId="6">
      <alignment horizontal="center"/>
    </xf>
    <xf numFmtId="0" fontId="21" fillId="0" borderId="7">
      <alignment horizontal="left" wrapText="1" indent="2"/>
    </xf>
  </cellStyleXfs>
  <cellXfs count="320">
    <xf numFmtId="0" fontId="0" fillId="0" borderId="0" xfId="0"/>
    <xf numFmtId="0" fontId="1" fillId="0" borderId="0" xfId="0" applyFont="1"/>
    <xf numFmtId="0" fontId="12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6" fillId="0" borderId="1" xfId="3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8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top" wrapText="1"/>
    </xf>
    <xf numFmtId="49" fontId="2" fillId="3" borderId="1" xfId="3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5" fontId="0" fillId="0" borderId="0" xfId="0" applyNumberFormat="1"/>
    <xf numFmtId="165" fontId="2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 wrapText="1"/>
    </xf>
    <xf numFmtId="165" fontId="12" fillId="0" borderId="0" xfId="0" applyNumberFormat="1" applyFont="1" applyAlignment="1">
      <alignment horizontal="right" vertical="top"/>
    </xf>
    <xf numFmtId="0" fontId="4" fillId="0" borderId="0" xfId="3" applyFont="1" applyAlignment="1">
      <alignment horizontal="center" vertical="top" wrapText="1"/>
    </xf>
    <xf numFmtId="0" fontId="15" fillId="0" borderId="0" xfId="0" applyFont="1" applyFill="1" applyAlignment="1">
      <alignment vertical="top"/>
    </xf>
    <xf numFmtId="165" fontId="8" fillId="3" borderId="1" xfId="3" applyNumberFormat="1" applyFont="1" applyFill="1" applyBorder="1" applyAlignment="1">
      <alignment horizontal="center" vertical="top"/>
    </xf>
    <xf numFmtId="165" fontId="13" fillId="3" borderId="1" xfId="3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49" fontId="8" fillId="3" borderId="1" xfId="3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49" fontId="12" fillId="0" borderId="1" xfId="3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vertical="top" wrapText="1"/>
    </xf>
    <xf numFmtId="0" fontId="12" fillId="0" borderId="1" xfId="3" applyFont="1" applyBorder="1" applyAlignment="1">
      <alignment horizontal="left" vertical="top" wrapText="1"/>
    </xf>
    <xf numFmtId="4" fontId="4" fillId="0" borderId="1" xfId="3" applyNumberFormat="1" applyFont="1" applyFill="1" applyBorder="1" applyAlignment="1">
      <alignment horizontal="center" vertical="top" wrapText="1"/>
    </xf>
    <xf numFmtId="4" fontId="12" fillId="0" borderId="1" xfId="3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2" fillId="0" borderId="1" xfId="3" applyFont="1" applyBorder="1" applyAlignment="1">
      <alignment vertical="top" wrapText="1"/>
    </xf>
    <xf numFmtId="49" fontId="14" fillId="0" borderId="1" xfId="3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23" fillId="0" borderId="1" xfId="3" applyFont="1" applyFill="1" applyBorder="1" applyAlignment="1">
      <alignment horizontal="left" vertical="top" wrapText="1"/>
    </xf>
    <xf numFmtId="49" fontId="12" fillId="3" borderId="1" xfId="3" applyNumberFormat="1" applyFont="1" applyFill="1" applyBorder="1" applyAlignment="1">
      <alignment horizontal="center" vertical="top" wrapText="1"/>
    </xf>
    <xf numFmtId="165" fontId="14" fillId="3" borderId="1" xfId="3" applyNumberFormat="1" applyFont="1" applyFill="1" applyBorder="1" applyAlignment="1">
      <alignment horizontal="center" vertical="top"/>
    </xf>
    <xf numFmtId="0" fontId="14" fillId="0" borderId="1" xfId="3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0" fontId="4" fillId="0" borderId="1" xfId="3" applyFont="1" applyBorder="1" applyAlignment="1">
      <alignment vertical="top" wrapText="1"/>
    </xf>
    <xf numFmtId="49" fontId="12" fillId="0" borderId="1" xfId="3" applyNumberFormat="1" applyFont="1" applyBorder="1" applyAlignment="1">
      <alignment horizontal="center" vertical="top" wrapText="1"/>
    </xf>
    <xf numFmtId="49" fontId="4" fillId="0" borderId="1" xfId="3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6" fillId="0" borderId="1" xfId="3" applyNumberFormat="1" applyFont="1" applyFill="1" applyBorder="1" applyAlignment="1">
      <alignment horizontal="center" vertical="top"/>
    </xf>
    <xf numFmtId="165" fontId="3" fillId="3" borderId="1" xfId="3" applyNumberFormat="1" applyFont="1" applyFill="1" applyBorder="1" applyAlignment="1">
      <alignment horizontal="center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/>
    </xf>
    <xf numFmtId="0" fontId="0" fillId="0" borderId="0" xfId="0" applyBorder="1"/>
    <xf numFmtId="165" fontId="2" fillId="0" borderId="0" xfId="0" applyNumberFormat="1" applyFont="1" applyFill="1" applyBorder="1" applyAlignment="1">
      <alignment horizontal="center" vertical="top"/>
    </xf>
    <xf numFmtId="165" fontId="2" fillId="0" borderId="0" xfId="3" applyNumberFormat="1" applyFont="1" applyFill="1" applyBorder="1" applyAlignment="1">
      <alignment horizontal="center" vertical="top" wrapText="1"/>
    </xf>
    <xf numFmtId="4" fontId="3" fillId="3" borderId="1" xfId="3" applyNumberFormat="1" applyFont="1" applyFill="1" applyBorder="1" applyAlignment="1">
      <alignment horizontal="center" vertical="top" wrapText="1"/>
    </xf>
    <xf numFmtId="4" fontId="2" fillId="3" borderId="1" xfId="3" applyNumberFormat="1" applyFont="1" applyFill="1" applyBorder="1" applyAlignment="1">
      <alignment horizontal="center" vertical="top" wrapText="1"/>
    </xf>
    <xf numFmtId="165" fontId="2" fillId="3" borderId="2" xfId="3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49" fontId="13" fillId="3" borderId="1" xfId="3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13" fillId="3" borderId="1" xfId="3" applyFont="1" applyFill="1" applyBorder="1" applyAlignment="1">
      <alignment vertical="top" wrapText="1"/>
    </xf>
    <xf numFmtId="0" fontId="13" fillId="3" borderId="1" xfId="3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65" fontId="1" fillId="3" borderId="0" xfId="0" applyNumberFormat="1" applyFont="1" applyFill="1" applyAlignment="1">
      <alignment vertical="top"/>
    </xf>
    <xf numFmtId="0" fontId="3" fillId="3" borderId="0" xfId="3" applyFont="1" applyFill="1" applyBorder="1" applyAlignment="1">
      <alignment horizontal="center" vertical="top"/>
    </xf>
    <xf numFmtId="0" fontId="3" fillId="3" borderId="4" xfId="3" applyFont="1" applyFill="1" applyBorder="1" applyAlignment="1">
      <alignment horizontal="center" vertical="top"/>
    </xf>
    <xf numFmtId="165" fontId="3" fillId="3" borderId="3" xfId="3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3" fillId="3" borderId="0" xfId="3" applyFont="1" applyFill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top"/>
    </xf>
    <xf numFmtId="166" fontId="3" fillId="3" borderId="1" xfId="4" applyNumberFormat="1" applyFont="1" applyFill="1" applyBorder="1" applyAlignment="1">
      <alignment horizontal="center" vertical="top" wrapText="1"/>
    </xf>
    <xf numFmtId="166" fontId="2" fillId="3" borderId="1" xfId="4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right" vertical="top" wrapText="1"/>
    </xf>
    <xf numFmtId="165" fontId="15" fillId="3" borderId="0" xfId="0" applyNumberFormat="1" applyFont="1" applyFill="1" applyAlignment="1">
      <alignment vertical="top"/>
    </xf>
    <xf numFmtId="165" fontId="4" fillId="3" borderId="4" xfId="3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3" borderId="1" xfId="3" applyNumberFormat="1" applyFont="1" applyFill="1" applyBorder="1" applyAlignment="1">
      <alignment horizontal="center" vertical="top" wrapText="1"/>
    </xf>
    <xf numFmtId="165" fontId="12" fillId="3" borderId="1" xfId="3" applyNumberFormat="1" applyFont="1" applyFill="1" applyBorder="1" applyAlignment="1">
      <alignment horizontal="center" vertical="top" wrapText="1"/>
    </xf>
    <xf numFmtId="165" fontId="12" fillId="3" borderId="1" xfId="0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/>
    </xf>
    <xf numFmtId="165" fontId="16" fillId="3" borderId="1" xfId="3" applyNumberFormat="1" applyFont="1" applyFill="1" applyBorder="1" applyAlignment="1">
      <alignment horizontal="center" vertical="top"/>
    </xf>
    <xf numFmtId="0" fontId="15" fillId="3" borderId="0" xfId="0" applyFont="1" applyFill="1" applyAlignment="1">
      <alignment vertical="top"/>
    </xf>
    <xf numFmtId="0" fontId="4" fillId="3" borderId="0" xfId="3" applyFont="1" applyFill="1" applyAlignment="1">
      <alignment horizontal="center" vertical="top" wrapText="1"/>
    </xf>
    <xf numFmtId="0" fontId="4" fillId="3" borderId="1" xfId="3" applyFont="1" applyFill="1" applyBorder="1" applyAlignment="1">
      <alignment horizontal="center" vertical="top" wrapText="1"/>
    </xf>
    <xf numFmtId="49" fontId="4" fillId="3" borderId="1" xfId="3" applyNumberFormat="1" applyFont="1" applyFill="1" applyBorder="1" applyAlignment="1">
      <alignment horizontal="center" vertical="top" wrapText="1"/>
    </xf>
    <xf numFmtId="49" fontId="14" fillId="3" borderId="1" xfId="3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2" fillId="3" borderId="1" xfId="3" applyFont="1" applyFill="1" applyBorder="1" applyAlignment="1">
      <alignment horizontal="left" vertical="top" wrapText="1"/>
    </xf>
    <xf numFmtId="0" fontId="0" fillId="3" borderId="0" xfId="0" applyFill="1"/>
    <xf numFmtId="0" fontId="2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vertical="top"/>
    </xf>
    <xf numFmtId="165" fontId="25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4" fillId="3" borderId="1" xfId="3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vertical="top" wrapText="1"/>
    </xf>
    <xf numFmtId="0" fontId="4" fillId="3" borderId="1" xfId="3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3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165" fontId="12" fillId="3" borderId="0" xfId="0" applyNumberFormat="1" applyFont="1" applyFill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3" fontId="9" fillId="0" borderId="0" xfId="0" applyNumberFormat="1" applyFont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3" fillId="5" borderId="1" xfId="3" applyFont="1" applyFill="1" applyBorder="1" applyAlignment="1">
      <alignment horizontal="left" vertical="top" wrapText="1"/>
    </xf>
    <xf numFmtId="49" fontId="3" fillId="5" borderId="1" xfId="3" applyNumberFormat="1" applyFont="1" applyFill="1" applyBorder="1" applyAlignment="1">
      <alignment horizontal="center" vertical="top" wrapText="1"/>
    </xf>
    <xf numFmtId="49" fontId="2" fillId="5" borderId="1" xfId="3" applyNumberFormat="1" applyFont="1" applyFill="1" applyBorder="1" applyAlignment="1">
      <alignment horizontal="center" vertical="top" wrapText="1"/>
    </xf>
    <xf numFmtId="0" fontId="2" fillId="5" borderId="1" xfId="3" applyFont="1" applyFill="1" applyBorder="1" applyAlignment="1">
      <alignment horizontal="left" vertical="top" wrapText="1"/>
    </xf>
    <xf numFmtId="165" fontId="2" fillId="5" borderId="1" xfId="3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65" fontId="1" fillId="3" borderId="1" xfId="0" applyNumberFormat="1" applyFont="1" applyFill="1" applyBorder="1" applyAlignment="1">
      <alignment vertical="top"/>
    </xf>
    <xf numFmtId="3" fontId="26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3" fontId="5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165" fontId="3" fillId="0" borderId="1" xfId="0" applyNumberFormat="1" applyFont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25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0" borderId="0" xfId="3" applyFont="1" applyAlignment="1">
      <alignment horizontal="center" vertical="center" wrapText="1"/>
    </xf>
    <xf numFmtId="0" fontId="3" fillId="0" borderId="4" xfId="3" applyFont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left" vertical="center" wrapText="1"/>
    </xf>
    <xf numFmtId="0" fontId="3" fillId="3" borderId="1" xfId="3" applyFont="1" applyFill="1" applyBorder="1" applyAlignment="1">
      <alignment horizontal="center" vertical="center" wrapText="1"/>
    </xf>
    <xf numFmtId="4" fontId="3" fillId="3" borderId="1" xfId="3" applyNumberFormat="1" applyFont="1" applyFill="1" applyBorder="1" applyAlignment="1">
      <alignment horizontal="center" vertical="center" wrapText="1"/>
    </xf>
    <xf numFmtId="49" fontId="3" fillId="3" borderId="1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left" vertical="center" wrapText="1"/>
    </xf>
    <xf numFmtId="0" fontId="2" fillId="3" borderId="1" xfId="3" applyFont="1" applyFill="1" applyBorder="1" applyAlignment="1">
      <alignment horizontal="center" vertical="center" wrapText="1"/>
    </xf>
    <xf numFmtId="4" fontId="2" fillId="3" borderId="1" xfId="3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center" vertical="center" wrapText="1"/>
    </xf>
    <xf numFmtId="49" fontId="2" fillId="3" borderId="2" xfId="3" applyNumberFormat="1" applyFont="1" applyFill="1" applyBorder="1" applyAlignment="1">
      <alignment horizontal="center" vertical="center" wrapText="1"/>
    </xf>
    <xf numFmtId="165" fontId="2" fillId="3" borderId="2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3" applyFont="1" applyFill="1" applyBorder="1" applyAlignment="1">
      <alignment vertical="center" wrapText="1"/>
    </xf>
    <xf numFmtId="0" fontId="2" fillId="3" borderId="1" xfId="3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5" xfId="3" applyFont="1" applyFill="1" applyBorder="1" applyAlignment="1">
      <alignment horizontal="center" vertical="center" wrapText="1"/>
    </xf>
    <xf numFmtId="49" fontId="13" fillId="3" borderId="1" xfId="3" applyNumberFormat="1" applyFont="1" applyFill="1" applyBorder="1" applyAlignment="1">
      <alignment horizontal="center" vertical="center"/>
    </xf>
    <xf numFmtId="165" fontId="13" fillId="3" borderId="1" xfId="3" applyNumberFormat="1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left" vertical="center" wrapText="1"/>
    </xf>
    <xf numFmtId="0" fontId="2" fillId="5" borderId="5" xfId="3" applyFont="1" applyFill="1" applyBorder="1" applyAlignment="1">
      <alignment horizontal="center" vertical="center" wrapText="1"/>
    </xf>
    <xf numFmtId="49" fontId="3" fillId="5" borderId="1" xfId="3" applyNumberFormat="1" applyFont="1" applyFill="1" applyBorder="1" applyAlignment="1">
      <alignment horizontal="center" vertical="center" wrapText="1"/>
    </xf>
    <xf numFmtId="165" fontId="8" fillId="5" borderId="1" xfId="3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0" fontId="2" fillId="5" borderId="1" xfId="3" applyFont="1" applyFill="1" applyBorder="1" applyAlignment="1">
      <alignment horizontal="left" vertical="center" wrapText="1"/>
    </xf>
    <xf numFmtId="49" fontId="2" fillId="5" borderId="1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 wrapText="1"/>
    </xf>
    <xf numFmtId="4" fontId="8" fillId="3" borderId="1" xfId="3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vertical="center" wrapText="1"/>
    </xf>
    <xf numFmtId="0" fontId="13" fillId="3" borderId="1" xfId="3" applyNumberFormat="1" applyFont="1" applyFill="1" applyBorder="1" applyAlignment="1">
      <alignment horizontal="center" vertical="center"/>
    </xf>
    <xf numFmtId="4" fontId="13" fillId="3" borderId="1" xfId="3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13" fillId="5" borderId="1" xfId="3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8" fillId="3" borderId="1" xfId="3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center" wrapText="1"/>
    </xf>
    <xf numFmtId="0" fontId="3" fillId="5" borderId="1" xfId="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19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top" wrapText="1"/>
    </xf>
    <xf numFmtId="165" fontId="0" fillId="0" borderId="0" xfId="0" applyNumberFormat="1" applyAlignment="1">
      <alignment vertical="top"/>
    </xf>
    <xf numFmtId="165" fontId="2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165" fontId="0" fillId="0" borderId="0" xfId="0" applyNumberFormat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center" vertical="top"/>
    </xf>
    <xf numFmtId="167" fontId="7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167" fontId="7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9" fillId="0" borderId="0" xfId="0" applyFont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29" fillId="0" borderId="1" xfId="8" applyNumberFormat="1" applyFont="1" applyBorder="1" applyAlignment="1" applyProtection="1">
      <alignment horizontal="center" vertical="top"/>
    </xf>
    <xf numFmtId="0" fontId="29" fillId="0" borderId="1" xfId="9" applyNumberFormat="1" applyFont="1" applyBorder="1" applyAlignment="1" applyProtection="1">
      <alignment vertical="top" wrapText="1"/>
    </xf>
    <xf numFmtId="167" fontId="2" fillId="0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167" fontId="2" fillId="5" borderId="1" xfId="0" applyNumberFormat="1" applyFont="1" applyFill="1" applyBorder="1" applyAlignment="1">
      <alignment horizontal="center" vertical="top"/>
    </xf>
    <xf numFmtId="167" fontId="3" fillId="5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 wrapText="1"/>
    </xf>
    <xf numFmtId="0" fontId="20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top"/>
    </xf>
    <xf numFmtId="165" fontId="0" fillId="0" borderId="0" xfId="0" applyNumberFormat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center" wrapText="1"/>
    </xf>
    <xf numFmtId="0" fontId="0" fillId="0" borderId="0" xfId="0" applyAlignment="1"/>
    <xf numFmtId="0" fontId="2" fillId="0" borderId="0" xfId="0" applyFont="1" applyAlignment="1">
      <alignment horizontal="right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165" fontId="3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6" fillId="3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 vertical="top" wrapText="1"/>
    </xf>
    <xf numFmtId="165" fontId="1" fillId="3" borderId="0" xfId="0" applyNumberFormat="1" applyFont="1" applyFill="1" applyAlignment="1">
      <alignment horizontal="right" vertical="top" wrapText="1"/>
    </xf>
    <xf numFmtId="0" fontId="1" fillId="3" borderId="0" xfId="0" applyFont="1" applyFill="1" applyAlignment="1">
      <alignment horizontal="right" vertical="top"/>
    </xf>
    <xf numFmtId="0" fontId="24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Fill="1" applyAlignment="1">
      <alignment horizontal="right" vertical="top" wrapText="1"/>
    </xf>
    <xf numFmtId="165" fontId="22" fillId="3" borderId="0" xfId="0" applyNumberFormat="1" applyFont="1" applyFill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12" fillId="3" borderId="0" xfId="0" applyFont="1" applyFill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165" fontId="15" fillId="0" borderId="0" xfId="0" applyNumberFormat="1" applyFont="1" applyFill="1" applyAlignment="1">
      <alignment horizontal="right" vertical="top" wrapText="1"/>
    </xf>
    <xf numFmtId="0" fontId="15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</cellXfs>
  <cellStyles count="10">
    <cellStyle name="xl31" xfId="9"/>
    <cellStyle name="xl33" xfId="5"/>
    <cellStyle name="xl34" xfId="6"/>
    <cellStyle name="xl35" xfId="7"/>
    <cellStyle name="xl43" xfId="8"/>
    <cellStyle name="Обычный" xfId="0" builtinId="0"/>
    <cellStyle name="Обычный 4" xfId="1"/>
    <cellStyle name="Обычный 5" xfId="2"/>
    <cellStyle name="Обычный_Лист1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5"/>
  <sheetViews>
    <sheetView workbookViewId="0">
      <selection activeCell="B4" sqref="B4:I4"/>
    </sheetView>
  </sheetViews>
  <sheetFormatPr defaultRowHeight="12.75"/>
  <cols>
    <col min="1" max="1" width="21.28515625" style="120" customWidth="1"/>
    <col min="2" max="2" width="44.140625" style="239" customWidth="1"/>
    <col min="3" max="3" width="13.5703125" style="240" hidden="1" customWidth="1"/>
    <col min="4" max="4" width="12.140625" style="241" hidden="1" customWidth="1"/>
    <col min="5" max="5" width="14.42578125" style="241" hidden="1" customWidth="1"/>
    <col min="6" max="6" width="14.28515625" style="241" hidden="1" customWidth="1"/>
    <col min="7" max="7" width="14.28515625" style="241" customWidth="1"/>
    <col min="8" max="8" width="12.85546875" style="241" customWidth="1"/>
    <col min="9" max="9" width="13.7109375" style="241" customWidth="1"/>
  </cols>
  <sheetData>
    <row r="3" spans="1:9">
      <c r="I3" s="242" t="s">
        <v>616</v>
      </c>
    </row>
    <row r="4" spans="1:9" ht="61.5" customHeight="1">
      <c r="B4" s="284" t="s">
        <v>817</v>
      </c>
      <c r="C4" s="284"/>
      <c r="D4" s="284"/>
      <c r="E4" s="284"/>
      <c r="F4" s="284"/>
      <c r="G4" s="284"/>
      <c r="H4" s="284"/>
      <c r="I4" s="284"/>
    </row>
    <row r="5" spans="1:9">
      <c r="A5" s="285" t="s">
        <v>631</v>
      </c>
      <c r="B5" s="285"/>
      <c r="C5" s="285"/>
      <c r="D5" s="285"/>
      <c r="E5" s="285"/>
      <c r="F5" s="285"/>
      <c r="G5" s="285"/>
      <c r="H5" s="285"/>
      <c r="I5" s="286"/>
    </row>
    <row r="6" spans="1:9" ht="48" customHeight="1">
      <c r="B6" s="287" t="s">
        <v>552</v>
      </c>
      <c r="C6" s="287"/>
      <c r="D6" s="287"/>
      <c r="E6" s="287"/>
      <c r="F6" s="287"/>
      <c r="G6" s="287"/>
      <c r="H6" s="287"/>
      <c r="I6" s="288"/>
    </row>
    <row r="7" spans="1:9">
      <c r="B7" s="289"/>
      <c r="C7" s="289"/>
      <c r="D7" s="289"/>
      <c r="E7" s="289"/>
      <c r="F7" s="289"/>
      <c r="G7" s="289"/>
      <c r="H7" s="289"/>
      <c r="I7" s="289"/>
    </row>
    <row r="8" spans="1:9">
      <c r="A8" s="290" t="s">
        <v>632</v>
      </c>
      <c r="B8" s="290"/>
      <c r="C8" s="290"/>
      <c r="D8" s="290"/>
      <c r="E8" s="290"/>
      <c r="F8" s="290"/>
      <c r="G8" s="290"/>
      <c r="H8" s="290"/>
      <c r="I8" s="291"/>
    </row>
    <row r="9" spans="1:9">
      <c r="A9" s="290" t="s">
        <v>633</v>
      </c>
      <c r="B9" s="290"/>
      <c r="C9" s="290"/>
      <c r="D9" s="290"/>
      <c r="E9" s="290"/>
      <c r="F9" s="290"/>
      <c r="G9" s="290"/>
      <c r="H9" s="290"/>
      <c r="I9" s="291"/>
    </row>
    <row r="10" spans="1:9">
      <c r="A10" s="243"/>
      <c r="B10" s="244"/>
      <c r="C10" s="280" t="s">
        <v>634</v>
      </c>
      <c r="D10" s="281"/>
      <c r="E10" s="245"/>
      <c r="F10" s="245"/>
      <c r="G10" s="245"/>
      <c r="H10" s="245"/>
    </row>
    <row r="11" spans="1:9" ht="38.25">
      <c r="A11" s="20" t="s">
        <v>635</v>
      </c>
      <c r="B11" s="20" t="s">
        <v>636</v>
      </c>
      <c r="C11" s="246" t="s">
        <v>637</v>
      </c>
      <c r="D11" s="31" t="s">
        <v>589</v>
      </c>
      <c r="E11" s="31" t="s">
        <v>590</v>
      </c>
      <c r="F11" s="31" t="s">
        <v>589</v>
      </c>
      <c r="G11" s="31" t="s">
        <v>590</v>
      </c>
      <c r="H11" s="31" t="s">
        <v>589</v>
      </c>
      <c r="I11" s="31" t="s">
        <v>590</v>
      </c>
    </row>
    <row r="12" spans="1:9" ht="36" customHeight="1">
      <c r="A12" s="282" t="s">
        <v>638</v>
      </c>
      <c r="B12" s="282"/>
      <c r="C12" s="247">
        <f>SUM(C13,C17,C22,C33,C36,C39,C44,C50,C55)</f>
        <v>490938</v>
      </c>
      <c r="D12" s="247"/>
      <c r="E12" s="247">
        <f>C12+D12</f>
        <v>490938</v>
      </c>
      <c r="F12" s="247"/>
      <c r="G12" s="247">
        <f>E12+F12</f>
        <v>490938</v>
      </c>
      <c r="H12" s="247"/>
      <c r="I12" s="247">
        <f>G12+H12</f>
        <v>490938</v>
      </c>
    </row>
    <row r="13" spans="1:9" hidden="1">
      <c r="A13" s="248" t="s">
        <v>639</v>
      </c>
      <c r="B13" s="249" t="s">
        <v>640</v>
      </c>
      <c r="C13" s="247">
        <f>C14</f>
        <v>102585</v>
      </c>
      <c r="D13" s="247"/>
      <c r="E13" s="247">
        <f t="shared" ref="E13:E77" si="0">C13+D13</f>
        <v>102585</v>
      </c>
      <c r="F13" s="247"/>
      <c r="G13" s="247">
        <f t="shared" ref="G13:G77" si="1">E13+F13</f>
        <v>102585</v>
      </c>
      <c r="H13" s="247"/>
      <c r="I13" s="247">
        <f t="shared" ref="I13:I77" si="2">G13+H13</f>
        <v>102585</v>
      </c>
    </row>
    <row r="14" spans="1:9" ht="15" hidden="1">
      <c r="A14" s="250" t="s">
        <v>641</v>
      </c>
      <c r="B14" s="251" t="s">
        <v>642</v>
      </c>
      <c r="C14" s="252">
        <f>SUM(C15,C16)</f>
        <v>102585</v>
      </c>
      <c r="D14" s="252"/>
      <c r="E14" s="247">
        <f t="shared" si="0"/>
        <v>102585</v>
      </c>
      <c r="F14" s="252"/>
      <c r="G14" s="247">
        <f t="shared" si="1"/>
        <v>102585</v>
      </c>
      <c r="H14" s="252"/>
      <c r="I14" s="247">
        <f t="shared" si="2"/>
        <v>102585</v>
      </c>
    </row>
    <row r="15" spans="1:9" ht="76.5" hidden="1">
      <c r="A15" s="250" t="s">
        <v>643</v>
      </c>
      <c r="B15" s="251" t="s">
        <v>644</v>
      </c>
      <c r="C15" s="252">
        <v>83187</v>
      </c>
      <c r="D15" s="252"/>
      <c r="E15" s="247">
        <f t="shared" si="0"/>
        <v>83187</v>
      </c>
      <c r="F15" s="252"/>
      <c r="G15" s="247">
        <f t="shared" si="1"/>
        <v>83187</v>
      </c>
      <c r="H15" s="252"/>
      <c r="I15" s="247">
        <f t="shared" si="2"/>
        <v>83187</v>
      </c>
    </row>
    <row r="16" spans="1:9" ht="76.5" hidden="1">
      <c r="A16" s="250" t="s">
        <v>643</v>
      </c>
      <c r="B16" s="251" t="s">
        <v>645</v>
      </c>
      <c r="C16" s="253">
        <v>19398</v>
      </c>
      <c r="D16" s="253"/>
      <c r="E16" s="247">
        <f t="shared" si="0"/>
        <v>19398</v>
      </c>
      <c r="F16" s="253"/>
      <c r="G16" s="247">
        <f t="shared" si="1"/>
        <v>19398</v>
      </c>
      <c r="H16" s="253"/>
      <c r="I16" s="247">
        <f t="shared" si="2"/>
        <v>19398</v>
      </c>
    </row>
    <row r="17" spans="1:9" ht="25.5" hidden="1">
      <c r="A17" s="20" t="s">
        <v>646</v>
      </c>
      <c r="B17" s="249" t="s">
        <v>647</v>
      </c>
      <c r="C17" s="254">
        <f>SUM(C18:C21)</f>
        <v>22358</v>
      </c>
      <c r="D17" s="254"/>
      <c r="E17" s="247">
        <f t="shared" si="0"/>
        <v>22358</v>
      </c>
      <c r="F17" s="254"/>
      <c r="G17" s="247">
        <f t="shared" si="1"/>
        <v>22358</v>
      </c>
      <c r="H17" s="254"/>
      <c r="I17" s="247">
        <f t="shared" si="2"/>
        <v>22358</v>
      </c>
    </row>
    <row r="18" spans="1:9" ht="76.5" hidden="1">
      <c r="A18" s="250" t="s">
        <v>648</v>
      </c>
      <c r="B18" s="9" t="s">
        <v>649</v>
      </c>
      <c r="C18" s="255">
        <v>9755</v>
      </c>
      <c r="D18" s="255"/>
      <c r="E18" s="247">
        <f t="shared" si="0"/>
        <v>9755</v>
      </c>
      <c r="F18" s="255"/>
      <c r="G18" s="247">
        <f t="shared" si="1"/>
        <v>9755</v>
      </c>
      <c r="H18" s="255"/>
      <c r="I18" s="247">
        <f t="shared" si="2"/>
        <v>9755</v>
      </c>
    </row>
    <row r="19" spans="1:9" ht="89.25" hidden="1">
      <c r="A19" s="250" t="s">
        <v>650</v>
      </c>
      <c r="B19" s="9" t="s">
        <v>651</v>
      </c>
      <c r="C19" s="255">
        <v>55</v>
      </c>
      <c r="D19" s="255"/>
      <c r="E19" s="247">
        <f t="shared" si="0"/>
        <v>55</v>
      </c>
      <c r="F19" s="255"/>
      <c r="G19" s="247">
        <f t="shared" si="1"/>
        <v>55</v>
      </c>
      <c r="H19" s="255"/>
      <c r="I19" s="247">
        <f t="shared" si="2"/>
        <v>55</v>
      </c>
    </row>
    <row r="20" spans="1:9" ht="76.5" hidden="1">
      <c r="A20" s="250" t="s">
        <v>652</v>
      </c>
      <c r="B20" s="9" t="s">
        <v>653</v>
      </c>
      <c r="C20" s="255">
        <v>13757</v>
      </c>
      <c r="D20" s="255"/>
      <c r="E20" s="247">
        <f t="shared" si="0"/>
        <v>13757</v>
      </c>
      <c r="F20" s="255"/>
      <c r="G20" s="247">
        <f t="shared" si="1"/>
        <v>13757</v>
      </c>
      <c r="H20" s="255"/>
      <c r="I20" s="247">
        <f t="shared" si="2"/>
        <v>13757</v>
      </c>
    </row>
    <row r="21" spans="1:9" ht="76.5" hidden="1">
      <c r="A21" s="250" t="s">
        <v>654</v>
      </c>
      <c r="B21" s="9" t="s">
        <v>655</v>
      </c>
      <c r="C21" s="255">
        <v>-1209</v>
      </c>
      <c r="D21" s="255"/>
      <c r="E21" s="247">
        <f t="shared" si="0"/>
        <v>-1209</v>
      </c>
      <c r="F21" s="255"/>
      <c r="G21" s="247">
        <f t="shared" si="1"/>
        <v>-1209</v>
      </c>
      <c r="H21" s="255"/>
      <c r="I21" s="247">
        <f t="shared" si="2"/>
        <v>-1209</v>
      </c>
    </row>
    <row r="22" spans="1:9" hidden="1">
      <c r="A22" s="248" t="s">
        <v>656</v>
      </c>
      <c r="B22" s="249" t="s">
        <v>657</v>
      </c>
      <c r="C22" s="247">
        <f>SUM(C23,C28,C30,C32)</f>
        <v>45977</v>
      </c>
      <c r="D22" s="247"/>
      <c r="E22" s="247">
        <f t="shared" si="0"/>
        <v>45977</v>
      </c>
      <c r="F22" s="247"/>
      <c r="G22" s="247">
        <f t="shared" si="1"/>
        <v>45977</v>
      </c>
      <c r="H22" s="247"/>
      <c r="I22" s="247">
        <f t="shared" si="2"/>
        <v>45977</v>
      </c>
    </row>
    <row r="23" spans="1:9" ht="25.5" hidden="1">
      <c r="A23" s="256" t="s">
        <v>658</v>
      </c>
      <c r="B23" s="14" t="s">
        <v>659</v>
      </c>
      <c r="C23" s="257">
        <f>C24+C26</f>
        <v>41642</v>
      </c>
      <c r="D23" s="257"/>
      <c r="E23" s="247">
        <f t="shared" si="0"/>
        <v>41642</v>
      </c>
      <c r="F23" s="257"/>
      <c r="G23" s="247">
        <f t="shared" si="1"/>
        <v>41642</v>
      </c>
      <c r="H23" s="257"/>
      <c r="I23" s="247">
        <f t="shared" si="2"/>
        <v>41642</v>
      </c>
    </row>
    <row r="24" spans="1:9" ht="38.25" hidden="1">
      <c r="A24" s="256" t="s">
        <v>660</v>
      </c>
      <c r="B24" s="14" t="s">
        <v>661</v>
      </c>
      <c r="C24" s="257">
        <f>C25</f>
        <v>28742</v>
      </c>
      <c r="D24" s="257"/>
      <c r="E24" s="247">
        <f t="shared" si="0"/>
        <v>28742</v>
      </c>
      <c r="F24" s="257"/>
      <c r="G24" s="247">
        <f t="shared" si="1"/>
        <v>28742</v>
      </c>
      <c r="H24" s="257"/>
      <c r="I24" s="247">
        <f t="shared" si="2"/>
        <v>28742</v>
      </c>
    </row>
    <row r="25" spans="1:9" ht="38.25" hidden="1">
      <c r="A25" s="256" t="s">
        <v>662</v>
      </c>
      <c r="B25" s="14" t="s">
        <v>661</v>
      </c>
      <c r="C25" s="257">
        <v>28742</v>
      </c>
      <c r="D25" s="257"/>
      <c r="E25" s="247">
        <f t="shared" si="0"/>
        <v>28742</v>
      </c>
      <c r="F25" s="257"/>
      <c r="G25" s="247">
        <f t="shared" si="1"/>
        <v>28742</v>
      </c>
      <c r="H25" s="257"/>
      <c r="I25" s="247">
        <f t="shared" si="2"/>
        <v>28742</v>
      </c>
    </row>
    <row r="26" spans="1:9" ht="38.25" hidden="1">
      <c r="A26" s="256" t="s">
        <v>663</v>
      </c>
      <c r="B26" s="14" t="s">
        <v>664</v>
      </c>
      <c r="C26" s="257">
        <f>C27</f>
        <v>12900</v>
      </c>
      <c r="D26" s="257"/>
      <c r="E26" s="247">
        <f t="shared" si="0"/>
        <v>12900</v>
      </c>
      <c r="F26" s="257"/>
      <c r="G26" s="247">
        <f t="shared" si="1"/>
        <v>12900</v>
      </c>
      <c r="H26" s="257"/>
      <c r="I26" s="247">
        <f t="shared" si="2"/>
        <v>12900</v>
      </c>
    </row>
    <row r="27" spans="1:9" ht="38.25" hidden="1">
      <c r="A27" s="256" t="s">
        <v>665</v>
      </c>
      <c r="B27" s="14" t="s">
        <v>664</v>
      </c>
      <c r="C27" s="257">
        <v>12900</v>
      </c>
      <c r="D27" s="257"/>
      <c r="E27" s="247">
        <f t="shared" si="0"/>
        <v>12900</v>
      </c>
      <c r="F27" s="257"/>
      <c r="G27" s="247">
        <f t="shared" si="1"/>
        <v>12900</v>
      </c>
      <c r="H27" s="257"/>
      <c r="I27" s="247">
        <f t="shared" si="2"/>
        <v>12900</v>
      </c>
    </row>
    <row r="28" spans="1:9" ht="25.5" hidden="1">
      <c r="A28" s="250" t="s">
        <v>666</v>
      </c>
      <c r="B28" s="251" t="s">
        <v>667</v>
      </c>
      <c r="C28" s="253"/>
      <c r="D28" s="253"/>
      <c r="E28" s="247">
        <f t="shared" si="0"/>
        <v>0</v>
      </c>
      <c r="F28" s="253"/>
      <c r="G28" s="247">
        <f t="shared" si="1"/>
        <v>0</v>
      </c>
      <c r="H28" s="253"/>
      <c r="I28" s="247">
        <f t="shared" si="2"/>
        <v>0</v>
      </c>
    </row>
    <row r="29" spans="1:9" ht="25.5" hidden="1">
      <c r="A29" s="250" t="s">
        <v>668</v>
      </c>
      <c r="B29" s="251" t="s">
        <v>667</v>
      </c>
      <c r="C29" s="253"/>
      <c r="D29" s="253"/>
      <c r="E29" s="247">
        <f t="shared" si="0"/>
        <v>0</v>
      </c>
      <c r="F29" s="253"/>
      <c r="G29" s="247">
        <f t="shared" si="1"/>
        <v>0</v>
      </c>
      <c r="H29" s="253"/>
      <c r="I29" s="247">
        <f t="shared" si="2"/>
        <v>0</v>
      </c>
    </row>
    <row r="30" spans="1:9" ht="15" hidden="1">
      <c r="A30" s="250" t="s">
        <v>669</v>
      </c>
      <c r="B30" s="251" t="s">
        <v>670</v>
      </c>
      <c r="C30" s="253">
        <f>C31</f>
        <v>2135</v>
      </c>
      <c r="D30" s="253"/>
      <c r="E30" s="247">
        <f t="shared" si="0"/>
        <v>2135</v>
      </c>
      <c r="F30" s="253"/>
      <c r="G30" s="247">
        <f t="shared" si="1"/>
        <v>2135</v>
      </c>
      <c r="H30" s="253"/>
      <c r="I30" s="247">
        <f t="shared" si="2"/>
        <v>2135</v>
      </c>
    </row>
    <row r="31" spans="1:9" ht="15" hidden="1">
      <c r="A31" s="250" t="s">
        <v>671</v>
      </c>
      <c r="B31" s="251" t="s">
        <v>672</v>
      </c>
      <c r="C31" s="253">
        <v>2135</v>
      </c>
      <c r="D31" s="253"/>
      <c r="E31" s="247">
        <f t="shared" si="0"/>
        <v>2135</v>
      </c>
      <c r="F31" s="253"/>
      <c r="G31" s="247">
        <f t="shared" si="1"/>
        <v>2135</v>
      </c>
      <c r="H31" s="253"/>
      <c r="I31" s="247">
        <f t="shared" si="2"/>
        <v>2135</v>
      </c>
    </row>
    <row r="32" spans="1:9" ht="38.25" hidden="1">
      <c r="A32" s="250" t="s">
        <v>673</v>
      </c>
      <c r="B32" s="251" t="s">
        <v>674</v>
      </c>
      <c r="C32" s="253">
        <v>2200</v>
      </c>
      <c r="D32" s="253"/>
      <c r="E32" s="247">
        <f t="shared" si="0"/>
        <v>2200</v>
      </c>
      <c r="F32" s="253"/>
      <c r="G32" s="247">
        <f t="shared" si="1"/>
        <v>2200</v>
      </c>
      <c r="H32" s="253"/>
      <c r="I32" s="247">
        <f t="shared" si="2"/>
        <v>2200</v>
      </c>
    </row>
    <row r="33" spans="1:9" hidden="1">
      <c r="A33" s="248" t="s">
        <v>675</v>
      </c>
      <c r="B33" s="249" t="s">
        <v>676</v>
      </c>
      <c r="C33" s="254">
        <f>C34</f>
        <v>282000</v>
      </c>
      <c r="D33" s="254"/>
      <c r="E33" s="247">
        <f t="shared" si="0"/>
        <v>282000</v>
      </c>
      <c r="F33" s="254"/>
      <c r="G33" s="247">
        <f t="shared" si="1"/>
        <v>282000</v>
      </c>
      <c r="H33" s="254"/>
      <c r="I33" s="247">
        <f t="shared" si="2"/>
        <v>282000</v>
      </c>
    </row>
    <row r="34" spans="1:9" ht="15" hidden="1">
      <c r="A34" s="258" t="s">
        <v>677</v>
      </c>
      <c r="B34" s="251" t="s">
        <v>678</v>
      </c>
      <c r="C34" s="253">
        <f>SUM(C35:C35)</f>
        <v>282000</v>
      </c>
      <c r="D34" s="253"/>
      <c r="E34" s="247">
        <f t="shared" si="0"/>
        <v>282000</v>
      </c>
      <c r="F34" s="253"/>
      <c r="G34" s="247">
        <f t="shared" si="1"/>
        <v>282000</v>
      </c>
      <c r="H34" s="253"/>
      <c r="I34" s="247">
        <f t="shared" si="2"/>
        <v>282000</v>
      </c>
    </row>
    <row r="35" spans="1:9" ht="25.5" hidden="1">
      <c r="A35" s="258" t="s">
        <v>679</v>
      </c>
      <c r="B35" s="251" t="s">
        <v>680</v>
      </c>
      <c r="C35" s="253">
        <v>282000</v>
      </c>
      <c r="D35" s="253"/>
      <c r="E35" s="247">
        <f t="shared" si="0"/>
        <v>282000</v>
      </c>
      <c r="F35" s="253"/>
      <c r="G35" s="247">
        <f t="shared" si="1"/>
        <v>282000</v>
      </c>
      <c r="H35" s="253"/>
      <c r="I35" s="247">
        <f t="shared" si="2"/>
        <v>282000</v>
      </c>
    </row>
    <row r="36" spans="1:9" hidden="1">
      <c r="A36" s="248" t="s">
        <v>681</v>
      </c>
      <c r="B36" s="249" t="s">
        <v>682</v>
      </c>
      <c r="C36" s="254">
        <f>SUM(C37:C38)</f>
        <v>7900</v>
      </c>
      <c r="D36" s="254"/>
      <c r="E36" s="247">
        <f t="shared" si="0"/>
        <v>7900</v>
      </c>
      <c r="F36" s="254"/>
      <c r="G36" s="247">
        <f t="shared" si="1"/>
        <v>7900</v>
      </c>
      <c r="H36" s="254"/>
      <c r="I36" s="247">
        <f t="shared" si="2"/>
        <v>7900</v>
      </c>
    </row>
    <row r="37" spans="1:9" ht="51" hidden="1">
      <c r="A37" s="250" t="s">
        <v>683</v>
      </c>
      <c r="B37" s="251" t="s">
        <v>684</v>
      </c>
      <c r="C37" s="253">
        <v>7700</v>
      </c>
      <c r="D37" s="253"/>
      <c r="E37" s="247">
        <f t="shared" si="0"/>
        <v>7700</v>
      </c>
      <c r="F37" s="253"/>
      <c r="G37" s="247">
        <f t="shared" si="1"/>
        <v>7700</v>
      </c>
      <c r="H37" s="253"/>
      <c r="I37" s="247">
        <f t="shared" si="2"/>
        <v>7700</v>
      </c>
    </row>
    <row r="38" spans="1:9" ht="25.5" hidden="1">
      <c r="A38" s="250" t="s">
        <v>685</v>
      </c>
      <c r="B38" s="251" t="s">
        <v>686</v>
      </c>
      <c r="C38" s="259">
        <v>200</v>
      </c>
      <c r="D38" s="259"/>
      <c r="E38" s="247">
        <f t="shared" si="0"/>
        <v>200</v>
      </c>
      <c r="F38" s="259"/>
      <c r="G38" s="247">
        <f t="shared" si="1"/>
        <v>200</v>
      </c>
      <c r="H38" s="259"/>
      <c r="I38" s="247">
        <f t="shared" si="2"/>
        <v>200</v>
      </c>
    </row>
    <row r="39" spans="1:9" ht="38.25" hidden="1">
      <c r="A39" s="248" t="s">
        <v>687</v>
      </c>
      <c r="B39" s="249" t="s">
        <v>688</v>
      </c>
      <c r="C39" s="254">
        <f>SUM(C40:C43)</f>
        <v>28400</v>
      </c>
      <c r="D39" s="254"/>
      <c r="E39" s="247">
        <f t="shared" si="0"/>
        <v>28400</v>
      </c>
      <c r="F39" s="254"/>
      <c r="G39" s="247">
        <f t="shared" si="1"/>
        <v>28400</v>
      </c>
      <c r="H39" s="254"/>
      <c r="I39" s="247">
        <f t="shared" si="2"/>
        <v>28400</v>
      </c>
    </row>
    <row r="40" spans="1:9" ht="89.25" hidden="1">
      <c r="A40" s="260" t="s">
        <v>689</v>
      </c>
      <c r="B40" s="261" t="s">
        <v>690</v>
      </c>
      <c r="C40" s="259">
        <v>27300</v>
      </c>
      <c r="D40" s="259"/>
      <c r="E40" s="247">
        <f t="shared" si="0"/>
        <v>27300</v>
      </c>
      <c r="F40" s="259"/>
      <c r="G40" s="247">
        <f t="shared" si="1"/>
        <v>27300</v>
      </c>
      <c r="H40" s="259"/>
      <c r="I40" s="247">
        <f t="shared" si="2"/>
        <v>27300</v>
      </c>
    </row>
    <row r="41" spans="1:9" ht="76.5" hidden="1">
      <c r="A41" s="260" t="s">
        <v>691</v>
      </c>
      <c r="B41" s="9" t="s">
        <v>692</v>
      </c>
      <c r="C41" s="259">
        <v>800</v>
      </c>
      <c r="D41" s="259"/>
      <c r="E41" s="247">
        <f t="shared" si="0"/>
        <v>800</v>
      </c>
      <c r="F41" s="259"/>
      <c r="G41" s="247">
        <f t="shared" si="1"/>
        <v>800</v>
      </c>
      <c r="H41" s="259"/>
      <c r="I41" s="247">
        <f t="shared" si="2"/>
        <v>800</v>
      </c>
    </row>
    <row r="42" spans="1:9" ht="76.5" hidden="1">
      <c r="A42" s="250" t="s">
        <v>693</v>
      </c>
      <c r="B42" s="251" t="s">
        <v>694</v>
      </c>
      <c r="C42" s="259">
        <v>200</v>
      </c>
      <c r="D42" s="259"/>
      <c r="E42" s="247">
        <f t="shared" si="0"/>
        <v>200</v>
      </c>
      <c r="F42" s="259"/>
      <c r="G42" s="247">
        <f t="shared" si="1"/>
        <v>200</v>
      </c>
      <c r="H42" s="259"/>
      <c r="I42" s="247">
        <f t="shared" si="2"/>
        <v>200</v>
      </c>
    </row>
    <row r="43" spans="1:9" ht="76.5" hidden="1">
      <c r="A43" s="250" t="s">
        <v>695</v>
      </c>
      <c r="B43" s="251" t="s">
        <v>696</v>
      </c>
      <c r="C43" s="259">
        <v>100</v>
      </c>
      <c r="D43" s="259"/>
      <c r="E43" s="247">
        <f t="shared" si="0"/>
        <v>100</v>
      </c>
      <c r="F43" s="259"/>
      <c r="G43" s="247">
        <f t="shared" si="1"/>
        <v>100</v>
      </c>
      <c r="H43" s="259"/>
      <c r="I43" s="247">
        <f t="shared" si="2"/>
        <v>100</v>
      </c>
    </row>
    <row r="44" spans="1:9" hidden="1">
      <c r="A44" s="248" t="s">
        <v>697</v>
      </c>
      <c r="B44" s="249" t="s">
        <v>698</v>
      </c>
      <c r="C44" s="254">
        <f>C45</f>
        <v>80</v>
      </c>
      <c r="D44" s="254"/>
      <c r="E44" s="247">
        <f t="shared" si="0"/>
        <v>80</v>
      </c>
      <c r="F44" s="254"/>
      <c r="G44" s="247">
        <f t="shared" si="1"/>
        <v>80</v>
      </c>
      <c r="H44" s="254"/>
      <c r="I44" s="247">
        <f t="shared" si="2"/>
        <v>80</v>
      </c>
    </row>
    <row r="45" spans="1:9" ht="25.5" hidden="1">
      <c r="A45" s="250" t="s">
        <v>699</v>
      </c>
      <c r="B45" s="251" t="s">
        <v>700</v>
      </c>
      <c r="C45" s="259">
        <f>C46+C47+C48+C49</f>
        <v>80</v>
      </c>
      <c r="D45" s="259"/>
      <c r="E45" s="247">
        <f t="shared" si="0"/>
        <v>80</v>
      </c>
      <c r="F45" s="259"/>
      <c r="G45" s="247">
        <f t="shared" si="1"/>
        <v>80</v>
      </c>
      <c r="H45" s="259"/>
      <c r="I45" s="247">
        <f t="shared" si="2"/>
        <v>80</v>
      </c>
    </row>
    <row r="46" spans="1:9" ht="25.5" hidden="1">
      <c r="A46" s="258" t="s">
        <v>701</v>
      </c>
      <c r="B46" s="251" t="s">
        <v>702</v>
      </c>
      <c r="C46" s="259">
        <v>10</v>
      </c>
      <c r="D46" s="259"/>
      <c r="E46" s="247">
        <f t="shared" si="0"/>
        <v>10</v>
      </c>
      <c r="F46" s="259"/>
      <c r="G46" s="247">
        <f t="shared" si="1"/>
        <v>10</v>
      </c>
      <c r="H46" s="259"/>
      <c r="I46" s="247">
        <f t="shared" si="2"/>
        <v>10</v>
      </c>
    </row>
    <row r="47" spans="1:9" ht="25.5" hidden="1">
      <c r="A47" s="258" t="s">
        <v>703</v>
      </c>
      <c r="B47" s="251" t="s">
        <v>704</v>
      </c>
      <c r="C47" s="259">
        <v>10</v>
      </c>
      <c r="D47" s="259"/>
      <c r="E47" s="247">
        <f t="shared" si="0"/>
        <v>10</v>
      </c>
      <c r="F47" s="259"/>
      <c r="G47" s="247">
        <f t="shared" si="1"/>
        <v>10</v>
      </c>
      <c r="H47" s="259"/>
      <c r="I47" s="247">
        <f t="shared" si="2"/>
        <v>10</v>
      </c>
    </row>
    <row r="48" spans="1:9" ht="25.5" hidden="1">
      <c r="A48" s="258" t="s">
        <v>705</v>
      </c>
      <c r="B48" s="251" t="s">
        <v>706</v>
      </c>
      <c r="C48" s="259">
        <v>10</v>
      </c>
      <c r="D48" s="259"/>
      <c r="E48" s="247">
        <f t="shared" si="0"/>
        <v>10</v>
      </c>
      <c r="F48" s="259"/>
      <c r="G48" s="247">
        <f t="shared" si="1"/>
        <v>10</v>
      </c>
      <c r="H48" s="259"/>
      <c r="I48" s="247">
        <f t="shared" si="2"/>
        <v>10</v>
      </c>
    </row>
    <row r="49" spans="1:9" ht="25.5" hidden="1">
      <c r="A49" s="258" t="s">
        <v>707</v>
      </c>
      <c r="B49" s="251" t="s">
        <v>708</v>
      </c>
      <c r="C49" s="259">
        <v>50</v>
      </c>
      <c r="D49" s="259"/>
      <c r="E49" s="247">
        <f t="shared" si="0"/>
        <v>50</v>
      </c>
      <c r="F49" s="259"/>
      <c r="G49" s="247">
        <f t="shared" si="1"/>
        <v>50</v>
      </c>
      <c r="H49" s="259"/>
      <c r="I49" s="247">
        <f t="shared" si="2"/>
        <v>50</v>
      </c>
    </row>
    <row r="50" spans="1:9" ht="25.5" hidden="1">
      <c r="A50" s="248" t="s">
        <v>709</v>
      </c>
      <c r="B50" s="249" t="s">
        <v>710</v>
      </c>
      <c r="C50" s="254">
        <f>SUM(C51:C54)</f>
        <v>1100</v>
      </c>
      <c r="D50" s="254"/>
      <c r="E50" s="247">
        <f t="shared" si="0"/>
        <v>1100</v>
      </c>
      <c r="F50" s="254"/>
      <c r="G50" s="247">
        <f t="shared" si="1"/>
        <v>1100</v>
      </c>
      <c r="H50" s="254"/>
      <c r="I50" s="247">
        <f t="shared" si="2"/>
        <v>1100</v>
      </c>
    </row>
    <row r="51" spans="1:9" ht="102" hidden="1">
      <c r="A51" s="250" t="s">
        <v>711</v>
      </c>
      <c r="B51" s="251" t="s">
        <v>712</v>
      </c>
      <c r="C51" s="259"/>
      <c r="D51" s="259"/>
      <c r="E51" s="247">
        <f t="shared" si="0"/>
        <v>0</v>
      </c>
      <c r="F51" s="259"/>
      <c r="G51" s="247">
        <f t="shared" si="1"/>
        <v>0</v>
      </c>
      <c r="H51" s="259"/>
      <c r="I51" s="247">
        <f t="shared" si="2"/>
        <v>0</v>
      </c>
    </row>
    <row r="52" spans="1:9" ht="51" hidden="1">
      <c r="A52" s="260" t="s">
        <v>713</v>
      </c>
      <c r="B52" s="9" t="s">
        <v>714</v>
      </c>
      <c r="C52" s="259">
        <v>500</v>
      </c>
      <c r="D52" s="259"/>
      <c r="E52" s="247">
        <f t="shared" si="0"/>
        <v>500</v>
      </c>
      <c r="F52" s="259"/>
      <c r="G52" s="247">
        <f t="shared" si="1"/>
        <v>500</v>
      </c>
      <c r="H52" s="259"/>
      <c r="I52" s="247">
        <f t="shared" si="2"/>
        <v>500</v>
      </c>
    </row>
    <row r="53" spans="1:9" ht="51" hidden="1">
      <c r="A53" s="260" t="s">
        <v>715</v>
      </c>
      <c r="B53" s="9" t="s">
        <v>716</v>
      </c>
      <c r="C53" s="259">
        <v>600</v>
      </c>
      <c r="D53" s="259"/>
      <c r="E53" s="247">
        <f t="shared" si="0"/>
        <v>600</v>
      </c>
      <c r="F53" s="259"/>
      <c r="G53" s="247">
        <f t="shared" si="1"/>
        <v>600</v>
      </c>
      <c r="H53" s="259"/>
      <c r="I53" s="247">
        <f t="shared" si="2"/>
        <v>600</v>
      </c>
    </row>
    <row r="54" spans="1:9" ht="63.75" hidden="1">
      <c r="A54" s="260"/>
      <c r="B54" s="9" t="s">
        <v>717</v>
      </c>
      <c r="C54" s="259">
        <v>0</v>
      </c>
      <c r="D54" s="259"/>
      <c r="E54" s="247">
        <f t="shared" si="0"/>
        <v>0</v>
      </c>
      <c r="F54" s="259"/>
      <c r="G54" s="247">
        <f t="shared" si="1"/>
        <v>0</v>
      </c>
      <c r="H54" s="259"/>
      <c r="I54" s="247">
        <f t="shared" si="2"/>
        <v>0</v>
      </c>
    </row>
    <row r="55" spans="1:9" hidden="1">
      <c r="A55" s="249" t="s">
        <v>718</v>
      </c>
      <c r="B55" s="249" t="s">
        <v>719</v>
      </c>
      <c r="C55" s="254">
        <f>C56+C57+C58+C59+C60</f>
        <v>538</v>
      </c>
      <c r="D55" s="254"/>
      <c r="E55" s="247">
        <f t="shared" si="0"/>
        <v>538</v>
      </c>
      <c r="F55" s="254"/>
      <c r="G55" s="247">
        <f t="shared" si="1"/>
        <v>538</v>
      </c>
      <c r="H55" s="254"/>
      <c r="I55" s="247">
        <f t="shared" si="2"/>
        <v>538</v>
      </c>
    </row>
    <row r="56" spans="1:9" ht="102" hidden="1">
      <c r="A56" s="258" t="s">
        <v>720</v>
      </c>
      <c r="B56" s="262" t="s">
        <v>721</v>
      </c>
      <c r="C56" s="253">
        <v>200</v>
      </c>
      <c r="D56" s="253"/>
      <c r="E56" s="247">
        <f t="shared" si="0"/>
        <v>200</v>
      </c>
      <c r="F56" s="253"/>
      <c r="G56" s="247">
        <f t="shared" si="1"/>
        <v>200</v>
      </c>
      <c r="H56" s="253"/>
      <c r="I56" s="247">
        <f t="shared" si="2"/>
        <v>200</v>
      </c>
    </row>
    <row r="57" spans="1:9" ht="89.25" hidden="1">
      <c r="A57" s="258" t="s">
        <v>722</v>
      </c>
      <c r="B57" s="262" t="s">
        <v>723</v>
      </c>
      <c r="C57" s="253">
        <v>50</v>
      </c>
      <c r="D57" s="253"/>
      <c r="E57" s="247">
        <f t="shared" si="0"/>
        <v>50</v>
      </c>
      <c r="F57" s="253"/>
      <c r="G57" s="247">
        <f t="shared" si="1"/>
        <v>50</v>
      </c>
      <c r="H57" s="253"/>
      <c r="I57" s="247">
        <f t="shared" si="2"/>
        <v>50</v>
      </c>
    </row>
    <row r="58" spans="1:9" ht="102" hidden="1">
      <c r="A58" s="258" t="s">
        <v>724</v>
      </c>
      <c r="B58" s="262" t="s">
        <v>725</v>
      </c>
      <c r="C58" s="253">
        <v>50</v>
      </c>
      <c r="D58" s="253"/>
      <c r="E58" s="247">
        <f t="shared" si="0"/>
        <v>50</v>
      </c>
      <c r="F58" s="253"/>
      <c r="G58" s="247">
        <f t="shared" si="1"/>
        <v>50</v>
      </c>
      <c r="H58" s="253"/>
      <c r="I58" s="247">
        <f t="shared" si="2"/>
        <v>50</v>
      </c>
    </row>
    <row r="59" spans="1:9" ht="63.75" hidden="1">
      <c r="A59" s="263" t="s">
        <v>726</v>
      </c>
      <c r="B59" s="264" t="s">
        <v>727</v>
      </c>
      <c r="C59" s="253">
        <v>150</v>
      </c>
      <c r="D59" s="253"/>
      <c r="E59" s="247">
        <f t="shared" si="0"/>
        <v>150</v>
      </c>
      <c r="F59" s="253"/>
      <c r="G59" s="247">
        <f t="shared" si="1"/>
        <v>150</v>
      </c>
      <c r="H59" s="253"/>
      <c r="I59" s="247">
        <f t="shared" si="2"/>
        <v>150</v>
      </c>
    </row>
    <row r="60" spans="1:9" ht="76.5" hidden="1">
      <c r="A60" s="263" t="s">
        <v>728</v>
      </c>
      <c r="B60" s="264" t="s">
        <v>729</v>
      </c>
      <c r="C60" s="253">
        <v>88</v>
      </c>
      <c r="D60" s="253"/>
      <c r="E60" s="247">
        <f t="shared" si="0"/>
        <v>88</v>
      </c>
      <c r="F60" s="253"/>
      <c r="G60" s="247">
        <f t="shared" si="1"/>
        <v>88</v>
      </c>
      <c r="H60" s="253"/>
      <c r="I60" s="247">
        <f t="shared" si="2"/>
        <v>88</v>
      </c>
    </row>
    <row r="61" spans="1:9" ht="36" customHeight="1">
      <c r="A61" s="248" t="s">
        <v>730</v>
      </c>
      <c r="B61" s="249" t="s">
        <v>731</v>
      </c>
      <c r="C61" s="247">
        <f>SUM(C62,C66,C74,C84)</f>
        <v>567765.30000000005</v>
      </c>
      <c r="D61" s="247">
        <f>SUM(D62,D66,D74,D84)</f>
        <v>27028.32</v>
      </c>
      <c r="E61" s="247">
        <f t="shared" si="0"/>
        <v>594793.62</v>
      </c>
      <c r="F61" s="247">
        <f>F84+F66</f>
        <v>-1398.99</v>
      </c>
      <c r="G61" s="247">
        <f t="shared" si="1"/>
        <v>593394.63</v>
      </c>
      <c r="H61" s="247">
        <f>H62+H66+H74+H84</f>
        <v>6778.7690000000002</v>
      </c>
      <c r="I61" s="247">
        <f t="shared" si="2"/>
        <v>600173.39899999998</v>
      </c>
    </row>
    <row r="62" spans="1:9" ht="25.5">
      <c r="A62" s="248" t="s">
        <v>732</v>
      </c>
      <c r="B62" s="249" t="s">
        <v>733</v>
      </c>
      <c r="C62" s="247">
        <f>C63+C64</f>
        <v>45116</v>
      </c>
      <c r="D62" s="247">
        <f>D63+D64</f>
        <v>0</v>
      </c>
      <c r="E62" s="247">
        <f t="shared" si="0"/>
        <v>45116</v>
      </c>
      <c r="F62" s="247"/>
      <c r="G62" s="247">
        <f t="shared" si="1"/>
        <v>45116</v>
      </c>
      <c r="H62" s="247">
        <f>H63+H64+H65</f>
        <v>2191</v>
      </c>
      <c r="I62" s="247">
        <f t="shared" si="2"/>
        <v>47307</v>
      </c>
    </row>
    <row r="63" spans="1:9" ht="38.25">
      <c r="A63" s="260" t="s">
        <v>734</v>
      </c>
      <c r="B63" s="9" t="s">
        <v>735</v>
      </c>
      <c r="C63" s="265">
        <v>38659</v>
      </c>
      <c r="D63" s="255"/>
      <c r="E63" s="247">
        <f t="shared" si="0"/>
        <v>38659</v>
      </c>
      <c r="F63" s="255"/>
      <c r="G63" s="247">
        <f t="shared" si="1"/>
        <v>38659</v>
      </c>
      <c r="H63" s="255"/>
      <c r="I63" s="247">
        <f t="shared" si="2"/>
        <v>38659</v>
      </c>
    </row>
    <row r="64" spans="1:9" ht="38.25">
      <c r="A64" s="260" t="s">
        <v>736</v>
      </c>
      <c r="B64" s="19" t="s">
        <v>737</v>
      </c>
      <c r="C64" s="265">
        <v>6457</v>
      </c>
      <c r="D64" s="255"/>
      <c r="E64" s="247">
        <f t="shared" si="0"/>
        <v>6457</v>
      </c>
      <c r="F64" s="255"/>
      <c r="G64" s="247">
        <f t="shared" si="1"/>
        <v>6457</v>
      </c>
      <c r="H64" s="255"/>
      <c r="I64" s="247">
        <f t="shared" si="2"/>
        <v>6457</v>
      </c>
    </row>
    <row r="65" spans="1:9" ht="40.5" customHeight="1">
      <c r="A65" s="266" t="s">
        <v>738</v>
      </c>
      <c r="B65" s="267" t="s">
        <v>739</v>
      </c>
      <c r="C65" s="268"/>
      <c r="D65" s="268"/>
      <c r="E65" s="269"/>
      <c r="F65" s="268"/>
      <c r="G65" s="269"/>
      <c r="H65" s="268">
        <v>2191</v>
      </c>
      <c r="I65" s="247">
        <f t="shared" si="2"/>
        <v>2191</v>
      </c>
    </row>
    <row r="66" spans="1:9" ht="51.75" customHeight="1">
      <c r="A66" s="248" t="s">
        <v>740</v>
      </c>
      <c r="B66" s="249" t="s">
        <v>741</v>
      </c>
      <c r="C66" s="247">
        <f>SUM(C67:C73)</f>
        <v>73463.399999999994</v>
      </c>
      <c r="D66" s="247">
        <f>SUM(D67:D73)</f>
        <v>15361.263999999999</v>
      </c>
      <c r="E66" s="247">
        <f t="shared" si="0"/>
        <v>88824.66399999999</v>
      </c>
      <c r="F66" s="247">
        <f>F69</f>
        <v>101.01</v>
      </c>
      <c r="G66" s="247">
        <f t="shared" si="1"/>
        <v>88925.673999999985</v>
      </c>
      <c r="H66" s="247">
        <f>H67+H68+H69+H70+H71+H72+H73</f>
        <v>14163.519</v>
      </c>
      <c r="I66" s="247">
        <f t="shared" si="2"/>
        <v>103089.19299999998</v>
      </c>
    </row>
    <row r="67" spans="1:9" ht="89.25">
      <c r="A67" s="256" t="s">
        <v>742</v>
      </c>
      <c r="B67" s="251" t="s">
        <v>743</v>
      </c>
      <c r="C67" s="247">
        <v>62980.5</v>
      </c>
      <c r="D67" s="247"/>
      <c r="E67" s="247">
        <f t="shared" si="0"/>
        <v>62980.5</v>
      </c>
      <c r="F67" s="247"/>
      <c r="G67" s="247">
        <f t="shared" si="1"/>
        <v>62980.5</v>
      </c>
      <c r="H67" s="247"/>
      <c r="I67" s="247">
        <f t="shared" si="2"/>
        <v>62980.5</v>
      </c>
    </row>
    <row r="68" spans="1:9" ht="38.25">
      <c r="A68" s="256" t="s">
        <v>744</v>
      </c>
      <c r="B68" s="251" t="s">
        <v>745</v>
      </c>
      <c r="C68" s="247">
        <v>1257.0999999999999</v>
      </c>
      <c r="D68" s="247">
        <v>-434.51299999999998</v>
      </c>
      <c r="E68" s="247">
        <f t="shared" si="0"/>
        <v>822.58699999999999</v>
      </c>
      <c r="F68" s="247"/>
      <c r="G68" s="247">
        <f t="shared" si="1"/>
        <v>822.58699999999999</v>
      </c>
      <c r="H68" s="247"/>
      <c r="I68" s="247">
        <f t="shared" si="2"/>
        <v>822.58699999999999</v>
      </c>
    </row>
    <row r="69" spans="1:9" ht="25.5">
      <c r="A69" s="256" t="s">
        <v>746</v>
      </c>
      <c r="B69" s="19" t="s">
        <v>747</v>
      </c>
      <c r="C69" s="247">
        <v>194.5</v>
      </c>
      <c r="D69" s="247">
        <v>-16.283000000000001</v>
      </c>
      <c r="E69" s="247">
        <f t="shared" si="0"/>
        <v>178.21699999999998</v>
      </c>
      <c r="F69" s="247">
        <v>101.01</v>
      </c>
      <c r="G69" s="247">
        <f t="shared" si="1"/>
        <v>279.22699999999998</v>
      </c>
      <c r="H69" s="247">
        <v>8767.6</v>
      </c>
      <c r="I69" s="247">
        <f t="shared" si="2"/>
        <v>9046.8270000000011</v>
      </c>
    </row>
    <row r="70" spans="1:9" ht="51">
      <c r="A70" s="256" t="s">
        <v>748</v>
      </c>
      <c r="B70" s="270" t="s">
        <v>749</v>
      </c>
      <c r="C70" s="247">
        <v>831.3</v>
      </c>
      <c r="D70" s="247">
        <v>62.609000000000002</v>
      </c>
      <c r="E70" s="247">
        <f t="shared" si="0"/>
        <v>893.90899999999999</v>
      </c>
      <c r="F70" s="247"/>
      <c r="G70" s="247">
        <f t="shared" si="1"/>
        <v>893.90899999999999</v>
      </c>
      <c r="H70" s="247"/>
      <c r="I70" s="247">
        <f t="shared" si="2"/>
        <v>893.90899999999999</v>
      </c>
    </row>
    <row r="71" spans="1:9" ht="38.25">
      <c r="A71" s="271" t="s">
        <v>750</v>
      </c>
      <c r="B71" s="272" t="s">
        <v>751</v>
      </c>
      <c r="C71" s="247">
        <v>8200</v>
      </c>
      <c r="D71" s="247"/>
      <c r="E71" s="247">
        <f t="shared" si="0"/>
        <v>8200</v>
      </c>
      <c r="F71" s="247"/>
      <c r="G71" s="247">
        <f t="shared" si="1"/>
        <v>8200</v>
      </c>
      <c r="H71" s="247">
        <v>7145.37</v>
      </c>
      <c r="I71" s="247">
        <f t="shared" si="2"/>
        <v>15345.369999999999</v>
      </c>
    </row>
    <row r="72" spans="1:9" ht="56.25" customHeight="1">
      <c r="A72" s="30" t="s">
        <v>752</v>
      </c>
      <c r="B72" s="19" t="s">
        <v>753</v>
      </c>
      <c r="C72" s="247"/>
      <c r="D72" s="247">
        <v>14000</v>
      </c>
      <c r="E72" s="247">
        <f t="shared" si="0"/>
        <v>14000</v>
      </c>
      <c r="F72" s="247"/>
      <c r="G72" s="247">
        <f t="shared" si="1"/>
        <v>14000</v>
      </c>
      <c r="H72" s="247"/>
      <c r="I72" s="247">
        <f t="shared" si="2"/>
        <v>14000</v>
      </c>
    </row>
    <row r="73" spans="1:9" ht="44.25" customHeight="1">
      <c r="A73" s="30" t="s">
        <v>754</v>
      </c>
      <c r="B73" s="272" t="s">
        <v>755</v>
      </c>
      <c r="C73" s="247"/>
      <c r="D73" s="247">
        <v>1749.451</v>
      </c>
      <c r="E73" s="247">
        <f t="shared" si="0"/>
        <v>1749.451</v>
      </c>
      <c r="F73" s="247"/>
      <c r="G73" s="247">
        <f t="shared" si="1"/>
        <v>1749.451</v>
      </c>
      <c r="H73" s="247">
        <v>-1749.451</v>
      </c>
      <c r="I73" s="247">
        <f t="shared" si="2"/>
        <v>0</v>
      </c>
    </row>
    <row r="74" spans="1:9" ht="30" customHeight="1">
      <c r="A74" s="20" t="s">
        <v>756</v>
      </c>
      <c r="B74" s="249" t="s">
        <v>757</v>
      </c>
      <c r="C74" s="247">
        <f>SUM(C75,C76,C83)</f>
        <v>401046</v>
      </c>
      <c r="D74" s="247">
        <f>SUM(D75,D76,D83)</f>
        <v>10722.5</v>
      </c>
      <c r="E74" s="247">
        <f t="shared" si="0"/>
        <v>411768.5</v>
      </c>
      <c r="F74" s="247"/>
      <c r="G74" s="247">
        <f t="shared" si="1"/>
        <v>411768.5</v>
      </c>
      <c r="H74" s="247">
        <f>H75+H76+H83</f>
        <v>-20228</v>
      </c>
      <c r="I74" s="247">
        <f t="shared" si="2"/>
        <v>391540.5</v>
      </c>
    </row>
    <row r="75" spans="1:9" ht="51">
      <c r="A75" s="256" t="s">
        <v>758</v>
      </c>
      <c r="B75" s="251" t="s">
        <v>759</v>
      </c>
      <c r="C75" s="265">
        <v>3122.8</v>
      </c>
      <c r="D75" s="265"/>
      <c r="E75" s="247">
        <f t="shared" si="0"/>
        <v>3122.8</v>
      </c>
      <c r="F75" s="265"/>
      <c r="G75" s="247">
        <f t="shared" si="1"/>
        <v>3122.8</v>
      </c>
      <c r="H75" s="265"/>
      <c r="I75" s="247">
        <f t="shared" si="2"/>
        <v>3122.8</v>
      </c>
    </row>
    <row r="76" spans="1:9" ht="38.25">
      <c r="A76" s="256" t="s">
        <v>760</v>
      </c>
      <c r="B76" s="9" t="s">
        <v>761</v>
      </c>
      <c r="C76" s="265">
        <f>SUM(C77:C82)</f>
        <v>394723.2</v>
      </c>
      <c r="D76" s="265">
        <f>SUM(D77:D82)</f>
        <v>10722.5</v>
      </c>
      <c r="E76" s="247">
        <f t="shared" si="0"/>
        <v>405445.7</v>
      </c>
      <c r="F76" s="265"/>
      <c r="G76" s="247">
        <f t="shared" si="1"/>
        <v>405445.7</v>
      </c>
      <c r="H76" s="247">
        <f>H77+H78+H80</f>
        <v>-20228</v>
      </c>
      <c r="I76" s="247">
        <f t="shared" si="2"/>
        <v>385217.7</v>
      </c>
    </row>
    <row r="77" spans="1:9" ht="76.5">
      <c r="A77" s="7" t="s">
        <v>762</v>
      </c>
      <c r="B77" s="273" t="s">
        <v>763</v>
      </c>
      <c r="C77" s="265">
        <v>128194.5</v>
      </c>
      <c r="D77" s="265">
        <v>3276</v>
      </c>
      <c r="E77" s="247">
        <f t="shared" si="0"/>
        <v>131470.5</v>
      </c>
      <c r="F77" s="265"/>
      <c r="G77" s="247">
        <f t="shared" si="1"/>
        <v>131470.5</v>
      </c>
      <c r="H77" s="265">
        <v>-8450</v>
      </c>
      <c r="I77" s="247">
        <f t="shared" si="2"/>
        <v>123020.5</v>
      </c>
    </row>
    <row r="78" spans="1:9" ht="102">
      <c r="A78" s="7" t="s">
        <v>764</v>
      </c>
      <c r="B78" s="9" t="s">
        <v>765</v>
      </c>
      <c r="C78" s="265">
        <v>225681.6</v>
      </c>
      <c r="D78" s="265">
        <v>4397</v>
      </c>
      <c r="E78" s="247">
        <f t="shared" ref="E78:E94" si="3">C78+D78</f>
        <v>230078.6</v>
      </c>
      <c r="F78" s="265"/>
      <c r="G78" s="247">
        <f t="shared" ref="G78:G94" si="4">E78+F78</f>
        <v>230078.6</v>
      </c>
      <c r="H78" s="265">
        <v>-10510</v>
      </c>
      <c r="I78" s="247">
        <f t="shared" ref="I78:I94" si="5">G78+H78</f>
        <v>219568.6</v>
      </c>
    </row>
    <row r="79" spans="1:9" ht="38.25">
      <c r="A79" s="7" t="s">
        <v>766</v>
      </c>
      <c r="B79" s="251" t="s">
        <v>767</v>
      </c>
      <c r="C79" s="265">
        <v>2887.2</v>
      </c>
      <c r="D79" s="265"/>
      <c r="E79" s="247">
        <f t="shared" si="3"/>
        <v>2887.2</v>
      </c>
      <c r="F79" s="265"/>
      <c r="G79" s="247">
        <f t="shared" si="4"/>
        <v>2887.2</v>
      </c>
      <c r="H79" s="265"/>
      <c r="I79" s="247">
        <f t="shared" si="5"/>
        <v>2887.2</v>
      </c>
    </row>
    <row r="80" spans="1:9" ht="51">
      <c r="A80" s="7" t="s">
        <v>768</v>
      </c>
      <c r="B80" s="273" t="s">
        <v>769</v>
      </c>
      <c r="C80" s="265">
        <v>32950</v>
      </c>
      <c r="D80" s="265">
        <v>3050</v>
      </c>
      <c r="E80" s="247">
        <f t="shared" si="3"/>
        <v>36000</v>
      </c>
      <c r="F80" s="265"/>
      <c r="G80" s="247">
        <f t="shared" si="4"/>
        <v>36000</v>
      </c>
      <c r="H80" s="265">
        <v>-1268</v>
      </c>
      <c r="I80" s="247">
        <f t="shared" si="5"/>
        <v>34732</v>
      </c>
    </row>
    <row r="81" spans="1:9" ht="51">
      <c r="A81" s="7" t="s">
        <v>770</v>
      </c>
      <c r="B81" s="273" t="s">
        <v>771</v>
      </c>
      <c r="C81" s="265">
        <v>4606.3999999999996</v>
      </c>
      <c r="D81" s="265"/>
      <c r="E81" s="247">
        <f t="shared" si="3"/>
        <v>4606.3999999999996</v>
      </c>
      <c r="F81" s="265"/>
      <c r="G81" s="247">
        <f t="shared" si="4"/>
        <v>4606.3999999999996</v>
      </c>
      <c r="H81" s="265"/>
      <c r="I81" s="247">
        <f t="shared" si="5"/>
        <v>4606.3999999999996</v>
      </c>
    </row>
    <row r="82" spans="1:9" ht="51">
      <c r="A82" s="7" t="s">
        <v>772</v>
      </c>
      <c r="B82" s="273" t="s">
        <v>773</v>
      </c>
      <c r="C82" s="265">
        <v>403.5</v>
      </c>
      <c r="D82" s="265">
        <v>-0.5</v>
      </c>
      <c r="E82" s="247">
        <f t="shared" si="3"/>
        <v>403</v>
      </c>
      <c r="F82" s="265"/>
      <c r="G82" s="247">
        <f t="shared" si="4"/>
        <v>403</v>
      </c>
      <c r="H82" s="265"/>
      <c r="I82" s="247">
        <f t="shared" si="5"/>
        <v>403</v>
      </c>
    </row>
    <row r="83" spans="1:9" ht="76.5">
      <c r="A83" s="256" t="s">
        <v>774</v>
      </c>
      <c r="B83" s="251" t="s">
        <v>775</v>
      </c>
      <c r="C83" s="265">
        <v>3200</v>
      </c>
      <c r="D83" s="265"/>
      <c r="E83" s="247">
        <f t="shared" si="3"/>
        <v>3200</v>
      </c>
      <c r="F83" s="265"/>
      <c r="G83" s="247">
        <f t="shared" si="4"/>
        <v>3200</v>
      </c>
      <c r="H83" s="265"/>
      <c r="I83" s="247">
        <f t="shared" si="5"/>
        <v>3200</v>
      </c>
    </row>
    <row r="84" spans="1:9" ht="24.75" customHeight="1">
      <c r="A84" s="274" t="s">
        <v>776</v>
      </c>
      <c r="B84" s="275" t="s">
        <v>777</v>
      </c>
      <c r="C84" s="247">
        <f>SUM(C85:C87)</f>
        <v>48139.9</v>
      </c>
      <c r="D84" s="247">
        <f>SUM(D85:D93)</f>
        <v>944.55600000000004</v>
      </c>
      <c r="E84" s="247">
        <f t="shared" si="3"/>
        <v>49084.455999999998</v>
      </c>
      <c r="F84" s="247">
        <f>F86+F87</f>
        <v>-1500</v>
      </c>
      <c r="G84" s="247">
        <f t="shared" si="4"/>
        <v>47584.455999999998</v>
      </c>
      <c r="H84" s="247">
        <f>H89+H91+H92</f>
        <v>10652.25</v>
      </c>
      <c r="I84" s="247">
        <f t="shared" si="5"/>
        <v>58236.705999999998</v>
      </c>
    </row>
    <row r="85" spans="1:9" ht="67.5" customHeight="1">
      <c r="A85" s="276" t="s">
        <v>778</v>
      </c>
      <c r="B85" s="9" t="s">
        <v>779</v>
      </c>
      <c r="C85" s="265">
        <v>17030.2</v>
      </c>
      <c r="D85" s="255">
        <v>-0.04</v>
      </c>
      <c r="E85" s="247">
        <f t="shared" si="3"/>
        <v>17030.16</v>
      </c>
      <c r="F85" s="255"/>
      <c r="G85" s="247">
        <f t="shared" si="4"/>
        <v>17030.16</v>
      </c>
      <c r="H85" s="255"/>
      <c r="I85" s="247">
        <f t="shared" si="5"/>
        <v>17030.16</v>
      </c>
    </row>
    <row r="86" spans="1:9" ht="76.5">
      <c r="A86" s="30" t="s">
        <v>780</v>
      </c>
      <c r="B86" s="19" t="s">
        <v>781</v>
      </c>
      <c r="C86" s="265">
        <v>16309.7</v>
      </c>
      <c r="D86" s="255">
        <v>-4.0000000000000001E-3</v>
      </c>
      <c r="E86" s="247">
        <f t="shared" si="3"/>
        <v>16309.696</v>
      </c>
      <c r="F86" s="255">
        <v>1041.04</v>
      </c>
      <c r="G86" s="247">
        <f t="shared" si="4"/>
        <v>17350.736000000001</v>
      </c>
      <c r="H86" s="255"/>
      <c r="I86" s="247">
        <f t="shared" si="5"/>
        <v>17350.736000000001</v>
      </c>
    </row>
    <row r="87" spans="1:9" ht="94.5" customHeight="1">
      <c r="A87" s="30" t="s">
        <v>782</v>
      </c>
      <c r="B87" s="19" t="s">
        <v>783</v>
      </c>
      <c r="C87" s="265">
        <v>14800</v>
      </c>
      <c r="D87" s="255"/>
      <c r="E87" s="247">
        <f t="shared" si="3"/>
        <v>14800</v>
      </c>
      <c r="F87" s="255">
        <v>-2541.04</v>
      </c>
      <c r="G87" s="247">
        <f t="shared" si="4"/>
        <v>12258.96</v>
      </c>
      <c r="H87" s="255"/>
      <c r="I87" s="247">
        <f t="shared" si="5"/>
        <v>12258.96</v>
      </c>
    </row>
    <row r="88" spans="1:9" ht="55.5" customHeight="1">
      <c r="A88" s="30" t="s">
        <v>784</v>
      </c>
      <c r="B88" s="19" t="s">
        <v>785</v>
      </c>
      <c r="C88" s="265"/>
      <c r="D88" s="255">
        <v>247</v>
      </c>
      <c r="E88" s="247">
        <f t="shared" si="3"/>
        <v>247</v>
      </c>
      <c r="F88" s="255"/>
      <c r="G88" s="247">
        <f t="shared" si="4"/>
        <v>247</v>
      </c>
      <c r="H88" s="255"/>
      <c r="I88" s="247">
        <f t="shared" si="5"/>
        <v>247</v>
      </c>
    </row>
    <row r="89" spans="1:9" ht="38.25">
      <c r="A89" s="30" t="s">
        <v>786</v>
      </c>
      <c r="B89" s="19" t="s">
        <v>787</v>
      </c>
      <c r="C89" s="265"/>
      <c r="D89" s="255"/>
      <c r="E89" s="247"/>
      <c r="F89" s="255"/>
      <c r="G89" s="247"/>
      <c r="H89" s="255">
        <v>450</v>
      </c>
      <c r="I89" s="247">
        <f t="shared" si="5"/>
        <v>450</v>
      </c>
    </row>
    <row r="90" spans="1:9" ht="38.25">
      <c r="A90" s="30" t="s">
        <v>788</v>
      </c>
      <c r="B90" s="19" t="s">
        <v>789</v>
      </c>
      <c r="C90" s="265"/>
      <c r="D90" s="255"/>
      <c r="E90" s="247"/>
      <c r="F90" s="255"/>
      <c r="G90" s="247"/>
      <c r="H90" s="268">
        <f>41157-41157</f>
        <v>0</v>
      </c>
      <c r="I90" s="247">
        <f t="shared" si="5"/>
        <v>0</v>
      </c>
    </row>
    <row r="91" spans="1:9" ht="38.25">
      <c r="A91" s="30" t="s">
        <v>790</v>
      </c>
      <c r="B91" s="19" t="s">
        <v>791</v>
      </c>
      <c r="C91" s="265"/>
      <c r="D91" s="255"/>
      <c r="E91" s="247"/>
      <c r="F91" s="255"/>
      <c r="G91" s="247"/>
      <c r="H91" s="255">
        <v>10000</v>
      </c>
      <c r="I91" s="247">
        <f t="shared" si="5"/>
        <v>10000</v>
      </c>
    </row>
    <row r="92" spans="1:9" ht="51">
      <c r="A92" s="30" t="s">
        <v>792</v>
      </c>
      <c r="B92" s="19" t="s">
        <v>793</v>
      </c>
      <c r="C92" s="265"/>
      <c r="D92" s="255"/>
      <c r="E92" s="247"/>
      <c r="F92" s="255"/>
      <c r="G92" s="247"/>
      <c r="H92" s="255">
        <v>202.25</v>
      </c>
      <c r="I92" s="247">
        <f t="shared" si="5"/>
        <v>202.25</v>
      </c>
    </row>
    <row r="93" spans="1:9" ht="89.25">
      <c r="A93" s="30" t="s">
        <v>794</v>
      </c>
      <c r="B93" s="19" t="s">
        <v>795</v>
      </c>
      <c r="C93" s="265"/>
      <c r="D93" s="255">
        <v>697.6</v>
      </c>
      <c r="E93" s="247">
        <f t="shared" si="3"/>
        <v>697.6</v>
      </c>
      <c r="F93" s="255"/>
      <c r="G93" s="247">
        <f t="shared" si="4"/>
        <v>697.6</v>
      </c>
      <c r="H93" s="255"/>
      <c r="I93" s="247">
        <f t="shared" si="5"/>
        <v>697.6</v>
      </c>
    </row>
    <row r="94" spans="1:9" ht="28.5" customHeight="1">
      <c r="A94" s="283" t="s">
        <v>796</v>
      </c>
      <c r="B94" s="283"/>
      <c r="C94" s="277">
        <f>SUM(C12,C61)</f>
        <v>1058703.3</v>
      </c>
      <c r="D94" s="277">
        <f>D12+D61</f>
        <v>27028.32</v>
      </c>
      <c r="E94" s="277">
        <f t="shared" si="3"/>
        <v>1085731.6200000001</v>
      </c>
      <c r="F94" s="277">
        <f>F12+F61</f>
        <v>-1398.99</v>
      </c>
      <c r="G94" s="247">
        <f t="shared" si="4"/>
        <v>1084332.6300000001</v>
      </c>
      <c r="H94" s="247">
        <f>H12+H61</f>
        <v>6778.7690000000002</v>
      </c>
      <c r="I94" s="247">
        <f t="shared" si="5"/>
        <v>1091111.3990000002</v>
      </c>
    </row>
    <row r="95" spans="1:9">
      <c r="H95" s="278"/>
    </row>
  </sheetData>
  <mergeCells count="9">
    <mergeCell ref="C10:D10"/>
    <mergeCell ref="A12:B12"/>
    <mergeCell ref="A94:B94"/>
    <mergeCell ref="B4:I4"/>
    <mergeCell ref="A5:I5"/>
    <mergeCell ref="B6:I6"/>
    <mergeCell ref="B7:I7"/>
    <mergeCell ref="A8:I8"/>
    <mergeCell ref="A9:I9"/>
  </mergeCells>
  <pageMargins left="0.70866141732283472" right="0" top="0.74803149606299213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99"/>
  <sheetViews>
    <sheetView topLeftCell="A332" zoomScale="90" zoomScaleNormal="90" workbookViewId="0">
      <selection activeCell="W14" sqref="W14"/>
    </sheetView>
  </sheetViews>
  <sheetFormatPr defaultRowHeight="12.75"/>
  <cols>
    <col min="1" max="1" width="45" style="156" customWidth="1"/>
    <col min="2" max="2" width="10" style="156" customWidth="1"/>
    <col min="3" max="3" width="9.7109375" style="160" customWidth="1"/>
    <col min="4" max="4" width="13.85546875" style="156" customWidth="1"/>
    <col min="5" max="5" width="9.7109375" style="156" customWidth="1"/>
    <col min="6" max="6" width="12" style="161" hidden="1" customWidth="1"/>
    <col min="7" max="16" width="11.85546875" style="161" hidden="1" customWidth="1"/>
    <col min="17" max="18" width="11.85546875" style="161" customWidth="1"/>
    <col min="19" max="19" width="14" style="161" customWidth="1"/>
    <col min="21" max="26" width="9.140625" customWidth="1"/>
  </cols>
  <sheetData>
    <row r="2" spans="1:20" ht="18" customHeight="1">
      <c r="B2" s="157"/>
      <c r="C2" s="158"/>
      <c r="D2" s="157"/>
      <c r="E2" s="157"/>
      <c r="F2" s="159"/>
      <c r="G2" s="159"/>
      <c r="H2" s="292" t="s">
        <v>617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20" ht="39.75" customHeight="1">
      <c r="B3" s="297" t="s">
        <v>820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20">
      <c r="S4" s="162"/>
    </row>
    <row r="5" spans="1:20">
      <c r="A5" s="163"/>
      <c r="B5" s="163"/>
      <c r="C5" s="164"/>
      <c r="D5" s="163"/>
      <c r="E5" s="163"/>
      <c r="F5" s="293" t="s">
        <v>555</v>
      </c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</row>
    <row r="6" spans="1:20" ht="43.5" customHeight="1">
      <c r="A6" s="165"/>
      <c r="B6" s="287" t="s">
        <v>553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5"/>
    </row>
    <row r="7" spans="1:20" ht="14.25" customHeight="1">
      <c r="A7" s="165"/>
      <c r="B7" s="165"/>
      <c r="C7" s="165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</row>
    <row r="8" spans="1:20" ht="9.75" hidden="1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236"/>
      <c r="P8" s="236"/>
      <c r="Q8" s="238"/>
      <c r="R8" s="238"/>
      <c r="S8" s="165"/>
    </row>
    <row r="9" spans="1:20" ht="31.5" customHeight="1">
      <c r="A9" s="296" t="s">
        <v>575</v>
      </c>
      <c r="B9" s="296"/>
      <c r="C9" s="296"/>
      <c r="D9" s="296"/>
      <c r="E9" s="296"/>
      <c r="F9" s="296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</row>
    <row r="10" spans="1:20" ht="16.5" customHeight="1">
      <c r="A10" s="166"/>
      <c r="B10" s="166"/>
      <c r="C10" s="166"/>
      <c r="D10" s="166"/>
      <c r="E10" s="166"/>
      <c r="F10" s="166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 t="s">
        <v>551</v>
      </c>
    </row>
    <row r="11" spans="1:20" s="1" customFormat="1" ht="36" customHeight="1">
      <c r="A11" s="168" t="s">
        <v>93</v>
      </c>
      <c r="B11" s="169" t="s">
        <v>71</v>
      </c>
      <c r="C11" s="170" t="s">
        <v>72</v>
      </c>
      <c r="D11" s="168" t="s">
        <v>113</v>
      </c>
      <c r="E11" s="168" t="s">
        <v>73</v>
      </c>
      <c r="F11" s="171" t="s">
        <v>527</v>
      </c>
      <c r="G11" s="171" t="s">
        <v>589</v>
      </c>
      <c r="H11" s="171" t="s">
        <v>589</v>
      </c>
      <c r="I11" s="171" t="s">
        <v>590</v>
      </c>
      <c r="J11" s="171" t="s">
        <v>589</v>
      </c>
      <c r="K11" s="171" t="s">
        <v>590</v>
      </c>
      <c r="L11" s="171" t="s">
        <v>589</v>
      </c>
      <c r="M11" s="171" t="s">
        <v>590</v>
      </c>
      <c r="N11" s="171" t="s">
        <v>589</v>
      </c>
      <c r="O11" s="171" t="s">
        <v>590</v>
      </c>
      <c r="P11" s="171" t="s">
        <v>589</v>
      </c>
      <c r="Q11" s="171" t="s">
        <v>590</v>
      </c>
      <c r="R11" s="171" t="s">
        <v>589</v>
      </c>
      <c r="S11" s="171" t="s">
        <v>590</v>
      </c>
    </row>
    <row r="12" spans="1:20" ht="26.25" customHeight="1">
      <c r="A12" s="172" t="s">
        <v>74</v>
      </c>
      <c r="B12" s="172"/>
      <c r="C12" s="170"/>
      <c r="D12" s="163"/>
      <c r="E12" s="168"/>
      <c r="F12" s="173">
        <f>F13+F125+F172+F188+F197+F220+F270+F332+F354</f>
        <v>1078703.3</v>
      </c>
      <c r="G12" s="170">
        <f>G13+G125+G172+G188+G197+G220+G270+G332+G354</f>
        <v>27028.399999999998</v>
      </c>
      <c r="H12" s="170">
        <f>H13+H125+H172+H188+H197+H220+H270+H332+H354</f>
        <v>11565.9</v>
      </c>
      <c r="I12" s="170">
        <f>F12+G12+H12</f>
        <v>1117297.5999999999</v>
      </c>
      <c r="J12" s="170">
        <f>J156</f>
        <v>1445</v>
      </c>
      <c r="K12" s="170">
        <f>I12+J12</f>
        <v>1118742.5999999999</v>
      </c>
      <c r="L12" s="170">
        <f>L156</f>
        <v>1145</v>
      </c>
      <c r="M12" s="170">
        <f>K12+L12</f>
        <v>1119887.5999999999</v>
      </c>
      <c r="N12" s="170">
        <f>N13+N125+N172+N188+N197+N220+N270+N332+N354</f>
        <v>4673.01</v>
      </c>
      <c r="O12" s="170">
        <f>M12+N12</f>
        <v>1124560.6099999999</v>
      </c>
      <c r="P12" s="170">
        <f>P156</f>
        <v>13560</v>
      </c>
      <c r="Q12" s="170">
        <f>O12+P12</f>
        <v>1138120.6099999999</v>
      </c>
      <c r="R12" s="170">
        <f>R13+R125+R172+R188+R197+R220+R270+R332+R354</f>
        <v>65938.899999999994</v>
      </c>
      <c r="S12" s="173">
        <f>Q12+R12</f>
        <v>1204059.5099999998</v>
      </c>
      <c r="T12" s="21"/>
    </row>
    <row r="13" spans="1:20" ht="37.5" customHeight="1">
      <c r="A13" s="174" t="s">
        <v>61</v>
      </c>
      <c r="B13" s="168">
        <v>439</v>
      </c>
      <c r="C13" s="170"/>
      <c r="D13" s="168"/>
      <c r="E13" s="168"/>
      <c r="F13" s="173">
        <f>SUM(F14,F69,F106,F86)</f>
        <v>72907.5</v>
      </c>
      <c r="G13" s="173">
        <f>SUM(G14,G69,G106,G86)</f>
        <v>-0.5</v>
      </c>
      <c r="H13" s="173">
        <f>SUM(H14,H69,H106,H86)</f>
        <v>3852</v>
      </c>
      <c r="I13" s="170">
        <f t="shared" ref="I13:I79" si="0">F13+G13+H13</f>
        <v>76759</v>
      </c>
      <c r="J13" s="173"/>
      <c r="K13" s="170">
        <f t="shared" ref="K13:K79" si="1">I13+J13</f>
        <v>76759</v>
      </c>
      <c r="L13" s="173"/>
      <c r="M13" s="170">
        <f t="shared" ref="M13:M79" si="2">K13+L13</f>
        <v>76759</v>
      </c>
      <c r="N13" s="173"/>
      <c r="O13" s="170">
        <f t="shared" ref="O13:O79" si="3">M13+N13</f>
        <v>76759</v>
      </c>
      <c r="P13" s="173"/>
      <c r="Q13" s="170">
        <f t="shared" ref="Q13:Q79" si="4">O13+P13</f>
        <v>76759</v>
      </c>
      <c r="R13" s="170">
        <f>R14</f>
        <v>1926.4</v>
      </c>
      <c r="S13" s="173">
        <f t="shared" ref="S13:S76" si="5">Q13+R13</f>
        <v>78685.399999999994</v>
      </c>
    </row>
    <row r="14" spans="1:20" ht="25.5" customHeight="1">
      <c r="A14" s="172" t="s">
        <v>75</v>
      </c>
      <c r="B14" s="168">
        <v>439</v>
      </c>
      <c r="C14" s="170" t="s">
        <v>76</v>
      </c>
      <c r="D14" s="175"/>
      <c r="E14" s="175"/>
      <c r="F14" s="173">
        <f>SUM(F15,F23,F30,F44,F58,F63,F51)</f>
        <v>53328.5</v>
      </c>
      <c r="G14" s="173">
        <f>SUM(G15,G23,G30,G44,G58,G63,G51)</f>
        <v>-0.5</v>
      </c>
      <c r="H14" s="173"/>
      <c r="I14" s="170">
        <f t="shared" si="0"/>
        <v>53328</v>
      </c>
      <c r="J14" s="173"/>
      <c r="K14" s="170">
        <f t="shared" si="1"/>
        <v>53328</v>
      </c>
      <c r="L14" s="173"/>
      <c r="M14" s="170">
        <f t="shared" si="2"/>
        <v>53328</v>
      </c>
      <c r="N14" s="173"/>
      <c r="O14" s="170">
        <f t="shared" si="3"/>
        <v>53328</v>
      </c>
      <c r="P14" s="173"/>
      <c r="Q14" s="170">
        <f t="shared" si="4"/>
        <v>53328</v>
      </c>
      <c r="R14" s="170">
        <f>R15+R23+R30+R44+R51+R58+R63</f>
        <v>1926.4</v>
      </c>
      <c r="S14" s="173">
        <f t="shared" si="5"/>
        <v>55254.400000000001</v>
      </c>
    </row>
    <row r="15" spans="1:20" ht="43.5" customHeight="1">
      <c r="A15" s="176" t="s">
        <v>77</v>
      </c>
      <c r="B15" s="177">
        <v>439</v>
      </c>
      <c r="C15" s="178" t="s">
        <v>78</v>
      </c>
      <c r="D15" s="179"/>
      <c r="E15" s="179"/>
      <c r="F15" s="180">
        <f>SUM(F17)</f>
        <v>2332</v>
      </c>
      <c r="G15" s="180"/>
      <c r="H15" s="180"/>
      <c r="I15" s="170">
        <f t="shared" si="0"/>
        <v>2332</v>
      </c>
      <c r="J15" s="180"/>
      <c r="K15" s="170">
        <f t="shared" si="1"/>
        <v>2332</v>
      </c>
      <c r="L15" s="180"/>
      <c r="M15" s="170">
        <f t="shared" si="2"/>
        <v>2332</v>
      </c>
      <c r="N15" s="180"/>
      <c r="O15" s="170">
        <f t="shared" si="3"/>
        <v>2332</v>
      </c>
      <c r="P15" s="180"/>
      <c r="Q15" s="170">
        <f t="shared" si="4"/>
        <v>2332</v>
      </c>
      <c r="R15" s="180">
        <f>R20</f>
        <v>156.19999999999999</v>
      </c>
      <c r="S15" s="173">
        <f t="shared" si="5"/>
        <v>2488.1999999999998</v>
      </c>
    </row>
    <row r="16" spans="1:20" ht="37.5" customHeight="1">
      <c r="A16" s="176" t="s">
        <v>205</v>
      </c>
      <c r="B16" s="177">
        <v>439</v>
      </c>
      <c r="C16" s="178" t="s">
        <v>78</v>
      </c>
      <c r="D16" s="179" t="s">
        <v>154</v>
      </c>
      <c r="E16" s="179"/>
      <c r="F16" s="180">
        <f>SUM(F17)</f>
        <v>2332</v>
      </c>
      <c r="G16" s="180"/>
      <c r="H16" s="180"/>
      <c r="I16" s="170">
        <f t="shared" si="0"/>
        <v>2332</v>
      </c>
      <c r="J16" s="180"/>
      <c r="K16" s="170">
        <f t="shared" si="1"/>
        <v>2332</v>
      </c>
      <c r="L16" s="180"/>
      <c r="M16" s="170">
        <f t="shared" si="2"/>
        <v>2332</v>
      </c>
      <c r="N16" s="180"/>
      <c r="O16" s="170">
        <f t="shared" si="3"/>
        <v>2332</v>
      </c>
      <c r="P16" s="180"/>
      <c r="Q16" s="170">
        <f t="shared" si="4"/>
        <v>2332</v>
      </c>
      <c r="R16" s="180"/>
      <c r="S16" s="173">
        <f t="shared" si="5"/>
        <v>2332</v>
      </c>
    </row>
    <row r="17" spans="1:19" ht="27" customHeight="1">
      <c r="A17" s="181" t="s">
        <v>79</v>
      </c>
      <c r="B17" s="182">
        <v>439</v>
      </c>
      <c r="C17" s="183" t="s">
        <v>78</v>
      </c>
      <c r="D17" s="184" t="s">
        <v>155</v>
      </c>
      <c r="E17" s="184"/>
      <c r="F17" s="185">
        <f>SUM(F18,F21)</f>
        <v>2332</v>
      </c>
      <c r="G17" s="185"/>
      <c r="H17" s="185"/>
      <c r="I17" s="170">
        <f t="shared" si="0"/>
        <v>2332</v>
      </c>
      <c r="J17" s="185"/>
      <c r="K17" s="170">
        <f t="shared" si="1"/>
        <v>2332</v>
      </c>
      <c r="L17" s="185"/>
      <c r="M17" s="170">
        <f t="shared" si="2"/>
        <v>2332</v>
      </c>
      <c r="N17" s="185"/>
      <c r="O17" s="170">
        <f t="shared" si="3"/>
        <v>2332</v>
      </c>
      <c r="P17" s="185"/>
      <c r="Q17" s="170">
        <f t="shared" si="4"/>
        <v>2332</v>
      </c>
      <c r="R17" s="185"/>
      <c r="S17" s="173">
        <f t="shared" si="5"/>
        <v>2332</v>
      </c>
    </row>
    <row r="18" spans="1:19" ht="31.5" customHeight="1">
      <c r="A18" s="181" t="s">
        <v>117</v>
      </c>
      <c r="B18" s="182">
        <v>439</v>
      </c>
      <c r="C18" s="183" t="s">
        <v>78</v>
      </c>
      <c r="D18" s="184" t="s">
        <v>156</v>
      </c>
      <c r="E18" s="184"/>
      <c r="F18" s="185">
        <f>SUM(F19)</f>
        <v>1807</v>
      </c>
      <c r="G18" s="185"/>
      <c r="H18" s="185"/>
      <c r="I18" s="170">
        <f t="shared" si="0"/>
        <v>1807</v>
      </c>
      <c r="J18" s="185"/>
      <c r="K18" s="170">
        <f t="shared" si="1"/>
        <v>1807</v>
      </c>
      <c r="L18" s="185"/>
      <c r="M18" s="170">
        <f t="shared" si="2"/>
        <v>1807</v>
      </c>
      <c r="N18" s="185"/>
      <c r="O18" s="170">
        <f t="shared" si="3"/>
        <v>1807</v>
      </c>
      <c r="P18" s="185"/>
      <c r="Q18" s="170">
        <f t="shared" si="4"/>
        <v>1807</v>
      </c>
      <c r="R18" s="185"/>
      <c r="S18" s="173">
        <f t="shared" si="5"/>
        <v>1807</v>
      </c>
    </row>
    <row r="19" spans="1:19" ht="33.75" customHeight="1">
      <c r="A19" s="181" t="s">
        <v>119</v>
      </c>
      <c r="B19" s="182">
        <v>439</v>
      </c>
      <c r="C19" s="183" t="s">
        <v>78</v>
      </c>
      <c r="D19" s="184" t="s">
        <v>156</v>
      </c>
      <c r="E19" s="184" t="s">
        <v>118</v>
      </c>
      <c r="F19" s="185">
        <v>1807</v>
      </c>
      <c r="G19" s="185"/>
      <c r="H19" s="185"/>
      <c r="I19" s="170">
        <f t="shared" si="0"/>
        <v>1807</v>
      </c>
      <c r="J19" s="185"/>
      <c r="K19" s="170">
        <f t="shared" si="1"/>
        <v>1807</v>
      </c>
      <c r="L19" s="185"/>
      <c r="M19" s="170">
        <f t="shared" si="2"/>
        <v>1807</v>
      </c>
      <c r="N19" s="185"/>
      <c r="O19" s="170">
        <f t="shared" si="3"/>
        <v>1807</v>
      </c>
      <c r="P19" s="185"/>
      <c r="Q19" s="170">
        <f t="shared" si="4"/>
        <v>1807</v>
      </c>
      <c r="R19" s="185"/>
      <c r="S19" s="173">
        <f t="shared" si="5"/>
        <v>1807</v>
      </c>
    </row>
    <row r="20" spans="1:19" ht="33.75" customHeight="1">
      <c r="A20" s="181" t="s">
        <v>797</v>
      </c>
      <c r="B20" s="182">
        <v>439</v>
      </c>
      <c r="C20" s="183" t="s">
        <v>78</v>
      </c>
      <c r="D20" s="184" t="s">
        <v>798</v>
      </c>
      <c r="E20" s="184" t="s">
        <v>118</v>
      </c>
      <c r="F20" s="185"/>
      <c r="G20" s="185"/>
      <c r="H20" s="185"/>
      <c r="I20" s="170"/>
      <c r="J20" s="185"/>
      <c r="K20" s="170"/>
      <c r="L20" s="185"/>
      <c r="M20" s="170"/>
      <c r="N20" s="185"/>
      <c r="O20" s="170"/>
      <c r="P20" s="185"/>
      <c r="Q20" s="170"/>
      <c r="R20" s="185">
        <v>156.19999999999999</v>
      </c>
      <c r="S20" s="173">
        <f t="shared" si="5"/>
        <v>156.19999999999999</v>
      </c>
    </row>
    <row r="21" spans="1:19" ht="28.5" customHeight="1">
      <c r="A21" s="181" t="s">
        <v>106</v>
      </c>
      <c r="B21" s="182">
        <v>439</v>
      </c>
      <c r="C21" s="183" t="s">
        <v>78</v>
      </c>
      <c r="D21" s="184" t="s">
        <v>157</v>
      </c>
      <c r="E21" s="184"/>
      <c r="F21" s="185">
        <f>F22</f>
        <v>525</v>
      </c>
      <c r="G21" s="185"/>
      <c r="H21" s="185"/>
      <c r="I21" s="170">
        <f t="shared" si="0"/>
        <v>525</v>
      </c>
      <c r="J21" s="185"/>
      <c r="K21" s="170">
        <f t="shared" si="1"/>
        <v>525</v>
      </c>
      <c r="L21" s="185"/>
      <c r="M21" s="170">
        <f t="shared" si="2"/>
        <v>525</v>
      </c>
      <c r="N21" s="185"/>
      <c r="O21" s="170">
        <f t="shared" si="3"/>
        <v>525</v>
      </c>
      <c r="P21" s="185"/>
      <c r="Q21" s="170">
        <f t="shared" si="4"/>
        <v>525</v>
      </c>
      <c r="R21" s="185"/>
      <c r="S21" s="173">
        <f t="shared" si="5"/>
        <v>525</v>
      </c>
    </row>
    <row r="22" spans="1:19" ht="33.75" customHeight="1">
      <c r="A22" s="181" t="s">
        <v>115</v>
      </c>
      <c r="B22" s="182">
        <v>439</v>
      </c>
      <c r="C22" s="183" t="s">
        <v>78</v>
      </c>
      <c r="D22" s="184" t="s">
        <v>157</v>
      </c>
      <c r="E22" s="184" t="s">
        <v>114</v>
      </c>
      <c r="F22" s="185">
        <v>525</v>
      </c>
      <c r="G22" s="185"/>
      <c r="H22" s="185"/>
      <c r="I22" s="170">
        <f t="shared" si="0"/>
        <v>525</v>
      </c>
      <c r="J22" s="185"/>
      <c r="K22" s="170">
        <f t="shared" si="1"/>
        <v>525</v>
      </c>
      <c r="L22" s="185"/>
      <c r="M22" s="170">
        <f t="shared" si="2"/>
        <v>525</v>
      </c>
      <c r="N22" s="185"/>
      <c r="O22" s="170">
        <f t="shared" si="3"/>
        <v>525</v>
      </c>
      <c r="P22" s="185"/>
      <c r="Q22" s="170">
        <f t="shared" si="4"/>
        <v>525</v>
      </c>
      <c r="R22" s="185"/>
      <c r="S22" s="173">
        <f t="shared" si="5"/>
        <v>525</v>
      </c>
    </row>
    <row r="23" spans="1:19" ht="60.75" hidden="1" customHeight="1">
      <c r="A23" s="176" t="s">
        <v>111</v>
      </c>
      <c r="B23" s="177">
        <v>439</v>
      </c>
      <c r="C23" s="178" t="s">
        <v>228</v>
      </c>
      <c r="D23" s="179"/>
      <c r="E23" s="179"/>
      <c r="F23" s="180">
        <f>F24</f>
        <v>2006</v>
      </c>
      <c r="G23" s="180"/>
      <c r="H23" s="180"/>
      <c r="I23" s="170">
        <f t="shared" si="0"/>
        <v>2006</v>
      </c>
      <c r="J23" s="180"/>
      <c r="K23" s="170">
        <f t="shared" si="1"/>
        <v>2006</v>
      </c>
      <c r="L23" s="180"/>
      <c r="M23" s="170">
        <f t="shared" si="2"/>
        <v>2006</v>
      </c>
      <c r="N23" s="180"/>
      <c r="O23" s="170">
        <f t="shared" si="3"/>
        <v>2006</v>
      </c>
      <c r="P23" s="180"/>
      <c r="Q23" s="170">
        <f t="shared" si="4"/>
        <v>2006</v>
      </c>
      <c r="R23" s="180"/>
      <c r="S23" s="173">
        <f t="shared" si="5"/>
        <v>2006</v>
      </c>
    </row>
    <row r="24" spans="1:19" ht="45" hidden="1" customHeight="1">
      <c r="A24" s="176" t="s">
        <v>205</v>
      </c>
      <c r="B24" s="177">
        <v>439</v>
      </c>
      <c r="C24" s="178" t="s">
        <v>228</v>
      </c>
      <c r="D24" s="179" t="s">
        <v>154</v>
      </c>
      <c r="E24" s="179"/>
      <c r="F24" s="180">
        <f>SUM(F25)</f>
        <v>2006</v>
      </c>
      <c r="G24" s="180"/>
      <c r="H24" s="180"/>
      <c r="I24" s="170">
        <f t="shared" si="0"/>
        <v>2006</v>
      </c>
      <c r="J24" s="180"/>
      <c r="K24" s="170">
        <f t="shared" si="1"/>
        <v>2006</v>
      </c>
      <c r="L24" s="180"/>
      <c r="M24" s="170">
        <f t="shared" si="2"/>
        <v>2006</v>
      </c>
      <c r="N24" s="180"/>
      <c r="O24" s="170">
        <f t="shared" si="3"/>
        <v>2006</v>
      </c>
      <c r="P24" s="180"/>
      <c r="Q24" s="170">
        <f t="shared" si="4"/>
        <v>2006</v>
      </c>
      <c r="R24" s="180"/>
      <c r="S24" s="173">
        <f t="shared" si="5"/>
        <v>2006</v>
      </c>
    </row>
    <row r="25" spans="1:19" ht="28.5" hidden="1" customHeight="1">
      <c r="A25" s="181" t="s">
        <v>227</v>
      </c>
      <c r="B25" s="182">
        <v>439</v>
      </c>
      <c r="C25" s="183" t="s">
        <v>228</v>
      </c>
      <c r="D25" s="184" t="s">
        <v>158</v>
      </c>
      <c r="E25" s="184"/>
      <c r="F25" s="185">
        <f>SUM(F26,F28)</f>
        <v>2006</v>
      </c>
      <c r="G25" s="185"/>
      <c r="H25" s="185"/>
      <c r="I25" s="170">
        <f t="shared" si="0"/>
        <v>2006</v>
      </c>
      <c r="J25" s="185"/>
      <c r="K25" s="170">
        <f t="shared" si="1"/>
        <v>2006</v>
      </c>
      <c r="L25" s="185"/>
      <c r="M25" s="170">
        <f t="shared" si="2"/>
        <v>2006</v>
      </c>
      <c r="N25" s="185"/>
      <c r="O25" s="170">
        <f t="shared" si="3"/>
        <v>2006</v>
      </c>
      <c r="P25" s="185"/>
      <c r="Q25" s="170">
        <f t="shared" si="4"/>
        <v>2006</v>
      </c>
      <c r="R25" s="185"/>
      <c r="S25" s="173">
        <f t="shared" si="5"/>
        <v>2006</v>
      </c>
    </row>
    <row r="26" spans="1:19" ht="28.5" hidden="1" customHeight="1">
      <c r="A26" s="181" t="s">
        <v>117</v>
      </c>
      <c r="B26" s="182">
        <v>439</v>
      </c>
      <c r="C26" s="183" t="s">
        <v>228</v>
      </c>
      <c r="D26" s="184" t="s">
        <v>159</v>
      </c>
      <c r="E26" s="184"/>
      <c r="F26" s="185">
        <f>SUM(F27)</f>
        <v>1591</v>
      </c>
      <c r="G26" s="185"/>
      <c r="H26" s="185"/>
      <c r="I26" s="170">
        <f t="shared" si="0"/>
        <v>1591</v>
      </c>
      <c r="J26" s="185"/>
      <c r="K26" s="170">
        <f t="shared" si="1"/>
        <v>1591</v>
      </c>
      <c r="L26" s="185"/>
      <c r="M26" s="170">
        <f t="shared" si="2"/>
        <v>1591</v>
      </c>
      <c r="N26" s="185"/>
      <c r="O26" s="170">
        <f t="shared" si="3"/>
        <v>1591</v>
      </c>
      <c r="P26" s="185"/>
      <c r="Q26" s="170">
        <f t="shared" si="4"/>
        <v>1591</v>
      </c>
      <c r="R26" s="185"/>
      <c r="S26" s="173">
        <f t="shared" si="5"/>
        <v>1591</v>
      </c>
    </row>
    <row r="27" spans="1:19" ht="30" hidden="1" customHeight="1">
      <c r="A27" s="181" t="s">
        <v>119</v>
      </c>
      <c r="B27" s="182">
        <v>439</v>
      </c>
      <c r="C27" s="183" t="s">
        <v>228</v>
      </c>
      <c r="D27" s="184" t="s">
        <v>159</v>
      </c>
      <c r="E27" s="184" t="s">
        <v>118</v>
      </c>
      <c r="F27" s="185">
        <v>1591</v>
      </c>
      <c r="G27" s="185"/>
      <c r="H27" s="185"/>
      <c r="I27" s="170">
        <f t="shared" si="0"/>
        <v>1591</v>
      </c>
      <c r="J27" s="185"/>
      <c r="K27" s="170">
        <f t="shared" si="1"/>
        <v>1591</v>
      </c>
      <c r="L27" s="185"/>
      <c r="M27" s="170">
        <f t="shared" si="2"/>
        <v>1591</v>
      </c>
      <c r="N27" s="185"/>
      <c r="O27" s="170">
        <f t="shared" si="3"/>
        <v>1591</v>
      </c>
      <c r="P27" s="185"/>
      <c r="Q27" s="170">
        <f t="shared" si="4"/>
        <v>1591</v>
      </c>
      <c r="R27" s="185"/>
      <c r="S27" s="173">
        <f t="shared" si="5"/>
        <v>1591</v>
      </c>
    </row>
    <row r="28" spans="1:19" ht="31.5" hidden="1" customHeight="1">
      <c r="A28" s="181" t="s">
        <v>106</v>
      </c>
      <c r="B28" s="182">
        <v>439</v>
      </c>
      <c r="C28" s="183" t="s">
        <v>228</v>
      </c>
      <c r="D28" s="184" t="s">
        <v>160</v>
      </c>
      <c r="E28" s="184"/>
      <c r="F28" s="185">
        <f>F29</f>
        <v>415</v>
      </c>
      <c r="G28" s="185"/>
      <c r="H28" s="185"/>
      <c r="I28" s="170">
        <f t="shared" si="0"/>
        <v>415</v>
      </c>
      <c r="J28" s="185"/>
      <c r="K28" s="170">
        <f t="shared" si="1"/>
        <v>415</v>
      </c>
      <c r="L28" s="185"/>
      <c r="M28" s="170">
        <f t="shared" si="2"/>
        <v>415</v>
      </c>
      <c r="N28" s="185"/>
      <c r="O28" s="170">
        <f t="shared" si="3"/>
        <v>415</v>
      </c>
      <c r="P28" s="185"/>
      <c r="Q28" s="170">
        <f t="shared" si="4"/>
        <v>415</v>
      </c>
      <c r="R28" s="185"/>
      <c r="S28" s="173">
        <f t="shared" si="5"/>
        <v>415</v>
      </c>
    </row>
    <row r="29" spans="1:19" ht="32.25" hidden="1" customHeight="1">
      <c r="A29" s="181" t="s">
        <v>115</v>
      </c>
      <c r="B29" s="182">
        <v>439</v>
      </c>
      <c r="C29" s="183" t="s">
        <v>228</v>
      </c>
      <c r="D29" s="184" t="s">
        <v>160</v>
      </c>
      <c r="E29" s="184" t="s">
        <v>114</v>
      </c>
      <c r="F29" s="185">
        <v>415</v>
      </c>
      <c r="G29" s="185"/>
      <c r="H29" s="185"/>
      <c r="I29" s="170">
        <f t="shared" si="0"/>
        <v>415</v>
      </c>
      <c r="J29" s="185"/>
      <c r="K29" s="170">
        <f t="shared" si="1"/>
        <v>415</v>
      </c>
      <c r="L29" s="185"/>
      <c r="M29" s="170">
        <f t="shared" si="2"/>
        <v>415</v>
      </c>
      <c r="N29" s="185"/>
      <c r="O29" s="170">
        <f t="shared" si="3"/>
        <v>415</v>
      </c>
      <c r="P29" s="185"/>
      <c r="Q29" s="170">
        <f t="shared" si="4"/>
        <v>415</v>
      </c>
      <c r="R29" s="185"/>
      <c r="S29" s="173">
        <f t="shared" si="5"/>
        <v>415</v>
      </c>
    </row>
    <row r="30" spans="1:19" ht="43.5" customHeight="1">
      <c r="A30" s="176" t="s">
        <v>229</v>
      </c>
      <c r="B30" s="182">
        <v>439</v>
      </c>
      <c r="C30" s="178" t="s">
        <v>230</v>
      </c>
      <c r="D30" s="179"/>
      <c r="E30" s="179"/>
      <c r="F30" s="180">
        <f>SUM(F36)+F31</f>
        <v>42152</v>
      </c>
      <c r="G30" s="180">
        <f>SUM(G36)+G31</f>
        <v>0</v>
      </c>
      <c r="H30" s="180"/>
      <c r="I30" s="170">
        <f t="shared" si="0"/>
        <v>42152</v>
      </c>
      <c r="J30" s="180"/>
      <c r="K30" s="170">
        <f t="shared" si="1"/>
        <v>42152</v>
      </c>
      <c r="L30" s="180"/>
      <c r="M30" s="170">
        <f t="shared" si="2"/>
        <v>42152</v>
      </c>
      <c r="N30" s="180"/>
      <c r="O30" s="170">
        <f t="shared" si="3"/>
        <v>42152</v>
      </c>
      <c r="P30" s="180"/>
      <c r="Q30" s="170">
        <f t="shared" si="4"/>
        <v>42152</v>
      </c>
      <c r="R30" s="180">
        <f>R31+R36</f>
        <v>1318</v>
      </c>
      <c r="S30" s="173">
        <f t="shared" si="5"/>
        <v>43470</v>
      </c>
    </row>
    <row r="31" spans="1:19" ht="42" customHeight="1">
      <c r="A31" s="181" t="s">
        <v>231</v>
      </c>
      <c r="B31" s="182">
        <v>439</v>
      </c>
      <c r="C31" s="184" t="s">
        <v>230</v>
      </c>
      <c r="D31" s="184" t="s">
        <v>163</v>
      </c>
      <c r="E31" s="184"/>
      <c r="F31" s="180">
        <f>F32</f>
        <v>2249</v>
      </c>
      <c r="G31" s="180"/>
      <c r="H31" s="180"/>
      <c r="I31" s="170">
        <f t="shared" si="0"/>
        <v>2249</v>
      </c>
      <c r="J31" s="180"/>
      <c r="K31" s="170">
        <f t="shared" si="1"/>
        <v>2249</v>
      </c>
      <c r="L31" s="180"/>
      <c r="M31" s="170">
        <f t="shared" si="2"/>
        <v>2249</v>
      </c>
      <c r="N31" s="180"/>
      <c r="O31" s="170">
        <f t="shared" si="3"/>
        <v>2249</v>
      </c>
      <c r="P31" s="180"/>
      <c r="Q31" s="170">
        <f t="shared" si="4"/>
        <v>2249</v>
      </c>
      <c r="R31" s="180">
        <f>R34</f>
        <v>130.19999999999999</v>
      </c>
      <c r="S31" s="173">
        <f t="shared" si="5"/>
        <v>2379.1999999999998</v>
      </c>
    </row>
    <row r="32" spans="1:19" ht="32.25" customHeight="1">
      <c r="A32" s="181" t="s">
        <v>117</v>
      </c>
      <c r="B32" s="182">
        <v>439</v>
      </c>
      <c r="C32" s="184" t="s">
        <v>230</v>
      </c>
      <c r="D32" s="184" t="s">
        <v>164</v>
      </c>
      <c r="E32" s="184"/>
      <c r="F32" s="180">
        <f>F33+F35</f>
        <v>2249</v>
      </c>
      <c r="G32" s="180"/>
      <c r="H32" s="180"/>
      <c r="I32" s="170">
        <f t="shared" si="0"/>
        <v>2249</v>
      </c>
      <c r="J32" s="180"/>
      <c r="K32" s="170">
        <f t="shared" si="1"/>
        <v>2249</v>
      </c>
      <c r="L32" s="180"/>
      <c r="M32" s="170">
        <f t="shared" si="2"/>
        <v>2249</v>
      </c>
      <c r="N32" s="180"/>
      <c r="O32" s="170">
        <f t="shared" si="3"/>
        <v>2249</v>
      </c>
      <c r="P32" s="180"/>
      <c r="Q32" s="170">
        <f t="shared" si="4"/>
        <v>2249</v>
      </c>
      <c r="R32" s="180"/>
      <c r="S32" s="173">
        <f t="shared" si="5"/>
        <v>2249</v>
      </c>
    </row>
    <row r="33" spans="1:19" ht="31.5" customHeight="1">
      <c r="A33" s="181" t="s">
        <v>119</v>
      </c>
      <c r="B33" s="182">
        <v>439</v>
      </c>
      <c r="C33" s="184" t="s">
        <v>230</v>
      </c>
      <c r="D33" s="184" t="s">
        <v>164</v>
      </c>
      <c r="E33" s="184" t="s">
        <v>118</v>
      </c>
      <c r="F33" s="180">
        <v>1249</v>
      </c>
      <c r="G33" s="180"/>
      <c r="H33" s="180"/>
      <c r="I33" s="170">
        <f t="shared" si="0"/>
        <v>1249</v>
      </c>
      <c r="J33" s="180"/>
      <c r="K33" s="170">
        <f t="shared" si="1"/>
        <v>1249</v>
      </c>
      <c r="L33" s="180"/>
      <c r="M33" s="170">
        <f t="shared" si="2"/>
        <v>1249</v>
      </c>
      <c r="N33" s="180"/>
      <c r="O33" s="170">
        <f t="shared" si="3"/>
        <v>1249</v>
      </c>
      <c r="P33" s="180"/>
      <c r="Q33" s="170">
        <f t="shared" si="4"/>
        <v>1249</v>
      </c>
      <c r="R33" s="180"/>
      <c r="S33" s="173">
        <f t="shared" si="5"/>
        <v>1249</v>
      </c>
    </row>
    <row r="34" spans="1:19" ht="31.5" customHeight="1">
      <c r="A34" s="181" t="s">
        <v>797</v>
      </c>
      <c r="B34" s="182">
        <v>439</v>
      </c>
      <c r="C34" s="184" t="s">
        <v>230</v>
      </c>
      <c r="D34" s="184" t="s">
        <v>799</v>
      </c>
      <c r="E34" s="184" t="s">
        <v>118</v>
      </c>
      <c r="F34" s="180"/>
      <c r="G34" s="180"/>
      <c r="H34" s="180"/>
      <c r="I34" s="170"/>
      <c r="J34" s="180"/>
      <c r="K34" s="170"/>
      <c r="L34" s="180"/>
      <c r="M34" s="170"/>
      <c r="N34" s="180"/>
      <c r="O34" s="170"/>
      <c r="P34" s="180"/>
      <c r="Q34" s="170"/>
      <c r="R34" s="180">
        <v>130.19999999999999</v>
      </c>
      <c r="S34" s="173">
        <f t="shared" si="5"/>
        <v>130.19999999999999</v>
      </c>
    </row>
    <row r="35" spans="1:19" ht="35.25" customHeight="1">
      <c r="A35" s="181" t="s">
        <v>119</v>
      </c>
      <c r="B35" s="182">
        <v>439</v>
      </c>
      <c r="C35" s="184" t="s">
        <v>230</v>
      </c>
      <c r="D35" s="184" t="s">
        <v>165</v>
      </c>
      <c r="E35" s="184" t="s">
        <v>540</v>
      </c>
      <c r="F35" s="180">
        <v>1000</v>
      </c>
      <c r="G35" s="180"/>
      <c r="H35" s="180"/>
      <c r="I35" s="170">
        <f t="shared" si="0"/>
        <v>1000</v>
      </c>
      <c r="J35" s="180"/>
      <c r="K35" s="170">
        <f t="shared" si="1"/>
        <v>1000</v>
      </c>
      <c r="L35" s="180"/>
      <c r="M35" s="170">
        <f t="shared" si="2"/>
        <v>1000</v>
      </c>
      <c r="N35" s="180"/>
      <c r="O35" s="170">
        <f t="shared" si="3"/>
        <v>1000</v>
      </c>
      <c r="P35" s="180"/>
      <c r="Q35" s="170">
        <f t="shared" si="4"/>
        <v>1000</v>
      </c>
      <c r="R35" s="180"/>
      <c r="S35" s="173">
        <f t="shared" si="5"/>
        <v>1000</v>
      </c>
    </row>
    <row r="36" spans="1:19" ht="33" customHeight="1">
      <c r="A36" s="176" t="s">
        <v>206</v>
      </c>
      <c r="B36" s="182">
        <v>439</v>
      </c>
      <c r="C36" s="178" t="s">
        <v>230</v>
      </c>
      <c r="D36" s="179" t="s">
        <v>162</v>
      </c>
      <c r="E36" s="179"/>
      <c r="F36" s="180">
        <f>SUM(F37)</f>
        <v>39903</v>
      </c>
      <c r="G36" s="180"/>
      <c r="H36" s="180"/>
      <c r="I36" s="170">
        <f t="shared" si="0"/>
        <v>39903</v>
      </c>
      <c r="J36" s="180"/>
      <c r="K36" s="170">
        <f t="shared" si="1"/>
        <v>39903</v>
      </c>
      <c r="L36" s="180"/>
      <c r="M36" s="170">
        <f t="shared" si="2"/>
        <v>39903</v>
      </c>
      <c r="N36" s="180"/>
      <c r="O36" s="170">
        <f t="shared" si="3"/>
        <v>39903</v>
      </c>
      <c r="P36" s="180"/>
      <c r="Q36" s="170">
        <f t="shared" si="4"/>
        <v>39903</v>
      </c>
      <c r="R36" s="180">
        <f>R37</f>
        <v>1187.8</v>
      </c>
      <c r="S36" s="173">
        <f t="shared" si="5"/>
        <v>41090.800000000003</v>
      </c>
    </row>
    <row r="37" spans="1:19" ht="22.5" customHeight="1">
      <c r="A37" s="181" t="s">
        <v>112</v>
      </c>
      <c r="B37" s="182">
        <v>439</v>
      </c>
      <c r="C37" s="183" t="s">
        <v>230</v>
      </c>
      <c r="D37" s="184" t="s">
        <v>166</v>
      </c>
      <c r="E37" s="184"/>
      <c r="F37" s="185">
        <f>SUM(F39,F40)</f>
        <v>39903</v>
      </c>
      <c r="G37" s="185"/>
      <c r="H37" s="185"/>
      <c r="I37" s="170">
        <f t="shared" si="0"/>
        <v>39903</v>
      </c>
      <c r="J37" s="185"/>
      <c r="K37" s="170">
        <f t="shared" si="1"/>
        <v>39903</v>
      </c>
      <c r="L37" s="185"/>
      <c r="M37" s="170">
        <f t="shared" si="2"/>
        <v>39903</v>
      </c>
      <c r="N37" s="185"/>
      <c r="O37" s="170">
        <f t="shared" si="3"/>
        <v>39903</v>
      </c>
      <c r="P37" s="185"/>
      <c r="Q37" s="170">
        <f t="shared" si="4"/>
        <v>39903</v>
      </c>
      <c r="R37" s="185">
        <f>R43</f>
        <v>1187.8</v>
      </c>
      <c r="S37" s="173">
        <f t="shared" si="5"/>
        <v>41090.800000000003</v>
      </c>
    </row>
    <row r="38" spans="1:19" ht="33" customHeight="1">
      <c r="A38" s="181" t="s">
        <v>117</v>
      </c>
      <c r="B38" s="182">
        <v>439</v>
      </c>
      <c r="C38" s="183" t="s">
        <v>230</v>
      </c>
      <c r="D38" s="184" t="s">
        <v>167</v>
      </c>
      <c r="E38" s="184"/>
      <c r="F38" s="185">
        <f>SUM(F39)</f>
        <v>29578</v>
      </c>
      <c r="G38" s="185"/>
      <c r="H38" s="185"/>
      <c r="I38" s="170">
        <f t="shared" si="0"/>
        <v>29578</v>
      </c>
      <c r="J38" s="185"/>
      <c r="K38" s="170">
        <f t="shared" si="1"/>
        <v>29578</v>
      </c>
      <c r="L38" s="185"/>
      <c r="M38" s="170">
        <f t="shared" si="2"/>
        <v>29578</v>
      </c>
      <c r="N38" s="185"/>
      <c r="O38" s="170">
        <f t="shared" si="3"/>
        <v>29578</v>
      </c>
      <c r="P38" s="185"/>
      <c r="Q38" s="170">
        <f t="shared" si="4"/>
        <v>29578</v>
      </c>
      <c r="R38" s="185"/>
      <c r="S38" s="173">
        <f t="shared" si="5"/>
        <v>29578</v>
      </c>
    </row>
    <row r="39" spans="1:19" ht="28.5" customHeight="1">
      <c r="A39" s="181" t="s">
        <v>119</v>
      </c>
      <c r="B39" s="182">
        <v>439</v>
      </c>
      <c r="C39" s="183" t="s">
        <v>230</v>
      </c>
      <c r="D39" s="184" t="s">
        <v>167</v>
      </c>
      <c r="E39" s="184" t="s">
        <v>118</v>
      </c>
      <c r="F39" s="185">
        <v>29578</v>
      </c>
      <c r="G39" s="185"/>
      <c r="H39" s="185"/>
      <c r="I39" s="170">
        <f t="shared" si="0"/>
        <v>29578</v>
      </c>
      <c r="J39" s="185"/>
      <c r="K39" s="170">
        <f t="shared" si="1"/>
        <v>29578</v>
      </c>
      <c r="L39" s="185"/>
      <c r="M39" s="170">
        <f t="shared" si="2"/>
        <v>29578</v>
      </c>
      <c r="N39" s="185"/>
      <c r="O39" s="170">
        <f t="shared" si="3"/>
        <v>29578</v>
      </c>
      <c r="P39" s="185"/>
      <c r="Q39" s="170">
        <f t="shared" si="4"/>
        <v>29578</v>
      </c>
      <c r="R39" s="185"/>
      <c r="S39" s="173">
        <f t="shared" si="5"/>
        <v>29578</v>
      </c>
    </row>
    <row r="40" spans="1:19" ht="32.25" customHeight="1">
      <c r="A40" s="181" t="s">
        <v>106</v>
      </c>
      <c r="B40" s="182">
        <v>439</v>
      </c>
      <c r="C40" s="183" t="s">
        <v>230</v>
      </c>
      <c r="D40" s="184" t="s">
        <v>168</v>
      </c>
      <c r="E40" s="186"/>
      <c r="F40" s="187">
        <f>F41+F42</f>
        <v>10325</v>
      </c>
      <c r="G40" s="187"/>
      <c r="H40" s="187"/>
      <c r="I40" s="170">
        <f t="shared" si="0"/>
        <v>10325</v>
      </c>
      <c r="J40" s="187"/>
      <c r="K40" s="170">
        <f t="shared" si="1"/>
        <v>10325</v>
      </c>
      <c r="L40" s="187"/>
      <c r="M40" s="170">
        <f t="shared" si="2"/>
        <v>10325</v>
      </c>
      <c r="N40" s="187"/>
      <c r="O40" s="170">
        <f t="shared" si="3"/>
        <v>10325</v>
      </c>
      <c r="P40" s="187"/>
      <c r="Q40" s="170">
        <f t="shared" si="4"/>
        <v>10325</v>
      </c>
      <c r="R40" s="187"/>
      <c r="S40" s="173">
        <f t="shared" si="5"/>
        <v>10325</v>
      </c>
    </row>
    <row r="41" spans="1:19" ht="32.25" customHeight="1">
      <c r="A41" s="181" t="s">
        <v>115</v>
      </c>
      <c r="B41" s="182">
        <v>439</v>
      </c>
      <c r="C41" s="183" t="s">
        <v>230</v>
      </c>
      <c r="D41" s="184" t="s">
        <v>168</v>
      </c>
      <c r="E41" s="184" t="s">
        <v>114</v>
      </c>
      <c r="F41" s="185">
        <v>9945</v>
      </c>
      <c r="G41" s="185"/>
      <c r="H41" s="185"/>
      <c r="I41" s="170">
        <f t="shared" si="0"/>
        <v>9945</v>
      </c>
      <c r="J41" s="185"/>
      <c r="K41" s="170">
        <f t="shared" si="1"/>
        <v>9945</v>
      </c>
      <c r="L41" s="185"/>
      <c r="M41" s="170">
        <f t="shared" si="2"/>
        <v>9945</v>
      </c>
      <c r="N41" s="185"/>
      <c r="O41" s="170">
        <f t="shared" si="3"/>
        <v>9945</v>
      </c>
      <c r="P41" s="185"/>
      <c r="Q41" s="170">
        <f t="shared" si="4"/>
        <v>9945</v>
      </c>
      <c r="R41" s="185"/>
      <c r="S41" s="173">
        <f t="shared" si="5"/>
        <v>9945</v>
      </c>
    </row>
    <row r="42" spans="1:19" ht="27" customHeight="1">
      <c r="A42" s="181" t="s">
        <v>15</v>
      </c>
      <c r="B42" s="182">
        <v>439</v>
      </c>
      <c r="C42" s="183" t="s">
        <v>230</v>
      </c>
      <c r="D42" s="184" t="s">
        <v>168</v>
      </c>
      <c r="E42" s="184" t="s">
        <v>130</v>
      </c>
      <c r="F42" s="185">
        <v>380</v>
      </c>
      <c r="G42" s="185"/>
      <c r="H42" s="185"/>
      <c r="I42" s="170">
        <f t="shared" si="0"/>
        <v>380</v>
      </c>
      <c r="J42" s="185"/>
      <c r="K42" s="170">
        <f t="shared" si="1"/>
        <v>380</v>
      </c>
      <c r="L42" s="185"/>
      <c r="M42" s="170">
        <f t="shared" si="2"/>
        <v>380</v>
      </c>
      <c r="N42" s="185"/>
      <c r="O42" s="170">
        <f t="shared" si="3"/>
        <v>380</v>
      </c>
      <c r="P42" s="185"/>
      <c r="Q42" s="170">
        <f t="shared" si="4"/>
        <v>380</v>
      </c>
      <c r="R42" s="185"/>
      <c r="S42" s="173">
        <f t="shared" si="5"/>
        <v>380</v>
      </c>
    </row>
    <row r="43" spans="1:19" ht="45" customHeight="1">
      <c r="A43" s="181" t="s">
        <v>797</v>
      </c>
      <c r="B43" s="182">
        <v>439</v>
      </c>
      <c r="C43" s="183" t="s">
        <v>230</v>
      </c>
      <c r="D43" s="184" t="s">
        <v>800</v>
      </c>
      <c r="E43" s="184" t="s">
        <v>118</v>
      </c>
      <c r="F43" s="185"/>
      <c r="G43" s="185"/>
      <c r="H43" s="185"/>
      <c r="I43" s="170">
        <f t="shared" si="0"/>
        <v>0</v>
      </c>
      <c r="J43" s="185"/>
      <c r="K43" s="170">
        <f t="shared" si="1"/>
        <v>0</v>
      </c>
      <c r="L43" s="185"/>
      <c r="M43" s="170">
        <f t="shared" si="2"/>
        <v>0</v>
      </c>
      <c r="N43" s="185"/>
      <c r="O43" s="170">
        <f t="shared" si="3"/>
        <v>0</v>
      </c>
      <c r="P43" s="185"/>
      <c r="Q43" s="170">
        <f t="shared" si="4"/>
        <v>0</v>
      </c>
      <c r="R43" s="185">
        <v>1187.8</v>
      </c>
      <c r="S43" s="173">
        <f t="shared" si="5"/>
        <v>1187.8</v>
      </c>
    </row>
    <row r="44" spans="1:19" ht="45.75" hidden="1" customHeight="1">
      <c r="A44" s="188" t="s">
        <v>242</v>
      </c>
      <c r="B44" s="177">
        <v>439</v>
      </c>
      <c r="C44" s="178" t="s">
        <v>232</v>
      </c>
      <c r="D44" s="184"/>
      <c r="E44" s="184"/>
      <c r="F44" s="180">
        <f t="shared" ref="F44:F45" si="6">SUM(F45)</f>
        <v>2005</v>
      </c>
      <c r="G44" s="180"/>
      <c r="H44" s="180"/>
      <c r="I44" s="170">
        <f t="shared" si="0"/>
        <v>2005</v>
      </c>
      <c r="J44" s="180"/>
      <c r="K44" s="170">
        <f t="shared" si="1"/>
        <v>2005</v>
      </c>
      <c r="L44" s="180"/>
      <c r="M44" s="170">
        <f t="shared" si="2"/>
        <v>2005</v>
      </c>
      <c r="N44" s="180"/>
      <c r="O44" s="170">
        <f t="shared" si="3"/>
        <v>2005</v>
      </c>
      <c r="P44" s="180"/>
      <c r="Q44" s="170">
        <f t="shared" si="4"/>
        <v>2005</v>
      </c>
      <c r="R44" s="180"/>
      <c r="S44" s="173">
        <f t="shared" si="5"/>
        <v>2005</v>
      </c>
    </row>
    <row r="45" spans="1:19" ht="32.25" hidden="1" customHeight="1">
      <c r="A45" s="176" t="s">
        <v>203</v>
      </c>
      <c r="B45" s="182">
        <v>439</v>
      </c>
      <c r="C45" s="178" t="s">
        <v>232</v>
      </c>
      <c r="D45" s="179" t="s">
        <v>19</v>
      </c>
      <c r="E45" s="184"/>
      <c r="F45" s="180">
        <f t="shared" si="6"/>
        <v>2005</v>
      </c>
      <c r="G45" s="180"/>
      <c r="H45" s="180"/>
      <c r="I45" s="170">
        <f t="shared" si="0"/>
        <v>2005</v>
      </c>
      <c r="J45" s="180"/>
      <c r="K45" s="170">
        <f t="shared" si="1"/>
        <v>2005</v>
      </c>
      <c r="L45" s="180"/>
      <c r="M45" s="170">
        <f t="shared" si="2"/>
        <v>2005</v>
      </c>
      <c r="N45" s="180"/>
      <c r="O45" s="170">
        <f t="shared" si="3"/>
        <v>2005</v>
      </c>
      <c r="P45" s="180"/>
      <c r="Q45" s="170">
        <f t="shared" si="4"/>
        <v>2005</v>
      </c>
      <c r="R45" s="180"/>
      <c r="S45" s="173">
        <f t="shared" si="5"/>
        <v>2005</v>
      </c>
    </row>
    <row r="46" spans="1:19" ht="29.25" hidden="1" customHeight="1">
      <c r="A46" s="181" t="s">
        <v>122</v>
      </c>
      <c r="B46" s="182">
        <v>439</v>
      </c>
      <c r="C46" s="183" t="s">
        <v>232</v>
      </c>
      <c r="D46" s="184" t="s">
        <v>169</v>
      </c>
      <c r="E46" s="184"/>
      <c r="F46" s="185">
        <f>SUM(F47,F49)</f>
        <v>2005</v>
      </c>
      <c r="G46" s="185"/>
      <c r="H46" s="185"/>
      <c r="I46" s="170">
        <f t="shared" si="0"/>
        <v>2005</v>
      </c>
      <c r="J46" s="185"/>
      <c r="K46" s="170">
        <f t="shared" si="1"/>
        <v>2005</v>
      </c>
      <c r="L46" s="185"/>
      <c r="M46" s="170">
        <f t="shared" si="2"/>
        <v>2005</v>
      </c>
      <c r="N46" s="185"/>
      <c r="O46" s="170">
        <f t="shared" si="3"/>
        <v>2005</v>
      </c>
      <c r="P46" s="185"/>
      <c r="Q46" s="170">
        <f t="shared" si="4"/>
        <v>2005</v>
      </c>
      <c r="R46" s="185"/>
      <c r="S46" s="173">
        <f t="shared" si="5"/>
        <v>2005</v>
      </c>
    </row>
    <row r="47" spans="1:19" ht="29.25" hidden="1" customHeight="1">
      <c r="A47" s="181" t="s">
        <v>117</v>
      </c>
      <c r="B47" s="182">
        <v>439</v>
      </c>
      <c r="C47" s="183" t="s">
        <v>232</v>
      </c>
      <c r="D47" s="184" t="s">
        <v>170</v>
      </c>
      <c r="E47" s="184"/>
      <c r="F47" s="185">
        <f>SUM(F48)</f>
        <v>1505</v>
      </c>
      <c r="G47" s="185"/>
      <c r="H47" s="185"/>
      <c r="I47" s="170">
        <f t="shared" si="0"/>
        <v>1505</v>
      </c>
      <c r="J47" s="185"/>
      <c r="K47" s="170">
        <f t="shared" si="1"/>
        <v>1505</v>
      </c>
      <c r="L47" s="185"/>
      <c r="M47" s="170">
        <f t="shared" si="2"/>
        <v>1505</v>
      </c>
      <c r="N47" s="185"/>
      <c r="O47" s="170">
        <f t="shared" si="3"/>
        <v>1505</v>
      </c>
      <c r="P47" s="185"/>
      <c r="Q47" s="170">
        <f t="shared" si="4"/>
        <v>1505</v>
      </c>
      <c r="R47" s="185"/>
      <c r="S47" s="173">
        <f t="shared" si="5"/>
        <v>1505</v>
      </c>
    </row>
    <row r="48" spans="1:19" ht="29.25" hidden="1" customHeight="1">
      <c r="A48" s="181" t="s">
        <v>119</v>
      </c>
      <c r="B48" s="182">
        <v>439</v>
      </c>
      <c r="C48" s="183" t="s">
        <v>232</v>
      </c>
      <c r="D48" s="184" t="s">
        <v>170</v>
      </c>
      <c r="E48" s="184" t="s">
        <v>118</v>
      </c>
      <c r="F48" s="185">
        <v>1505</v>
      </c>
      <c r="G48" s="185"/>
      <c r="H48" s="185"/>
      <c r="I48" s="170">
        <f t="shared" si="0"/>
        <v>1505</v>
      </c>
      <c r="J48" s="185"/>
      <c r="K48" s="170">
        <f t="shared" si="1"/>
        <v>1505</v>
      </c>
      <c r="L48" s="185"/>
      <c r="M48" s="170">
        <f t="shared" si="2"/>
        <v>1505</v>
      </c>
      <c r="N48" s="185"/>
      <c r="O48" s="170">
        <f t="shared" si="3"/>
        <v>1505</v>
      </c>
      <c r="P48" s="185"/>
      <c r="Q48" s="170">
        <f t="shared" si="4"/>
        <v>1505</v>
      </c>
      <c r="R48" s="185"/>
      <c r="S48" s="173">
        <f t="shared" si="5"/>
        <v>1505</v>
      </c>
    </row>
    <row r="49" spans="1:19" ht="39" hidden="1" customHeight="1">
      <c r="A49" s="181" t="s">
        <v>106</v>
      </c>
      <c r="B49" s="182">
        <v>439</v>
      </c>
      <c r="C49" s="183" t="s">
        <v>232</v>
      </c>
      <c r="D49" s="184" t="s">
        <v>377</v>
      </c>
      <c r="E49" s="184"/>
      <c r="F49" s="185">
        <f>F50</f>
        <v>500</v>
      </c>
      <c r="G49" s="185"/>
      <c r="H49" s="185"/>
      <c r="I49" s="170">
        <f t="shared" si="0"/>
        <v>500</v>
      </c>
      <c r="J49" s="185"/>
      <c r="K49" s="170">
        <f t="shared" si="1"/>
        <v>500</v>
      </c>
      <c r="L49" s="185"/>
      <c r="M49" s="170">
        <f t="shared" si="2"/>
        <v>500</v>
      </c>
      <c r="N49" s="185"/>
      <c r="O49" s="170">
        <f t="shared" si="3"/>
        <v>500</v>
      </c>
      <c r="P49" s="185"/>
      <c r="Q49" s="170">
        <f t="shared" si="4"/>
        <v>500</v>
      </c>
      <c r="R49" s="185"/>
      <c r="S49" s="173">
        <f t="shared" si="5"/>
        <v>500</v>
      </c>
    </row>
    <row r="50" spans="1:19" ht="33.75" hidden="1" customHeight="1">
      <c r="A50" s="181" t="s">
        <v>115</v>
      </c>
      <c r="B50" s="182">
        <v>439</v>
      </c>
      <c r="C50" s="183" t="s">
        <v>232</v>
      </c>
      <c r="D50" s="184" t="s">
        <v>377</v>
      </c>
      <c r="E50" s="184" t="s">
        <v>114</v>
      </c>
      <c r="F50" s="185">
        <v>500</v>
      </c>
      <c r="G50" s="185"/>
      <c r="H50" s="185"/>
      <c r="I50" s="170">
        <f t="shared" si="0"/>
        <v>500</v>
      </c>
      <c r="J50" s="185"/>
      <c r="K50" s="170">
        <f t="shared" si="1"/>
        <v>500</v>
      </c>
      <c r="L50" s="185"/>
      <c r="M50" s="170">
        <f t="shared" si="2"/>
        <v>500</v>
      </c>
      <c r="N50" s="185"/>
      <c r="O50" s="170">
        <f t="shared" si="3"/>
        <v>500</v>
      </c>
      <c r="P50" s="185"/>
      <c r="Q50" s="170">
        <f t="shared" si="4"/>
        <v>500</v>
      </c>
      <c r="R50" s="185"/>
      <c r="S50" s="173">
        <f t="shared" si="5"/>
        <v>500</v>
      </c>
    </row>
    <row r="51" spans="1:19" ht="27.75" customHeight="1">
      <c r="A51" s="189" t="s">
        <v>21</v>
      </c>
      <c r="B51" s="177">
        <v>439</v>
      </c>
      <c r="C51" s="179" t="s">
        <v>20</v>
      </c>
      <c r="D51" s="179"/>
      <c r="E51" s="179"/>
      <c r="F51" s="180">
        <f>SUM(F52)</f>
        <v>1430</v>
      </c>
      <c r="G51" s="180"/>
      <c r="H51" s="180"/>
      <c r="I51" s="170">
        <f t="shared" si="0"/>
        <v>1430</v>
      </c>
      <c r="J51" s="180"/>
      <c r="K51" s="170">
        <f t="shared" si="1"/>
        <v>1430</v>
      </c>
      <c r="L51" s="180"/>
      <c r="M51" s="170">
        <f t="shared" si="2"/>
        <v>1430</v>
      </c>
      <c r="N51" s="180"/>
      <c r="O51" s="170">
        <f t="shared" si="3"/>
        <v>1430</v>
      </c>
      <c r="P51" s="180"/>
      <c r="Q51" s="170">
        <f t="shared" si="4"/>
        <v>1430</v>
      </c>
      <c r="R51" s="180">
        <f>R55+R57</f>
        <v>452.2</v>
      </c>
      <c r="S51" s="173">
        <f t="shared" si="5"/>
        <v>1882.2</v>
      </c>
    </row>
    <row r="52" spans="1:19" ht="34.5" customHeight="1">
      <c r="A52" s="190" t="s">
        <v>415</v>
      </c>
      <c r="B52" s="182">
        <v>439</v>
      </c>
      <c r="C52" s="184" t="s">
        <v>20</v>
      </c>
      <c r="D52" s="184" t="s">
        <v>171</v>
      </c>
      <c r="E52" s="184"/>
      <c r="F52" s="185">
        <f>SUM(F53,F56)</f>
        <v>1430</v>
      </c>
      <c r="G52" s="185"/>
      <c r="H52" s="185"/>
      <c r="I52" s="170">
        <f t="shared" si="0"/>
        <v>1430</v>
      </c>
      <c r="J52" s="185"/>
      <c r="K52" s="170">
        <f t="shared" si="1"/>
        <v>1430</v>
      </c>
      <c r="L52" s="185"/>
      <c r="M52" s="170">
        <f t="shared" si="2"/>
        <v>1430</v>
      </c>
      <c r="N52" s="185"/>
      <c r="O52" s="170">
        <f t="shared" si="3"/>
        <v>1430</v>
      </c>
      <c r="P52" s="185"/>
      <c r="Q52" s="170">
        <f t="shared" si="4"/>
        <v>1430</v>
      </c>
      <c r="R52" s="185"/>
      <c r="S52" s="173">
        <f t="shared" si="5"/>
        <v>1430</v>
      </c>
    </row>
    <row r="53" spans="1:19" ht="27.75" customHeight="1">
      <c r="A53" s="190" t="s">
        <v>416</v>
      </c>
      <c r="B53" s="182">
        <v>439</v>
      </c>
      <c r="C53" s="184" t="s">
        <v>20</v>
      </c>
      <c r="D53" s="184" t="s">
        <v>417</v>
      </c>
      <c r="E53" s="184"/>
      <c r="F53" s="185">
        <f>F54</f>
        <v>659</v>
      </c>
      <c r="G53" s="185"/>
      <c r="H53" s="185"/>
      <c r="I53" s="170">
        <f t="shared" si="0"/>
        <v>659</v>
      </c>
      <c r="J53" s="185"/>
      <c r="K53" s="170">
        <f t="shared" si="1"/>
        <v>659</v>
      </c>
      <c r="L53" s="185"/>
      <c r="M53" s="170">
        <f t="shared" si="2"/>
        <v>659</v>
      </c>
      <c r="N53" s="185"/>
      <c r="O53" s="170">
        <f t="shared" si="3"/>
        <v>659</v>
      </c>
      <c r="P53" s="185"/>
      <c r="Q53" s="170">
        <f t="shared" si="4"/>
        <v>659</v>
      </c>
      <c r="R53" s="185"/>
      <c r="S53" s="173">
        <f t="shared" si="5"/>
        <v>659</v>
      </c>
    </row>
    <row r="54" spans="1:19" ht="32.25" customHeight="1">
      <c r="A54" s="181" t="s">
        <v>115</v>
      </c>
      <c r="B54" s="182">
        <v>439</v>
      </c>
      <c r="C54" s="184" t="s">
        <v>20</v>
      </c>
      <c r="D54" s="184" t="s">
        <v>417</v>
      </c>
      <c r="E54" s="184" t="s">
        <v>114</v>
      </c>
      <c r="F54" s="185">
        <v>659</v>
      </c>
      <c r="G54" s="185"/>
      <c r="H54" s="185"/>
      <c r="I54" s="170">
        <f t="shared" si="0"/>
        <v>659</v>
      </c>
      <c r="J54" s="185"/>
      <c r="K54" s="170">
        <f t="shared" si="1"/>
        <v>659</v>
      </c>
      <c r="L54" s="185"/>
      <c r="M54" s="170">
        <f t="shared" si="2"/>
        <v>659</v>
      </c>
      <c r="N54" s="185"/>
      <c r="O54" s="170">
        <f t="shared" si="3"/>
        <v>659</v>
      </c>
      <c r="P54" s="185"/>
      <c r="Q54" s="170">
        <f t="shared" si="4"/>
        <v>659</v>
      </c>
      <c r="R54" s="185"/>
      <c r="S54" s="173">
        <f t="shared" si="5"/>
        <v>659</v>
      </c>
    </row>
    <row r="55" spans="1:19" ht="29.25" customHeight="1">
      <c r="A55" s="181" t="s">
        <v>40</v>
      </c>
      <c r="B55" s="182">
        <v>439</v>
      </c>
      <c r="C55" s="184" t="s">
        <v>20</v>
      </c>
      <c r="D55" s="184" t="s">
        <v>805</v>
      </c>
      <c r="E55" s="184" t="s">
        <v>806</v>
      </c>
      <c r="F55" s="185"/>
      <c r="G55" s="185"/>
      <c r="H55" s="185"/>
      <c r="I55" s="170"/>
      <c r="J55" s="185"/>
      <c r="K55" s="170"/>
      <c r="L55" s="185"/>
      <c r="M55" s="170"/>
      <c r="N55" s="185"/>
      <c r="O55" s="170"/>
      <c r="P55" s="185"/>
      <c r="Q55" s="170"/>
      <c r="R55" s="185">
        <v>202.2</v>
      </c>
      <c r="S55" s="173">
        <f t="shared" si="5"/>
        <v>202.2</v>
      </c>
    </row>
    <row r="56" spans="1:19" ht="32.25" customHeight="1">
      <c r="A56" s="181" t="s">
        <v>414</v>
      </c>
      <c r="B56" s="182">
        <v>439</v>
      </c>
      <c r="C56" s="184" t="s">
        <v>20</v>
      </c>
      <c r="D56" s="184" t="s">
        <v>418</v>
      </c>
      <c r="E56" s="184"/>
      <c r="F56" s="185">
        <f>F57</f>
        <v>771</v>
      </c>
      <c r="G56" s="185"/>
      <c r="H56" s="185"/>
      <c r="I56" s="170">
        <f t="shared" si="0"/>
        <v>771</v>
      </c>
      <c r="J56" s="185"/>
      <c r="K56" s="170">
        <f t="shared" si="1"/>
        <v>771</v>
      </c>
      <c r="L56" s="185"/>
      <c r="M56" s="170">
        <f t="shared" si="2"/>
        <v>771</v>
      </c>
      <c r="N56" s="185"/>
      <c r="O56" s="170">
        <f t="shared" si="3"/>
        <v>771</v>
      </c>
      <c r="P56" s="185"/>
      <c r="Q56" s="170">
        <f t="shared" si="4"/>
        <v>771</v>
      </c>
      <c r="R56" s="185">
        <f>R57</f>
        <v>250</v>
      </c>
      <c r="S56" s="173">
        <f t="shared" si="5"/>
        <v>1021</v>
      </c>
    </row>
    <row r="57" spans="1:19" ht="29.25" customHeight="1">
      <c r="A57" s="181" t="s">
        <v>115</v>
      </c>
      <c r="B57" s="182">
        <v>439</v>
      </c>
      <c r="C57" s="184" t="s">
        <v>20</v>
      </c>
      <c r="D57" s="184" t="s">
        <v>418</v>
      </c>
      <c r="E57" s="184" t="s">
        <v>114</v>
      </c>
      <c r="F57" s="185">
        <v>771</v>
      </c>
      <c r="G57" s="185"/>
      <c r="H57" s="185"/>
      <c r="I57" s="170">
        <f t="shared" si="0"/>
        <v>771</v>
      </c>
      <c r="J57" s="185"/>
      <c r="K57" s="170">
        <f t="shared" si="1"/>
        <v>771</v>
      </c>
      <c r="L57" s="185"/>
      <c r="M57" s="170">
        <f t="shared" si="2"/>
        <v>771</v>
      </c>
      <c r="N57" s="185"/>
      <c r="O57" s="170">
        <f t="shared" si="3"/>
        <v>771</v>
      </c>
      <c r="P57" s="185"/>
      <c r="Q57" s="170">
        <f t="shared" si="4"/>
        <v>771</v>
      </c>
      <c r="R57" s="185">
        <v>250</v>
      </c>
      <c r="S57" s="173">
        <f t="shared" si="5"/>
        <v>1021</v>
      </c>
    </row>
    <row r="58" spans="1:19" ht="23.25" hidden="1" customHeight="1">
      <c r="A58" s="176" t="s">
        <v>14</v>
      </c>
      <c r="B58" s="182">
        <v>439</v>
      </c>
      <c r="C58" s="178" t="s">
        <v>233</v>
      </c>
      <c r="D58" s="179"/>
      <c r="E58" s="179"/>
      <c r="F58" s="180">
        <f>F59</f>
        <v>3000</v>
      </c>
      <c r="G58" s="180"/>
      <c r="H58" s="180"/>
      <c r="I58" s="170">
        <f t="shared" si="0"/>
        <v>3000</v>
      </c>
      <c r="J58" s="180"/>
      <c r="K58" s="170">
        <f t="shared" si="1"/>
        <v>3000</v>
      </c>
      <c r="L58" s="180"/>
      <c r="M58" s="170">
        <f t="shared" si="2"/>
        <v>3000</v>
      </c>
      <c r="N58" s="180"/>
      <c r="O58" s="170">
        <f t="shared" si="3"/>
        <v>3000</v>
      </c>
      <c r="P58" s="180"/>
      <c r="Q58" s="170">
        <f t="shared" si="4"/>
        <v>3000</v>
      </c>
      <c r="R58" s="180"/>
      <c r="S58" s="173">
        <f t="shared" si="5"/>
        <v>3000</v>
      </c>
    </row>
    <row r="59" spans="1:19" ht="18.75" hidden="1" customHeight="1">
      <c r="A59" s="181" t="s">
        <v>13</v>
      </c>
      <c r="B59" s="182">
        <v>439</v>
      </c>
      <c r="C59" s="183" t="s">
        <v>233</v>
      </c>
      <c r="D59" s="184" t="s">
        <v>172</v>
      </c>
      <c r="E59" s="184"/>
      <c r="F59" s="185">
        <f>F60</f>
        <v>3000</v>
      </c>
      <c r="G59" s="185"/>
      <c r="H59" s="185"/>
      <c r="I59" s="170">
        <f t="shared" si="0"/>
        <v>3000</v>
      </c>
      <c r="J59" s="185"/>
      <c r="K59" s="170">
        <f t="shared" si="1"/>
        <v>3000</v>
      </c>
      <c r="L59" s="185"/>
      <c r="M59" s="170">
        <f t="shared" si="2"/>
        <v>3000</v>
      </c>
      <c r="N59" s="185"/>
      <c r="O59" s="170">
        <f t="shared" si="3"/>
        <v>3000</v>
      </c>
      <c r="P59" s="185"/>
      <c r="Q59" s="170">
        <f t="shared" si="4"/>
        <v>3000</v>
      </c>
      <c r="R59" s="185"/>
      <c r="S59" s="173">
        <f t="shared" si="5"/>
        <v>3000</v>
      </c>
    </row>
    <row r="60" spans="1:19" ht="21.75" hidden="1" customHeight="1">
      <c r="A60" s="181" t="s">
        <v>14</v>
      </c>
      <c r="B60" s="182">
        <v>439</v>
      </c>
      <c r="C60" s="183" t="s">
        <v>233</v>
      </c>
      <c r="D60" s="184" t="s">
        <v>173</v>
      </c>
      <c r="E60" s="184"/>
      <c r="F60" s="185">
        <f>F61</f>
        <v>3000</v>
      </c>
      <c r="G60" s="185"/>
      <c r="H60" s="185"/>
      <c r="I60" s="170">
        <f t="shared" si="0"/>
        <v>3000</v>
      </c>
      <c r="J60" s="185"/>
      <c r="K60" s="170">
        <f t="shared" si="1"/>
        <v>3000</v>
      </c>
      <c r="L60" s="185"/>
      <c r="M60" s="170">
        <f t="shared" si="2"/>
        <v>3000</v>
      </c>
      <c r="N60" s="185"/>
      <c r="O60" s="170">
        <f t="shared" si="3"/>
        <v>3000</v>
      </c>
      <c r="P60" s="185"/>
      <c r="Q60" s="170">
        <f t="shared" si="4"/>
        <v>3000</v>
      </c>
      <c r="R60" s="185"/>
      <c r="S60" s="173">
        <f t="shared" si="5"/>
        <v>3000</v>
      </c>
    </row>
    <row r="61" spans="1:19" ht="22.5" hidden="1" customHeight="1">
      <c r="A61" s="181" t="s">
        <v>234</v>
      </c>
      <c r="B61" s="182">
        <v>439</v>
      </c>
      <c r="C61" s="183" t="s">
        <v>233</v>
      </c>
      <c r="D61" s="184" t="s">
        <v>174</v>
      </c>
      <c r="E61" s="184"/>
      <c r="F61" s="185">
        <f>F62</f>
        <v>3000</v>
      </c>
      <c r="G61" s="185"/>
      <c r="H61" s="185"/>
      <c r="I61" s="170">
        <f t="shared" si="0"/>
        <v>3000</v>
      </c>
      <c r="J61" s="185"/>
      <c r="K61" s="170">
        <f t="shared" si="1"/>
        <v>3000</v>
      </c>
      <c r="L61" s="185"/>
      <c r="M61" s="170">
        <f t="shared" si="2"/>
        <v>3000</v>
      </c>
      <c r="N61" s="185"/>
      <c r="O61" s="170">
        <f t="shared" si="3"/>
        <v>3000</v>
      </c>
      <c r="P61" s="185"/>
      <c r="Q61" s="170">
        <f t="shared" si="4"/>
        <v>3000</v>
      </c>
      <c r="R61" s="185"/>
      <c r="S61" s="173">
        <f t="shared" si="5"/>
        <v>3000</v>
      </c>
    </row>
    <row r="62" spans="1:19" ht="23.25" hidden="1" customHeight="1">
      <c r="A62" s="191" t="s">
        <v>39</v>
      </c>
      <c r="B62" s="182">
        <v>439</v>
      </c>
      <c r="C62" s="183" t="s">
        <v>233</v>
      </c>
      <c r="D62" s="184" t="s">
        <v>174</v>
      </c>
      <c r="E62" s="184" t="s">
        <v>37</v>
      </c>
      <c r="F62" s="185">
        <v>3000</v>
      </c>
      <c r="G62" s="185"/>
      <c r="H62" s="185"/>
      <c r="I62" s="170">
        <f t="shared" si="0"/>
        <v>3000</v>
      </c>
      <c r="J62" s="185"/>
      <c r="K62" s="170">
        <f t="shared" si="1"/>
        <v>3000</v>
      </c>
      <c r="L62" s="185"/>
      <c r="M62" s="170">
        <f t="shared" si="2"/>
        <v>3000</v>
      </c>
      <c r="N62" s="185"/>
      <c r="O62" s="170">
        <f t="shared" si="3"/>
        <v>3000</v>
      </c>
      <c r="P62" s="185"/>
      <c r="Q62" s="170">
        <f t="shared" si="4"/>
        <v>3000</v>
      </c>
      <c r="R62" s="185"/>
      <c r="S62" s="173">
        <f t="shared" si="5"/>
        <v>3000</v>
      </c>
    </row>
    <row r="63" spans="1:19" ht="29.25" hidden="1" customHeight="1">
      <c r="A63" s="192" t="s">
        <v>151</v>
      </c>
      <c r="B63" s="182">
        <v>439</v>
      </c>
      <c r="C63" s="178" t="s">
        <v>70</v>
      </c>
      <c r="D63" s="179"/>
      <c r="E63" s="179"/>
      <c r="F63" s="180">
        <f>SUM(F65)</f>
        <v>403.5</v>
      </c>
      <c r="G63" s="180">
        <f>G64</f>
        <v>-0.5</v>
      </c>
      <c r="H63" s="180"/>
      <c r="I63" s="170">
        <f t="shared" si="0"/>
        <v>403</v>
      </c>
      <c r="J63" s="180"/>
      <c r="K63" s="170">
        <f t="shared" si="1"/>
        <v>403</v>
      </c>
      <c r="L63" s="180"/>
      <c r="M63" s="170">
        <f t="shared" si="2"/>
        <v>403</v>
      </c>
      <c r="N63" s="180"/>
      <c r="O63" s="170">
        <f t="shared" si="3"/>
        <v>403</v>
      </c>
      <c r="P63" s="180"/>
      <c r="Q63" s="170">
        <f t="shared" si="4"/>
        <v>403</v>
      </c>
      <c r="R63" s="180"/>
      <c r="S63" s="173">
        <f t="shared" si="5"/>
        <v>403</v>
      </c>
    </row>
    <row r="64" spans="1:19" ht="33" hidden="1" customHeight="1">
      <c r="A64" s="176" t="s">
        <v>203</v>
      </c>
      <c r="B64" s="182">
        <v>439</v>
      </c>
      <c r="C64" s="183" t="s">
        <v>70</v>
      </c>
      <c r="D64" s="184" t="s">
        <v>175</v>
      </c>
      <c r="E64" s="184"/>
      <c r="F64" s="185">
        <f t="shared" ref="F64:F65" si="7">F65</f>
        <v>403.5</v>
      </c>
      <c r="G64" s="185">
        <f>G65</f>
        <v>-0.5</v>
      </c>
      <c r="H64" s="185"/>
      <c r="I64" s="170">
        <f t="shared" si="0"/>
        <v>403</v>
      </c>
      <c r="J64" s="185"/>
      <c r="K64" s="170">
        <f t="shared" si="1"/>
        <v>403</v>
      </c>
      <c r="L64" s="185"/>
      <c r="M64" s="170">
        <f t="shared" si="2"/>
        <v>403</v>
      </c>
      <c r="N64" s="185"/>
      <c r="O64" s="170">
        <f t="shared" si="3"/>
        <v>403</v>
      </c>
      <c r="P64" s="185"/>
      <c r="Q64" s="170">
        <f t="shared" si="4"/>
        <v>403</v>
      </c>
      <c r="R64" s="185"/>
      <c r="S64" s="173">
        <f t="shared" si="5"/>
        <v>403</v>
      </c>
    </row>
    <row r="65" spans="1:19" ht="32.25" hidden="1" customHeight="1">
      <c r="A65" s="191" t="s">
        <v>123</v>
      </c>
      <c r="B65" s="182">
        <v>439</v>
      </c>
      <c r="C65" s="183" t="s">
        <v>70</v>
      </c>
      <c r="D65" s="184" t="s">
        <v>176</v>
      </c>
      <c r="E65" s="184"/>
      <c r="F65" s="185">
        <f t="shared" si="7"/>
        <v>403.5</v>
      </c>
      <c r="G65" s="185">
        <f>G66</f>
        <v>-0.5</v>
      </c>
      <c r="H65" s="185"/>
      <c r="I65" s="170">
        <f t="shared" si="0"/>
        <v>403</v>
      </c>
      <c r="J65" s="185"/>
      <c r="K65" s="170">
        <f t="shared" si="1"/>
        <v>403</v>
      </c>
      <c r="L65" s="185"/>
      <c r="M65" s="170">
        <f t="shared" si="2"/>
        <v>403</v>
      </c>
      <c r="N65" s="185"/>
      <c r="O65" s="170">
        <f t="shared" si="3"/>
        <v>403</v>
      </c>
      <c r="P65" s="185"/>
      <c r="Q65" s="170">
        <f t="shared" si="4"/>
        <v>403</v>
      </c>
      <c r="R65" s="185"/>
      <c r="S65" s="173">
        <f t="shared" si="5"/>
        <v>403</v>
      </c>
    </row>
    <row r="66" spans="1:19" ht="42" hidden="1" customHeight="1">
      <c r="A66" s="181" t="s">
        <v>214</v>
      </c>
      <c r="B66" s="182">
        <v>439</v>
      </c>
      <c r="C66" s="183" t="s">
        <v>70</v>
      </c>
      <c r="D66" s="184" t="s">
        <v>177</v>
      </c>
      <c r="E66" s="184"/>
      <c r="F66" s="185">
        <f>F67+F68</f>
        <v>403.5</v>
      </c>
      <c r="G66" s="185">
        <f>G67</f>
        <v>-0.5</v>
      </c>
      <c r="H66" s="185"/>
      <c r="I66" s="170">
        <f t="shared" si="0"/>
        <v>403</v>
      </c>
      <c r="J66" s="185"/>
      <c r="K66" s="170">
        <f t="shared" si="1"/>
        <v>403</v>
      </c>
      <c r="L66" s="185"/>
      <c r="M66" s="170">
        <f t="shared" si="2"/>
        <v>403</v>
      </c>
      <c r="N66" s="185"/>
      <c r="O66" s="170">
        <f t="shared" si="3"/>
        <v>403</v>
      </c>
      <c r="P66" s="185"/>
      <c r="Q66" s="170">
        <f t="shared" si="4"/>
        <v>403</v>
      </c>
      <c r="R66" s="185"/>
      <c r="S66" s="173">
        <f t="shared" si="5"/>
        <v>403</v>
      </c>
    </row>
    <row r="67" spans="1:19" ht="33" hidden="1" customHeight="1">
      <c r="A67" s="181" t="s">
        <v>119</v>
      </c>
      <c r="B67" s="182">
        <v>439</v>
      </c>
      <c r="C67" s="183" t="s">
        <v>70</v>
      </c>
      <c r="D67" s="184" t="s">
        <v>178</v>
      </c>
      <c r="E67" s="184" t="s">
        <v>118</v>
      </c>
      <c r="F67" s="185">
        <v>320</v>
      </c>
      <c r="G67" s="185">
        <f>G68</f>
        <v>-0.5</v>
      </c>
      <c r="H67" s="185"/>
      <c r="I67" s="170">
        <f t="shared" si="0"/>
        <v>319.5</v>
      </c>
      <c r="J67" s="185"/>
      <c r="K67" s="170">
        <f t="shared" si="1"/>
        <v>319.5</v>
      </c>
      <c r="L67" s="185"/>
      <c r="M67" s="170">
        <f t="shared" si="2"/>
        <v>319.5</v>
      </c>
      <c r="N67" s="185"/>
      <c r="O67" s="170">
        <f t="shared" si="3"/>
        <v>319.5</v>
      </c>
      <c r="P67" s="185"/>
      <c r="Q67" s="170">
        <f t="shared" si="4"/>
        <v>319.5</v>
      </c>
      <c r="R67" s="185"/>
      <c r="S67" s="173">
        <f t="shared" si="5"/>
        <v>319.5</v>
      </c>
    </row>
    <row r="68" spans="1:19" ht="35.25" hidden="1" customHeight="1">
      <c r="A68" s="181" t="s">
        <v>115</v>
      </c>
      <c r="B68" s="182">
        <v>439</v>
      </c>
      <c r="C68" s="183" t="s">
        <v>70</v>
      </c>
      <c r="D68" s="184" t="s">
        <v>178</v>
      </c>
      <c r="E68" s="184" t="s">
        <v>114</v>
      </c>
      <c r="F68" s="185">
        <v>83.5</v>
      </c>
      <c r="G68" s="185">
        <v>-0.5</v>
      </c>
      <c r="H68" s="185"/>
      <c r="I68" s="170">
        <f t="shared" si="0"/>
        <v>83</v>
      </c>
      <c r="J68" s="185"/>
      <c r="K68" s="170">
        <f t="shared" si="1"/>
        <v>83</v>
      </c>
      <c r="L68" s="185"/>
      <c r="M68" s="170">
        <f t="shared" si="2"/>
        <v>83</v>
      </c>
      <c r="N68" s="185"/>
      <c r="O68" s="170">
        <f t="shared" si="3"/>
        <v>83</v>
      </c>
      <c r="P68" s="185"/>
      <c r="Q68" s="170">
        <f t="shared" si="4"/>
        <v>83</v>
      </c>
      <c r="R68" s="185"/>
      <c r="S68" s="173">
        <f t="shared" si="5"/>
        <v>83</v>
      </c>
    </row>
    <row r="69" spans="1:19" ht="33" hidden="1" customHeight="1">
      <c r="A69" s="192" t="s">
        <v>94</v>
      </c>
      <c r="B69" s="177">
        <v>439</v>
      </c>
      <c r="C69" s="178" t="s">
        <v>95</v>
      </c>
      <c r="D69" s="179"/>
      <c r="E69" s="179"/>
      <c r="F69" s="180">
        <f>SUM(F70,F74,F78,F82)</f>
        <v>650</v>
      </c>
      <c r="G69" s="180">
        <f>SUM(G70,G74,G78,G82)</f>
        <v>0</v>
      </c>
      <c r="H69" s="180"/>
      <c r="I69" s="170">
        <f t="shared" si="0"/>
        <v>650</v>
      </c>
      <c r="J69" s="180"/>
      <c r="K69" s="170">
        <f t="shared" si="1"/>
        <v>650</v>
      </c>
      <c r="L69" s="180"/>
      <c r="M69" s="170">
        <f t="shared" si="2"/>
        <v>650</v>
      </c>
      <c r="N69" s="180"/>
      <c r="O69" s="170">
        <f t="shared" si="3"/>
        <v>650</v>
      </c>
      <c r="P69" s="180"/>
      <c r="Q69" s="170">
        <f t="shared" si="4"/>
        <v>650</v>
      </c>
      <c r="R69" s="180"/>
      <c r="S69" s="173">
        <f t="shared" si="5"/>
        <v>650</v>
      </c>
    </row>
    <row r="70" spans="1:19" ht="57.75" hidden="1" customHeight="1">
      <c r="A70" s="193" t="s">
        <v>580</v>
      </c>
      <c r="B70" s="182">
        <v>439</v>
      </c>
      <c r="C70" s="178" t="s">
        <v>24</v>
      </c>
      <c r="D70" s="179" t="s">
        <v>179</v>
      </c>
      <c r="E70" s="179"/>
      <c r="F70" s="180">
        <f>F71</f>
        <v>472</v>
      </c>
      <c r="G70" s="180"/>
      <c r="H70" s="180"/>
      <c r="I70" s="170">
        <f t="shared" si="0"/>
        <v>472</v>
      </c>
      <c r="J70" s="180"/>
      <c r="K70" s="170">
        <f t="shared" si="1"/>
        <v>472</v>
      </c>
      <c r="L70" s="180"/>
      <c r="M70" s="170">
        <f t="shared" si="2"/>
        <v>472</v>
      </c>
      <c r="N70" s="180"/>
      <c r="O70" s="170">
        <f t="shared" si="3"/>
        <v>472</v>
      </c>
      <c r="P70" s="180"/>
      <c r="Q70" s="170">
        <f t="shared" si="4"/>
        <v>472</v>
      </c>
      <c r="R70" s="180"/>
      <c r="S70" s="173">
        <f t="shared" si="5"/>
        <v>472</v>
      </c>
    </row>
    <row r="71" spans="1:19" ht="34.5" hidden="1" customHeight="1">
      <c r="A71" s="194" t="s">
        <v>292</v>
      </c>
      <c r="B71" s="182">
        <v>439</v>
      </c>
      <c r="C71" s="183" t="s">
        <v>24</v>
      </c>
      <c r="D71" s="184" t="s">
        <v>304</v>
      </c>
      <c r="E71" s="179"/>
      <c r="F71" s="185">
        <f t="shared" ref="F71:F72" si="8">SUM(F72)</f>
        <v>472</v>
      </c>
      <c r="G71" s="185"/>
      <c r="H71" s="185"/>
      <c r="I71" s="170">
        <f t="shared" si="0"/>
        <v>472</v>
      </c>
      <c r="J71" s="185"/>
      <c r="K71" s="170">
        <f t="shared" si="1"/>
        <v>472</v>
      </c>
      <c r="L71" s="185"/>
      <c r="M71" s="170">
        <f t="shared" si="2"/>
        <v>472</v>
      </c>
      <c r="N71" s="185"/>
      <c r="O71" s="170">
        <f t="shared" si="3"/>
        <v>472</v>
      </c>
      <c r="P71" s="185"/>
      <c r="Q71" s="170">
        <f t="shared" si="4"/>
        <v>472</v>
      </c>
      <c r="R71" s="185"/>
      <c r="S71" s="173">
        <f t="shared" si="5"/>
        <v>472</v>
      </c>
    </row>
    <row r="72" spans="1:19" ht="43.5" hidden="1" customHeight="1">
      <c r="A72" s="194" t="s">
        <v>510</v>
      </c>
      <c r="B72" s="182">
        <v>439</v>
      </c>
      <c r="C72" s="183" t="s">
        <v>24</v>
      </c>
      <c r="D72" s="184" t="s">
        <v>305</v>
      </c>
      <c r="E72" s="184"/>
      <c r="F72" s="185">
        <f t="shared" si="8"/>
        <v>472</v>
      </c>
      <c r="G72" s="185"/>
      <c r="H72" s="185"/>
      <c r="I72" s="170">
        <f t="shared" si="0"/>
        <v>472</v>
      </c>
      <c r="J72" s="185"/>
      <c r="K72" s="170">
        <f t="shared" si="1"/>
        <v>472</v>
      </c>
      <c r="L72" s="185"/>
      <c r="M72" s="170">
        <f t="shared" si="2"/>
        <v>472</v>
      </c>
      <c r="N72" s="185"/>
      <c r="O72" s="170">
        <f t="shared" si="3"/>
        <v>472</v>
      </c>
      <c r="P72" s="185"/>
      <c r="Q72" s="170">
        <f t="shared" si="4"/>
        <v>472</v>
      </c>
      <c r="R72" s="185"/>
      <c r="S72" s="173">
        <f t="shared" si="5"/>
        <v>472</v>
      </c>
    </row>
    <row r="73" spans="1:19" ht="36.75" hidden="1" customHeight="1">
      <c r="A73" s="195" t="s">
        <v>115</v>
      </c>
      <c r="B73" s="182">
        <v>439</v>
      </c>
      <c r="C73" s="183" t="s">
        <v>24</v>
      </c>
      <c r="D73" s="184" t="s">
        <v>305</v>
      </c>
      <c r="E73" s="184" t="s">
        <v>114</v>
      </c>
      <c r="F73" s="185">
        <v>472</v>
      </c>
      <c r="G73" s="185"/>
      <c r="H73" s="185"/>
      <c r="I73" s="170">
        <f t="shared" si="0"/>
        <v>472</v>
      </c>
      <c r="J73" s="185"/>
      <c r="K73" s="170">
        <f t="shared" si="1"/>
        <v>472</v>
      </c>
      <c r="L73" s="185"/>
      <c r="M73" s="170">
        <f t="shared" si="2"/>
        <v>472</v>
      </c>
      <c r="N73" s="185"/>
      <c r="O73" s="170">
        <f t="shared" si="3"/>
        <v>472</v>
      </c>
      <c r="P73" s="185"/>
      <c r="Q73" s="170">
        <f t="shared" si="4"/>
        <v>472</v>
      </c>
      <c r="R73" s="185"/>
      <c r="S73" s="173">
        <f t="shared" si="5"/>
        <v>472</v>
      </c>
    </row>
    <row r="74" spans="1:19" ht="54.75" hidden="1" customHeight="1">
      <c r="A74" s="193" t="s">
        <v>581</v>
      </c>
      <c r="B74" s="177">
        <v>439</v>
      </c>
      <c r="C74" s="178" t="s">
        <v>24</v>
      </c>
      <c r="D74" s="179" t="s">
        <v>180</v>
      </c>
      <c r="E74" s="179"/>
      <c r="F74" s="180">
        <f t="shared" ref="F74:F76" si="9">SUM(F75)</f>
        <v>55</v>
      </c>
      <c r="G74" s="180"/>
      <c r="H74" s="180"/>
      <c r="I74" s="170">
        <f t="shared" si="0"/>
        <v>55</v>
      </c>
      <c r="J74" s="180"/>
      <c r="K74" s="170">
        <f t="shared" si="1"/>
        <v>55</v>
      </c>
      <c r="L74" s="180"/>
      <c r="M74" s="170">
        <f t="shared" si="2"/>
        <v>55</v>
      </c>
      <c r="N74" s="180"/>
      <c r="O74" s="170">
        <f t="shared" si="3"/>
        <v>55</v>
      </c>
      <c r="P74" s="180"/>
      <c r="Q74" s="170">
        <f t="shared" si="4"/>
        <v>55</v>
      </c>
      <c r="R74" s="180"/>
      <c r="S74" s="173">
        <f t="shared" si="5"/>
        <v>55</v>
      </c>
    </row>
    <row r="75" spans="1:19" ht="45" hidden="1" customHeight="1">
      <c r="A75" s="194" t="s">
        <v>291</v>
      </c>
      <c r="B75" s="182">
        <v>439</v>
      </c>
      <c r="C75" s="183" t="s">
        <v>24</v>
      </c>
      <c r="D75" s="184" t="s">
        <v>306</v>
      </c>
      <c r="E75" s="179"/>
      <c r="F75" s="185">
        <f t="shared" si="9"/>
        <v>55</v>
      </c>
      <c r="G75" s="185"/>
      <c r="H75" s="185"/>
      <c r="I75" s="170">
        <f t="shared" si="0"/>
        <v>55</v>
      </c>
      <c r="J75" s="185"/>
      <c r="K75" s="170">
        <f t="shared" si="1"/>
        <v>55</v>
      </c>
      <c r="L75" s="185"/>
      <c r="M75" s="170">
        <f t="shared" si="2"/>
        <v>55</v>
      </c>
      <c r="N75" s="185"/>
      <c r="O75" s="170">
        <f t="shared" si="3"/>
        <v>55</v>
      </c>
      <c r="P75" s="185"/>
      <c r="Q75" s="170">
        <f t="shared" si="4"/>
        <v>55</v>
      </c>
      <c r="R75" s="185"/>
      <c r="S75" s="173">
        <f t="shared" si="5"/>
        <v>55</v>
      </c>
    </row>
    <row r="76" spans="1:19" ht="60.75" hidden="1" customHeight="1">
      <c r="A76" s="194" t="s">
        <v>511</v>
      </c>
      <c r="B76" s="182">
        <v>439</v>
      </c>
      <c r="C76" s="183" t="s">
        <v>24</v>
      </c>
      <c r="D76" s="184" t="s">
        <v>307</v>
      </c>
      <c r="E76" s="184"/>
      <c r="F76" s="185">
        <f t="shared" si="9"/>
        <v>55</v>
      </c>
      <c r="G76" s="185"/>
      <c r="H76" s="185"/>
      <c r="I76" s="170">
        <f t="shared" si="0"/>
        <v>55</v>
      </c>
      <c r="J76" s="185"/>
      <c r="K76" s="170">
        <f t="shared" si="1"/>
        <v>55</v>
      </c>
      <c r="L76" s="185"/>
      <c r="M76" s="170">
        <f t="shared" si="2"/>
        <v>55</v>
      </c>
      <c r="N76" s="185"/>
      <c r="O76" s="170">
        <f t="shared" si="3"/>
        <v>55</v>
      </c>
      <c r="P76" s="185"/>
      <c r="Q76" s="170">
        <f t="shared" si="4"/>
        <v>55</v>
      </c>
      <c r="R76" s="185"/>
      <c r="S76" s="173">
        <f t="shared" si="5"/>
        <v>55</v>
      </c>
    </row>
    <row r="77" spans="1:19" ht="36.75" hidden="1" customHeight="1">
      <c r="A77" s="195" t="s">
        <v>115</v>
      </c>
      <c r="B77" s="182">
        <v>439</v>
      </c>
      <c r="C77" s="183" t="s">
        <v>24</v>
      </c>
      <c r="D77" s="184" t="s">
        <v>307</v>
      </c>
      <c r="E77" s="184" t="s">
        <v>114</v>
      </c>
      <c r="F77" s="185">
        <v>55</v>
      </c>
      <c r="G77" s="185"/>
      <c r="H77" s="185"/>
      <c r="I77" s="170">
        <f t="shared" si="0"/>
        <v>55</v>
      </c>
      <c r="J77" s="185"/>
      <c r="K77" s="170">
        <f t="shared" si="1"/>
        <v>55</v>
      </c>
      <c r="L77" s="185"/>
      <c r="M77" s="170">
        <f t="shared" si="2"/>
        <v>55</v>
      </c>
      <c r="N77" s="185"/>
      <c r="O77" s="170">
        <f t="shared" si="3"/>
        <v>55</v>
      </c>
      <c r="P77" s="185"/>
      <c r="Q77" s="170">
        <f t="shared" si="4"/>
        <v>55</v>
      </c>
      <c r="R77" s="185"/>
      <c r="S77" s="173">
        <f t="shared" ref="S77:S140" si="10">Q77+R77</f>
        <v>55</v>
      </c>
    </row>
    <row r="78" spans="1:19" ht="56.25" hidden="1" customHeight="1">
      <c r="A78" s="193" t="s">
        <v>582</v>
      </c>
      <c r="B78" s="177">
        <v>439</v>
      </c>
      <c r="C78" s="178" t="s">
        <v>24</v>
      </c>
      <c r="D78" s="179" t="s">
        <v>181</v>
      </c>
      <c r="E78" s="179"/>
      <c r="F78" s="180">
        <f t="shared" ref="F78:F80" si="11">SUM(F79)</f>
        <v>73</v>
      </c>
      <c r="G78" s="180"/>
      <c r="H78" s="180"/>
      <c r="I78" s="170">
        <f t="shared" si="0"/>
        <v>73</v>
      </c>
      <c r="J78" s="180"/>
      <c r="K78" s="170">
        <f t="shared" si="1"/>
        <v>73</v>
      </c>
      <c r="L78" s="180"/>
      <c r="M78" s="170">
        <f t="shared" si="2"/>
        <v>73</v>
      </c>
      <c r="N78" s="180"/>
      <c r="O78" s="170">
        <f t="shared" si="3"/>
        <v>73</v>
      </c>
      <c r="P78" s="180"/>
      <c r="Q78" s="170">
        <f t="shared" si="4"/>
        <v>73</v>
      </c>
      <c r="R78" s="180"/>
      <c r="S78" s="173">
        <f t="shared" si="10"/>
        <v>73</v>
      </c>
    </row>
    <row r="79" spans="1:19" ht="57" hidden="1" customHeight="1">
      <c r="A79" s="194" t="s">
        <v>293</v>
      </c>
      <c r="B79" s="182">
        <v>439</v>
      </c>
      <c r="C79" s="183" t="s">
        <v>24</v>
      </c>
      <c r="D79" s="184" t="s">
        <v>359</v>
      </c>
      <c r="E79" s="179"/>
      <c r="F79" s="185">
        <f t="shared" si="11"/>
        <v>73</v>
      </c>
      <c r="G79" s="185"/>
      <c r="H79" s="185"/>
      <c r="I79" s="170">
        <f t="shared" si="0"/>
        <v>73</v>
      </c>
      <c r="J79" s="185"/>
      <c r="K79" s="170">
        <f t="shared" si="1"/>
        <v>73</v>
      </c>
      <c r="L79" s="185"/>
      <c r="M79" s="170">
        <f t="shared" si="2"/>
        <v>73</v>
      </c>
      <c r="N79" s="185"/>
      <c r="O79" s="170">
        <f t="shared" si="3"/>
        <v>73</v>
      </c>
      <c r="P79" s="185"/>
      <c r="Q79" s="170">
        <f t="shared" si="4"/>
        <v>73</v>
      </c>
      <c r="R79" s="185"/>
      <c r="S79" s="173">
        <f t="shared" si="10"/>
        <v>73</v>
      </c>
    </row>
    <row r="80" spans="1:19" ht="57.75" hidden="1" customHeight="1">
      <c r="A80" s="194" t="s">
        <v>512</v>
      </c>
      <c r="B80" s="182">
        <v>439</v>
      </c>
      <c r="C80" s="183" t="s">
        <v>24</v>
      </c>
      <c r="D80" s="184" t="s">
        <v>359</v>
      </c>
      <c r="E80" s="184"/>
      <c r="F80" s="185">
        <f t="shared" si="11"/>
        <v>73</v>
      </c>
      <c r="G80" s="185"/>
      <c r="H80" s="185"/>
      <c r="I80" s="170">
        <f t="shared" ref="I80:I144" si="12">F80+G80+H80</f>
        <v>73</v>
      </c>
      <c r="J80" s="185"/>
      <c r="K80" s="170">
        <f t="shared" ref="K80:K144" si="13">I80+J80</f>
        <v>73</v>
      </c>
      <c r="L80" s="185"/>
      <c r="M80" s="170">
        <f t="shared" ref="M80:M144" si="14">K80+L80</f>
        <v>73</v>
      </c>
      <c r="N80" s="185"/>
      <c r="O80" s="170">
        <f t="shared" ref="O80:O144" si="15">M80+N80</f>
        <v>73</v>
      </c>
      <c r="P80" s="185"/>
      <c r="Q80" s="170">
        <f t="shared" ref="Q80:Q144" si="16">O80+P80</f>
        <v>73</v>
      </c>
      <c r="R80" s="185"/>
      <c r="S80" s="173">
        <f t="shared" si="10"/>
        <v>73</v>
      </c>
    </row>
    <row r="81" spans="1:19" ht="36" hidden="1" customHeight="1">
      <c r="A81" s="195" t="s">
        <v>115</v>
      </c>
      <c r="B81" s="182">
        <v>439</v>
      </c>
      <c r="C81" s="183" t="s">
        <v>24</v>
      </c>
      <c r="D81" s="184" t="s">
        <v>359</v>
      </c>
      <c r="E81" s="184" t="s">
        <v>114</v>
      </c>
      <c r="F81" s="185">
        <v>73</v>
      </c>
      <c r="G81" s="185"/>
      <c r="H81" s="185"/>
      <c r="I81" s="170">
        <f t="shared" si="12"/>
        <v>73</v>
      </c>
      <c r="J81" s="185"/>
      <c r="K81" s="170">
        <f t="shared" si="13"/>
        <v>73</v>
      </c>
      <c r="L81" s="185"/>
      <c r="M81" s="170">
        <f t="shared" si="14"/>
        <v>73</v>
      </c>
      <c r="N81" s="185"/>
      <c r="O81" s="170">
        <f t="shared" si="15"/>
        <v>73</v>
      </c>
      <c r="P81" s="185"/>
      <c r="Q81" s="170">
        <f t="shared" si="16"/>
        <v>73</v>
      </c>
      <c r="R81" s="185"/>
      <c r="S81" s="173">
        <f t="shared" si="10"/>
        <v>73</v>
      </c>
    </row>
    <row r="82" spans="1:19" ht="57" hidden="1" customHeight="1">
      <c r="A82" s="193" t="s">
        <v>583</v>
      </c>
      <c r="B82" s="182">
        <v>439</v>
      </c>
      <c r="C82" s="178" t="s">
        <v>24</v>
      </c>
      <c r="D82" s="179" t="s">
        <v>182</v>
      </c>
      <c r="E82" s="179"/>
      <c r="F82" s="180">
        <f t="shared" ref="F82:F84" si="17">SUM(F83)</f>
        <v>50</v>
      </c>
      <c r="G82" s="180"/>
      <c r="H82" s="180"/>
      <c r="I82" s="170">
        <f t="shared" si="12"/>
        <v>50</v>
      </c>
      <c r="J82" s="180"/>
      <c r="K82" s="170">
        <f t="shared" si="13"/>
        <v>50</v>
      </c>
      <c r="L82" s="180"/>
      <c r="M82" s="170">
        <f t="shared" si="14"/>
        <v>50</v>
      </c>
      <c r="N82" s="180"/>
      <c r="O82" s="170">
        <f t="shared" si="15"/>
        <v>50</v>
      </c>
      <c r="P82" s="180"/>
      <c r="Q82" s="170">
        <f t="shared" si="16"/>
        <v>50</v>
      </c>
      <c r="R82" s="180"/>
      <c r="S82" s="173">
        <f t="shared" si="10"/>
        <v>50</v>
      </c>
    </row>
    <row r="83" spans="1:19" ht="57.75" hidden="1" customHeight="1">
      <c r="A83" s="194" t="s">
        <v>294</v>
      </c>
      <c r="B83" s="182">
        <v>439</v>
      </c>
      <c r="C83" s="183" t="s">
        <v>24</v>
      </c>
      <c r="D83" s="184" t="s">
        <v>308</v>
      </c>
      <c r="E83" s="184"/>
      <c r="F83" s="185">
        <f t="shared" si="17"/>
        <v>50</v>
      </c>
      <c r="G83" s="185"/>
      <c r="H83" s="185"/>
      <c r="I83" s="170">
        <f t="shared" si="12"/>
        <v>50</v>
      </c>
      <c r="J83" s="185"/>
      <c r="K83" s="170">
        <f t="shared" si="13"/>
        <v>50</v>
      </c>
      <c r="L83" s="185"/>
      <c r="M83" s="170">
        <f t="shared" si="14"/>
        <v>50</v>
      </c>
      <c r="N83" s="185"/>
      <c r="O83" s="170">
        <f t="shared" si="15"/>
        <v>50</v>
      </c>
      <c r="P83" s="185"/>
      <c r="Q83" s="170">
        <f t="shared" si="16"/>
        <v>50</v>
      </c>
      <c r="R83" s="185"/>
      <c r="S83" s="173">
        <f t="shared" si="10"/>
        <v>50</v>
      </c>
    </row>
    <row r="84" spans="1:19" ht="51.75" hidden="1" customHeight="1">
      <c r="A84" s="194" t="s">
        <v>513</v>
      </c>
      <c r="B84" s="182">
        <v>439</v>
      </c>
      <c r="C84" s="183" t="s">
        <v>24</v>
      </c>
      <c r="D84" s="184" t="s">
        <v>309</v>
      </c>
      <c r="E84" s="184"/>
      <c r="F84" s="185">
        <f t="shared" si="17"/>
        <v>50</v>
      </c>
      <c r="G84" s="185"/>
      <c r="H84" s="185"/>
      <c r="I84" s="170">
        <f t="shared" si="12"/>
        <v>50</v>
      </c>
      <c r="J84" s="185"/>
      <c r="K84" s="170">
        <f t="shared" si="13"/>
        <v>50</v>
      </c>
      <c r="L84" s="185"/>
      <c r="M84" s="170">
        <f t="shared" si="14"/>
        <v>50</v>
      </c>
      <c r="N84" s="185"/>
      <c r="O84" s="170">
        <f t="shared" si="15"/>
        <v>50</v>
      </c>
      <c r="P84" s="185"/>
      <c r="Q84" s="170">
        <f t="shared" si="16"/>
        <v>50</v>
      </c>
      <c r="R84" s="185"/>
      <c r="S84" s="173">
        <f t="shared" si="10"/>
        <v>50</v>
      </c>
    </row>
    <row r="85" spans="1:19" ht="43.5" hidden="1" customHeight="1">
      <c r="A85" s="195" t="s">
        <v>115</v>
      </c>
      <c r="B85" s="182">
        <v>439</v>
      </c>
      <c r="C85" s="183" t="s">
        <v>24</v>
      </c>
      <c r="D85" s="184" t="s">
        <v>309</v>
      </c>
      <c r="E85" s="184" t="s">
        <v>114</v>
      </c>
      <c r="F85" s="185">
        <v>50</v>
      </c>
      <c r="G85" s="185"/>
      <c r="H85" s="185"/>
      <c r="I85" s="170">
        <f t="shared" si="12"/>
        <v>50</v>
      </c>
      <c r="J85" s="185"/>
      <c r="K85" s="170">
        <f t="shared" si="13"/>
        <v>50</v>
      </c>
      <c r="L85" s="185"/>
      <c r="M85" s="170">
        <f t="shared" si="14"/>
        <v>50</v>
      </c>
      <c r="N85" s="185"/>
      <c r="O85" s="170">
        <f t="shared" si="15"/>
        <v>50</v>
      </c>
      <c r="P85" s="185"/>
      <c r="Q85" s="170">
        <f t="shared" si="16"/>
        <v>50</v>
      </c>
      <c r="R85" s="185"/>
      <c r="S85" s="173">
        <f t="shared" si="10"/>
        <v>50</v>
      </c>
    </row>
    <row r="86" spans="1:19" ht="30" hidden="1" customHeight="1">
      <c r="A86" s="193" t="s">
        <v>96</v>
      </c>
      <c r="B86" s="196">
        <v>439</v>
      </c>
      <c r="C86" s="178" t="s">
        <v>97</v>
      </c>
      <c r="D86" s="197"/>
      <c r="E86" s="197"/>
      <c r="F86" s="198">
        <f>SUM(F95,F99,F103)+F87</f>
        <v>2100</v>
      </c>
      <c r="G86" s="198">
        <f>SUM(G95,G99,G103)+G87</f>
        <v>0</v>
      </c>
      <c r="H86" s="198">
        <f>H90</f>
        <v>3852</v>
      </c>
      <c r="I86" s="170">
        <f t="shared" si="12"/>
        <v>5952</v>
      </c>
      <c r="J86" s="198"/>
      <c r="K86" s="170">
        <f t="shared" si="13"/>
        <v>5952</v>
      </c>
      <c r="L86" s="198"/>
      <c r="M86" s="170">
        <f t="shared" si="14"/>
        <v>5952</v>
      </c>
      <c r="N86" s="198"/>
      <c r="O86" s="170">
        <f t="shared" si="15"/>
        <v>5952</v>
      </c>
      <c r="P86" s="198"/>
      <c r="Q86" s="170">
        <f t="shared" si="16"/>
        <v>5952</v>
      </c>
      <c r="R86" s="198"/>
      <c r="S86" s="173">
        <f t="shared" si="10"/>
        <v>5952</v>
      </c>
    </row>
    <row r="87" spans="1:19" s="110" customFormat="1" ht="37.5" hidden="1" customHeight="1">
      <c r="A87" s="193" t="s">
        <v>503</v>
      </c>
      <c r="B87" s="196">
        <v>439</v>
      </c>
      <c r="C87" s="179" t="s">
        <v>489</v>
      </c>
      <c r="D87" s="179"/>
      <c r="E87" s="197"/>
      <c r="F87" s="198">
        <v>0</v>
      </c>
      <c r="G87" s="198"/>
      <c r="H87" s="198"/>
      <c r="I87" s="170">
        <f t="shared" si="12"/>
        <v>0</v>
      </c>
      <c r="J87" s="198"/>
      <c r="K87" s="170">
        <f t="shared" si="13"/>
        <v>0</v>
      </c>
      <c r="L87" s="198"/>
      <c r="M87" s="170">
        <f t="shared" si="14"/>
        <v>0</v>
      </c>
      <c r="N87" s="198"/>
      <c r="O87" s="170">
        <f t="shared" si="15"/>
        <v>0</v>
      </c>
      <c r="P87" s="198"/>
      <c r="Q87" s="170">
        <f t="shared" si="16"/>
        <v>0</v>
      </c>
      <c r="R87" s="198"/>
      <c r="S87" s="173">
        <f t="shared" si="10"/>
        <v>0</v>
      </c>
    </row>
    <row r="88" spans="1:19" s="110" customFormat="1" ht="29.25" hidden="1" customHeight="1">
      <c r="A88" s="181" t="s">
        <v>13</v>
      </c>
      <c r="B88" s="196">
        <v>439</v>
      </c>
      <c r="C88" s="179" t="s">
        <v>489</v>
      </c>
      <c r="D88" s="179" t="s">
        <v>172</v>
      </c>
      <c r="E88" s="197"/>
      <c r="F88" s="198"/>
      <c r="G88" s="198"/>
      <c r="H88" s="198"/>
      <c r="I88" s="170">
        <f t="shared" si="12"/>
        <v>0</v>
      </c>
      <c r="J88" s="198"/>
      <c r="K88" s="170">
        <f t="shared" si="13"/>
        <v>0</v>
      </c>
      <c r="L88" s="198"/>
      <c r="M88" s="170">
        <f t="shared" si="14"/>
        <v>0</v>
      </c>
      <c r="N88" s="198"/>
      <c r="O88" s="170">
        <f t="shared" si="15"/>
        <v>0</v>
      </c>
      <c r="P88" s="198"/>
      <c r="Q88" s="170">
        <f t="shared" si="16"/>
        <v>0</v>
      </c>
      <c r="R88" s="198"/>
      <c r="S88" s="173">
        <f t="shared" si="10"/>
        <v>0</v>
      </c>
    </row>
    <row r="89" spans="1:19" s="110" customFormat="1" ht="45" hidden="1" customHeight="1">
      <c r="A89" s="181" t="s">
        <v>115</v>
      </c>
      <c r="B89" s="199">
        <v>439</v>
      </c>
      <c r="C89" s="184" t="s">
        <v>489</v>
      </c>
      <c r="D89" s="184" t="s">
        <v>621</v>
      </c>
      <c r="E89" s="200" t="s">
        <v>114</v>
      </c>
      <c r="F89" s="201">
        <v>0</v>
      </c>
      <c r="G89" s="201"/>
      <c r="H89" s="201"/>
      <c r="I89" s="170">
        <f t="shared" si="12"/>
        <v>0</v>
      </c>
      <c r="J89" s="201"/>
      <c r="K89" s="170">
        <f t="shared" si="13"/>
        <v>0</v>
      </c>
      <c r="L89" s="201"/>
      <c r="M89" s="170">
        <f t="shared" si="14"/>
        <v>0</v>
      </c>
      <c r="N89" s="201"/>
      <c r="O89" s="170">
        <f t="shared" si="15"/>
        <v>0</v>
      </c>
      <c r="P89" s="201"/>
      <c r="Q89" s="170">
        <f t="shared" si="16"/>
        <v>0</v>
      </c>
      <c r="R89" s="201"/>
      <c r="S89" s="173">
        <f t="shared" si="10"/>
        <v>0</v>
      </c>
    </row>
    <row r="90" spans="1:19" ht="33.75" hidden="1" customHeight="1">
      <c r="A90" s="202" t="s">
        <v>618</v>
      </c>
      <c r="B90" s="203">
        <v>439</v>
      </c>
      <c r="C90" s="204" t="s">
        <v>619</v>
      </c>
      <c r="D90" s="204"/>
      <c r="E90" s="204"/>
      <c r="F90" s="205"/>
      <c r="G90" s="205"/>
      <c r="H90" s="198">
        <f>H92</f>
        <v>3852</v>
      </c>
      <c r="I90" s="170">
        <f t="shared" si="12"/>
        <v>3852</v>
      </c>
      <c r="J90" s="198"/>
      <c r="K90" s="170">
        <f t="shared" si="13"/>
        <v>3852</v>
      </c>
      <c r="L90" s="198"/>
      <c r="M90" s="170">
        <f t="shared" si="14"/>
        <v>3852</v>
      </c>
      <c r="N90" s="198"/>
      <c r="O90" s="170">
        <f t="shared" si="15"/>
        <v>3852</v>
      </c>
      <c r="P90" s="198"/>
      <c r="Q90" s="170">
        <f t="shared" si="16"/>
        <v>3852</v>
      </c>
      <c r="R90" s="198"/>
      <c r="S90" s="173">
        <f t="shared" si="10"/>
        <v>3852</v>
      </c>
    </row>
    <row r="91" spans="1:19" s="110" customFormat="1" ht="33.75" hidden="1" customHeight="1">
      <c r="A91" s="181" t="s">
        <v>13</v>
      </c>
      <c r="B91" s="199">
        <v>439</v>
      </c>
      <c r="C91" s="179" t="s">
        <v>619</v>
      </c>
      <c r="D91" s="179" t="s">
        <v>172</v>
      </c>
      <c r="E91" s="179"/>
      <c r="F91" s="201"/>
      <c r="G91" s="201"/>
      <c r="H91" s="201">
        <f>H92</f>
        <v>3852</v>
      </c>
      <c r="I91" s="170">
        <f t="shared" si="12"/>
        <v>3852</v>
      </c>
      <c r="J91" s="201"/>
      <c r="K91" s="170">
        <f t="shared" si="13"/>
        <v>3852</v>
      </c>
      <c r="L91" s="201"/>
      <c r="M91" s="170">
        <f t="shared" si="14"/>
        <v>3852</v>
      </c>
      <c r="N91" s="201"/>
      <c r="O91" s="170">
        <f t="shared" si="15"/>
        <v>3852</v>
      </c>
      <c r="P91" s="201"/>
      <c r="Q91" s="170">
        <f t="shared" si="16"/>
        <v>3852</v>
      </c>
      <c r="R91" s="201"/>
      <c r="S91" s="173">
        <f t="shared" si="10"/>
        <v>3852</v>
      </c>
    </row>
    <row r="92" spans="1:19" s="110" customFormat="1" ht="34.5" hidden="1" customHeight="1">
      <c r="A92" s="206" t="s">
        <v>623</v>
      </c>
      <c r="B92" s="199">
        <v>439</v>
      </c>
      <c r="C92" s="184" t="s">
        <v>619</v>
      </c>
      <c r="D92" s="184" t="s">
        <v>622</v>
      </c>
      <c r="E92" s="184" t="s">
        <v>620</v>
      </c>
      <c r="F92" s="201"/>
      <c r="G92" s="201"/>
      <c r="H92" s="201">
        <f>H93</f>
        <v>3852</v>
      </c>
      <c r="I92" s="170">
        <f t="shared" si="12"/>
        <v>3852</v>
      </c>
      <c r="J92" s="201"/>
      <c r="K92" s="170">
        <f t="shared" si="13"/>
        <v>3852</v>
      </c>
      <c r="L92" s="201"/>
      <c r="M92" s="170">
        <f t="shared" si="14"/>
        <v>3852</v>
      </c>
      <c r="N92" s="201"/>
      <c r="O92" s="170">
        <f t="shared" si="15"/>
        <v>3852</v>
      </c>
      <c r="P92" s="201"/>
      <c r="Q92" s="170">
        <f t="shared" si="16"/>
        <v>3852</v>
      </c>
      <c r="R92" s="201"/>
      <c r="S92" s="173">
        <f t="shared" si="10"/>
        <v>3852</v>
      </c>
    </row>
    <row r="93" spans="1:19" s="110" customFormat="1" ht="29.25" hidden="1" customHeight="1">
      <c r="A93" s="207" t="s">
        <v>40</v>
      </c>
      <c r="B93" s="203">
        <v>439</v>
      </c>
      <c r="C93" s="208" t="s">
        <v>619</v>
      </c>
      <c r="D93" s="208" t="s">
        <v>622</v>
      </c>
      <c r="E93" s="208" t="s">
        <v>624</v>
      </c>
      <c r="F93" s="201"/>
      <c r="G93" s="201"/>
      <c r="H93" s="201">
        <v>3852</v>
      </c>
      <c r="I93" s="170">
        <f t="shared" si="12"/>
        <v>3852</v>
      </c>
      <c r="J93" s="201"/>
      <c r="K93" s="170">
        <f t="shared" si="13"/>
        <v>3852</v>
      </c>
      <c r="L93" s="201"/>
      <c r="M93" s="170">
        <f t="shared" si="14"/>
        <v>3852</v>
      </c>
      <c r="N93" s="201"/>
      <c r="O93" s="170">
        <f t="shared" si="15"/>
        <v>3852</v>
      </c>
      <c r="P93" s="201"/>
      <c r="Q93" s="170">
        <f t="shared" si="16"/>
        <v>3852</v>
      </c>
      <c r="R93" s="201"/>
      <c r="S93" s="173">
        <f t="shared" si="10"/>
        <v>3852</v>
      </c>
    </row>
    <row r="94" spans="1:19" ht="33" hidden="1" customHeight="1">
      <c r="A94" s="193" t="s">
        <v>22</v>
      </c>
      <c r="B94" s="196">
        <v>439</v>
      </c>
      <c r="C94" s="178" t="s">
        <v>235</v>
      </c>
      <c r="D94" s="197"/>
      <c r="E94" s="197"/>
      <c r="F94" s="198">
        <f>SUM(F95,F99)</f>
        <v>2000</v>
      </c>
      <c r="G94" s="198">
        <f>SUM(G95,G99)</f>
        <v>0</v>
      </c>
      <c r="H94" s="198"/>
      <c r="I94" s="170">
        <f t="shared" si="12"/>
        <v>2000</v>
      </c>
      <c r="J94" s="198"/>
      <c r="K94" s="170">
        <f t="shared" si="13"/>
        <v>2000</v>
      </c>
      <c r="L94" s="198"/>
      <c r="M94" s="170">
        <f t="shared" si="14"/>
        <v>2000</v>
      </c>
      <c r="N94" s="198"/>
      <c r="O94" s="170">
        <f t="shared" si="15"/>
        <v>2000</v>
      </c>
      <c r="P94" s="198"/>
      <c r="Q94" s="170">
        <f t="shared" si="16"/>
        <v>2000</v>
      </c>
      <c r="R94" s="198"/>
      <c r="S94" s="173">
        <f t="shared" si="10"/>
        <v>2000</v>
      </c>
    </row>
    <row r="95" spans="1:19" ht="63" hidden="1" customHeight="1">
      <c r="A95" s="193" t="s">
        <v>564</v>
      </c>
      <c r="B95" s="177">
        <v>439</v>
      </c>
      <c r="C95" s="178" t="s">
        <v>235</v>
      </c>
      <c r="D95" s="179" t="s">
        <v>183</v>
      </c>
      <c r="E95" s="179"/>
      <c r="F95" s="180">
        <f>SUM(F97)</f>
        <v>1000</v>
      </c>
      <c r="G95" s="180"/>
      <c r="H95" s="180"/>
      <c r="I95" s="170">
        <f t="shared" si="12"/>
        <v>1000</v>
      </c>
      <c r="J95" s="180"/>
      <c r="K95" s="170">
        <f t="shared" si="13"/>
        <v>1000</v>
      </c>
      <c r="L95" s="180"/>
      <c r="M95" s="170">
        <f t="shared" si="14"/>
        <v>1000</v>
      </c>
      <c r="N95" s="180"/>
      <c r="O95" s="170">
        <f t="shared" si="15"/>
        <v>1000</v>
      </c>
      <c r="P95" s="180"/>
      <c r="Q95" s="170">
        <f t="shared" si="16"/>
        <v>1000</v>
      </c>
      <c r="R95" s="180"/>
      <c r="S95" s="173">
        <f t="shared" si="10"/>
        <v>1000</v>
      </c>
    </row>
    <row r="96" spans="1:19" ht="27.75" hidden="1" customHeight="1">
      <c r="A96" s="181" t="s">
        <v>316</v>
      </c>
      <c r="B96" s="182">
        <v>439</v>
      </c>
      <c r="C96" s="183" t="s">
        <v>235</v>
      </c>
      <c r="D96" s="184" t="s">
        <v>317</v>
      </c>
      <c r="E96" s="179"/>
      <c r="F96" s="185">
        <f t="shared" ref="F96:F97" si="18">SUM(F97)</f>
        <v>1000</v>
      </c>
      <c r="G96" s="185"/>
      <c r="H96" s="185"/>
      <c r="I96" s="170">
        <f t="shared" si="12"/>
        <v>1000</v>
      </c>
      <c r="J96" s="185"/>
      <c r="K96" s="170">
        <f t="shared" si="13"/>
        <v>1000</v>
      </c>
      <c r="L96" s="185"/>
      <c r="M96" s="170">
        <f t="shared" si="14"/>
        <v>1000</v>
      </c>
      <c r="N96" s="185"/>
      <c r="O96" s="170">
        <f t="shared" si="15"/>
        <v>1000</v>
      </c>
      <c r="P96" s="185"/>
      <c r="Q96" s="170">
        <f t="shared" si="16"/>
        <v>1000</v>
      </c>
      <c r="R96" s="185"/>
      <c r="S96" s="173">
        <f t="shared" si="10"/>
        <v>1000</v>
      </c>
    </row>
    <row r="97" spans="1:19" ht="35.25" hidden="1" customHeight="1">
      <c r="A97" s="195" t="s">
        <v>1</v>
      </c>
      <c r="B97" s="182">
        <v>439</v>
      </c>
      <c r="C97" s="183" t="s">
        <v>235</v>
      </c>
      <c r="D97" s="184" t="s">
        <v>360</v>
      </c>
      <c r="E97" s="184"/>
      <c r="F97" s="185">
        <f t="shared" si="18"/>
        <v>1000</v>
      </c>
      <c r="G97" s="185"/>
      <c r="H97" s="185"/>
      <c r="I97" s="170">
        <f t="shared" si="12"/>
        <v>1000</v>
      </c>
      <c r="J97" s="185"/>
      <c r="K97" s="170">
        <f t="shared" si="13"/>
        <v>1000</v>
      </c>
      <c r="L97" s="185"/>
      <c r="M97" s="170">
        <f t="shared" si="14"/>
        <v>1000</v>
      </c>
      <c r="N97" s="185"/>
      <c r="O97" s="170">
        <f t="shared" si="15"/>
        <v>1000</v>
      </c>
      <c r="P97" s="185"/>
      <c r="Q97" s="170">
        <f t="shared" si="16"/>
        <v>1000</v>
      </c>
      <c r="R97" s="185"/>
      <c r="S97" s="173">
        <f t="shared" si="10"/>
        <v>1000</v>
      </c>
    </row>
    <row r="98" spans="1:19" ht="43.5" hidden="1" customHeight="1">
      <c r="A98" s="190" t="s">
        <v>34</v>
      </c>
      <c r="B98" s="182">
        <v>439</v>
      </c>
      <c r="C98" s="183" t="s">
        <v>235</v>
      </c>
      <c r="D98" s="184" t="s">
        <v>318</v>
      </c>
      <c r="E98" s="184" t="s">
        <v>114</v>
      </c>
      <c r="F98" s="185">
        <v>1000</v>
      </c>
      <c r="G98" s="185"/>
      <c r="H98" s="185"/>
      <c r="I98" s="170">
        <f t="shared" si="12"/>
        <v>1000</v>
      </c>
      <c r="J98" s="185"/>
      <c r="K98" s="170">
        <f t="shared" si="13"/>
        <v>1000</v>
      </c>
      <c r="L98" s="185"/>
      <c r="M98" s="170">
        <f t="shared" si="14"/>
        <v>1000</v>
      </c>
      <c r="N98" s="185"/>
      <c r="O98" s="170">
        <f t="shared" si="15"/>
        <v>1000</v>
      </c>
      <c r="P98" s="185"/>
      <c r="Q98" s="170">
        <f t="shared" si="16"/>
        <v>1000</v>
      </c>
      <c r="R98" s="185"/>
      <c r="S98" s="173">
        <f t="shared" si="10"/>
        <v>1000</v>
      </c>
    </row>
    <row r="99" spans="1:19" ht="46.5" hidden="1" customHeight="1">
      <c r="A99" s="192" t="s">
        <v>587</v>
      </c>
      <c r="B99" s="196">
        <v>439</v>
      </c>
      <c r="C99" s="178" t="s">
        <v>235</v>
      </c>
      <c r="D99" s="179" t="s">
        <v>184</v>
      </c>
      <c r="E99" s="209"/>
      <c r="F99" s="210">
        <f>SUM(F101)</f>
        <v>1000</v>
      </c>
      <c r="G99" s="210"/>
      <c r="H99" s="210"/>
      <c r="I99" s="170">
        <f t="shared" si="12"/>
        <v>1000</v>
      </c>
      <c r="J99" s="210"/>
      <c r="K99" s="170">
        <f t="shared" si="13"/>
        <v>1000</v>
      </c>
      <c r="L99" s="210"/>
      <c r="M99" s="170">
        <f t="shared" si="14"/>
        <v>1000</v>
      </c>
      <c r="N99" s="210"/>
      <c r="O99" s="170">
        <f t="shared" si="15"/>
        <v>1000</v>
      </c>
      <c r="P99" s="210"/>
      <c r="Q99" s="170">
        <f t="shared" si="16"/>
        <v>1000</v>
      </c>
      <c r="R99" s="210"/>
      <c r="S99" s="173">
        <f t="shared" si="10"/>
        <v>1000</v>
      </c>
    </row>
    <row r="100" spans="1:19" ht="40.5" hidden="1" customHeight="1">
      <c r="A100" s="181" t="s">
        <v>296</v>
      </c>
      <c r="B100" s="199">
        <v>439</v>
      </c>
      <c r="C100" s="183" t="s">
        <v>235</v>
      </c>
      <c r="D100" s="184" t="s">
        <v>319</v>
      </c>
      <c r="E100" s="211"/>
      <c r="F100" s="212">
        <f t="shared" ref="F100:F101" si="19">SUM(F101)</f>
        <v>1000</v>
      </c>
      <c r="G100" s="212"/>
      <c r="H100" s="212"/>
      <c r="I100" s="170">
        <f t="shared" si="12"/>
        <v>1000</v>
      </c>
      <c r="J100" s="212"/>
      <c r="K100" s="170">
        <f t="shared" si="13"/>
        <v>1000</v>
      </c>
      <c r="L100" s="212"/>
      <c r="M100" s="170">
        <f t="shared" si="14"/>
        <v>1000</v>
      </c>
      <c r="N100" s="212"/>
      <c r="O100" s="170">
        <f t="shared" si="15"/>
        <v>1000</v>
      </c>
      <c r="P100" s="212"/>
      <c r="Q100" s="170">
        <f t="shared" si="16"/>
        <v>1000</v>
      </c>
      <c r="R100" s="212"/>
      <c r="S100" s="173">
        <f t="shared" si="10"/>
        <v>1000</v>
      </c>
    </row>
    <row r="101" spans="1:19" ht="44.25" hidden="1" customHeight="1">
      <c r="A101" s="191" t="s">
        <v>566</v>
      </c>
      <c r="B101" s="182">
        <v>439</v>
      </c>
      <c r="C101" s="183" t="s">
        <v>235</v>
      </c>
      <c r="D101" s="184" t="s">
        <v>320</v>
      </c>
      <c r="E101" s="211"/>
      <c r="F101" s="212">
        <f t="shared" si="19"/>
        <v>1000</v>
      </c>
      <c r="G101" s="212"/>
      <c r="H101" s="212"/>
      <c r="I101" s="170">
        <f t="shared" si="12"/>
        <v>1000</v>
      </c>
      <c r="J101" s="212"/>
      <c r="K101" s="170">
        <f t="shared" si="13"/>
        <v>1000</v>
      </c>
      <c r="L101" s="212"/>
      <c r="M101" s="170">
        <f t="shared" si="14"/>
        <v>1000</v>
      </c>
      <c r="N101" s="212"/>
      <c r="O101" s="170">
        <f t="shared" si="15"/>
        <v>1000</v>
      </c>
      <c r="P101" s="212"/>
      <c r="Q101" s="170">
        <f t="shared" si="16"/>
        <v>1000</v>
      </c>
      <c r="R101" s="212"/>
      <c r="S101" s="173">
        <f t="shared" si="10"/>
        <v>1000</v>
      </c>
    </row>
    <row r="102" spans="1:19" ht="30.75" hidden="1" customHeight="1">
      <c r="A102" s="195" t="s">
        <v>115</v>
      </c>
      <c r="B102" s="182">
        <v>439</v>
      </c>
      <c r="C102" s="183" t="s">
        <v>235</v>
      </c>
      <c r="D102" s="184" t="s">
        <v>320</v>
      </c>
      <c r="E102" s="184" t="s">
        <v>114</v>
      </c>
      <c r="F102" s="185">
        <v>1000</v>
      </c>
      <c r="G102" s="185"/>
      <c r="H102" s="185"/>
      <c r="I102" s="170">
        <f t="shared" si="12"/>
        <v>1000</v>
      </c>
      <c r="J102" s="185"/>
      <c r="K102" s="170">
        <f t="shared" si="13"/>
        <v>1000</v>
      </c>
      <c r="L102" s="185"/>
      <c r="M102" s="170">
        <f t="shared" si="14"/>
        <v>1000</v>
      </c>
      <c r="N102" s="185"/>
      <c r="O102" s="170">
        <f t="shared" si="15"/>
        <v>1000</v>
      </c>
      <c r="P102" s="185"/>
      <c r="Q102" s="170">
        <f t="shared" si="16"/>
        <v>1000</v>
      </c>
      <c r="R102" s="185"/>
      <c r="S102" s="173">
        <f t="shared" si="10"/>
        <v>1000</v>
      </c>
    </row>
    <row r="103" spans="1:19" ht="44.25" hidden="1" customHeight="1">
      <c r="A103" s="189" t="s">
        <v>567</v>
      </c>
      <c r="B103" s="182">
        <v>439</v>
      </c>
      <c r="C103" s="183" t="s">
        <v>235</v>
      </c>
      <c r="D103" s="184" t="s">
        <v>419</v>
      </c>
      <c r="E103" s="184"/>
      <c r="F103" s="180">
        <f t="shared" ref="F103:F104" si="20">SUM(F104)</f>
        <v>100</v>
      </c>
      <c r="G103" s="180"/>
      <c r="H103" s="180"/>
      <c r="I103" s="170">
        <f t="shared" si="12"/>
        <v>100</v>
      </c>
      <c r="J103" s="180"/>
      <c r="K103" s="170">
        <f t="shared" si="13"/>
        <v>100</v>
      </c>
      <c r="L103" s="180"/>
      <c r="M103" s="170">
        <f t="shared" si="14"/>
        <v>100</v>
      </c>
      <c r="N103" s="180"/>
      <c r="O103" s="170">
        <f t="shared" si="15"/>
        <v>100</v>
      </c>
      <c r="P103" s="180"/>
      <c r="Q103" s="170">
        <f t="shared" si="16"/>
        <v>100</v>
      </c>
      <c r="R103" s="180"/>
      <c r="S103" s="173">
        <f t="shared" si="10"/>
        <v>100</v>
      </c>
    </row>
    <row r="104" spans="1:19" ht="37.5" hidden="1" customHeight="1">
      <c r="A104" s="190" t="s">
        <v>422</v>
      </c>
      <c r="B104" s="182">
        <v>439</v>
      </c>
      <c r="C104" s="183" t="s">
        <v>235</v>
      </c>
      <c r="D104" s="184" t="s">
        <v>419</v>
      </c>
      <c r="E104" s="184"/>
      <c r="F104" s="185">
        <f t="shared" si="20"/>
        <v>100</v>
      </c>
      <c r="G104" s="185"/>
      <c r="H104" s="185"/>
      <c r="I104" s="170">
        <f t="shared" si="12"/>
        <v>100</v>
      </c>
      <c r="J104" s="185"/>
      <c r="K104" s="170">
        <f t="shared" si="13"/>
        <v>100</v>
      </c>
      <c r="L104" s="185"/>
      <c r="M104" s="170">
        <f t="shared" si="14"/>
        <v>100</v>
      </c>
      <c r="N104" s="185"/>
      <c r="O104" s="170">
        <f t="shared" si="15"/>
        <v>100</v>
      </c>
      <c r="P104" s="185"/>
      <c r="Q104" s="170">
        <f t="shared" si="16"/>
        <v>100</v>
      </c>
      <c r="R104" s="185"/>
      <c r="S104" s="173">
        <f t="shared" si="10"/>
        <v>100</v>
      </c>
    </row>
    <row r="105" spans="1:19" ht="30" hidden="1" customHeight="1">
      <c r="A105" s="195" t="s">
        <v>115</v>
      </c>
      <c r="B105" s="182">
        <v>439</v>
      </c>
      <c r="C105" s="183" t="s">
        <v>235</v>
      </c>
      <c r="D105" s="184" t="s">
        <v>419</v>
      </c>
      <c r="E105" s="184" t="s">
        <v>114</v>
      </c>
      <c r="F105" s="185">
        <v>100</v>
      </c>
      <c r="G105" s="185"/>
      <c r="H105" s="185"/>
      <c r="I105" s="170">
        <f t="shared" si="12"/>
        <v>100</v>
      </c>
      <c r="J105" s="185"/>
      <c r="K105" s="170">
        <f t="shared" si="13"/>
        <v>100</v>
      </c>
      <c r="L105" s="185"/>
      <c r="M105" s="170">
        <f t="shared" si="14"/>
        <v>100</v>
      </c>
      <c r="N105" s="185"/>
      <c r="O105" s="170">
        <f t="shared" si="15"/>
        <v>100</v>
      </c>
      <c r="P105" s="185"/>
      <c r="Q105" s="170">
        <f t="shared" si="16"/>
        <v>100</v>
      </c>
      <c r="R105" s="185"/>
      <c r="S105" s="173">
        <f t="shared" si="10"/>
        <v>100</v>
      </c>
    </row>
    <row r="106" spans="1:19" ht="26.25" hidden="1" customHeight="1">
      <c r="A106" s="176" t="s">
        <v>65</v>
      </c>
      <c r="B106" s="177">
        <v>439</v>
      </c>
      <c r="C106" s="178" t="s">
        <v>153</v>
      </c>
      <c r="D106" s="179"/>
      <c r="E106" s="179"/>
      <c r="F106" s="180">
        <f>SUM(F111,F107)</f>
        <v>16829</v>
      </c>
      <c r="G106" s="180">
        <f>SUM(G111,G107)</f>
        <v>0</v>
      </c>
      <c r="H106" s="180"/>
      <c r="I106" s="170">
        <f t="shared" si="12"/>
        <v>16829</v>
      </c>
      <c r="J106" s="180"/>
      <c r="K106" s="170">
        <f t="shared" si="13"/>
        <v>16829</v>
      </c>
      <c r="L106" s="180"/>
      <c r="M106" s="170">
        <f t="shared" si="14"/>
        <v>16829</v>
      </c>
      <c r="N106" s="180"/>
      <c r="O106" s="170">
        <f t="shared" si="15"/>
        <v>16829</v>
      </c>
      <c r="P106" s="180"/>
      <c r="Q106" s="170">
        <f t="shared" si="16"/>
        <v>16829</v>
      </c>
      <c r="R106" s="180"/>
      <c r="S106" s="173">
        <f t="shared" si="10"/>
        <v>16829</v>
      </c>
    </row>
    <row r="107" spans="1:19" ht="41.25" hidden="1" customHeight="1">
      <c r="A107" s="192" t="s">
        <v>578</v>
      </c>
      <c r="B107" s="177">
        <v>439</v>
      </c>
      <c r="C107" s="178" t="s">
        <v>236</v>
      </c>
      <c r="D107" s="179"/>
      <c r="E107" s="179"/>
      <c r="F107" s="180">
        <f t="shared" ref="F107:F109" si="21">SUM(F108)</f>
        <v>10829</v>
      </c>
      <c r="G107" s="180"/>
      <c r="H107" s="180"/>
      <c r="I107" s="170">
        <f t="shared" si="12"/>
        <v>10829</v>
      </c>
      <c r="J107" s="180"/>
      <c r="K107" s="170">
        <f t="shared" si="13"/>
        <v>10829</v>
      </c>
      <c r="L107" s="180"/>
      <c r="M107" s="170">
        <f t="shared" si="14"/>
        <v>10829</v>
      </c>
      <c r="N107" s="180"/>
      <c r="O107" s="170">
        <f t="shared" si="15"/>
        <v>10829</v>
      </c>
      <c r="P107" s="180"/>
      <c r="Q107" s="170">
        <f t="shared" si="16"/>
        <v>10829</v>
      </c>
      <c r="R107" s="180"/>
      <c r="S107" s="173">
        <f t="shared" si="10"/>
        <v>10829</v>
      </c>
    </row>
    <row r="108" spans="1:19" ht="27" hidden="1" customHeight="1">
      <c r="A108" s="191" t="s">
        <v>388</v>
      </c>
      <c r="B108" s="177">
        <v>439</v>
      </c>
      <c r="C108" s="178" t="s">
        <v>236</v>
      </c>
      <c r="D108" s="184" t="s">
        <v>387</v>
      </c>
      <c r="E108" s="179"/>
      <c r="F108" s="180">
        <f t="shared" si="21"/>
        <v>10829</v>
      </c>
      <c r="G108" s="180"/>
      <c r="H108" s="180"/>
      <c r="I108" s="170">
        <f t="shared" si="12"/>
        <v>10829</v>
      </c>
      <c r="J108" s="180"/>
      <c r="K108" s="170">
        <f t="shared" si="13"/>
        <v>10829</v>
      </c>
      <c r="L108" s="180"/>
      <c r="M108" s="170">
        <f t="shared" si="14"/>
        <v>10829</v>
      </c>
      <c r="N108" s="180"/>
      <c r="O108" s="170">
        <f t="shared" si="15"/>
        <v>10829</v>
      </c>
      <c r="P108" s="180"/>
      <c r="Q108" s="170">
        <f t="shared" si="16"/>
        <v>10829</v>
      </c>
      <c r="R108" s="180"/>
      <c r="S108" s="173">
        <f t="shared" si="10"/>
        <v>10829</v>
      </c>
    </row>
    <row r="109" spans="1:19" ht="22.5" hidden="1" customHeight="1">
      <c r="A109" s="181" t="s">
        <v>212</v>
      </c>
      <c r="B109" s="182">
        <v>439</v>
      </c>
      <c r="C109" s="183" t="s">
        <v>236</v>
      </c>
      <c r="D109" s="184" t="s">
        <v>386</v>
      </c>
      <c r="E109" s="184"/>
      <c r="F109" s="185">
        <f t="shared" si="21"/>
        <v>10829</v>
      </c>
      <c r="G109" s="185"/>
      <c r="H109" s="185"/>
      <c r="I109" s="170">
        <f t="shared" si="12"/>
        <v>10829</v>
      </c>
      <c r="J109" s="185"/>
      <c r="K109" s="170">
        <f t="shared" si="13"/>
        <v>10829</v>
      </c>
      <c r="L109" s="185"/>
      <c r="M109" s="170">
        <f t="shared" si="14"/>
        <v>10829</v>
      </c>
      <c r="N109" s="185"/>
      <c r="O109" s="170">
        <f t="shared" si="15"/>
        <v>10829</v>
      </c>
      <c r="P109" s="185"/>
      <c r="Q109" s="170">
        <f t="shared" si="16"/>
        <v>10829</v>
      </c>
      <c r="R109" s="185"/>
      <c r="S109" s="173">
        <f t="shared" si="10"/>
        <v>10829</v>
      </c>
    </row>
    <row r="110" spans="1:19" ht="27.75" hidden="1" customHeight="1">
      <c r="A110" s="181" t="s">
        <v>87</v>
      </c>
      <c r="B110" s="182">
        <v>439</v>
      </c>
      <c r="C110" s="183" t="s">
        <v>236</v>
      </c>
      <c r="D110" s="184" t="s">
        <v>386</v>
      </c>
      <c r="E110" s="184" t="s">
        <v>436</v>
      </c>
      <c r="F110" s="185">
        <v>10829</v>
      </c>
      <c r="G110" s="185"/>
      <c r="H110" s="185"/>
      <c r="I110" s="170">
        <f t="shared" si="12"/>
        <v>10829</v>
      </c>
      <c r="J110" s="185"/>
      <c r="K110" s="170">
        <f t="shared" si="13"/>
        <v>10829</v>
      </c>
      <c r="L110" s="185"/>
      <c r="M110" s="170">
        <f t="shared" si="14"/>
        <v>10829</v>
      </c>
      <c r="N110" s="185"/>
      <c r="O110" s="170">
        <f t="shared" si="15"/>
        <v>10829</v>
      </c>
      <c r="P110" s="185"/>
      <c r="Q110" s="170">
        <f t="shared" si="16"/>
        <v>10829</v>
      </c>
      <c r="R110" s="185"/>
      <c r="S110" s="173">
        <f t="shared" si="10"/>
        <v>10829</v>
      </c>
    </row>
    <row r="111" spans="1:19" ht="24.75" hidden="1" customHeight="1">
      <c r="A111" s="176" t="s">
        <v>26</v>
      </c>
      <c r="B111" s="177">
        <v>439</v>
      </c>
      <c r="C111" s="178" t="s">
        <v>243</v>
      </c>
      <c r="D111" s="184"/>
      <c r="E111" s="184"/>
      <c r="F111" s="180">
        <f>SUM(F112)</f>
        <v>6000</v>
      </c>
      <c r="G111" s="180"/>
      <c r="H111" s="180"/>
      <c r="I111" s="170">
        <f t="shared" si="12"/>
        <v>6000</v>
      </c>
      <c r="J111" s="180"/>
      <c r="K111" s="170">
        <f t="shared" si="13"/>
        <v>6000</v>
      </c>
      <c r="L111" s="180"/>
      <c r="M111" s="170">
        <f t="shared" si="14"/>
        <v>6000</v>
      </c>
      <c r="N111" s="180"/>
      <c r="O111" s="170">
        <f t="shared" si="15"/>
        <v>6000</v>
      </c>
      <c r="P111" s="180"/>
      <c r="Q111" s="170">
        <f t="shared" si="16"/>
        <v>6000</v>
      </c>
      <c r="R111" s="180"/>
      <c r="S111" s="173">
        <f t="shared" si="10"/>
        <v>6000</v>
      </c>
    </row>
    <row r="112" spans="1:19" ht="35.25" hidden="1" customHeight="1">
      <c r="A112" s="192" t="s">
        <v>578</v>
      </c>
      <c r="B112" s="177">
        <v>439</v>
      </c>
      <c r="C112" s="178" t="s">
        <v>243</v>
      </c>
      <c r="D112" s="179" t="s">
        <v>186</v>
      </c>
      <c r="E112" s="179"/>
      <c r="F112" s="180">
        <f>SUM(F114,F117,F120,F123)</f>
        <v>6000</v>
      </c>
      <c r="G112" s="180"/>
      <c r="H112" s="180"/>
      <c r="I112" s="170">
        <f t="shared" si="12"/>
        <v>6000</v>
      </c>
      <c r="J112" s="180"/>
      <c r="K112" s="170">
        <f t="shared" si="13"/>
        <v>6000</v>
      </c>
      <c r="L112" s="180"/>
      <c r="M112" s="170">
        <f t="shared" si="14"/>
        <v>6000</v>
      </c>
      <c r="N112" s="180"/>
      <c r="O112" s="170">
        <f t="shared" si="15"/>
        <v>6000</v>
      </c>
      <c r="P112" s="180"/>
      <c r="Q112" s="170">
        <f t="shared" si="16"/>
        <v>6000</v>
      </c>
      <c r="R112" s="180"/>
      <c r="S112" s="173">
        <f t="shared" si="10"/>
        <v>6000</v>
      </c>
    </row>
    <row r="113" spans="1:19" ht="32.25" hidden="1" customHeight="1">
      <c r="A113" s="191" t="s">
        <v>299</v>
      </c>
      <c r="B113" s="182">
        <v>439</v>
      </c>
      <c r="C113" s="183" t="s">
        <v>243</v>
      </c>
      <c r="D113" s="184" t="s">
        <v>337</v>
      </c>
      <c r="E113" s="184"/>
      <c r="F113" s="180">
        <f>F114</f>
        <v>800</v>
      </c>
      <c r="G113" s="180"/>
      <c r="H113" s="180"/>
      <c r="I113" s="170">
        <f t="shared" si="12"/>
        <v>800</v>
      </c>
      <c r="J113" s="180"/>
      <c r="K113" s="170">
        <f t="shared" si="13"/>
        <v>800</v>
      </c>
      <c r="L113" s="180"/>
      <c r="M113" s="170">
        <f t="shared" si="14"/>
        <v>800</v>
      </c>
      <c r="N113" s="180"/>
      <c r="O113" s="170">
        <f t="shared" si="15"/>
        <v>800</v>
      </c>
      <c r="P113" s="180"/>
      <c r="Q113" s="170">
        <f t="shared" si="16"/>
        <v>800</v>
      </c>
      <c r="R113" s="180"/>
      <c r="S113" s="173">
        <f t="shared" si="10"/>
        <v>800</v>
      </c>
    </row>
    <row r="114" spans="1:19" ht="29.25" hidden="1" customHeight="1">
      <c r="A114" s="191" t="s">
        <v>201</v>
      </c>
      <c r="B114" s="182">
        <v>439</v>
      </c>
      <c r="C114" s="183" t="s">
        <v>243</v>
      </c>
      <c r="D114" s="184" t="s">
        <v>338</v>
      </c>
      <c r="E114" s="184"/>
      <c r="F114" s="185">
        <f>SUM(F115)+F116</f>
        <v>800</v>
      </c>
      <c r="G114" s="185"/>
      <c r="H114" s="185"/>
      <c r="I114" s="170">
        <f t="shared" si="12"/>
        <v>800</v>
      </c>
      <c r="J114" s="185"/>
      <c r="K114" s="170">
        <f t="shared" si="13"/>
        <v>800</v>
      </c>
      <c r="L114" s="185"/>
      <c r="M114" s="170">
        <f t="shared" si="14"/>
        <v>800</v>
      </c>
      <c r="N114" s="185"/>
      <c r="O114" s="170">
        <f t="shared" si="15"/>
        <v>800</v>
      </c>
      <c r="P114" s="185"/>
      <c r="Q114" s="170">
        <f t="shared" si="16"/>
        <v>800</v>
      </c>
      <c r="R114" s="185"/>
      <c r="S114" s="173">
        <f t="shared" si="10"/>
        <v>800</v>
      </c>
    </row>
    <row r="115" spans="1:19" ht="30" hidden="1" customHeight="1">
      <c r="A115" s="195" t="s">
        <v>115</v>
      </c>
      <c r="B115" s="182">
        <v>439</v>
      </c>
      <c r="C115" s="183" t="s">
        <v>243</v>
      </c>
      <c r="D115" s="184" t="s">
        <v>338</v>
      </c>
      <c r="E115" s="184" t="s">
        <v>114</v>
      </c>
      <c r="F115" s="185">
        <v>700</v>
      </c>
      <c r="G115" s="185"/>
      <c r="H115" s="185"/>
      <c r="I115" s="170">
        <f t="shared" si="12"/>
        <v>700</v>
      </c>
      <c r="J115" s="185"/>
      <c r="K115" s="170">
        <f t="shared" si="13"/>
        <v>700</v>
      </c>
      <c r="L115" s="185"/>
      <c r="M115" s="170">
        <f t="shared" si="14"/>
        <v>700</v>
      </c>
      <c r="N115" s="185"/>
      <c r="O115" s="170">
        <f t="shared" si="15"/>
        <v>700</v>
      </c>
      <c r="P115" s="185"/>
      <c r="Q115" s="170">
        <f t="shared" si="16"/>
        <v>700</v>
      </c>
      <c r="R115" s="185"/>
      <c r="S115" s="173">
        <f t="shared" si="10"/>
        <v>700</v>
      </c>
    </row>
    <row r="116" spans="1:19" ht="24.75" hidden="1" customHeight="1">
      <c r="A116" s="194" t="s">
        <v>216</v>
      </c>
      <c r="B116" s="182">
        <v>439</v>
      </c>
      <c r="C116" s="183" t="s">
        <v>243</v>
      </c>
      <c r="D116" s="184" t="s">
        <v>338</v>
      </c>
      <c r="E116" s="184" t="s">
        <v>226</v>
      </c>
      <c r="F116" s="185">
        <v>100</v>
      </c>
      <c r="G116" s="185"/>
      <c r="H116" s="185"/>
      <c r="I116" s="170">
        <f t="shared" si="12"/>
        <v>100</v>
      </c>
      <c r="J116" s="185"/>
      <c r="K116" s="170">
        <f t="shared" si="13"/>
        <v>100</v>
      </c>
      <c r="L116" s="185"/>
      <c r="M116" s="170">
        <f t="shared" si="14"/>
        <v>100</v>
      </c>
      <c r="N116" s="185"/>
      <c r="O116" s="170">
        <f t="shared" si="15"/>
        <v>100</v>
      </c>
      <c r="P116" s="185"/>
      <c r="Q116" s="170">
        <f t="shared" si="16"/>
        <v>100</v>
      </c>
      <c r="R116" s="185"/>
      <c r="S116" s="173">
        <f t="shared" si="10"/>
        <v>100</v>
      </c>
    </row>
    <row r="117" spans="1:19" ht="31.5" hidden="1" customHeight="1">
      <c r="A117" s="181" t="s">
        <v>202</v>
      </c>
      <c r="B117" s="182">
        <v>439</v>
      </c>
      <c r="C117" s="183" t="s">
        <v>243</v>
      </c>
      <c r="D117" s="184" t="s">
        <v>339</v>
      </c>
      <c r="E117" s="179"/>
      <c r="F117" s="185">
        <f>SUM(F119)+F118</f>
        <v>5000</v>
      </c>
      <c r="G117" s="185"/>
      <c r="H117" s="185"/>
      <c r="I117" s="170">
        <f t="shared" si="12"/>
        <v>5000</v>
      </c>
      <c r="J117" s="185"/>
      <c r="K117" s="170">
        <f t="shared" si="13"/>
        <v>5000</v>
      </c>
      <c r="L117" s="185"/>
      <c r="M117" s="170">
        <f t="shared" si="14"/>
        <v>5000</v>
      </c>
      <c r="N117" s="185"/>
      <c r="O117" s="170">
        <f t="shared" si="15"/>
        <v>5000</v>
      </c>
      <c r="P117" s="185"/>
      <c r="Q117" s="170">
        <f t="shared" si="16"/>
        <v>5000</v>
      </c>
      <c r="R117" s="185"/>
      <c r="S117" s="173">
        <f t="shared" si="10"/>
        <v>5000</v>
      </c>
    </row>
    <row r="118" spans="1:19" ht="31.5" hidden="1" customHeight="1">
      <c r="A118" s="195" t="s">
        <v>115</v>
      </c>
      <c r="B118" s="182">
        <v>439</v>
      </c>
      <c r="C118" s="183" t="s">
        <v>243</v>
      </c>
      <c r="D118" s="184" t="s">
        <v>339</v>
      </c>
      <c r="E118" s="184" t="s">
        <v>114</v>
      </c>
      <c r="F118" s="185">
        <v>1000</v>
      </c>
      <c r="G118" s="185"/>
      <c r="H118" s="185"/>
      <c r="I118" s="170">
        <f t="shared" si="12"/>
        <v>1000</v>
      </c>
      <c r="J118" s="185"/>
      <c r="K118" s="170">
        <f t="shared" si="13"/>
        <v>1000</v>
      </c>
      <c r="L118" s="185"/>
      <c r="M118" s="170">
        <f t="shared" si="14"/>
        <v>1000</v>
      </c>
      <c r="N118" s="185"/>
      <c r="O118" s="170">
        <f t="shared" si="15"/>
        <v>1000</v>
      </c>
      <c r="P118" s="185"/>
      <c r="Q118" s="170">
        <f t="shared" si="16"/>
        <v>1000</v>
      </c>
      <c r="R118" s="185"/>
      <c r="S118" s="173">
        <f t="shared" si="10"/>
        <v>1000</v>
      </c>
    </row>
    <row r="119" spans="1:19" ht="21" hidden="1" customHeight="1">
      <c r="A119" s="194" t="s">
        <v>216</v>
      </c>
      <c r="B119" s="182">
        <v>439</v>
      </c>
      <c r="C119" s="183" t="s">
        <v>243</v>
      </c>
      <c r="D119" s="184" t="s">
        <v>339</v>
      </c>
      <c r="E119" s="184" t="s">
        <v>226</v>
      </c>
      <c r="F119" s="185">
        <v>4000</v>
      </c>
      <c r="G119" s="185"/>
      <c r="H119" s="185"/>
      <c r="I119" s="170">
        <f t="shared" si="12"/>
        <v>4000</v>
      </c>
      <c r="J119" s="185"/>
      <c r="K119" s="170">
        <f t="shared" si="13"/>
        <v>4000</v>
      </c>
      <c r="L119" s="185"/>
      <c r="M119" s="170">
        <f t="shared" si="14"/>
        <v>4000</v>
      </c>
      <c r="N119" s="185"/>
      <c r="O119" s="170">
        <f t="shared" si="15"/>
        <v>4000</v>
      </c>
      <c r="P119" s="185"/>
      <c r="Q119" s="170">
        <f t="shared" si="16"/>
        <v>4000</v>
      </c>
      <c r="R119" s="185"/>
      <c r="S119" s="173">
        <f t="shared" si="10"/>
        <v>4000</v>
      </c>
    </row>
    <row r="120" spans="1:19" ht="33" hidden="1" customHeight="1">
      <c r="A120" s="191" t="s">
        <v>390</v>
      </c>
      <c r="B120" s="182">
        <v>439</v>
      </c>
      <c r="C120" s="184" t="s">
        <v>243</v>
      </c>
      <c r="D120" s="184" t="s">
        <v>392</v>
      </c>
      <c r="E120" s="184"/>
      <c r="F120" s="185">
        <v>100</v>
      </c>
      <c r="G120" s="185"/>
      <c r="H120" s="185"/>
      <c r="I120" s="170">
        <f t="shared" si="12"/>
        <v>100</v>
      </c>
      <c r="J120" s="185"/>
      <c r="K120" s="170">
        <f t="shared" si="13"/>
        <v>100</v>
      </c>
      <c r="L120" s="185"/>
      <c r="M120" s="170">
        <f t="shared" si="14"/>
        <v>100</v>
      </c>
      <c r="N120" s="185"/>
      <c r="O120" s="170">
        <f t="shared" si="15"/>
        <v>100</v>
      </c>
      <c r="P120" s="185"/>
      <c r="Q120" s="170">
        <f t="shared" si="16"/>
        <v>100</v>
      </c>
      <c r="R120" s="185"/>
      <c r="S120" s="173">
        <f t="shared" si="10"/>
        <v>100</v>
      </c>
    </row>
    <row r="121" spans="1:19" ht="32.25" hidden="1" customHeight="1">
      <c r="A121" s="181" t="s">
        <v>395</v>
      </c>
      <c r="B121" s="182">
        <v>439</v>
      </c>
      <c r="C121" s="184" t="s">
        <v>243</v>
      </c>
      <c r="D121" s="184" t="s">
        <v>393</v>
      </c>
      <c r="E121" s="184"/>
      <c r="F121" s="185">
        <v>100</v>
      </c>
      <c r="G121" s="185"/>
      <c r="H121" s="185"/>
      <c r="I121" s="170">
        <f t="shared" si="12"/>
        <v>100</v>
      </c>
      <c r="J121" s="185"/>
      <c r="K121" s="170">
        <f t="shared" si="13"/>
        <v>100</v>
      </c>
      <c r="L121" s="185"/>
      <c r="M121" s="170">
        <f t="shared" si="14"/>
        <v>100</v>
      </c>
      <c r="N121" s="185"/>
      <c r="O121" s="170">
        <f t="shared" si="15"/>
        <v>100</v>
      </c>
      <c r="P121" s="185"/>
      <c r="Q121" s="170">
        <f t="shared" si="16"/>
        <v>100</v>
      </c>
      <c r="R121" s="185"/>
      <c r="S121" s="173">
        <f t="shared" si="10"/>
        <v>100</v>
      </c>
    </row>
    <row r="122" spans="1:19" ht="35.25" hidden="1" customHeight="1">
      <c r="A122" s="195" t="s">
        <v>115</v>
      </c>
      <c r="B122" s="182">
        <v>439</v>
      </c>
      <c r="C122" s="184" t="s">
        <v>243</v>
      </c>
      <c r="D122" s="184" t="s">
        <v>393</v>
      </c>
      <c r="E122" s="184" t="s">
        <v>114</v>
      </c>
      <c r="F122" s="185">
        <v>100</v>
      </c>
      <c r="G122" s="185"/>
      <c r="H122" s="185"/>
      <c r="I122" s="170">
        <f t="shared" si="12"/>
        <v>100</v>
      </c>
      <c r="J122" s="185"/>
      <c r="K122" s="170">
        <f t="shared" si="13"/>
        <v>100</v>
      </c>
      <c r="L122" s="185"/>
      <c r="M122" s="170">
        <f t="shared" si="14"/>
        <v>100</v>
      </c>
      <c r="N122" s="185"/>
      <c r="O122" s="170">
        <f t="shared" si="15"/>
        <v>100</v>
      </c>
      <c r="P122" s="185"/>
      <c r="Q122" s="170">
        <f t="shared" si="16"/>
        <v>100</v>
      </c>
      <c r="R122" s="185"/>
      <c r="S122" s="173">
        <f t="shared" si="10"/>
        <v>100</v>
      </c>
    </row>
    <row r="123" spans="1:19" ht="25.5" hidden="1" customHeight="1">
      <c r="A123" s="181" t="s">
        <v>480</v>
      </c>
      <c r="B123" s="177">
        <v>439</v>
      </c>
      <c r="C123" s="179" t="s">
        <v>243</v>
      </c>
      <c r="D123" s="179" t="s">
        <v>479</v>
      </c>
      <c r="E123" s="179"/>
      <c r="F123" s="180">
        <f>F124</f>
        <v>100</v>
      </c>
      <c r="G123" s="180"/>
      <c r="H123" s="180"/>
      <c r="I123" s="170">
        <f t="shared" si="12"/>
        <v>100</v>
      </c>
      <c r="J123" s="180"/>
      <c r="K123" s="170">
        <f t="shared" si="13"/>
        <v>100</v>
      </c>
      <c r="L123" s="180"/>
      <c r="M123" s="170">
        <f t="shared" si="14"/>
        <v>100</v>
      </c>
      <c r="N123" s="180"/>
      <c r="O123" s="170">
        <f t="shared" si="15"/>
        <v>100</v>
      </c>
      <c r="P123" s="180"/>
      <c r="Q123" s="170">
        <f t="shared" si="16"/>
        <v>100</v>
      </c>
      <c r="R123" s="180"/>
      <c r="S123" s="173">
        <f t="shared" si="10"/>
        <v>100</v>
      </c>
    </row>
    <row r="124" spans="1:19" ht="41.25" hidden="1" customHeight="1">
      <c r="A124" s="195" t="s">
        <v>115</v>
      </c>
      <c r="B124" s="182">
        <v>439</v>
      </c>
      <c r="C124" s="184" t="s">
        <v>243</v>
      </c>
      <c r="D124" s="184" t="s">
        <v>479</v>
      </c>
      <c r="E124" s="184" t="s">
        <v>114</v>
      </c>
      <c r="F124" s="185">
        <v>100</v>
      </c>
      <c r="G124" s="185"/>
      <c r="H124" s="185"/>
      <c r="I124" s="170">
        <f t="shared" si="12"/>
        <v>100</v>
      </c>
      <c r="J124" s="185"/>
      <c r="K124" s="170">
        <f t="shared" si="13"/>
        <v>100</v>
      </c>
      <c r="L124" s="185"/>
      <c r="M124" s="170">
        <f t="shared" si="14"/>
        <v>100</v>
      </c>
      <c r="N124" s="185"/>
      <c r="O124" s="170">
        <f t="shared" si="15"/>
        <v>100</v>
      </c>
      <c r="P124" s="185"/>
      <c r="Q124" s="170">
        <f t="shared" si="16"/>
        <v>100</v>
      </c>
      <c r="R124" s="185"/>
      <c r="S124" s="173">
        <f t="shared" si="10"/>
        <v>100</v>
      </c>
    </row>
    <row r="125" spans="1:19" ht="32.25" customHeight="1">
      <c r="A125" s="193" t="s">
        <v>62</v>
      </c>
      <c r="B125" s="177">
        <v>460</v>
      </c>
      <c r="C125" s="183"/>
      <c r="D125" s="184"/>
      <c r="E125" s="184"/>
      <c r="F125" s="180">
        <f>SUM(F126,F136,F144,F150,F156)</f>
        <v>50136.2</v>
      </c>
      <c r="G125" s="180">
        <f>SUM(G126,G136,G144,G150,G156)</f>
        <v>0</v>
      </c>
      <c r="H125" s="180"/>
      <c r="I125" s="170">
        <f t="shared" si="12"/>
        <v>50136.2</v>
      </c>
      <c r="J125" s="180">
        <f>J156</f>
        <v>1445</v>
      </c>
      <c r="K125" s="170">
        <f t="shared" si="13"/>
        <v>51581.2</v>
      </c>
      <c r="L125" s="180"/>
      <c r="M125" s="170">
        <f t="shared" si="14"/>
        <v>51581.2</v>
      </c>
      <c r="N125" s="180">
        <f>N156</f>
        <v>1815</v>
      </c>
      <c r="O125" s="170">
        <f t="shared" si="15"/>
        <v>53396.2</v>
      </c>
      <c r="P125" s="180"/>
      <c r="Q125" s="170">
        <f t="shared" si="16"/>
        <v>53396.2</v>
      </c>
      <c r="R125" s="180">
        <f>R126</f>
        <v>308.60000000000002</v>
      </c>
      <c r="S125" s="173">
        <f t="shared" si="10"/>
        <v>53704.799999999996</v>
      </c>
    </row>
    <row r="126" spans="1:19" ht="32.25" customHeight="1">
      <c r="A126" s="176" t="s">
        <v>75</v>
      </c>
      <c r="B126" s="177">
        <v>460</v>
      </c>
      <c r="C126" s="178" t="s">
        <v>76</v>
      </c>
      <c r="D126" s="184"/>
      <c r="E126" s="184"/>
      <c r="F126" s="180">
        <f>SUM(F127)</f>
        <v>8407</v>
      </c>
      <c r="G126" s="180"/>
      <c r="H126" s="180"/>
      <c r="I126" s="170">
        <f t="shared" si="12"/>
        <v>8407</v>
      </c>
      <c r="J126" s="180"/>
      <c r="K126" s="170">
        <f t="shared" si="13"/>
        <v>8407</v>
      </c>
      <c r="L126" s="180"/>
      <c r="M126" s="170">
        <f t="shared" si="14"/>
        <v>8407</v>
      </c>
      <c r="N126" s="180"/>
      <c r="O126" s="170">
        <f t="shared" si="15"/>
        <v>8407</v>
      </c>
      <c r="P126" s="180"/>
      <c r="Q126" s="170">
        <f t="shared" si="16"/>
        <v>8407</v>
      </c>
      <c r="R126" s="180">
        <f>R127</f>
        <v>308.60000000000002</v>
      </c>
      <c r="S126" s="173">
        <f t="shared" si="10"/>
        <v>8715.6</v>
      </c>
    </row>
    <row r="127" spans="1:19" ht="45.75" customHeight="1">
      <c r="A127" s="188" t="s">
        <v>242</v>
      </c>
      <c r="B127" s="177">
        <v>460</v>
      </c>
      <c r="C127" s="178" t="s">
        <v>232</v>
      </c>
      <c r="D127" s="179"/>
      <c r="E127" s="179"/>
      <c r="F127" s="180">
        <f>F128</f>
        <v>8407</v>
      </c>
      <c r="G127" s="180"/>
      <c r="H127" s="180"/>
      <c r="I127" s="170">
        <f t="shared" si="12"/>
        <v>8407</v>
      </c>
      <c r="J127" s="180"/>
      <c r="K127" s="170">
        <f t="shared" si="13"/>
        <v>8407</v>
      </c>
      <c r="L127" s="180"/>
      <c r="M127" s="170">
        <f t="shared" si="14"/>
        <v>8407</v>
      </c>
      <c r="N127" s="180"/>
      <c r="O127" s="170">
        <f t="shared" si="15"/>
        <v>8407</v>
      </c>
      <c r="P127" s="180"/>
      <c r="Q127" s="170">
        <f t="shared" si="16"/>
        <v>8407</v>
      </c>
      <c r="R127" s="180">
        <f>R128</f>
        <v>308.60000000000002</v>
      </c>
      <c r="S127" s="173">
        <f t="shared" si="10"/>
        <v>8715.6</v>
      </c>
    </row>
    <row r="128" spans="1:19" ht="32.25" customHeight="1">
      <c r="A128" s="176" t="s">
        <v>204</v>
      </c>
      <c r="B128" s="177">
        <v>460</v>
      </c>
      <c r="C128" s="178" t="s">
        <v>232</v>
      </c>
      <c r="D128" s="179" t="s">
        <v>162</v>
      </c>
      <c r="E128" s="179"/>
      <c r="F128" s="180">
        <f>SUM(F129)</f>
        <v>8407</v>
      </c>
      <c r="G128" s="180"/>
      <c r="H128" s="180"/>
      <c r="I128" s="170">
        <f t="shared" si="12"/>
        <v>8407</v>
      </c>
      <c r="J128" s="180"/>
      <c r="K128" s="170">
        <f t="shared" si="13"/>
        <v>8407</v>
      </c>
      <c r="L128" s="180"/>
      <c r="M128" s="170">
        <f t="shared" si="14"/>
        <v>8407</v>
      </c>
      <c r="N128" s="180"/>
      <c r="O128" s="170">
        <f t="shared" si="15"/>
        <v>8407</v>
      </c>
      <c r="P128" s="180"/>
      <c r="Q128" s="170">
        <f t="shared" si="16"/>
        <v>8407</v>
      </c>
      <c r="R128" s="180">
        <f>R129</f>
        <v>308.60000000000002</v>
      </c>
      <c r="S128" s="173">
        <f t="shared" si="10"/>
        <v>8715.6</v>
      </c>
    </row>
    <row r="129" spans="1:19" ht="32.25" customHeight="1">
      <c r="A129" s="195" t="s">
        <v>121</v>
      </c>
      <c r="B129" s="182">
        <v>460</v>
      </c>
      <c r="C129" s="183" t="s">
        <v>232</v>
      </c>
      <c r="D129" s="184" t="s">
        <v>187</v>
      </c>
      <c r="E129" s="184"/>
      <c r="F129" s="185">
        <f>SUM(F130,F133)</f>
        <v>8407</v>
      </c>
      <c r="G129" s="185"/>
      <c r="H129" s="185"/>
      <c r="I129" s="170">
        <f t="shared" si="12"/>
        <v>8407</v>
      </c>
      <c r="J129" s="185"/>
      <c r="K129" s="170">
        <f t="shared" si="13"/>
        <v>8407</v>
      </c>
      <c r="L129" s="185"/>
      <c r="M129" s="170">
        <f t="shared" si="14"/>
        <v>8407</v>
      </c>
      <c r="N129" s="185"/>
      <c r="O129" s="170">
        <f t="shared" si="15"/>
        <v>8407</v>
      </c>
      <c r="P129" s="185"/>
      <c r="Q129" s="170">
        <f t="shared" si="16"/>
        <v>8407</v>
      </c>
      <c r="R129" s="185">
        <f>R132</f>
        <v>308.60000000000002</v>
      </c>
      <c r="S129" s="173">
        <f t="shared" si="10"/>
        <v>8715.6</v>
      </c>
    </row>
    <row r="130" spans="1:19" ht="32.25" customHeight="1">
      <c r="A130" s="181" t="s">
        <v>117</v>
      </c>
      <c r="B130" s="182">
        <v>460</v>
      </c>
      <c r="C130" s="183" t="s">
        <v>232</v>
      </c>
      <c r="D130" s="184" t="s">
        <v>188</v>
      </c>
      <c r="E130" s="184"/>
      <c r="F130" s="185">
        <f>SUM(F131)</f>
        <v>7747</v>
      </c>
      <c r="G130" s="185"/>
      <c r="H130" s="185"/>
      <c r="I130" s="170">
        <f t="shared" si="12"/>
        <v>7747</v>
      </c>
      <c r="J130" s="185"/>
      <c r="K130" s="170">
        <f t="shared" si="13"/>
        <v>7747</v>
      </c>
      <c r="L130" s="185"/>
      <c r="M130" s="170">
        <f t="shared" si="14"/>
        <v>7747</v>
      </c>
      <c r="N130" s="185"/>
      <c r="O130" s="170">
        <f t="shared" si="15"/>
        <v>7747</v>
      </c>
      <c r="P130" s="185"/>
      <c r="Q130" s="170">
        <f t="shared" si="16"/>
        <v>7747</v>
      </c>
      <c r="R130" s="185"/>
      <c r="S130" s="173">
        <f t="shared" si="10"/>
        <v>7747</v>
      </c>
    </row>
    <row r="131" spans="1:19" ht="32.25" customHeight="1">
      <c r="A131" s="181" t="s">
        <v>119</v>
      </c>
      <c r="B131" s="182">
        <v>460</v>
      </c>
      <c r="C131" s="183" t="s">
        <v>232</v>
      </c>
      <c r="D131" s="184" t="s">
        <v>188</v>
      </c>
      <c r="E131" s="184" t="s">
        <v>118</v>
      </c>
      <c r="F131" s="185">
        <v>7747</v>
      </c>
      <c r="G131" s="185"/>
      <c r="H131" s="185"/>
      <c r="I131" s="170">
        <f t="shared" si="12"/>
        <v>7747</v>
      </c>
      <c r="J131" s="185"/>
      <c r="K131" s="170">
        <f t="shared" si="13"/>
        <v>7747</v>
      </c>
      <c r="L131" s="185"/>
      <c r="M131" s="170">
        <f t="shared" si="14"/>
        <v>7747</v>
      </c>
      <c r="N131" s="185"/>
      <c r="O131" s="170">
        <f t="shared" si="15"/>
        <v>7747</v>
      </c>
      <c r="P131" s="185"/>
      <c r="Q131" s="170">
        <f t="shared" si="16"/>
        <v>7747</v>
      </c>
      <c r="R131" s="185"/>
      <c r="S131" s="173">
        <f t="shared" si="10"/>
        <v>7747</v>
      </c>
    </row>
    <row r="132" spans="1:19" ht="32.25" customHeight="1">
      <c r="A132" s="181" t="s">
        <v>797</v>
      </c>
      <c r="B132" s="182">
        <v>460</v>
      </c>
      <c r="C132" s="183" t="s">
        <v>232</v>
      </c>
      <c r="D132" s="184" t="s">
        <v>801</v>
      </c>
      <c r="E132" s="184" t="s">
        <v>118</v>
      </c>
      <c r="F132" s="185"/>
      <c r="G132" s="185"/>
      <c r="H132" s="185"/>
      <c r="I132" s="170"/>
      <c r="J132" s="185"/>
      <c r="K132" s="170"/>
      <c r="L132" s="185"/>
      <c r="M132" s="170"/>
      <c r="N132" s="185"/>
      <c r="O132" s="170"/>
      <c r="P132" s="185"/>
      <c r="Q132" s="170"/>
      <c r="R132" s="185">
        <v>308.60000000000002</v>
      </c>
      <c r="S132" s="173">
        <f t="shared" si="10"/>
        <v>308.60000000000002</v>
      </c>
    </row>
    <row r="133" spans="1:19" ht="32.25" customHeight="1">
      <c r="A133" s="181" t="s">
        <v>106</v>
      </c>
      <c r="B133" s="182">
        <v>460</v>
      </c>
      <c r="C133" s="183" t="s">
        <v>232</v>
      </c>
      <c r="D133" s="184" t="s">
        <v>189</v>
      </c>
      <c r="E133" s="184"/>
      <c r="F133" s="185">
        <f>F134+F135</f>
        <v>660</v>
      </c>
      <c r="G133" s="185"/>
      <c r="H133" s="185"/>
      <c r="I133" s="170">
        <f t="shared" si="12"/>
        <v>660</v>
      </c>
      <c r="J133" s="185"/>
      <c r="K133" s="170">
        <f t="shared" si="13"/>
        <v>660</v>
      </c>
      <c r="L133" s="185"/>
      <c r="M133" s="170">
        <f t="shared" si="14"/>
        <v>660</v>
      </c>
      <c r="N133" s="185"/>
      <c r="O133" s="170">
        <f t="shared" si="15"/>
        <v>660</v>
      </c>
      <c r="P133" s="185"/>
      <c r="Q133" s="170">
        <f t="shared" si="16"/>
        <v>660</v>
      </c>
      <c r="R133" s="185"/>
      <c r="S133" s="173">
        <f t="shared" si="10"/>
        <v>660</v>
      </c>
    </row>
    <row r="134" spans="1:19" ht="32.25" customHeight="1">
      <c r="A134" s="181" t="s">
        <v>115</v>
      </c>
      <c r="B134" s="182">
        <v>460</v>
      </c>
      <c r="C134" s="183" t="s">
        <v>232</v>
      </c>
      <c r="D134" s="184" t="s">
        <v>189</v>
      </c>
      <c r="E134" s="184" t="s">
        <v>114</v>
      </c>
      <c r="F134" s="185">
        <v>650</v>
      </c>
      <c r="G134" s="185"/>
      <c r="H134" s="185"/>
      <c r="I134" s="170">
        <f t="shared" si="12"/>
        <v>650</v>
      </c>
      <c r="J134" s="185"/>
      <c r="K134" s="170">
        <f t="shared" si="13"/>
        <v>650</v>
      </c>
      <c r="L134" s="185"/>
      <c r="M134" s="170">
        <f t="shared" si="14"/>
        <v>650</v>
      </c>
      <c r="N134" s="185"/>
      <c r="O134" s="170">
        <f t="shared" si="15"/>
        <v>650</v>
      </c>
      <c r="P134" s="185"/>
      <c r="Q134" s="170">
        <f t="shared" si="16"/>
        <v>650</v>
      </c>
      <c r="R134" s="185"/>
      <c r="S134" s="173">
        <f t="shared" si="10"/>
        <v>650</v>
      </c>
    </row>
    <row r="135" spans="1:19" ht="32.25" customHeight="1">
      <c r="A135" s="181" t="s">
        <v>15</v>
      </c>
      <c r="B135" s="182">
        <v>460</v>
      </c>
      <c r="C135" s="183" t="s">
        <v>232</v>
      </c>
      <c r="D135" s="184" t="s">
        <v>189</v>
      </c>
      <c r="E135" s="184" t="s">
        <v>130</v>
      </c>
      <c r="F135" s="185">
        <v>10</v>
      </c>
      <c r="G135" s="185"/>
      <c r="H135" s="185"/>
      <c r="I135" s="170">
        <f t="shared" si="12"/>
        <v>10</v>
      </c>
      <c r="J135" s="185"/>
      <c r="K135" s="170">
        <f t="shared" si="13"/>
        <v>10</v>
      </c>
      <c r="L135" s="185"/>
      <c r="M135" s="170">
        <f t="shared" si="14"/>
        <v>10</v>
      </c>
      <c r="N135" s="185"/>
      <c r="O135" s="170">
        <f t="shared" si="15"/>
        <v>10</v>
      </c>
      <c r="P135" s="185"/>
      <c r="Q135" s="170">
        <f t="shared" si="16"/>
        <v>10</v>
      </c>
      <c r="R135" s="185"/>
      <c r="S135" s="173">
        <f t="shared" si="10"/>
        <v>10</v>
      </c>
    </row>
    <row r="136" spans="1:19" ht="32.25" hidden="1" customHeight="1">
      <c r="A136" s="192" t="s">
        <v>237</v>
      </c>
      <c r="B136" s="177">
        <v>460</v>
      </c>
      <c r="C136" s="178" t="s">
        <v>238</v>
      </c>
      <c r="D136" s="179"/>
      <c r="E136" s="179"/>
      <c r="F136" s="210">
        <f>F137</f>
        <v>3122.8</v>
      </c>
      <c r="G136" s="210"/>
      <c r="H136" s="210"/>
      <c r="I136" s="170">
        <f t="shared" si="12"/>
        <v>3122.8</v>
      </c>
      <c r="J136" s="210"/>
      <c r="K136" s="170">
        <f t="shared" si="13"/>
        <v>3122.8</v>
      </c>
      <c r="L136" s="210"/>
      <c r="M136" s="170">
        <f t="shared" si="14"/>
        <v>3122.8</v>
      </c>
      <c r="N136" s="210"/>
      <c r="O136" s="170">
        <f t="shared" si="15"/>
        <v>3122.8</v>
      </c>
      <c r="P136" s="210"/>
      <c r="Q136" s="170">
        <f t="shared" si="16"/>
        <v>3122.8</v>
      </c>
      <c r="R136" s="210"/>
      <c r="S136" s="173">
        <f t="shared" si="10"/>
        <v>3122.8</v>
      </c>
    </row>
    <row r="137" spans="1:19" ht="32.25" hidden="1" customHeight="1">
      <c r="A137" s="191" t="s">
        <v>13</v>
      </c>
      <c r="B137" s="182">
        <v>460</v>
      </c>
      <c r="C137" s="183" t="s">
        <v>239</v>
      </c>
      <c r="D137" s="184" t="s">
        <v>172</v>
      </c>
      <c r="E137" s="184"/>
      <c r="F137" s="185">
        <f>F138+F141</f>
        <v>3122.8</v>
      </c>
      <c r="G137" s="185"/>
      <c r="H137" s="185"/>
      <c r="I137" s="170">
        <f t="shared" si="12"/>
        <v>3122.8</v>
      </c>
      <c r="J137" s="185"/>
      <c r="K137" s="170">
        <f t="shared" si="13"/>
        <v>3122.8</v>
      </c>
      <c r="L137" s="185"/>
      <c r="M137" s="170">
        <f t="shared" si="14"/>
        <v>3122.8</v>
      </c>
      <c r="N137" s="185"/>
      <c r="O137" s="170">
        <f t="shared" si="15"/>
        <v>3122.8</v>
      </c>
      <c r="P137" s="185"/>
      <c r="Q137" s="170">
        <f t="shared" si="16"/>
        <v>3122.8</v>
      </c>
      <c r="R137" s="185"/>
      <c r="S137" s="173">
        <f t="shared" si="10"/>
        <v>3122.8</v>
      </c>
    </row>
    <row r="138" spans="1:19" ht="32.25" hidden="1" customHeight="1">
      <c r="A138" s="191" t="s">
        <v>29</v>
      </c>
      <c r="B138" s="182">
        <v>460</v>
      </c>
      <c r="C138" s="183" t="s">
        <v>239</v>
      </c>
      <c r="D138" s="184" t="s">
        <v>190</v>
      </c>
      <c r="E138" s="184"/>
      <c r="F138" s="185">
        <f t="shared" ref="F138:F139" si="22">F139</f>
        <v>1963</v>
      </c>
      <c r="G138" s="185"/>
      <c r="H138" s="185"/>
      <c r="I138" s="170">
        <f t="shared" si="12"/>
        <v>1963</v>
      </c>
      <c r="J138" s="185"/>
      <c r="K138" s="170">
        <f t="shared" si="13"/>
        <v>1963</v>
      </c>
      <c r="L138" s="185"/>
      <c r="M138" s="170">
        <f t="shared" si="14"/>
        <v>1963</v>
      </c>
      <c r="N138" s="185"/>
      <c r="O138" s="170">
        <f t="shared" si="15"/>
        <v>1963</v>
      </c>
      <c r="P138" s="185"/>
      <c r="Q138" s="170">
        <f t="shared" si="16"/>
        <v>1963</v>
      </c>
      <c r="R138" s="185"/>
      <c r="S138" s="173">
        <f t="shared" si="10"/>
        <v>1963</v>
      </c>
    </row>
    <row r="139" spans="1:19" ht="32.25" hidden="1" customHeight="1">
      <c r="A139" s="191" t="s">
        <v>128</v>
      </c>
      <c r="B139" s="182">
        <v>460</v>
      </c>
      <c r="C139" s="183" t="s">
        <v>239</v>
      </c>
      <c r="D139" s="184" t="s">
        <v>258</v>
      </c>
      <c r="E139" s="184"/>
      <c r="F139" s="185">
        <f t="shared" si="22"/>
        <v>1963</v>
      </c>
      <c r="G139" s="185"/>
      <c r="H139" s="185"/>
      <c r="I139" s="170">
        <f t="shared" si="12"/>
        <v>1963</v>
      </c>
      <c r="J139" s="185"/>
      <c r="K139" s="170">
        <f t="shared" si="13"/>
        <v>1963</v>
      </c>
      <c r="L139" s="185"/>
      <c r="M139" s="170">
        <f t="shared" si="14"/>
        <v>1963</v>
      </c>
      <c r="N139" s="185"/>
      <c r="O139" s="170">
        <f t="shared" si="15"/>
        <v>1963</v>
      </c>
      <c r="P139" s="185"/>
      <c r="Q139" s="170">
        <f t="shared" si="16"/>
        <v>1963</v>
      </c>
      <c r="R139" s="185"/>
      <c r="S139" s="173">
        <f t="shared" si="10"/>
        <v>1963</v>
      </c>
    </row>
    <row r="140" spans="1:19" ht="32.25" hidden="1" customHeight="1">
      <c r="A140" s="191" t="s">
        <v>42</v>
      </c>
      <c r="B140" s="182">
        <v>460</v>
      </c>
      <c r="C140" s="183" t="s">
        <v>239</v>
      </c>
      <c r="D140" s="184" t="s">
        <v>258</v>
      </c>
      <c r="E140" s="184" t="s">
        <v>43</v>
      </c>
      <c r="F140" s="185">
        <v>1963</v>
      </c>
      <c r="G140" s="185"/>
      <c r="H140" s="185"/>
      <c r="I140" s="170">
        <f t="shared" si="12"/>
        <v>1963</v>
      </c>
      <c r="J140" s="185"/>
      <c r="K140" s="170">
        <f t="shared" si="13"/>
        <v>1963</v>
      </c>
      <c r="L140" s="185"/>
      <c r="M140" s="170">
        <f t="shared" si="14"/>
        <v>1963</v>
      </c>
      <c r="N140" s="185"/>
      <c r="O140" s="170">
        <f t="shared" si="15"/>
        <v>1963</v>
      </c>
      <c r="P140" s="185"/>
      <c r="Q140" s="170">
        <f t="shared" si="16"/>
        <v>1963</v>
      </c>
      <c r="R140" s="185"/>
      <c r="S140" s="173">
        <f t="shared" si="10"/>
        <v>1963</v>
      </c>
    </row>
    <row r="141" spans="1:19" ht="32.25" hidden="1" customHeight="1">
      <c r="A141" s="191" t="s">
        <v>30</v>
      </c>
      <c r="B141" s="182">
        <v>460</v>
      </c>
      <c r="C141" s="183" t="s">
        <v>239</v>
      </c>
      <c r="D141" s="184" t="s">
        <v>259</v>
      </c>
      <c r="E141" s="184"/>
      <c r="F141" s="185">
        <f t="shared" ref="F141:F142" si="23">F142</f>
        <v>1159.8</v>
      </c>
      <c r="G141" s="185"/>
      <c r="H141" s="185"/>
      <c r="I141" s="170">
        <f t="shared" si="12"/>
        <v>1159.8</v>
      </c>
      <c r="J141" s="185"/>
      <c r="K141" s="170">
        <f t="shared" si="13"/>
        <v>1159.8</v>
      </c>
      <c r="L141" s="185"/>
      <c r="M141" s="170">
        <f t="shared" si="14"/>
        <v>1159.8</v>
      </c>
      <c r="N141" s="185"/>
      <c r="O141" s="170">
        <f t="shared" si="15"/>
        <v>1159.8</v>
      </c>
      <c r="P141" s="185"/>
      <c r="Q141" s="170">
        <f t="shared" si="16"/>
        <v>1159.8</v>
      </c>
      <c r="R141" s="185"/>
      <c r="S141" s="173">
        <f t="shared" ref="S141:S204" si="24">Q141+R141</f>
        <v>1159.8</v>
      </c>
    </row>
    <row r="142" spans="1:19" ht="32.25" hidden="1" customHeight="1">
      <c r="A142" s="191" t="s">
        <v>128</v>
      </c>
      <c r="B142" s="182">
        <v>460</v>
      </c>
      <c r="C142" s="183" t="s">
        <v>239</v>
      </c>
      <c r="D142" s="184" t="s">
        <v>260</v>
      </c>
      <c r="E142" s="184"/>
      <c r="F142" s="185">
        <f t="shared" si="23"/>
        <v>1159.8</v>
      </c>
      <c r="G142" s="185"/>
      <c r="H142" s="185"/>
      <c r="I142" s="170">
        <f t="shared" si="12"/>
        <v>1159.8</v>
      </c>
      <c r="J142" s="185"/>
      <c r="K142" s="170">
        <f t="shared" si="13"/>
        <v>1159.8</v>
      </c>
      <c r="L142" s="185"/>
      <c r="M142" s="170">
        <f t="shared" si="14"/>
        <v>1159.8</v>
      </c>
      <c r="N142" s="185"/>
      <c r="O142" s="170">
        <f t="shared" si="15"/>
        <v>1159.8</v>
      </c>
      <c r="P142" s="185"/>
      <c r="Q142" s="170">
        <f t="shared" si="16"/>
        <v>1159.8</v>
      </c>
      <c r="R142" s="185"/>
      <c r="S142" s="173">
        <f t="shared" si="24"/>
        <v>1159.8</v>
      </c>
    </row>
    <row r="143" spans="1:19" ht="32.25" hidden="1" customHeight="1">
      <c r="A143" s="191" t="s">
        <v>42</v>
      </c>
      <c r="B143" s="182">
        <v>460</v>
      </c>
      <c r="C143" s="183" t="s">
        <v>239</v>
      </c>
      <c r="D143" s="184" t="s">
        <v>260</v>
      </c>
      <c r="E143" s="184" t="s">
        <v>43</v>
      </c>
      <c r="F143" s="185">
        <v>1159.8</v>
      </c>
      <c r="G143" s="185"/>
      <c r="H143" s="185"/>
      <c r="I143" s="170">
        <f t="shared" si="12"/>
        <v>1159.8</v>
      </c>
      <c r="J143" s="185"/>
      <c r="K143" s="170">
        <f t="shared" si="13"/>
        <v>1159.8</v>
      </c>
      <c r="L143" s="185"/>
      <c r="M143" s="170">
        <f t="shared" si="14"/>
        <v>1159.8</v>
      </c>
      <c r="N143" s="185"/>
      <c r="O143" s="170">
        <f t="shared" si="15"/>
        <v>1159.8</v>
      </c>
      <c r="P143" s="185"/>
      <c r="Q143" s="170">
        <f t="shared" si="16"/>
        <v>1159.8</v>
      </c>
      <c r="R143" s="185"/>
      <c r="S143" s="173">
        <f t="shared" si="24"/>
        <v>1159.8</v>
      </c>
    </row>
    <row r="144" spans="1:19" ht="32.25" hidden="1" customHeight="1">
      <c r="A144" s="176" t="s">
        <v>101</v>
      </c>
      <c r="B144" s="177">
        <v>460</v>
      </c>
      <c r="C144" s="178" t="s">
        <v>102</v>
      </c>
      <c r="D144" s="179"/>
      <c r="E144" s="179"/>
      <c r="F144" s="180">
        <f>SUM(F145)</f>
        <v>4000</v>
      </c>
      <c r="G144" s="180"/>
      <c r="H144" s="180"/>
      <c r="I144" s="170">
        <f t="shared" si="12"/>
        <v>4000</v>
      </c>
      <c r="J144" s="180"/>
      <c r="K144" s="170">
        <f t="shared" si="13"/>
        <v>4000</v>
      </c>
      <c r="L144" s="180"/>
      <c r="M144" s="170">
        <f t="shared" si="14"/>
        <v>4000</v>
      </c>
      <c r="N144" s="180"/>
      <c r="O144" s="170">
        <f t="shared" si="15"/>
        <v>4000</v>
      </c>
      <c r="P144" s="180"/>
      <c r="Q144" s="170">
        <f t="shared" si="16"/>
        <v>4000</v>
      </c>
      <c r="R144" s="180"/>
      <c r="S144" s="173">
        <f t="shared" si="24"/>
        <v>4000</v>
      </c>
    </row>
    <row r="145" spans="1:21" ht="32.25" hidden="1" customHeight="1">
      <c r="A145" s="176" t="s">
        <v>224</v>
      </c>
      <c r="B145" s="177">
        <v>460</v>
      </c>
      <c r="C145" s="178" t="s">
        <v>246</v>
      </c>
      <c r="D145" s="179"/>
      <c r="E145" s="179"/>
      <c r="F145" s="180">
        <f>SUM(F147)</f>
        <v>4000</v>
      </c>
      <c r="G145" s="180"/>
      <c r="H145" s="180"/>
      <c r="I145" s="170">
        <f t="shared" ref="I145:I210" si="25">F145+G145+H145</f>
        <v>4000</v>
      </c>
      <c r="J145" s="180"/>
      <c r="K145" s="170">
        <f t="shared" ref="K145:K210" si="26">I145+J145</f>
        <v>4000</v>
      </c>
      <c r="L145" s="180"/>
      <c r="M145" s="170">
        <f t="shared" ref="M145:M210" si="27">K145+L145</f>
        <v>4000</v>
      </c>
      <c r="N145" s="180"/>
      <c r="O145" s="170">
        <f t="shared" ref="O145:O209" si="28">M145+N145</f>
        <v>4000</v>
      </c>
      <c r="P145" s="180"/>
      <c r="Q145" s="170">
        <f t="shared" ref="Q145:Q209" si="29">O145+P145</f>
        <v>4000</v>
      </c>
      <c r="R145" s="180"/>
      <c r="S145" s="173">
        <f t="shared" si="24"/>
        <v>4000</v>
      </c>
    </row>
    <row r="146" spans="1:21" ht="32.25" hidden="1" customHeight="1">
      <c r="A146" s="181" t="s">
        <v>13</v>
      </c>
      <c r="B146" s="182">
        <v>460</v>
      </c>
      <c r="C146" s="183" t="s">
        <v>246</v>
      </c>
      <c r="D146" s="184" t="s">
        <v>172</v>
      </c>
      <c r="E146" s="184"/>
      <c r="F146" s="185">
        <f>F147</f>
        <v>4000</v>
      </c>
      <c r="G146" s="185"/>
      <c r="H146" s="185"/>
      <c r="I146" s="170">
        <f t="shared" si="25"/>
        <v>4000</v>
      </c>
      <c r="J146" s="185"/>
      <c r="K146" s="170">
        <f t="shared" si="26"/>
        <v>4000</v>
      </c>
      <c r="L146" s="185"/>
      <c r="M146" s="170">
        <f t="shared" si="27"/>
        <v>4000</v>
      </c>
      <c r="N146" s="185"/>
      <c r="O146" s="170">
        <f t="shared" si="28"/>
        <v>4000</v>
      </c>
      <c r="P146" s="185"/>
      <c r="Q146" s="170">
        <f t="shared" si="29"/>
        <v>4000</v>
      </c>
      <c r="R146" s="185"/>
      <c r="S146" s="173">
        <f t="shared" si="24"/>
        <v>4000</v>
      </c>
    </row>
    <row r="147" spans="1:21" ht="32.25" hidden="1" customHeight="1">
      <c r="A147" s="181" t="s">
        <v>108</v>
      </c>
      <c r="B147" s="182">
        <v>460</v>
      </c>
      <c r="C147" s="183" t="s">
        <v>246</v>
      </c>
      <c r="D147" s="184" t="s">
        <v>280</v>
      </c>
      <c r="E147" s="184"/>
      <c r="F147" s="185">
        <f t="shared" ref="F147:F148" si="30">SUM(F148)</f>
        <v>4000</v>
      </c>
      <c r="G147" s="185"/>
      <c r="H147" s="185"/>
      <c r="I147" s="170">
        <f t="shared" si="25"/>
        <v>4000</v>
      </c>
      <c r="J147" s="185"/>
      <c r="K147" s="170">
        <f t="shared" si="26"/>
        <v>4000</v>
      </c>
      <c r="L147" s="185"/>
      <c r="M147" s="170">
        <f t="shared" si="27"/>
        <v>4000</v>
      </c>
      <c r="N147" s="185"/>
      <c r="O147" s="170">
        <f t="shared" si="28"/>
        <v>4000</v>
      </c>
      <c r="P147" s="185"/>
      <c r="Q147" s="170">
        <f t="shared" si="29"/>
        <v>4000</v>
      </c>
      <c r="R147" s="185"/>
      <c r="S147" s="173">
        <f t="shared" si="24"/>
        <v>4000</v>
      </c>
    </row>
    <row r="148" spans="1:21" ht="32.25" hidden="1" customHeight="1">
      <c r="A148" s="181" t="s">
        <v>127</v>
      </c>
      <c r="B148" s="182">
        <v>460</v>
      </c>
      <c r="C148" s="183" t="s">
        <v>246</v>
      </c>
      <c r="D148" s="184" t="s">
        <v>281</v>
      </c>
      <c r="E148" s="184"/>
      <c r="F148" s="185">
        <f t="shared" si="30"/>
        <v>4000</v>
      </c>
      <c r="G148" s="185"/>
      <c r="H148" s="185"/>
      <c r="I148" s="170">
        <f t="shared" si="25"/>
        <v>4000</v>
      </c>
      <c r="J148" s="185"/>
      <c r="K148" s="170">
        <f t="shared" si="26"/>
        <v>4000</v>
      </c>
      <c r="L148" s="185"/>
      <c r="M148" s="170">
        <f t="shared" si="27"/>
        <v>4000</v>
      </c>
      <c r="N148" s="185"/>
      <c r="O148" s="170">
        <f t="shared" si="28"/>
        <v>4000</v>
      </c>
      <c r="P148" s="185"/>
      <c r="Q148" s="170">
        <f t="shared" si="29"/>
        <v>4000</v>
      </c>
      <c r="R148" s="185"/>
      <c r="S148" s="173">
        <f t="shared" si="24"/>
        <v>4000</v>
      </c>
    </row>
    <row r="149" spans="1:21" ht="32.25" hidden="1" customHeight="1">
      <c r="A149" s="181" t="s">
        <v>40</v>
      </c>
      <c r="B149" s="182">
        <v>460</v>
      </c>
      <c r="C149" s="183" t="s">
        <v>246</v>
      </c>
      <c r="D149" s="184" t="s">
        <v>281</v>
      </c>
      <c r="E149" s="184" t="s">
        <v>397</v>
      </c>
      <c r="F149" s="185">
        <v>4000</v>
      </c>
      <c r="G149" s="185"/>
      <c r="H149" s="185"/>
      <c r="I149" s="170">
        <f t="shared" si="25"/>
        <v>4000</v>
      </c>
      <c r="J149" s="185"/>
      <c r="K149" s="170">
        <f t="shared" si="26"/>
        <v>4000</v>
      </c>
      <c r="L149" s="185"/>
      <c r="M149" s="170">
        <f t="shared" si="27"/>
        <v>4000</v>
      </c>
      <c r="N149" s="185"/>
      <c r="O149" s="170">
        <f t="shared" si="28"/>
        <v>4000</v>
      </c>
      <c r="P149" s="185"/>
      <c r="Q149" s="170">
        <f t="shared" si="29"/>
        <v>4000</v>
      </c>
      <c r="R149" s="185"/>
      <c r="S149" s="173">
        <f t="shared" si="24"/>
        <v>4000</v>
      </c>
    </row>
    <row r="150" spans="1:21" ht="32.25" hidden="1" customHeight="1">
      <c r="A150" s="176" t="s">
        <v>103</v>
      </c>
      <c r="B150" s="177">
        <v>460</v>
      </c>
      <c r="C150" s="178" t="s">
        <v>244</v>
      </c>
      <c r="D150" s="179"/>
      <c r="E150" s="179"/>
      <c r="F150" s="180">
        <f>SUM(F151)</f>
        <v>0</v>
      </c>
      <c r="G150" s="180"/>
      <c r="H150" s="180"/>
      <c r="I150" s="170">
        <f t="shared" si="25"/>
        <v>0</v>
      </c>
      <c r="J150" s="180"/>
      <c r="K150" s="170">
        <f t="shared" si="26"/>
        <v>0</v>
      </c>
      <c r="L150" s="180"/>
      <c r="M150" s="170">
        <f t="shared" si="27"/>
        <v>0</v>
      </c>
      <c r="N150" s="180"/>
      <c r="O150" s="170">
        <f t="shared" si="28"/>
        <v>0</v>
      </c>
      <c r="P150" s="180"/>
      <c r="Q150" s="170">
        <f t="shared" si="29"/>
        <v>0</v>
      </c>
      <c r="R150" s="180"/>
      <c r="S150" s="173">
        <f t="shared" si="24"/>
        <v>0</v>
      </c>
    </row>
    <row r="151" spans="1:21" ht="32.25" hidden="1" customHeight="1">
      <c r="A151" s="192" t="s">
        <v>56</v>
      </c>
      <c r="B151" s="177">
        <v>460</v>
      </c>
      <c r="C151" s="178" t="s">
        <v>245</v>
      </c>
      <c r="D151" s="179"/>
      <c r="E151" s="179"/>
      <c r="F151" s="180">
        <f>SUM(F154)</f>
        <v>0</v>
      </c>
      <c r="G151" s="180"/>
      <c r="H151" s="180"/>
      <c r="I151" s="170">
        <f t="shared" si="25"/>
        <v>0</v>
      </c>
      <c r="J151" s="180"/>
      <c r="K151" s="170">
        <f t="shared" si="26"/>
        <v>0</v>
      </c>
      <c r="L151" s="180"/>
      <c r="M151" s="170">
        <f t="shared" si="27"/>
        <v>0</v>
      </c>
      <c r="N151" s="180"/>
      <c r="O151" s="170">
        <f t="shared" si="28"/>
        <v>0</v>
      </c>
      <c r="P151" s="180"/>
      <c r="Q151" s="170">
        <f t="shared" si="29"/>
        <v>0</v>
      </c>
      <c r="R151" s="180"/>
      <c r="S151" s="173">
        <f t="shared" si="24"/>
        <v>0</v>
      </c>
    </row>
    <row r="152" spans="1:21" ht="32.25" hidden="1" customHeight="1">
      <c r="A152" s="176" t="s">
        <v>13</v>
      </c>
      <c r="B152" s="177">
        <v>460</v>
      </c>
      <c r="C152" s="178" t="s">
        <v>245</v>
      </c>
      <c r="D152" s="179" t="s">
        <v>172</v>
      </c>
      <c r="E152" s="179"/>
      <c r="F152" s="180">
        <f t="shared" ref="F152:F154" si="31">SUM(F153)</f>
        <v>0</v>
      </c>
      <c r="G152" s="180"/>
      <c r="H152" s="180"/>
      <c r="I152" s="170">
        <f t="shared" si="25"/>
        <v>0</v>
      </c>
      <c r="J152" s="180"/>
      <c r="K152" s="170">
        <f t="shared" si="26"/>
        <v>0</v>
      </c>
      <c r="L152" s="180"/>
      <c r="M152" s="170">
        <f t="shared" si="27"/>
        <v>0</v>
      </c>
      <c r="N152" s="180"/>
      <c r="O152" s="170">
        <f t="shared" si="28"/>
        <v>0</v>
      </c>
      <c r="P152" s="180"/>
      <c r="Q152" s="170">
        <f t="shared" si="29"/>
        <v>0</v>
      </c>
      <c r="R152" s="180"/>
      <c r="S152" s="173">
        <f t="shared" si="24"/>
        <v>0</v>
      </c>
    </row>
    <row r="153" spans="1:21" ht="32.25" hidden="1" customHeight="1">
      <c r="A153" s="192" t="s">
        <v>218</v>
      </c>
      <c r="B153" s="177">
        <v>460</v>
      </c>
      <c r="C153" s="178" t="s">
        <v>245</v>
      </c>
      <c r="D153" s="179" t="s">
        <v>282</v>
      </c>
      <c r="E153" s="179"/>
      <c r="F153" s="180">
        <f t="shared" si="31"/>
        <v>0</v>
      </c>
      <c r="G153" s="180"/>
      <c r="H153" s="180"/>
      <c r="I153" s="170">
        <f t="shared" si="25"/>
        <v>0</v>
      </c>
      <c r="J153" s="180"/>
      <c r="K153" s="170">
        <f t="shared" si="26"/>
        <v>0</v>
      </c>
      <c r="L153" s="180"/>
      <c r="M153" s="170">
        <f t="shared" si="27"/>
        <v>0</v>
      </c>
      <c r="N153" s="180"/>
      <c r="O153" s="170">
        <f t="shared" si="28"/>
        <v>0</v>
      </c>
      <c r="P153" s="180"/>
      <c r="Q153" s="170">
        <f t="shared" si="29"/>
        <v>0</v>
      </c>
      <c r="R153" s="180"/>
      <c r="S153" s="173">
        <f t="shared" si="24"/>
        <v>0</v>
      </c>
    </row>
    <row r="154" spans="1:21" ht="32.25" hidden="1" customHeight="1">
      <c r="A154" s="213" t="s">
        <v>91</v>
      </c>
      <c r="B154" s="182">
        <v>460</v>
      </c>
      <c r="C154" s="183" t="s">
        <v>245</v>
      </c>
      <c r="D154" s="184" t="s">
        <v>283</v>
      </c>
      <c r="E154" s="184"/>
      <c r="F154" s="185">
        <f t="shared" si="31"/>
        <v>0</v>
      </c>
      <c r="G154" s="185"/>
      <c r="H154" s="185"/>
      <c r="I154" s="170">
        <f t="shared" si="25"/>
        <v>0</v>
      </c>
      <c r="J154" s="185"/>
      <c r="K154" s="170">
        <f t="shared" si="26"/>
        <v>0</v>
      </c>
      <c r="L154" s="185"/>
      <c r="M154" s="170">
        <f t="shared" si="27"/>
        <v>0</v>
      </c>
      <c r="N154" s="185"/>
      <c r="O154" s="170">
        <f t="shared" si="28"/>
        <v>0</v>
      </c>
      <c r="P154" s="185"/>
      <c r="Q154" s="170">
        <f t="shared" si="29"/>
        <v>0</v>
      </c>
      <c r="R154" s="185"/>
      <c r="S154" s="173">
        <f t="shared" si="24"/>
        <v>0</v>
      </c>
    </row>
    <row r="155" spans="1:21" ht="32.25" hidden="1" customHeight="1">
      <c r="A155" s="181" t="s">
        <v>218</v>
      </c>
      <c r="B155" s="182">
        <v>460</v>
      </c>
      <c r="C155" s="183" t="s">
        <v>245</v>
      </c>
      <c r="D155" s="184" t="s">
        <v>283</v>
      </c>
      <c r="E155" s="184" t="s">
        <v>38</v>
      </c>
      <c r="F155" s="185">
        <v>0</v>
      </c>
      <c r="G155" s="185"/>
      <c r="H155" s="185"/>
      <c r="I155" s="170">
        <f t="shared" si="25"/>
        <v>0</v>
      </c>
      <c r="J155" s="185"/>
      <c r="K155" s="170">
        <f t="shared" si="26"/>
        <v>0</v>
      </c>
      <c r="L155" s="185"/>
      <c r="M155" s="170">
        <f t="shared" si="27"/>
        <v>0</v>
      </c>
      <c r="N155" s="185"/>
      <c r="O155" s="170">
        <f t="shared" si="28"/>
        <v>0</v>
      </c>
      <c r="P155" s="185"/>
      <c r="Q155" s="170">
        <f t="shared" si="29"/>
        <v>0</v>
      </c>
      <c r="R155" s="185"/>
      <c r="S155" s="173">
        <f t="shared" si="24"/>
        <v>0</v>
      </c>
    </row>
    <row r="156" spans="1:21" ht="60.75" hidden="1" customHeight="1">
      <c r="A156" s="192" t="s">
        <v>105</v>
      </c>
      <c r="B156" s="177">
        <v>460</v>
      </c>
      <c r="C156" s="178" t="s">
        <v>104</v>
      </c>
      <c r="D156" s="179"/>
      <c r="E156" s="179"/>
      <c r="F156" s="180">
        <f>SUM(F158)+F169</f>
        <v>34606.400000000001</v>
      </c>
      <c r="G156" s="180">
        <f>SUM(G158)+G169</f>
        <v>0</v>
      </c>
      <c r="H156" s="180"/>
      <c r="I156" s="170">
        <f t="shared" si="25"/>
        <v>34606.400000000001</v>
      </c>
      <c r="J156" s="180">
        <f>J169</f>
        <v>1445</v>
      </c>
      <c r="K156" s="170">
        <f t="shared" si="26"/>
        <v>36051.4</v>
      </c>
      <c r="L156" s="180">
        <f>L169</f>
        <v>1145</v>
      </c>
      <c r="M156" s="170">
        <f t="shared" si="27"/>
        <v>37196.400000000001</v>
      </c>
      <c r="N156" s="180">
        <f>N169</f>
        <v>1815</v>
      </c>
      <c r="O156" s="170">
        <f t="shared" si="28"/>
        <v>39011.4</v>
      </c>
      <c r="P156" s="180">
        <f>P169</f>
        <v>13560</v>
      </c>
      <c r="Q156" s="170">
        <f t="shared" si="29"/>
        <v>52571.4</v>
      </c>
      <c r="R156" s="180"/>
      <c r="S156" s="173">
        <f t="shared" si="24"/>
        <v>52571.4</v>
      </c>
    </row>
    <row r="157" spans="1:21" ht="45" hidden="1" customHeight="1">
      <c r="A157" s="214" t="s">
        <v>215</v>
      </c>
      <c r="B157" s="177">
        <v>460</v>
      </c>
      <c r="C157" s="178" t="s">
        <v>57</v>
      </c>
      <c r="D157" s="179"/>
      <c r="E157" s="179"/>
      <c r="F157" s="180">
        <f>F158</f>
        <v>34606.400000000001</v>
      </c>
      <c r="G157" s="180">
        <f>G158</f>
        <v>0</v>
      </c>
      <c r="H157" s="180"/>
      <c r="I157" s="170">
        <f t="shared" si="25"/>
        <v>34606.400000000001</v>
      </c>
      <c r="J157" s="180"/>
      <c r="K157" s="170">
        <f t="shared" si="26"/>
        <v>34606.400000000001</v>
      </c>
      <c r="L157" s="180"/>
      <c r="M157" s="170">
        <f t="shared" si="27"/>
        <v>34606.400000000001</v>
      </c>
      <c r="N157" s="180"/>
      <c r="O157" s="170">
        <f t="shared" si="28"/>
        <v>34606.400000000001</v>
      </c>
      <c r="P157" s="180"/>
      <c r="Q157" s="170">
        <f t="shared" si="29"/>
        <v>34606.400000000001</v>
      </c>
      <c r="R157" s="180"/>
      <c r="S157" s="173">
        <f t="shared" si="24"/>
        <v>34606.400000000001</v>
      </c>
    </row>
    <row r="158" spans="1:21" ht="24" hidden="1" customHeight="1">
      <c r="A158" s="176" t="s">
        <v>13</v>
      </c>
      <c r="B158" s="177">
        <v>460</v>
      </c>
      <c r="C158" s="178" t="s">
        <v>57</v>
      </c>
      <c r="D158" s="179" t="s">
        <v>172</v>
      </c>
      <c r="E158" s="179"/>
      <c r="F158" s="180">
        <f>SUM(F159,F164)</f>
        <v>34606.400000000001</v>
      </c>
      <c r="G158" s="180">
        <f>SUM(G159,G164)</f>
        <v>0</v>
      </c>
      <c r="H158" s="180"/>
      <c r="I158" s="170">
        <f t="shared" si="25"/>
        <v>34606.400000000001</v>
      </c>
      <c r="J158" s="180"/>
      <c r="K158" s="170">
        <f t="shared" si="26"/>
        <v>34606.400000000001</v>
      </c>
      <c r="L158" s="180"/>
      <c r="M158" s="170">
        <f t="shared" si="27"/>
        <v>34606.400000000001</v>
      </c>
      <c r="N158" s="180"/>
      <c r="O158" s="170">
        <f t="shared" si="28"/>
        <v>34606.400000000001</v>
      </c>
      <c r="P158" s="180"/>
      <c r="Q158" s="170">
        <f t="shared" si="29"/>
        <v>34606.400000000001</v>
      </c>
      <c r="R158" s="180"/>
      <c r="S158" s="173">
        <f t="shared" si="24"/>
        <v>34606.400000000001</v>
      </c>
    </row>
    <row r="159" spans="1:21" ht="32.25" hidden="1" customHeight="1">
      <c r="A159" s="192" t="s">
        <v>29</v>
      </c>
      <c r="B159" s="177">
        <v>460</v>
      </c>
      <c r="C159" s="178" t="s">
        <v>57</v>
      </c>
      <c r="D159" s="179" t="s">
        <v>190</v>
      </c>
      <c r="E159" s="179"/>
      <c r="F159" s="180">
        <f>SUM(F160,F162)</f>
        <v>24089.7</v>
      </c>
      <c r="G159" s="180">
        <f>SUM(G160,G162)</f>
        <v>0</v>
      </c>
      <c r="H159" s="180"/>
      <c r="I159" s="170">
        <f t="shared" si="25"/>
        <v>24089.7</v>
      </c>
      <c r="J159" s="180"/>
      <c r="K159" s="170">
        <f t="shared" si="26"/>
        <v>24089.7</v>
      </c>
      <c r="L159" s="180"/>
      <c r="M159" s="170">
        <f t="shared" si="27"/>
        <v>24089.7</v>
      </c>
      <c r="N159" s="180"/>
      <c r="O159" s="170">
        <f t="shared" si="28"/>
        <v>24089.7</v>
      </c>
      <c r="P159" s="180"/>
      <c r="Q159" s="170">
        <f t="shared" si="29"/>
        <v>24089.7</v>
      </c>
      <c r="R159" s="180"/>
      <c r="S159" s="173">
        <f t="shared" si="24"/>
        <v>24089.7</v>
      </c>
    </row>
    <row r="160" spans="1:21" ht="47.25" hidden="1" customHeight="1">
      <c r="A160" s="206" t="s">
        <v>32</v>
      </c>
      <c r="B160" s="182">
        <v>460</v>
      </c>
      <c r="C160" s="183" t="s">
        <v>57</v>
      </c>
      <c r="D160" s="184" t="s">
        <v>365</v>
      </c>
      <c r="E160" s="184"/>
      <c r="F160" s="212">
        <f>F161</f>
        <v>2089.6999999999998</v>
      </c>
      <c r="G160" s="212"/>
      <c r="H160" s="212"/>
      <c r="I160" s="170">
        <f t="shared" si="25"/>
        <v>2089.6999999999998</v>
      </c>
      <c r="J160" s="212"/>
      <c r="K160" s="170">
        <f t="shared" si="26"/>
        <v>2089.6999999999998</v>
      </c>
      <c r="L160" s="212"/>
      <c r="M160" s="170">
        <f t="shared" si="27"/>
        <v>2089.6999999999998</v>
      </c>
      <c r="N160" s="212"/>
      <c r="O160" s="170">
        <f t="shared" si="28"/>
        <v>2089.6999999999998</v>
      </c>
      <c r="P160" s="212"/>
      <c r="Q160" s="170">
        <f t="shared" si="29"/>
        <v>2089.6999999999998</v>
      </c>
      <c r="R160" s="212"/>
      <c r="S160" s="173">
        <f t="shared" si="24"/>
        <v>2089.6999999999998</v>
      </c>
      <c r="U160" s="21"/>
    </row>
    <row r="161" spans="1:19" ht="32.25" hidden="1" customHeight="1">
      <c r="A161" s="206" t="s">
        <v>241</v>
      </c>
      <c r="B161" s="182">
        <v>460</v>
      </c>
      <c r="C161" s="183" t="s">
        <v>57</v>
      </c>
      <c r="D161" s="184" t="s">
        <v>365</v>
      </c>
      <c r="E161" s="184" t="s">
        <v>240</v>
      </c>
      <c r="F161" s="201">
        <v>2089.6999999999998</v>
      </c>
      <c r="G161" s="201"/>
      <c r="H161" s="201"/>
      <c r="I161" s="170">
        <f t="shared" si="25"/>
        <v>2089.6999999999998</v>
      </c>
      <c r="J161" s="201"/>
      <c r="K161" s="170">
        <f t="shared" si="26"/>
        <v>2089.6999999999998</v>
      </c>
      <c r="L161" s="201"/>
      <c r="M161" s="170">
        <f t="shared" si="27"/>
        <v>2089.6999999999998</v>
      </c>
      <c r="N161" s="201"/>
      <c r="O161" s="170">
        <f t="shared" si="28"/>
        <v>2089.6999999999998</v>
      </c>
      <c r="P161" s="201"/>
      <c r="Q161" s="170">
        <f t="shared" si="29"/>
        <v>2089.6999999999998</v>
      </c>
      <c r="R161" s="201"/>
      <c r="S161" s="173">
        <f t="shared" si="24"/>
        <v>2089.6999999999998</v>
      </c>
    </row>
    <row r="162" spans="1:19" ht="40.5" hidden="1" customHeight="1">
      <c r="A162" s="215" t="s">
        <v>465</v>
      </c>
      <c r="B162" s="182">
        <v>460</v>
      </c>
      <c r="C162" s="216" t="s">
        <v>57</v>
      </c>
      <c r="D162" s="200" t="s">
        <v>284</v>
      </c>
      <c r="E162" s="200"/>
      <c r="F162" s="185">
        <f>SUM(F163)</f>
        <v>22000</v>
      </c>
      <c r="G162" s="185"/>
      <c r="H162" s="185"/>
      <c r="I162" s="170">
        <f t="shared" si="25"/>
        <v>22000</v>
      </c>
      <c r="J162" s="185"/>
      <c r="K162" s="170">
        <f t="shared" si="26"/>
        <v>22000</v>
      </c>
      <c r="L162" s="185"/>
      <c r="M162" s="170">
        <f t="shared" si="27"/>
        <v>22000</v>
      </c>
      <c r="N162" s="185"/>
      <c r="O162" s="170">
        <f t="shared" si="28"/>
        <v>22000</v>
      </c>
      <c r="P162" s="185"/>
      <c r="Q162" s="170">
        <f t="shared" si="29"/>
        <v>22000</v>
      </c>
      <c r="R162" s="185"/>
      <c r="S162" s="173">
        <f t="shared" si="24"/>
        <v>22000</v>
      </c>
    </row>
    <row r="163" spans="1:19" ht="32.25" hidden="1" customHeight="1">
      <c r="A163" s="206" t="s">
        <v>241</v>
      </c>
      <c r="B163" s="182">
        <v>460</v>
      </c>
      <c r="C163" s="216" t="s">
        <v>57</v>
      </c>
      <c r="D163" s="200" t="s">
        <v>284</v>
      </c>
      <c r="E163" s="200" t="s">
        <v>240</v>
      </c>
      <c r="F163" s="201">
        <v>22000</v>
      </c>
      <c r="G163" s="201"/>
      <c r="H163" s="201"/>
      <c r="I163" s="170">
        <f t="shared" si="25"/>
        <v>22000</v>
      </c>
      <c r="J163" s="201"/>
      <c r="K163" s="170">
        <f t="shared" si="26"/>
        <v>22000</v>
      </c>
      <c r="L163" s="201"/>
      <c r="M163" s="170">
        <f t="shared" si="27"/>
        <v>22000</v>
      </c>
      <c r="N163" s="201"/>
      <c r="O163" s="170">
        <f t="shared" si="28"/>
        <v>22000</v>
      </c>
      <c r="P163" s="201"/>
      <c r="Q163" s="170">
        <f t="shared" si="29"/>
        <v>22000</v>
      </c>
      <c r="R163" s="201"/>
      <c r="S163" s="173">
        <f t="shared" si="24"/>
        <v>22000</v>
      </c>
    </row>
    <row r="164" spans="1:19" ht="32.25" hidden="1" customHeight="1">
      <c r="A164" s="192" t="s">
        <v>35</v>
      </c>
      <c r="B164" s="177">
        <v>460</v>
      </c>
      <c r="C164" s="178" t="s">
        <v>57</v>
      </c>
      <c r="D164" s="179" t="s">
        <v>259</v>
      </c>
      <c r="E164" s="179"/>
      <c r="F164" s="180">
        <f>SUM(F165,F167)</f>
        <v>10516.7</v>
      </c>
      <c r="G164" s="180">
        <f>SUM(G165,G167)</f>
        <v>0</v>
      </c>
      <c r="H164" s="180"/>
      <c r="I164" s="170">
        <f t="shared" si="25"/>
        <v>10516.7</v>
      </c>
      <c r="J164" s="180"/>
      <c r="K164" s="170">
        <f t="shared" si="26"/>
        <v>10516.7</v>
      </c>
      <c r="L164" s="180"/>
      <c r="M164" s="170">
        <f t="shared" si="27"/>
        <v>10516.7</v>
      </c>
      <c r="N164" s="180"/>
      <c r="O164" s="170">
        <f t="shared" si="28"/>
        <v>10516.7</v>
      </c>
      <c r="P164" s="180"/>
      <c r="Q164" s="170">
        <f t="shared" si="29"/>
        <v>10516.7</v>
      </c>
      <c r="R164" s="180"/>
      <c r="S164" s="173">
        <f t="shared" si="24"/>
        <v>10516.7</v>
      </c>
    </row>
    <row r="165" spans="1:19" ht="39.75" hidden="1" customHeight="1">
      <c r="A165" s="206" t="s">
        <v>31</v>
      </c>
      <c r="B165" s="182">
        <v>460</v>
      </c>
      <c r="C165" s="183" t="s">
        <v>57</v>
      </c>
      <c r="D165" s="184" t="s">
        <v>366</v>
      </c>
      <c r="E165" s="184"/>
      <c r="F165" s="185">
        <f>F166</f>
        <v>2516.6999999999998</v>
      </c>
      <c r="G165" s="185"/>
      <c r="H165" s="185"/>
      <c r="I165" s="170">
        <f t="shared" si="25"/>
        <v>2516.6999999999998</v>
      </c>
      <c r="J165" s="185"/>
      <c r="K165" s="170">
        <f t="shared" si="26"/>
        <v>2516.6999999999998</v>
      </c>
      <c r="L165" s="185"/>
      <c r="M165" s="170">
        <f t="shared" si="27"/>
        <v>2516.6999999999998</v>
      </c>
      <c r="N165" s="185"/>
      <c r="O165" s="170">
        <f t="shared" si="28"/>
        <v>2516.6999999999998</v>
      </c>
      <c r="P165" s="185"/>
      <c r="Q165" s="170">
        <f t="shared" si="29"/>
        <v>2516.6999999999998</v>
      </c>
      <c r="R165" s="185"/>
      <c r="S165" s="173">
        <f t="shared" si="24"/>
        <v>2516.6999999999998</v>
      </c>
    </row>
    <row r="166" spans="1:19" ht="32.25" hidden="1" customHeight="1">
      <c r="A166" s="206" t="s">
        <v>241</v>
      </c>
      <c r="B166" s="182">
        <v>460</v>
      </c>
      <c r="C166" s="183" t="s">
        <v>57</v>
      </c>
      <c r="D166" s="184" t="s">
        <v>366</v>
      </c>
      <c r="E166" s="184" t="s">
        <v>240</v>
      </c>
      <c r="F166" s="185">
        <v>2516.6999999999998</v>
      </c>
      <c r="G166" s="185"/>
      <c r="H166" s="185"/>
      <c r="I166" s="170">
        <f t="shared" si="25"/>
        <v>2516.6999999999998</v>
      </c>
      <c r="J166" s="185"/>
      <c r="K166" s="170">
        <f t="shared" si="26"/>
        <v>2516.6999999999998</v>
      </c>
      <c r="L166" s="185"/>
      <c r="M166" s="170">
        <f t="shared" si="27"/>
        <v>2516.6999999999998</v>
      </c>
      <c r="N166" s="185"/>
      <c r="O166" s="170">
        <f t="shared" si="28"/>
        <v>2516.6999999999998</v>
      </c>
      <c r="P166" s="185"/>
      <c r="Q166" s="170">
        <f t="shared" si="29"/>
        <v>2516.6999999999998</v>
      </c>
      <c r="R166" s="185"/>
      <c r="S166" s="173">
        <f t="shared" si="24"/>
        <v>2516.6999999999998</v>
      </c>
    </row>
    <row r="167" spans="1:19" ht="40.5" hidden="1" customHeight="1">
      <c r="A167" s="215" t="s">
        <v>466</v>
      </c>
      <c r="B167" s="182">
        <v>460</v>
      </c>
      <c r="C167" s="216" t="s">
        <v>57</v>
      </c>
      <c r="D167" s="200" t="s">
        <v>286</v>
      </c>
      <c r="E167" s="200"/>
      <c r="F167" s="185">
        <f>SUM(F168)</f>
        <v>8000</v>
      </c>
      <c r="G167" s="185"/>
      <c r="H167" s="185"/>
      <c r="I167" s="170">
        <f t="shared" si="25"/>
        <v>8000</v>
      </c>
      <c r="J167" s="185"/>
      <c r="K167" s="170">
        <f t="shared" si="26"/>
        <v>8000</v>
      </c>
      <c r="L167" s="185"/>
      <c r="M167" s="170">
        <f t="shared" si="27"/>
        <v>8000</v>
      </c>
      <c r="N167" s="185"/>
      <c r="O167" s="170">
        <f t="shared" si="28"/>
        <v>8000</v>
      </c>
      <c r="P167" s="185"/>
      <c r="Q167" s="170">
        <f t="shared" si="29"/>
        <v>8000</v>
      </c>
      <c r="R167" s="185"/>
      <c r="S167" s="173">
        <f t="shared" si="24"/>
        <v>8000</v>
      </c>
    </row>
    <row r="168" spans="1:19" ht="32.25" hidden="1" customHeight="1">
      <c r="A168" s="206" t="s">
        <v>241</v>
      </c>
      <c r="B168" s="182">
        <v>460</v>
      </c>
      <c r="C168" s="216" t="s">
        <v>57</v>
      </c>
      <c r="D168" s="200" t="s">
        <v>285</v>
      </c>
      <c r="E168" s="200" t="s">
        <v>240</v>
      </c>
      <c r="F168" s="201">
        <v>8000</v>
      </c>
      <c r="G168" s="201"/>
      <c r="H168" s="201"/>
      <c r="I168" s="170">
        <f t="shared" si="25"/>
        <v>8000</v>
      </c>
      <c r="J168" s="201"/>
      <c r="K168" s="170">
        <f t="shared" si="26"/>
        <v>8000</v>
      </c>
      <c r="L168" s="201"/>
      <c r="M168" s="170">
        <f t="shared" si="27"/>
        <v>8000</v>
      </c>
      <c r="N168" s="201"/>
      <c r="O168" s="170">
        <f t="shared" si="28"/>
        <v>8000</v>
      </c>
      <c r="P168" s="201"/>
      <c r="Q168" s="170">
        <f t="shared" si="29"/>
        <v>8000</v>
      </c>
      <c r="R168" s="201"/>
      <c r="S168" s="173">
        <f t="shared" si="24"/>
        <v>8000</v>
      </c>
    </row>
    <row r="169" spans="1:19" ht="30" hidden="1" customHeight="1">
      <c r="A169" s="217" t="s">
        <v>509</v>
      </c>
      <c r="B169" s="177">
        <v>460</v>
      </c>
      <c r="C169" s="218">
        <v>1403</v>
      </c>
      <c r="D169" s="197"/>
      <c r="E169" s="197"/>
      <c r="F169" s="198">
        <v>0</v>
      </c>
      <c r="G169" s="198"/>
      <c r="H169" s="198"/>
      <c r="I169" s="170">
        <f t="shared" si="25"/>
        <v>0</v>
      </c>
      <c r="J169" s="198">
        <f>J171</f>
        <v>1445</v>
      </c>
      <c r="K169" s="170">
        <f t="shared" si="26"/>
        <v>1445</v>
      </c>
      <c r="L169" s="198">
        <f>L171</f>
        <v>1145</v>
      </c>
      <c r="M169" s="170">
        <f t="shared" si="27"/>
        <v>2590</v>
      </c>
      <c r="N169" s="198">
        <f>N170+N171</f>
        <v>1815</v>
      </c>
      <c r="O169" s="170">
        <f t="shared" si="28"/>
        <v>4405</v>
      </c>
      <c r="P169" s="198">
        <f>P171+P170</f>
        <v>13560</v>
      </c>
      <c r="Q169" s="170">
        <f t="shared" si="29"/>
        <v>17965</v>
      </c>
      <c r="R169" s="198"/>
      <c r="S169" s="173">
        <f t="shared" si="24"/>
        <v>17965</v>
      </c>
    </row>
    <row r="170" spans="1:19" ht="30" hidden="1" customHeight="1">
      <c r="A170" s="190" t="s">
        <v>630</v>
      </c>
      <c r="B170" s="182">
        <v>460</v>
      </c>
      <c r="C170" s="200" t="s">
        <v>508</v>
      </c>
      <c r="D170" s="200" t="s">
        <v>629</v>
      </c>
      <c r="E170" s="200" t="s">
        <v>626</v>
      </c>
      <c r="F170" s="198"/>
      <c r="G170" s="198"/>
      <c r="H170" s="198"/>
      <c r="I170" s="170"/>
      <c r="J170" s="198"/>
      <c r="K170" s="170"/>
      <c r="L170" s="198"/>
      <c r="M170" s="170"/>
      <c r="N170" s="198">
        <v>370</v>
      </c>
      <c r="O170" s="170">
        <f t="shared" si="28"/>
        <v>370</v>
      </c>
      <c r="P170" s="198">
        <v>2000</v>
      </c>
      <c r="Q170" s="170">
        <f t="shared" si="29"/>
        <v>2370</v>
      </c>
      <c r="R170" s="198"/>
      <c r="S170" s="173">
        <f t="shared" si="24"/>
        <v>2370</v>
      </c>
    </row>
    <row r="171" spans="1:19" ht="32.25" hidden="1" customHeight="1">
      <c r="A171" s="190" t="s">
        <v>625</v>
      </c>
      <c r="B171" s="182">
        <v>460</v>
      </c>
      <c r="C171" s="200" t="s">
        <v>508</v>
      </c>
      <c r="D171" s="200" t="s">
        <v>627</v>
      </c>
      <c r="E171" s="200" t="s">
        <v>626</v>
      </c>
      <c r="F171" s="201">
        <v>0</v>
      </c>
      <c r="G171" s="201"/>
      <c r="H171" s="201"/>
      <c r="I171" s="170">
        <f t="shared" si="25"/>
        <v>0</v>
      </c>
      <c r="J171" s="201">
        <v>1445</v>
      </c>
      <c r="K171" s="170">
        <f t="shared" si="26"/>
        <v>1445</v>
      </c>
      <c r="L171" s="198">
        <v>1145</v>
      </c>
      <c r="M171" s="170">
        <f t="shared" si="27"/>
        <v>2590</v>
      </c>
      <c r="N171" s="198">
        <v>1445</v>
      </c>
      <c r="O171" s="170">
        <f t="shared" si="28"/>
        <v>4035</v>
      </c>
      <c r="P171" s="198">
        <v>11560</v>
      </c>
      <c r="Q171" s="170">
        <f t="shared" si="29"/>
        <v>15595</v>
      </c>
      <c r="R171" s="198"/>
      <c r="S171" s="173">
        <f t="shared" si="24"/>
        <v>15595</v>
      </c>
    </row>
    <row r="172" spans="1:19" ht="44.25" customHeight="1">
      <c r="A172" s="176" t="s">
        <v>110</v>
      </c>
      <c r="B172" s="177">
        <v>461</v>
      </c>
      <c r="C172" s="183"/>
      <c r="D172" s="200"/>
      <c r="E172" s="200"/>
      <c r="F172" s="198">
        <f>SUM(F173)</f>
        <v>8724</v>
      </c>
      <c r="G172" s="198">
        <f t="shared" ref="G172:H172" si="32">SUM(G173)</f>
        <v>0</v>
      </c>
      <c r="H172" s="198">
        <f t="shared" si="32"/>
        <v>1900</v>
      </c>
      <c r="I172" s="170">
        <f t="shared" si="25"/>
        <v>10624</v>
      </c>
      <c r="J172" s="198"/>
      <c r="K172" s="170">
        <f t="shared" si="26"/>
        <v>10624</v>
      </c>
      <c r="L172" s="198"/>
      <c r="M172" s="170">
        <f t="shared" si="27"/>
        <v>10624</v>
      </c>
      <c r="N172" s="198"/>
      <c r="O172" s="170">
        <f t="shared" si="28"/>
        <v>10624</v>
      </c>
      <c r="P172" s="198"/>
      <c r="Q172" s="170">
        <f t="shared" si="29"/>
        <v>10624</v>
      </c>
      <c r="R172" s="198">
        <f>R173</f>
        <v>224</v>
      </c>
      <c r="S172" s="173">
        <f t="shared" si="24"/>
        <v>10848</v>
      </c>
    </row>
    <row r="173" spans="1:19" ht="24.75" customHeight="1">
      <c r="A173" s="176" t="s">
        <v>96</v>
      </c>
      <c r="B173" s="177">
        <v>461</v>
      </c>
      <c r="C173" s="219" t="s">
        <v>97</v>
      </c>
      <c r="D173" s="200"/>
      <c r="E173" s="200"/>
      <c r="F173" s="198">
        <f>SUM(F174,F183)</f>
        <v>8724</v>
      </c>
      <c r="G173" s="198">
        <f t="shared" ref="G173:H173" si="33">SUM(G174,G183)</f>
        <v>0</v>
      </c>
      <c r="H173" s="198">
        <f t="shared" si="33"/>
        <v>1900</v>
      </c>
      <c r="I173" s="170">
        <f t="shared" si="25"/>
        <v>10624</v>
      </c>
      <c r="J173" s="198"/>
      <c r="K173" s="170">
        <f t="shared" si="26"/>
        <v>10624</v>
      </c>
      <c r="L173" s="198"/>
      <c r="M173" s="170">
        <f t="shared" si="27"/>
        <v>10624</v>
      </c>
      <c r="N173" s="198"/>
      <c r="O173" s="170">
        <f t="shared" si="28"/>
        <v>10624</v>
      </c>
      <c r="P173" s="198"/>
      <c r="Q173" s="170">
        <f t="shared" si="29"/>
        <v>10624</v>
      </c>
      <c r="R173" s="198">
        <f>R174</f>
        <v>224</v>
      </c>
      <c r="S173" s="173">
        <f t="shared" si="24"/>
        <v>10848</v>
      </c>
    </row>
    <row r="174" spans="1:19" ht="28.5" customHeight="1">
      <c r="A174" s="176" t="s">
        <v>207</v>
      </c>
      <c r="B174" s="177">
        <v>461</v>
      </c>
      <c r="C174" s="178" t="s">
        <v>249</v>
      </c>
      <c r="D174" s="179"/>
      <c r="E174" s="197"/>
      <c r="F174" s="198">
        <f t="shared" ref="F174:F175" si="34">SUM(F175)</f>
        <v>7224</v>
      </c>
      <c r="G174" s="198"/>
      <c r="H174" s="198"/>
      <c r="I174" s="170">
        <f t="shared" si="25"/>
        <v>7224</v>
      </c>
      <c r="J174" s="198"/>
      <c r="K174" s="170">
        <f t="shared" si="26"/>
        <v>7224</v>
      </c>
      <c r="L174" s="198"/>
      <c r="M174" s="170">
        <f t="shared" si="27"/>
        <v>7224</v>
      </c>
      <c r="N174" s="198"/>
      <c r="O174" s="170">
        <f t="shared" si="28"/>
        <v>7224</v>
      </c>
      <c r="P174" s="198"/>
      <c r="Q174" s="170">
        <f t="shared" si="29"/>
        <v>7224</v>
      </c>
      <c r="R174" s="198">
        <f>R175</f>
        <v>224</v>
      </c>
      <c r="S174" s="173">
        <f t="shared" si="24"/>
        <v>7448</v>
      </c>
    </row>
    <row r="175" spans="1:19" ht="28.5" customHeight="1">
      <c r="A175" s="176" t="s">
        <v>204</v>
      </c>
      <c r="B175" s="177">
        <v>461</v>
      </c>
      <c r="C175" s="178" t="s">
        <v>249</v>
      </c>
      <c r="D175" s="179" t="s">
        <v>162</v>
      </c>
      <c r="E175" s="179"/>
      <c r="F175" s="180">
        <f t="shared" si="34"/>
        <v>7224</v>
      </c>
      <c r="G175" s="180"/>
      <c r="H175" s="180"/>
      <c r="I175" s="170">
        <f t="shared" si="25"/>
        <v>7224</v>
      </c>
      <c r="J175" s="180"/>
      <c r="K175" s="170">
        <f t="shared" si="26"/>
        <v>7224</v>
      </c>
      <c r="L175" s="180"/>
      <c r="M175" s="170">
        <f t="shared" si="27"/>
        <v>7224</v>
      </c>
      <c r="N175" s="180"/>
      <c r="O175" s="170">
        <f t="shared" si="28"/>
        <v>7224</v>
      </c>
      <c r="P175" s="180"/>
      <c r="Q175" s="170">
        <f t="shared" si="29"/>
        <v>7224</v>
      </c>
      <c r="R175" s="180">
        <f>R176</f>
        <v>224</v>
      </c>
      <c r="S175" s="173">
        <f t="shared" si="24"/>
        <v>7448</v>
      </c>
    </row>
    <row r="176" spans="1:19" ht="46.5" customHeight="1">
      <c r="A176" s="181" t="s">
        <v>80</v>
      </c>
      <c r="B176" s="182">
        <v>461</v>
      </c>
      <c r="C176" s="183" t="s">
        <v>249</v>
      </c>
      <c r="D176" s="184" t="s">
        <v>191</v>
      </c>
      <c r="E176" s="184"/>
      <c r="F176" s="185">
        <f>SUM(F177,F180)</f>
        <v>7224</v>
      </c>
      <c r="G176" s="185"/>
      <c r="H176" s="185"/>
      <c r="I176" s="170">
        <f t="shared" si="25"/>
        <v>7224</v>
      </c>
      <c r="J176" s="185"/>
      <c r="K176" s="170">
        <f t="shared" si="26"/>
        <v>7224</v>
      </c>
      <c r="L176" s="185"/>
      <c r="M176" s="170">
        <f t="shared" si="27"/>
        <v>7224</v>
      </c>
      <c r="N176" s="185"/>
      <c r="O176" s="170">
        <f t="shared" si="28"/>
        <v>7224</v>
      </c>
      <c r="P176" s="185"/>
      <c r="Q176" s="170">
        <f t="shared" si="29"/>
        <v>7224</v>
      </c>
      <c r="R176" s="185">
        <f>R179</f>
        <v>224</v>
      </c>
      <c r="S176" s="173">
        <f t="shared" si="24"/>
        <v>7448</v>
      </c>
    </row>
    <row r="177" spans="1:19" ht="30" customHeight="1">
      <c r="A177" s="181" t="s">
        <v>117</v>
      </c>
      <c r="B177" s="182">
        <v>461</v>
      </c>
      <c r="C177" s="183" t="s">
        <v>249</v>
      </c>
      <c r="D177" s="184" t="s">
        <v>192</v>
      </c>
      <c r="E177" s="184"/>
      <c r="F177" s="185">
        <f>SUM(F178)</f>
        <v>6114</v>
      </c>
      <c r="G177" s="185"/>
      <c r="H177" s="185"/>
      <c r="I177" s="170">
        <f t="shared" si="25"/>
        <v>6114</v>
      </c>
      <c r="J177" s="185"/>
      <c r="K177" s="170">
        <f t="shared" si="26"/>
        <v>6114</v>
      </c>
      <c r="L177" s="185"/>
      <c r="M177" s="170">
        <f t="shared" si="27"/>
        <v>6114</v>
      </c>
      <c r="N177" s="185"/>
      <c r="O177" s="170">
        <f t="shared" si="28"/>
        <v>6114</v>
      </c>
      <c r="P177" s="185"/>
      <c r="Q177" s="170">
        <f t="shared" si="29"/>
        <v>6114</v>
      </c>
      <c r="R177" s="185"/>
      <c r="S177" s="173">
        <f t="shared" si="24"/>
        <v>6114</v>
      </c>
    </row>
    <row r="178" spans="1:19" ht="36.75" customHeight="1">
      <c r="A178" s="181" t="s">
        <v>119</v>
      </c>
      <c r="B178" s="182">
        <v>461</v>
      </c>
      <c r="C178" s="183" t="s">
        <v>249</v>
      </c>
      <c r="D178" s="184" t="s">
        <v>192</v>
      </c>
      <c r="E178" s="184" t="s">
        <v>118</v>
      </c>
      <c r="F178" s="185">
        <v>6114</v>
      </c>
      <c r="G178" s="185"/>
      <c r="H178" s="185"/>
      <c r="I178" s="170">
        <f t="shared" si="25"/>
        <v>6114</v>
      </c>
      <c r="J178" s="185"/>
      <c r="K178" s="170">
        <f t="shared" si="26"/>
        <v>6114</v>
      </c>
      <c r="L178" s="185"/>
      <c r="M178" s="170">
        <f t="shared" si="27"/>
        <v>6114</v>
      </c>
      <c r="N178" s="185"/>
      <c r="O178" s="170">
        <f t="shared" si="28"/>
        <v>6114</v>
      </c>
      <c r="P178" s="185"/>
      <c r="Q178" s="170">
        <f t="shared" si="29"/>
        <v>6114</v>
      </c>
      <c r="R178" s="185"/>
      <c r="S178" s="173">
        <f t="shared" si="24"/>
        <v>6114</v>
      </c>
    </row>
    <row r="179" spans="1:19" ht="36.75" customHeight="1">
      <c r="A179" s="181" t="s">
        <v>797</v>
      </c>
      <c r="B179" s="182">
        <v>461</v>
      </c>
      <c r="C179" s="183" t="s">
        <v>249</v>
      </c>
      <c r="D179" s="184" t="s">
        <v>802</v>
      </c>
      <c r="E179" s="184" t="s">
        <v>118</v>
      </c>
      <c r="F179" s="185"/>
      <c r="G179" s="185"/>
      <c r="H179" s="185"/>
      <c r="I179" s="170"/>
      <c r="J179" s="185"/>
      <c r="K179" s="170"/>
      <c r="L179" s="185"/>
      <c r="M179" s="170"/>
      <c r="N179" s="185"/>
      <c r="O179" s="170"/>
      <c r="P179" s="185"/>
      <c r="Q179" s="170"/>
      <c r="R179" s="185">
        <v>224</v>
      </c>
      <c r="S179" s="173">
        <f t="shared" si="24"/>
        <v>224</v>
      </c>
    </row>
    <row r="180" spans="1:19" ht="31.5" customHeight="1">
      <c r="A180" s="181" t="s">
        <v>120</v>
      </c>
      <c r="B180" s="182">
        <v>461</v>
      </c>
      <c r="C180" s="183" t="s">
        <v>249</v>
      </c>
      <c r="D180" s="184" t="s">
        <v>193</v>
      </c>
      <c r="E180" s="184"/>
      <c r="F180" s="185">
        <f>SUM(F181:F182)</f>
        <v>1110</v>
      </c>
      <c r="G180" s="185"/>
      <c r="H180" s="185"/>
      <c r="I180" s="170">
        <f t="shared" si="25"/>
        <v>1110</v>
      </c>
      <c r="J180" s="185"/>
      <c r="K180" s="170">
        <f t="shared" si="26"/>
        <v>1110</v>
      </c>
      <c r="L180" s="185"/>
      <c r="M180" s="170">
        <f t="shared" si="27"/>
        <v>1110</v>
      </c>
      <c r="N180" s="185"/>
      <c r="O180" s="170">
        <f t="shared" si="28"/>
        <v>1110</v>
      </c>
      <c r="P180" s="185"/>
      <c r="Q180" s="170">
        <f t="shared" si="29"/>
        <v>1110</v>
      </c>
      <c r="R180" s="185"/>
      <c r="S180" s="173">
        <f t="shared" si="24"/>
        <v>1110</v>
      </c>
    </row>
    <row r="181" spans="1:19" ht="34.5" customHeight="1">
      <c r="A181" s="181" t="s">
        <v>115</v>
      </c>
      <c r="B181" s="182">
        <v>461</v>
      </c>
      <c r="C181" s="183" t="s">
        <v>249</v>
      </c>
      <c r="D181" s="184" t="s">
        <v>193</v>
      </c>
      <c r="E181" s="184" t="s">
        <v>114</v>
      </c>
      <c r="F181" s="185">
        <v>1100</v>
      </c>
      <c r="G181" s="185"/>
      <c r="H181" s="185"/>
      <c r="I181" s="170">
        <f t="shared" si="25"/>
        <v>1100</v>
      </c>
      <c r="J181" s="185"/>
      <c r="K181" s="170">
        <f t="shared" si="26"/>
        <v>1100</v>
      </c>
      <c r="L181" s="185"/>
      <c r="M181" s="170">
        <f t="shared" si="27"/>
        <v>1100</v>
      </c>
      <c r="N181" s="185"/>
      <c r="O181" s="170">
        <f t="shared" si="28"/>
        <v>1100</v>
      </c>
      <c r="P181" s="185"/>
      <c r="Q181" s="170">
        <f t="shared" si="29"/>
        <v>1100</v>
      </c>
      <c r="R181" s="185"/>
      <c r="S181" s="173">
        <f t="shared" si="24"/>
        <v>1100</v>
      </c>
    </row>
    <row r="182" spans="1:19" ht="25.5" customHeight="1">
      <c r="A182" s="181" t="s">
        <v>15</v>
      </c>
      <c r="B182" s="182">
        <v>461</v>
      </c>
      <c r="C182" s="183" t="s">
        <v>249</v>
      </c>
      <c r="D182" s="184" t="s">
        <v>193</v>
      </c>
      <c r="E182" s="184" t="s">
        <v>130</v>
      </c>
      <c r="F182" s="185">
        <v>10</v>
      </c>
      <c r="G182" s="185"/>
      <c r="H182" s="185"/>
      <c r="I182" s="170">
        <f t="shared" si="25"/>
        <v>10</v>
      </c>
      <c r="J182" s="185"/>
      <c r="K182" s="170">
        <f t="shared" si="26"/>
        <v>10</v>
      </c>
      <c r="L182" s="185"/>
      <c r="M182" s="170">
        <f t="shared" si="27"/>
        <v>10</v>
      </c>
      <c r="N182" s="185"/>
      <c r="O182" s="170">
        <f t="shared" si="28"/>
        <v>10</v>
      </c>
      <c r="P182" s="185"/>
      <c r="Q182" s="170">
        <f t="shared" si="29"/>
        <v>10</v>
      </c>
      <c r="R182" s="185"/>
      <c r="S182" s="173">
        <f t="shared" si="24"/>
        <v>10</v>
      </c>
    </row>
    <row r="183" spans="1:19" ht="30" hidden="1" customHeight="1">
      <c r="A183" s="193" t="s">
        <v>22</v>
      </c>
      <c r="B183" s="196">
        <v>461</v>
      </c>
      <c r="C183" s="178" t="s">
        <v>235</v>
      </c>
      <c r="D183" s="184"/>
      <c r="E183" s="184"/>
      <c r="F183" s="180">
        <f>F184</f>
        <v>1500</v>
      </c>
      <c r="G183" s="180">
        <f t="shared" ref="G183:H183" si="35">G184</f>
        <v>0</v>
      </c>
      <c r="H183" s="180">
        <f t="shared" si="35"/>
        <v>1900</v>
      </c>
      <c r="I183" s="170">
        <f t="shared" si="25"/>
        <v>3400</v>
      </c>
      <c r="J183" s="180"/>
      <c r="K183" s="170">
        <f t="shared" si="26"/>
        <v>3400</v>
      </c>
      <c r="L183" s="180"/>
      <c r="M183" s="170">
        <f t="shared" si="27"/>
        <v>3400</v>
      </c>
      <c r="N183" s="180"/>
      <c r="O183" s="170">
        <f t="shared" si="28"/>
        <v>3400</v>
      </c>
      <c r="P183" s="180"/>
      <c r="Q183" s="170">
        <f t="shared" si="29"/>
        <v>3400</v>
      </c>
      <c r="R183" s="180"/>
      <c r="S183" s="173">
        <f t="shared" si="24"/>
        <v>3400</v>
      </c>
    </row>
    <row r="184" spans="1:19" ht="42" hidden="1" customHeight="1">
      <c r="A184" s="193" t="s">
        <v>568</v>
      </c>
      <c r="B184" s="177">
        <v>461</v>
      </c>
      <c r="C184" s="178" t="s">
        <v>235</v>
      </c>
      <c r="D184" s="179" t="s">
        <v>194</v>
      </c>
      <c r="E184" s="179"/>
      <c r="F184" s="180">
        <f t="shared" ref="F184:H186" si="36">SUM(F185)</f>
        <v>1500</v>
      </c>
      <c r="G184" s="180">
        <f t="shared" si="36"/>
        <v>0</v>
      </c>
      <c r="H184" s="180">
        <f t="shared" si="36"/>
        <v>1900</v>
      </c>
      <c r="I184" s="170">
        <f t="shared" si="25"/>
        <v>3400</v>
      </c>
      <c r="J184" s="180"/>
      <c r="K184" s="170">
        <f t="shared" si="26"/>
        <v>3400</v>
      </c>
      <c r="L184" s="180"/>
      <c r="M184" s="170">
        <f t="shared" si="27"/>
        <v>3400</v>
      </c>
      <c r="N184" s="180"/>
      <c r="O184" s="170">
        <f t="shared" si="28"/>
        <v>3400</v>
      </c>
      <c r="P184" s="180"/>
      <c r="Q184" s="170">
        <f t="shared" si="29"/>
        <v>3400</v>
      </c>
      <c r="R184" s="180"/>
      <c r="S184" s="173">
        <f t="shared" si="24"/>
        <v>3400</v>
      </c>
    </row>
    <row r="185" spans="1:19" ht="39.75" hidden="1" customHeight="1">
      <c r="A185" s="181" t="s">
        <v>297</v>
      </c>
      <c r="B185" s="182">
        <v>461</v>
      </c>
      <c r="C185" s="183" t="s">
        <v>235</v>
      </c>
      <c r="D185" s="184" t="s">
        <v>314</v>
      </c>
      <c r="E185" s="184"/>
      <c r="F185" s="185">
        <f t="shared" si="36"/>
        <v>1500</v>
      </c>
      <c r="G185" s="185">
        <f t="shared" si="36"/>
        <v>0</v>
      </c>
      <c r="H185" s="185">
        <f t="shared" si="36"/>
        <v>1900</v>
      </c>
      <c r="I185" s="170">
        <f t="shared" si="25"/>
        <v>3400</v>
      </c>
      <c r="J185" s="185"/>
      <c r="K185" s="170">
        <f t="shared" si="26"/>
        <v>3400</v>
      </c>
      <c r="L185" s="185"/>
      <c r="M185" s="170">
        <f t="shared" si="27"/>
        <v>3400</v>
      </c>
      <c r="N185" s="185"/>
      <c r="O185" s="170">
        <f t="shared" si="28"/>
        <v>3400</v>
      </c>
      <c r="P185" s="185"/>
      <c r="Q185" s="170">
        <f t="shared" si="29"/>
        <v>3400</v>
      </c>
      <c r="R185" s="185"/>
      <c r="S185" s="173">
        <f t="shared" si="24"/>
        <v>3400</v>
      </c>
    </row>
    <row r="186" spans="1:19" ht="32.25" hidden="1" customHeight="1">
      <c r="A186" s="195" t="s">
        <v>149</v>
      </c>
      <c r="B186" s="182">
        <v>461</v>
      </c>
      <c r="C186" s="183" t="s">
        <v>235</v>
      </c>
      <c r="D186" s="184" t="s">
        <v>315</v>
      </c>
      <c r="E186" s="184"/>
      <c r="F186" s="185">
        <f t="shared" si="36"/>
        <v>1500</v>
      </c>
      <c r="G186" s="185">
        <f t="shared" si="36"/>
        <v>0</v>
      </c>
      <c r="H186" s="185">
        <f t="shared" si="36"/>
        <v>1900</v>
      </c>
      <c r="I186" s="170">
        <f t="shared" si="25"/>
        <v>3400</v>
      </c>
      <c r="J186" s="185"/>
      <c r="K186" s="170">
        <f t="shared" si="26"/>
        <v>3400</v>
      </c>
      <c r="L186" s="185"/>
      <c r="M186" s="170">
        <f t="shared" si="27"/>
        <v>3400</v>
      </c>
      <c r="N186" s="185"/>
      <c r="O186" s="170">
        <f t="shared" si="28"/>
        <v>3400</v>
      </c>
      <c r="P186" s="185"/>
      <c r="Q186" s="170">
        <f t="shared" si="29"/>
        <v>3400</v>
      </c>
      <c r="R186" s="185"/>
      <c r="S186" s="173">
        <f t="shared" si="24"/>
        <v>3400</v>
      </c>
    </row>
    <row r="187" spans="1:19" ht="31.5" hidden="1" customHeight="1">
      <c r="A187" s="195" t="s">
        <v>115</v>
      </c>
      <c r="B187" s="182">
        <v>461</v>
      </c>
      <c r="C187" s="183" t="s">
        <v>235</v>
      </c>
      <c r="D187" s="184" t="s">
        <v>315</v>
      </c>
      <c r="E187" s="184" t="s">
        <v>114</v>
      </c>
      <c r="F187" s="185">
        <v>1500</v>
      </c>
      <c r="G187" s="185"/>
      <c r="H187" s="185">
        <v>1900</v>
      </c>
      <c r="I187" s="170">
        <f t="shared" si="25"/>
        <v>3400</v>
      </c>
      <c r="J187" s="185"/>
      <c r="K187" s="170">
        <f t="shared" si="26"/>
        <v>3400</v>
      </c>
      <c r="L187" s="185"/>
      <c r="M187" s="170">
        <f t="shared" si="27"/>
        <v>3400</v>
      </c>
      <c r="N187" s="185"/>
      <c r="O187" s="170">
        <f t="shared" si="28"/>
        <v>3400</v>
      </c>
      <c r="P187" s="185"/>
      <c r="Q187" s="170">
        <f t="shared" si="29"/>
        <v>3400</v>
      </c>
      <c r="R187" s="185"/>
      <c r="S187" s="173">
        <f t="shared" si="24"/>
        <v>3400</v>
      </c>
    </row>
    <row r="188" spans="1:19" ht="32.25" customHeight="1">
      <c r="A188" s="176" t="s">
        <v>148</v>
      </c>
      <c r="B188" s="177">
        <v>463</v>
      </c>
      <c r="C188" s="183"/>
      <c r="D188" s="184"/>
      <c r="E188" s="184"/>
      <c r="F188" s="180">
        <f t="shared" ref="F188:F190" si="37">F189</f>
        <v>8090</v>
      </c>
      <c r="G188" s="180"/>
      <c r="H188" s="180"/>
      <c r="I188" s="170">
        <f t="shared" si="25"/>
        <v>8090</v>
      </c>
      <c r="J188" s="180"/>
      <c r="K188" s="170">
        <f t="shared" si="26"/>
        <v>8090</v>
      </c>
      <c r="L188" s="180"/>
      <c r="M188" s="170">
        <f t="shared" si="27"/>
        <v>8090</v>
      </c>
      <c r="N188" s="180"/>
      <c r="O188" s="170">
        <f t="shared" si="28"/>
        <v>8090</v>
      </c>
      <c r="P188" s="180"/>
      <c r="Q188" s="170">
        <f t="shared" si="29"/>
        <v>8090</v>
      </c>
      <c r="R188" s="180"/>
      <c r="S188" s="173">
        <f t="shared" si="24"/>
        <v>8090</v>
      </c>
    </row>
    <row r="189" spans="1:19" ht="32.25" hidden="1" customHeight="1">
      <c r="A189" s="192" t="s">
        <v>94</v>
      </c>
      <c r="B189" s="177">
        <v>463</v>
      </c>
      <c r="C189" s="178" t="s">
        <v>95</v>
      </c>
      <c r="D189" s="179"/>
      <c r="E189" s="179"/>
      <c r="F189" s="180">
        <f t="shared" si="37"/>
        <v>8090</v>
      </c>
      <c r="G189" s="180"/>
      <c r="H189" s="180"/>
      <c r="I189" s="170">
        <f t="shared" si="25"/>
        <v>8090</v>
      </c>
      <c r="J189" s="180"/>
      <c r="K189" s="170">
        <f t="shared" si="26"/>
        <v>8090</v>
      </c>
      <c r="L189" s="180"/>
      <c r="M189" s="170">
        <f t="shared" si="27"/>
        <v>8090</v>
      </c>
      <c r="N189" s="180"/>
      <c r="O189" s="170">
        <f t="shared" si="28"/>
        <v>8090</v>
      </c>
      <c r="P189" s="180"/>
      <c r="Q189" s="170">
        <f t="shared" si="29"/>
        <v>8090</v>
      </c>
      <c r="R189" s="180"/>
      <c r="S189" s="173">
        <f t="shared" si="24"/>
        <v>8090</v>
      </c>
    </row>
    <row r="190" spans="1:19" ht="43.5" hidden="1" customHeight="1">
      <c r="A190" s="192" t="s">
        <v>89</v>
      </c>
      <c r="B190" s="177">
        <v>463</v>
      </c>
      <c r="C190" s="178" t="s">
        <v>116</v>
      </c>
      <c r="D190" s="179"/>
      <c r="E190" s="179"/>
      <c r="F190" s="180">
        <f t="shared" si="37"/>
        <v>8090</v>
      </c>
      <c r="G190" s="180"/>
      <c r="H190" s="180"/>
      <c r="I190" s="170">
        <f t="shared" si="25"/>
        <v>8090</v>
      </c>
      <c r="J190" s="180"/>
      <c r="K190" s="170">
        <f t="shared" si="26"/>
        <v>8090</v>
      </c>
      <c r="L190" s="180"/>
      <c r="M190" s="170">
        <f t="shared" si="27"/>
        <v>8090</v>
      </c>
      <c r="N190" s="180"/>
      <c r="O190" s="170">
        <f t="shared" si="28"/>
        <v>8090</v>
      </c>
      <c r="P190" s="180"/>
      <c r="Q190" s="170">
        <f t="shared" si="29"/>
        <v>8090</v>
      </c>
      <c r="R190" s="180"/>
      <c r="S190" s="173">
        <f t="shared" si="24"/>
        <v>8090</v>
      </c>
    </row>
    <row r="191" spans="1:19" ht="47.25" hidden="1" customHeight="1">
      <c r="A191" s="192" t="s">
        <v>584</v>
      </c>
      <c r="B191" s="177">
        <v>463</v>
      </c>
      <c r="C191" s="179" t="s">
        <v>116</v>
      </c>
      <c r="D191" s="179" t="s">
        <v>195</v>
      </c>
      <c r="E191" s="184"/>
      <c r="F191" s="185">
        <f>SUM(F193)</f>
        <v>8090</v>
      </c>
      <c r="G191" s="185"/>
      <c r="H191" s="185"/>
      <c r="I191" s="170">
        <f t="shared" si="25"/>
        <v>8090</v>
      </c>
      <c r="J191" s="185"/>
      <c r="K191" s="170">
        <f t="shared" si="26"/>
        <v>8090</v>
      </c>
      <c r="L191" s="185"/>
      <c r="M191" s="170">
        <f t="shared" si="27"/>
        <v>8090</v>
      </c>
      <c r="N191" s="185"/>
      <c r="O191" s="170">
        <f t="shared" si="28"/>
        <v>8090</v>
      </c>
      <c r="P191" s="185"/>
      <c r="Q191" s="170">
        <f t="shared" si="29"/>
        <v>8090</v>
      </c>
      <c r="R191" s="185"/>
      <c r="S191" s="173">
        <f t="shared" si="24"/>
        <v>8090</v>
      </c>
    </row>
    <row r="192" spans="1:19" ht="37.5" hidden="1" customHeight="1">
      <c r="A192" s="194" t="s">
        <v>295</v>
      </c>
      <c r="B192" s="182">
        <v>463</v>
      </c>
      <c r="C192" s="184" t="s">
        <v>116</v>
      </c>
      <c r="D192" s="184" t="s">
        <v>302</v>
      </c>
      <c r="E192" s="184"/>
      <c r="F192" s="185">
        <f>SUM(F193)</f>
        <v>8090</v>
      </c>
      <c r="G192" s="185"/>
      <c r="H192" s="185"/>
      <c r="I192" s="170">
        <f t="shared" si="25"/>
        <v>8090</v>
      </c>
      <c r="J192" s="185"/>
      <c r="K192" s="170">
        <f t="shared" si="26"/>
        <v>8090</v>
      </c>
      <c r="L192" s="185"/>
      <c r="M192" s="170">
        <f t="shared" si="27"/>
        <v>8090</v>
      </c>
      <c r="N192" s="185"/>
      <c r="O192" s="170">
        <f t="shared" si="28"/>
        <v>8090</v>
      </c>
      <c r="P192" s="185"/>
      <c r="Q192" s="170">
        <f t="shared" si="29"/>
        <v>8090</v>
      </c>
      <c r="R192" s="185"/>
      <c r="S192" s="173">
        <f t="shared" si="24"/>
        <v>8090</v>
      </c>
    </row>
    <row r="193" spans="1:19" ht="39.75" hidden="1" customHeight="1">
      <c r="A193" s="190" t="s">
        <v>107</v>
      </c>
      <c r="B193" s="182">
        <v>463</v>
      </c>
      <c r="C193" s="184" t="s">
        <v>116</v>
      </c>
      <c r="D193" s="184" t="s">
        <v>303</v>
      </c>
      <c r="E193" s="184"/>
      <c r="F193" s="185">
        <f>SUM(F194,F195,F196)</f>
        <v>8090</v>
      </c>
      <c r="G193" s="185"/>
      <c r="H193" s="185"/>
      <c r="I193" s="170">
        <f t="shared" si="25"/>
        <v>8090</v>
      </c>
      <c r="J193" s="185"/>
      <c r="K193" s="170">
        <f t="shared" si="26"/>
        <v>8090</v>
      </c>
      <c r="L193" s="185"/>
      <c r="M193" s="170">
        <f t="shared" si="27"/>
        <v>8090</v>
      </c>
      <c r="N193" s="185"/>
      <c r="O193" s="170">
        <f t="shared" si="28"/>
        <v>8090</v>
      </c>
      <c r="P193" s="185"/>
      <c r="Q193" s="170">
        <f t="shared" si="29"/>
        <v>8090</v>
      </c>
      <c r="R193" s="185"/>
      <c r="S193" s="173">
        <f t="shared" si="24"/>
        <v>8090</v>
      </c>
    </row>
    <row r="194" spans="1:19" ht="24" hidden="1" customHeight="1">
      <c r="A194" s="181" t="s">
        <v>85</v>
      </c>
      <c r="B194" s="182">
        <v>463</v>
      </c>
      <c r="C194" s="184" t="s">
        <v>116</v>
      </c>
      <c r="D194" s="184" t="s">
        <v>303</v>
      </c>
      <c r="E194" s="184" t="s">
        <v>82</v>
      </c>
      <c r="F194" s="185">
        <v>6635</v>
      </c>
      <c r="G194" s="185"/>
      <c r="H194" s="185"/>
      <c r="I194" s="170">
        <f t="shared" si="25"/>
        <v>6635</v>
      </c>
      <c r="J194" s="185"/>
      <c r="K194" s="170">
        <f t="shared" si="26"/>
        <v>6635</v>
      </c>
      <c r="L194" s="185"/>
      <c r="M194" s="170">
        <f t="shared" si="27"/>
        <v>6635</v>
      </c>
      <c r="N194" s="185"/>
      <c r="O194" s="170">
        <f t="shared" si="28"/>
        <v>6635</v>
      </c>
      <c r="P194" s="185"/>
      <c r="Q194" s="170">
        <f t="shared" si="29"/>
        <v>6635</v>
      </c>
      <c r="R194" s="185"/>
      <c r="S194" s="173">
        <f t="shared" si="24"/>
        <v>6635</v>
      </c>
    </row>
    <row r="195" spans="1:19" ht="31.5" hidden="1" customHeight="1">
      <c r="A195" s="181" t="s">
        <v>115</v>
      </c>
      <c r="B195" s="182">
        <v>463</v>
      </c>
      <c r="C195" s="200" t="s">
        <v>116</v>
      </c>
      <c r="D195" s="184" t="s">
        <v>303</v>
      </c>
      <c r="E195" s="200" t="s">
        <v>114</v>
      </c>
      <c r="F195" s="201">
        <v>1435</v>
      </c>
      <c r="G195" s="201"/>
      <c r="H195" s="201"/>
      <c r="I195" s="170">
        <f t="shared" si="25"/>
        <v>1435</v>
      </c>
      <c r="J195" s="201"/>
      <c r="K195" s="170">
        <f t="shared" si="26"/>
        <v>1435</v>
      </c>
      <c r="L195" s="201"/>
      <c r="M195" s="170">
        <f t="shared" si="27"/>
        <v>1435</v>
      </c>
      <c r="N195" s="201"/>
      <c r="O195" s="170">
        <f t="shared" si="28"/>
        <v>1435</v>
      </c>
      <c r="P195" s="201"/>
      <c r="Q195" s="170">
        <f t="shared" si="29"/>
        <v>1435</v>
      </c>
      <c r="R195" s="201"/>
      <c r="S195" s="173">
        <f t="shared" si="24"/>
        <v>1435</v>
      </c>
    </row>
    <row r="196" spans="1:19" ht="21.75" hidden="1" customHeight="1">
      <c r="A196" s="181" t="s">
        <v>15</v>
      </c>
      <c r="B196" s="182">
        <v>463</v>
      </c>
      <c r="C196" s="200" t="s">
        <v>116</v>
      </c>
      <c r="D196" s="184" t="s">
        <v>303</v>
      </c>
      <c r="E196" s="184" t="s">
        <v>130</v>
      </c>
      <c r="F196" s="201">
        <v>20</v>
      </c>
      <c r="G196" s="201"/>
      <c r="H196" s="201"/>
      <c r="I196" s="170">
        <f t="shared" si="25"/>
        <v>20</v>
      </c>
      <c r="J196" s="201"/>
      <c r="K196" s="170">
        <f t="shared" si="26"/>
        <v>20</v>
      </c>
      <c r="L196" s="201"/>
      <c r="M196" s="170">
        <f t="shared" si="27"/>
        <v>20</v>
      </c>
      <c r="N196" s="201"/>
      <c r="O196" s="170">
        <f t="shared" si="28"/>
        <v>20</v>
      </c>
      <c r="P196" s="201"/>
      <c r="Q196" s="170">
        <f t="shared" si="29"/>
        <v>20</v>
      </c>
      <c r="R196" s="201"/>
      <c r="S196" s="173">
        <f t="shared" si="24"/>
        <v>20</v>
      </c>
    </row>
    <row r="197" spans="1:19" ht="39" customHeight="1">
      <c r="A197" s="237" t="s">
        <v>440</v>
      </c>
      <c r="B197" s="177">
        <v>464</v>
      </c>
      <c r="C197" s="200"/>
      <c r="D197" s="184"/>
      <c r="E197" s="200"/>
      <c r="F197" s="198">
        <f>F202+F211</f>
        <v>22700</v>
      </c>
      <c r="G197" s="198">
        <f>G202+G211</f>
        <v>14000</v>
      </c>
      <c r="H197" s="198">
        <f>H202+H211</f>
        <v>2614</v>
      </c>
      <c r="I197" s="178">
        <f t="shared" si="25"/>
        <v>39314</v>
      </c>
      <c r="J197" s="198"/>
      <c r="K197" s="178">
        <f t="shared" si="26"/>
        <v>39314</v>
      </c>
      <c r="L197" s="198"/>
      <c r="M197" s="178">
        <f t="shared" si="27"/>
        <v>39314</v>
      </c>
      <c r="N197" s="198">
        <f>N211</f>
        <v>1100</v>
      </c>
      <c r="O197" s="178">
        <f t="shared" si="28"/>
        <v>40414</v>
      </c>
      <c r="P197" s="198"/>
      <c r="Q197" s="170">
        <f t="shared" si="29"/>
        <v>40414</v>
      </c>
      <c r="R197" s="198"/>
      <c r="S197" s="173">
        <f t="shared" si="24"/>
        <v>40414</v>
      </c>
    </row>
    <row r="198" spans="1:19" ht="33" hidden="1" customHeight="1">
      <c r="A198" s="176" t="s">
        <v>28</v>
      </c>
      <c r="B198" s="177">
        <v>464</v>
      </c>
      <c r="C198" s="179" t="s">
        <v>27</v>
      </c>
      <c r="D198" s="184"/>
      <c r="E198" s="200"/>
      <c r="F198" s="198">
        <f t="shared" ref="F198:F200" si="38">F199</f>
        <v>0</v>
      </c>
      <c r="G198" s="198"/>
      <c r="H198" s="198"/>
      <c r="I198" s="170">
        <f t="shared" si="25"/>
        <v>0</v>
      </c>
      <c r="J198" s="198"/>
      <c r="K198" s="170">
        <f t="shared" si="26"/>
        <v>0</v>
      </c>
      <c r="L198" s="198"/>
      <c r="M198" s="170">
        <f t="shared" si="27"/>
        <v>0</v>
      </c>
      <c r="N198" s="198"/>
      <c r="O198" s="170">
        <f t="shared" si="28"/>
        <v>0</v>
      </c>
      <c r="P198" s="198"/>
      <c r="Q198" s="170">
        <f t="shared" si="29"/>
        <v>0</v>
      </c>
      <c r="R198" s="198"/>
      <c r="S198" s="173">
        <f t="shared" si="24"/>
        <v>0</v>
      </c>
    </row>
    <row r="199" spans="1:19" ht="41.25" hidden="1" customHeight="1">
      <c r="A199" s="176" t="s">
        <v>410</v>
      </c>
      <c r="B199" s="177">
        <v>464</v>
      </c>
      <c r="C199" s="179" t="s">
        <v>27</v>
      </c>
      <c r="D199" s="184" t="s">
        <v>442</v>
      </c>
      <c r="E199" s="200"/>
      <c r="F199" s="198">
        <f t="shared" si="38"/>
        <v>0</v>
      </c>
      <c r="G199" s="198"/>
      <c r="H199" s="198"/>
      <c r="I199" s="170">
        <f t="shared" si="25"/>
        <v>0</v>
      </c>
      <c r="J199" s="198"/>
      <c r="K199" s="170">
        <f t="shared" si="26"/>
        <v>0</v>
      </c>
      <c r="L199" s="198"/>
      <c r="M199" s="170">
        <f t="shared" si="27"/>
        <v>0</v>
      </c>
      <c r="N199" s="198"/>
      <c r="O199" s="170">
        <f t="shared" si="28"/>
        <v>0</v>
      </c>
      <c r="P199" s="198"/>
      <c r="Q199" s="170">
        <f t="shared" si="29"/>
        <v>0</v>
      </c>
      <c r="R199" s="198"/>
      <c r="S199" s="173">
        <f t="shared" si="24"/>
        <v>0</v>
      </c>
    </row>
    <row r="200" spans="1:19" ht="41.25" hidden="1" customHeight="1">
      <c r="A200" s="181" t="s">
        <v>441</v>
      </c>
      <c r="B200" s="182">
        <v>464</v>
      </c>
      <c r="C200" s="184" t="s">
        <v>27</v>
      </c>
      <c r="D200" s="184" t="s">
        <v>442</v>
      </c>
      <c r="E200" s="184"/>
      <c r="F200" s="201">
        <f t="shared" si="38"/>
        <v>0</v>
      </c>
      <c r="G200" s="201"/>
      <c r="H200" s="201"/>
      <c r="I200" s="170">
        <f t="shared" si="25"/>
        <v>0</v>
      </c>
      <c r="J200" s="201"/>
      <c r="K200" s="170">
        <f t="shared" si="26"/>
        <v>0</v>
      </c>
      <c r="L200" s="201"/>
      <c r="M200" s="170">
        <f t="shared" si="27"/>
        <v>0</v>
      </c>
      <c r="N200" s="201"/>
      <c r="O200" s="170">
        <f t="shared" si="28"/>
        <v>0</v>
      </c>
      <c r="P200" s="201"/>
      <c r="Q200" s="170">
        <f t="shared" si="29"/>
        <v>0</v>
      </c>
      <c r="R200" s="201"/>
      <c r="S200" s="173">
        <f t="shared" si="24"/>
        <v>0</v>
      </c>
    </row>
    <row r="201" spans="1:19" ht="35.25" hidden="1" customHeight="1">
      <c r="A201" s="195" t="s">
        <v>115</v>
      </c>
      <c r="B201" s="182">
        <v>464</v>
      </c>
      <c r="C201" s="184" t="s">
        <v>27</v>
      </c>
      <c r="D201" s="184" t="s">
        <v>442</v>
      </c>
      <c r="E201" s="184" t="s">
        <v>114</v>
      </c>
      <c r="F201" s="201">
        <v>0</v>
      </c>
      <c r="G201" s="201"/>
      <c r="H201" s="201"/>
      <c r="I201" s="170">
        <f t="shared" si="25"/>
        <v>0</v>
      </c>
      <c r="J201" s="201"/>
      <c r="K201" s="170">
        <f t="shared" si="26"/>
        <v>0</v>
      </c>
      <c r="L201" s="201"/>
      <c r="M201" s="170">
        <f t="shared" si="27"/>
        <v>0</v>
      </c>
      <c r="N201" s="201"/>
      <c r="O201" s="170">
        <f t="shared" si="28"/>
        <v>0</v>
      </c>
      <c r="P201" s="201"/>
      <c r="Q201" s="170">
        <f t="shared" si="29"/>
        <v>0</v>
      </c>
      <c r="R201" s="201"/>
      <c r="S201" s="173">
        <f t="shared" si="24"/>
        <v>0</v>
      </c>
    </row>
    <row r="202" spans="1:19" ht="26.25" hidden="1" customHeight="1">
      <c r="A202" s="176" t="s">
        <v>219</v>
      </c>
      <c r="B202" s="177">
        <v>464</v>
      </c>
      <c r="C202" s="179" t="s">
        <v>252</v>
      </c>
      <c r="D202" s="179"/>
      <c r="E202" s="184"/>
      <c r="F202" s="198">
        <f t="shared" ref="F202:F203" si="39">F203</f>
        <v>20200</v>
      </c>
      <c r="G202" s="198"/>
      <c r="H202" s="198"/>
      <c r="I202" s="170">
        <f t="shared" si="25"/>
        <v>20200</v>
      </c>
      <c r="J202" s="198"/>
      <c r="K202" s="170">
        <f t="shared" si="26"/>
        <v>20200</v>
      </c>
      <c r="L202" s="198"/>
      <c r="M202" s="170">
        <f t="shared" si="27"/>
        <v>20200</v>
      </c>
      <c r="N202" s="198"/>
      <c r="O202" s="170">
        <f t="shared" si="28"/>
        <v>20200</v>
      </c>
      <c r="P202" s="198"/>
      <c r="Q202" s="170">
        <f t="shared" si="29"/>
        <v>20200</v>
      </c>
      <c r="R202" s="198"/>
      <c r="S202" s="173">
        <f t="shared" si="24"/>
        <v>20200</v>
      </c>
    </row>
    <row r="203" spans="1:19" ht="51.75" hidden="1" customHeight="1">
      <c r="A203" s="176" t="s">
        <v>565</v>
      </c>
      <c r="B203" s="177">
        <v>464</v>
      </c>
      <c r="C203" s="179" t="s">
        <v>252</v>
      </c>
      <c r="D203" s="184"/>
      <c r="E203" s="184"/>
      <c r="F203" s="198">
        <f t="shared" si="39"/>
        <v>20200</v>
      </c>
      <c r="G203" s="198"/>
      <c r="H203" s="198"/>
      <c r="I203" s="170">
        <f t="shared" si="25"/>
        <v>20200</v>
      </c>
      <c r="J203" s="198"/>
      <c r="K203" s="170">
        <f t="shared" si="26"/>
        <v>20200</v>
      </c>
      <c r="L203" s="198"/>
      <c r="M203" s="170">
        <f t="shared" si="27"/>
        <v>20200</v>
      </c>
      <c r="N203" s="198"/>
      <c r="O203" s="170">
        <f t="shared" si="28"/>
        <v>20200</v>
      </c>
      <c r="P203" s="198"/>
      <c r="Q203" s="170">
        <f t="shared" si="29"/>
        <v>20200</v>
      </c>
      <c r="R203" s="198"/>
      <c r="S203" s="173">
        <f t="shared" si="24"/>
        <v>20200</v>
      </c>
    </row>
    <row r="204" spans="1:19" ht="30" hidden="1" customHeight="1">
      <c r="A204" s="181" t="s">
        <v>411</v>
      </c>
      <c r="B204" s="182">
        <v>464</v>
      </c>
      <c r="C204" s="220" t="s">
        <v>60</v>
      </c>
      <c r="D204" s="184" t="s">
        <v>321</v>
      </c>
      <c r="E204" s="184"/>
      <c r="F204" s="201">
        <f>F205+F209</f>
        <v>20200</v>
      </c>
      <c r="G204" s="201"/>
      <c r="H204" s="201"/>
      <c r="I204" s="170">
        <f t="shared" si="25"/>
        <v>20200</v>
      </c>
      <c r="J204" s="201"/>
      <c r="K204" s="170">
        <f t="shared" si="26"/>
        <v>20200</v>
      </c>
      <c r="L204" s="201"/>
      <c r="M204" s="170">
        <f t="shared" si="27"/>
        <v>20200</v>
      </c>
      <c r="N204" s="201"/>
      <c r="O204" s="170">
        <f t="shared" si="28"/>
        <v>20200</v>
      </c>
      <c r="P204" s="201"/>
      <c r="Q204" s="170">
        <f t="shared" si="29"/>
        <v>20200</v>
      </c>
      <c r="R204" s="201"/>
      <c r="S204" s="173">
        <f t="shared" si="24"/>
        <v>20200</v>
      </c>
    </row>
    <row r="205" spans="1:19" ht="24" hidden="1" customHeight="1">
      <c r="A205" s="206" t="s">
        <v>412</v>
      </c>
      <c r="B205" s="182">
        <v>464</v>
      </c>
      <c r="C205" s="220" t="s">
        <v>60</v>
      </c>
      <c r="D205" s="184" t="s">
        <v>322</v>
      </c>
      <c r="E205" s="184" t="s">
        <v>114</v>
      </c>
      <c r="F205" s="201">
        <f>F206+F208</f>
        <v>16200</v>
      </c>
      <c r="G205" s="201"/>
      <c r="H205" s="201"/>
      <c r="I205" s="170">
        <f t="shared" si="25"/>
        <v>16200</v>
      </c>
      <c r="J205" s="201"/>
      <c r="K205" s="170">
        <f t="shared" si="26"/>
        <v>16200</v>
      </c>
      <c r="L205" s="201"/>
      <c r="M205" s="170">
        <f t="shared" si="27"/>
        <v>16200</v>
      </c>
      <c r="N205" s="201"/>
      <c r="O205" s="170">
        <f t="shared" si="28"/>
        <v>16200</v>
      </c>
      <c r="P205" s="201"/>
      <c r="Q205" s="170">
        <f t="shared" si="29"/>
        <v>16200</v>
      </c>
      <c r="R205" s="201"/>
      <c r="S205" s="173">
        <f t="shared" ref="S205:S271" si="40">Q205+R205</f>
        <v>16200</v>
      </c>
    </row>
    <row r="206" spans="1:19" ht="33" hidden="1" customHeight="1">
      <c r="A206" s="195" t="s">
        <v>115</v>
      </c>
      <c r="B206" s="182">
        <v>464</v>
      </c>
      <c r="C206" s="220" t="s">
        <v>60</v>
      </c>
      <c r="D206" s="184" t="s">
        <v>322</v>
      </c>
      <c r="E206" s="184" t="s">
        <v>529</v>
      </c>
      <c r="F206" s="201">
        <v>13900</v>
      </c>
      <c r="G206" s="201"/>
      <c r="H206" s="201"/>
      <c r="I206" s="170">
        <f t="shared" si="25"/>
        <v>13900</v>
      </c>
      <c r="J206" s="201"/>
      <c r="K206" s="170">
        <f t="shared" si="26"/>
        <v>13900</v>
      </c>
      <c r="L206" s="201"/>
      <c r="M206" s="170">
        <f t="shared" si="27"/>
        <v>13900</v>
      </c>
      <c r="N206" s="201"/>
      <c r="O206" s="170">
        <f t="shared" si="28"/>
        <v>13900</v>
      </c>
      <c r="P206" s="201"/>
      <c r="Q206" s="170">
        <f t="shared" si="29"/>
        <v>13900</v>
      </c>
      <c r="R206" s="201"/>
      <c r="S206" s="173">
        <f t="shared" si="40"/>
        <v>13900</v>
      </c>
    </row>
    <row r="207" spans="1:19" ht="33" hidden="1" customHeight="1">
      <c r="A207" s="195"/>
      <c r="B207" s="182"/>
      <c r="C207" s="220"/>
      <c r="D207" s="184"/>
      <c r="E207" s="184"/>
      <c r="F207" s="201"/>
      <c r="G207" s="201"/>
      <c r="H207" s="201"/>
      <c r="I207" s="170">
        <f t="shared" si="25"/>
        <v>0</v>
      </c>
      <c r="J207" s="201"/>
      <c r="K207" s="170">
        <f t="shared" si="26"/>
        <v>0</v>
      </c>
      <c r="L207" s="201"/>
      <c r="M207" s="170">
        <f t="shared" si="27"/>
        <v>0</v>
      </c>
      <c r="N207" s="201"/>
      <c r="O207" s="170">
        <f t="shared" si="28"/>
        <v>0</v>
      </c>
      <c r="P207" s="201"/>
      <c r="Q207" s="170">
        <f t="shared" si="29"/>
        <v>0</v>
      </c>
      <c r="R207" s="201"/>
      <c r="S207" s="173">
        <f t="shared" si="40"/>
        <v>0</v>
      </c>
    </row>
    <row r="208" spans="1:19" ht="30" hidden="1" customHeight="1">
      <c r="A208" s="195" t="s">
        <v>115</v>
      </c>
      <c r="B208" s="182">
        <v>464</v>
      </c>
      <c r="C208" s="220" t="s">
        <v>60</v>
      </c>
      <c r="D208" s="184" t="s">
        <v>322</v>
      </c>
      <c r="E208" s="184" t="s">
        <v>433</v>
      </c>
      <c r="F208" s="201">
        <v>2300</v>
      </c>
      <c r="G208" s="201"/>
      <c r="H208" s="201"/>
      <c r="I208" s="170">
        <f t="shared" si="25"/>
        <v>2300</v>
      </c>
      <c r="J208" s="201"/>
      <c r="K208" s="170">
        <f t="shared" si="26"/>
        <v>2300</v>
      </c>
      <c r="L208" s="201"/>
      <c r="M208" s="170">
        <f t="shared" si="27"/>
        <v>2300</v>
      </c>
      <c r="N208" s="201"/>
      <c r="O208" s="170">
        <f t="shared" si="28"/>
        <v>2300</v>
      </c>
      <c r="P208" s="201"/>
      <c r="Q208" s="170">
        <f t="shared" si="29"/>
        <v>2300</v>
      </c>
      <c r="R208" s="201"/>
      <c r="S208" s="173">
        <f t="shared" si="40"/>
        <v>2300</v>
      </c>
    </row>
    <row r="209" spans="1:20" ht="36" hidden="1" customHeight="1">
      <c r="A209" s="195" t="s">
        <v>149</v>
      </c>
      <c r="B209" s="182">
        <v>464</v>
      </c>
      <c r="C209" s="220" t="s">
        <v>60</v>
      </c>
      <c r="D209" s="184" t="s">
        <v>413</v>
      </c>
      <c r="E209" s="184"/>
      <c r="F209" s="185">
        <f>F210</f>
        <v>4000</v>
      </c>
      <c r="G209" s="185"/>
      <c r="H209" s="185"/>
      <c r="I209" s="170">
        <f t="shared" si="25"/>
        <v>4000</v>
      </c>
      <c r="J209" s="185"/>
      <c r="K209" s="170">
        <f t="shared" si="26"/>
        <v>4000</v>
      </c>
      <c r="L209" s="185"/>
      <c r="M209" s="170">
        <f t="shared" si="27"/>
        <v>4000</v>
      </c>
      <c r="N209" s="185"/>
      <c r="O209" s="170">
        <f t="shared" si="28"/>
        <v>4000</v>
      </c>
      <c r="P209" s="185"/>
      <c r="Q209" s="170">
        <f t="shared" si="29"/>
        <v>4000</v>
      </c>
      <c r="R209" s="185"/>
      <c r="S209" s="173">
        <f t="shared" si="40"/>
        <v>4000</v>
      </c>
    </row>
    <row r="210" spans="1:20" ht="30" hidden="1" customHeight="1">
      <c r="A210" s="195" t="s">
        <v>115</v>
      </c>
      <c r="B210" s="182">
        <v>464</v>
      </c>
      <c r="C210" s="220" t="s">
        <v>60</v>
      </c>
      <c r="D210" s="184" t="s">
        <v>413</v>
      </c>
      <c r="E210" s="184" t="s">
        <v>114</v>
      </c>
      <c r="F210" s="185">
        <v>4000</v>
      </c>
      <c r="G210" s="185"/>
      <c r="H210" s="185"/>
      <c r="I210" s="170">
        <f t="shared" si="25"/>
        <v>4000</v>
      </c>
      <c r="J210" s="185"/>
      <c r="K210" s="170">
        <f t="shared" si="26"/>
        <v>4000</v>
      </c>
      <c r="L210" s="185"/>
      <c r="M210" s="170">
        <f t="shared" si="27"/>
        <v>4000</v>
      </c>
      <c r="N210" s="185"/>
      <c r="O210" s="170">
        <f t="shared" ref="O210:O276" si="41">M210+N210</f>
        <v>4000</v>
      </c>
      <c r="P210" s="185"/>
      <c r="Q210" s="170">
        <f t="shared" ref="Q210:Q276" si="42">O210+P210</f>
        <v>4000</v>
      </c>
      <c r="R210" s="185"/>
      <c r="S210" s="173">
        <f t="shared" si="40"/>
        <v>4000</v>
      </c>
    </row>
    <row r="211" spans="1:20" ht="36" hidden="1" customHeight="1">
      <c r="A211" s="188" t="s">
        <v>460</v>
      </c>
      <c r="B211" s="177">
        <v>464</v>
      </c>
      <c r="C211" s="221" t="s">
        <v>450</v>
      </c>
      <c r="D211" s="184"/>
      <c r="E211" s="184"/>
      <c r="F211" s="198">
        <f>F217+F212</f>
        <v>2500</v>
      </c>
      <c r="G211" s="198">
        <f>G216+G212</f>
        <v>14000</v>
      </c>
      <c r="H211" s="198">
        <f>H216+H212</f>
        <v>2614</v>
      </c>
      <c r="I211" s="170">
        <f t="shared" ref="I211:I279" si="43">F211+G211+H211</f>
        <v>19114</v>
      </c>
      <c r="J211" s="198"/>
      <c r="K211" s="170">
        <f t="shared" ref="K211:K279" si="44">I211+J211</f>
        <v>19114</v>
      </c>
      <c r="L211" s="198"/>
      <c r="M211" s="170">
        <f t="shared" ref="M211:M279" si="45">K211+L211</f>
        <v>19114</v>
      </c>
      <c r="N211" s="198">
        <f>N213</f>
        <v>1100</v>
      </c>
      <c r="O211" s="170">
        <f t="shared" si="41"/>
        <v>20214</v>
      </c>
      <c r="P211" s="198"/>
      <c r="Q211" s="170">
        <f t="shared" si="42"/>
        <v>20214</v>
      </c>
      <c r="R211" s="198"/>
      <c r="S211" s="173">
        <f t="shared" si="40"/>
        <v>20214</v>
      </c>
    </row>
    <row r="212" spans="1:20" ht="57" hidden="1" customHeight="1">
      <c r="A212" s="176" t="s">
        <v>565</v>
      </c>
      <c r="B212" s="177">
        <v>464</v>
      </c>
      <c r="C212" s="221" t="s">
        <v>450</v>
      </c>
      <c r="D212" s="179" t="s">
        <v>413</v>
      </c>
      <c r="E212" s="184"/>
      <c r="F212" s="198">
        <f>F215+F214</f>
        <v>800</v>
      </c>
      <c r="G212" s="198">
        <f t="shared" ref="G212:H212" si="46">G215+G214</f>
        <v>0</v>
      </c>
      <c r="H212" s="198">
        <f t="shared" si="46"/>
        <v>80</v>
      </c>
      <c r="I212" s="170">
        <f t="shared" si="43"/>
        <v>880</v>
      </c>
      <c r="J212" s="198"/>
      <c r="K212" s="170">
        <f t="shared" si="44"/>
        <v>880</v>
      </c>
      <c r="L212" s="198"/>
      <c r="M212" s="170">
        <f t="shared" si="45"/>
        <v>880</v>
      </c>
      <c r="N212" s="198"/>
      <c r="O212" s="170">
        <f t="shared" si="41"/>
        <v>880</v>
      </c>
      <c r="P212" s="198"/>
      <c r="Q212" s="170">
        <f t="shared" si="42"/>
        <v>880</v>
      </c>
      <c r="R212" s="198"/>
      <c r="S212" s="173">
        <f t="shared" si="40"/>
        <v>880</v>
      </c>
    </row>
    <row r="213" spans="1:20" ht="57" hidden="1" customHeight="1">
      <c r="A213" s="232" t="s">
        <v>115</v>
      </c>
      <c r="B213" s="233">
        <v>464</v>
      </c>
      <c r="C213" s="234" t="s">
        <v>450</v>
      </c>
      <c r="D213" s="204" t="s">
        <v>322</v>
      </c>
      <c r="E213" s="208"/>
      <c r="F213" s="222"/>
      <c r="G213" s="222"/>
      <c r="H213" s="222"/>
      <c r="I213" s="235"/>
      <c r="J213" s="222"/>
      <c r="K213" s="235"/>
      <c r="L213" s="222"/>
      <c r="M213" s="235"/>
      <c r="N213" s="222">
        <v>1100</v>
      </c>
      <c r="O213" s="170">
        <f t="shared" si="41"/>
        <v>1100</v>
      </c>
      <c r="P213" s="222"/>
      <c r="Q213" s="170">
        <f t="shared" si="42"/>
        <v>1100</v>
      </c>
      <c r="R213" s="222"/>
      <c r="S213" s="173">
        <f t="shared" si="40"/>
        <v>1100</v>
      </c>
    </row>
    <row r="214" spans="1:20" ht="57" hidden="1" customHeight="1">
      <c r="A214" s="181" t="s">
        <v>594</v>
      </c>
      <c r="B214" s="182">
        <v>464</v>
      </c>
      <c r="C214" s="220" t="s">
        <v>450</v>
      </c>
      <c r="D214" s="184" t="s">
        <v>595</v>
      </c>
      <c r="E214" s="184" t="s">
        <v>114</v>
      </c>
      <c r="F214" s="198"/>
      <c r="G214" s="198"/>
      <c r="H214" s="198">
        <v>80</v>
      </c>
      <c r="I214" s="178">
        <f t="shared" si="43"/>
        <v>80</v>
      </c>
      <c r="J214" s="198"/>
      <c r="K214" s="178">
        <f t="shared" si="44"/>
        <v>80</v>
      </c>
      <c r="L214" s="198"/>
      <c r="M214" s="178">
        <f t="shared" si="45"/>
        <v>80</v>
      </c>
      <c r="N214" s="198"/>
      <c r="O214" s="170">
        <f t="shared" si="41"/>
        <v>80</v>
      </c>
      <c r="P214" s="198"/>
      <c r="Q214" s="170">
        <f t="shared" si="42"/>
        <v>80</v>
      </c>
      <c r="R214" s="198"/>
      <c r="S214" s="173">
        <f t="shared" si="40"/>
        <v>80</v>
      </c>
    </row>
    <row r="215" spans="1:20" ht="32.25" hidden="1" customHeight="1">
      <c r="A215" s="195" t="s">
        <v>149</v>
      </c>
      <c r="B215" s="182">
        <v>464</v>
      </c>
      <c r="C215" s="220" t="s">
        <v>450</v>
      </c>
      <c r="D215" s="184" t="s">
        <v>413</v>
      </c>
      <c r="E215" s="184" t="s">
        <v>114</v>
      </c>
      <c r="F215" s="201">
        <v>800</v>
      </c>
      <c r="G215" s="201"/>
      <c r="H215" s="201"/>
      <c r="I215" s="170">
        <f t="shared" si="43"/>
        <v>800</v>
      </c>
      <c r="J215" s="201"/>
      <c r="K215" s="170">
        <f t="shared" si="44"/>
        <v>800</v>
      </c>
      <c r="L215" s="201"/>
      <c r="M215" s="170">
        <f t="shared" si="45"/>
        <v>800</v>
      </c>
      <c r="N215" s="201"/>
      <c r="O215" s="170">
        <f t="shared" si="41"/>
        <v>800</v>
      </c>
      <c r="P215" s="201"/>
      <c r="Q215" s="170">
        <f t="shared" si="42"/>
        <v>800</v>
      </c>
      <c r="R215" s="201"/>
      <c r="S215" s="173">
        <f t="shared" si="40"/>
        <v>800</v>
      </c>
    </row>
    <row r="216" spans="1:20" ht="52.5" hidden="1" customHeight="1">
      <c r="A216" s="176" t="s">
        <v>588</v>
      </c>
      <c r="B216" s="182">
        <v>464</v>
      </c>
      <c r="C216" s="221" t="s">
        <v>450</v>
      </c>
      <c r="D216" s="179" t="s">
        <v>458</v>
      </c>
      <c r="E216" s="179"/>
      <c r="F216" s="198">
        <f>F217</f>
        <v>1700</v>
      </c>
      <c r="G216" s="198">
        <f>G217</f>
        <v>14000</v>
      </c>
      <c r="H216" s="198">
        <f>H217</f>
        <v>2534</v>
      </c>
      <c r="I216" s="170">
        <f t="shared" si="43"/>
        <v>18234</v>
      </c>
      <c r="J216" s="198"/>
      <c r="K216" s="170">
        <f t="shared" si="44"/>
        <v>18234</v>
      </c>
      <c r="L216" s="198"/>
      <c r="M216" s="170">
        <f t="shared" si="45"/>
        <v>18234</v>
      </c>
      <c r="N216" s="198"/>
      <c r="O216" s="170">
        <f t="shared" si="41"/>
        <v>18234</v>
      </c>
      <c r="P216" s="198"/>
      <c r="Q216" s="170">
        <f t="shared" si="42"/>
        <v>18234</v>
      </c>
      <c r="R216" s="198"/>
      <c r="S216" s="173">
        <f t="shared" si="40"/>
        <v>18234</v>
      </c>
    </row>
    <row r="217" spans="1:20" ht="32.25" hidden="1" customHeight="1">
      <c r="A217" s="176" t="s">
        <v>449</v>
      </c>
      <c r="B217" s="182">
        <v>464</v>
      </c>
      <c r="C217" s="220" t="s">
        <v>450</v>
      </c>
      <c r="D217" s="184" t="s">
        <v>451</v>
      </c>
      <c r="E217" s="184"/>
      <c r="F217" s="201">
        <f>F218+F219</f>
        <v>1700</v>
      </c>
      <c r="G217" s="201">
        <f>G218+G219</f>
        <v>14000</v>
      </c>
      <c r="H217" s="201">
        <f>H218+H219</f>
        <v>2534</v>
      </c>
      <c r="I217" s="170">
        <f t="shared" si="43"/>
        <v>18234</v>
      </c>
      <c r="J217" s="201"/>
      <c r="K217" s="170">
        <f t="shared" si="44"/>
        <v>18234</v>
      </c>
      <c r="L217" s="201"/>
      <c r="M217" s="170">
        <f t="shared" si="45"/>
        <v>18234</v>
      </c>
      <c r="N217" s="201"/>
      <c r="O217" s="170">
        <f t="shared" si="41"/>
        <v>18234</v>
      </c>
      <c r="P217" s="201"/>
      <c r="Q217" s="170">
        <f t="shared" si="42"/>
        <v>18234</v>
      </c>
      <c r="R217" s="201"/>
      <c r="S217" s="173">
        <f t="shared" si="40"/>
        <v>18234</v>
      </c>
    </row>
    <row r="218" spans="1:20" ht="46.5" hidden="1" customHeight="1">
      <c r="A218" s="181" t="s">
        <v>541</v>
      </c>
      <c r="B218" s="182">
        <v>464</v>
      </c>
      <c r="C218" s="220" t="s">
        <v>450</v>
      </c>
      <c r="D218" s="184" t="s">
        <v>451</v>
      </c>
      <c r="E218" s="184" t="s">
        <v>114</v>
      </c>
      <c r="F218" s="201">
        <v>1700</v>
      </c>
      <c r="G218" s="201"/>
      <c r="H218" s="201">
        <v>2534</v>
      </c>
      <c r="I218" s="170">
        <f t="shared" si="43"/>
        <v>4234</v>
      </c>
      <c r="J218" s="201"/>
      <c r="K218" s="170">
        <f t="shared" si="44"/>
        <v>4234</v>
      </c>
      <c r="L218" s="201"/>
      <c r="M218" s="170">
        <f t="shared" si="45"/>
        <v>4234</v>
      </c>
      <c r="N218" s="201"/>
      <c r="O218" s="170">
        <f t="shared" si="41"/>
        <v>4234</v>
      </c>
      <c r="P218" s="201"/>
      <c r="Q218" s="170">
        <f t="shared" si="42"/>
        <v>4234</v>
      </c>
      <c r="R218" s="201"/>
      <c r="S218" s="173">
        <f t="shared" si="40"/>
        <v>4234</v>
      </c>
    </row>
    <row r="219" spans="1:20" ht="30.75" hidden="1" customHeight="1">
      <c r="A219" s="181" t="s">
        <v>501</v>
      </c>
      <c r="B219" s="182">
        <v>464</v>
      </c>
      <c r="C219" s="220" t="s">
        <v>450</v>
      </c>
      <c r="D219" s="184" t="s">
        <v>451</v>
      </c>
      <c r="E219" s="184" t="s">
        <v>114</v>
      </c>
      <c r="F219" s="201"/>
      <c r="G219" s="201">
        <v>14000</v>
      </c>
      <c r="H219" s="201"/>
      <c r="I219" s="170">
        <f t="shared" si="43"/>
        <v>14000</v>
      </c>
      <c r="J219" s="201"/>
      <c r="K219" s="170">
        <f t="shared" si="44"/>
        <v>14000</v>
      </c>
      <c r="L219" s="201"/>
      <c r="M219" s="170">
        <f t="shared" si="45"/>
        <v>14000</v>
      </c>
      <c r="N219" s="201"/>
      <c r="O219" s="170">
        <f t="shared" si="41"/>
        <v>14000</v>
      </c>
      <c r="P219" s="201"/>
      <c r="Q219" s="170">
        <f t="shared" si="42"/>
        <v>14000</v>
      </c>
      <c r="R219" s="201"/>
      <c r="S219" s="173">
        <f t="shared" si="40"/>
        <v>14000</v>
      </c>
    </row>
    <row r="220" spans="1:20" ht="29.25" customHeight="1">
      <c r="A220" s="176" t="s">
        <v>247</v>
      </c>
      <c r="B220" s="177">
        <v>466</v>
      </c>
      <c r="C220" s="183"/>
      <c r="D220" s="184"/>
      <c r="E220" s="184"/>
      <c r="F220" s="180">
        <f>F221+F233+F250+F253+F260+F267+F229+F256</f>
        <v>120196.6</v>
      </c>
      <c r="G220" s="180">
        <f>G221+G233+G250+G253+G260+G267+G230+G256</f>
        <v>1315</v>
      </c>
      <c r="H220" s="180">
        <f>H221+H233+H250+H253+H260+H267+H230+H256</f>
        <v>3199.9</v>
      </c>
      <c r="I220" s="170">
        <f t="shared" si="43"/>
        <v>124711.5</v>
      </c>
      <c r="J220" s="180">
        <f>J239</f>
        <v>-2000</v>
      </c>
      <c r="K220" s="170">
        <f t="shared" si="44"/>
        <v>122711.5</v>
      </c>
      <c r="L220" s="180"/>
      <c r="M220" s="170">
        <f t="shared" si="45"/>
        <v>122711.5</v>
      </c>
      <c r="N220" s="180">
        <f>N233+N250+N260+N267</f>
        <v>4157</v>
      </c>
      <c r="O220" s="170">
        <f t="shared" si="41"/>
        <v>126868.5</v>
      </c>
      <c r="P220" s="180"/>
      <c r="Q220" s="170">
        <f t="shared" si="42"/>
        <v>126868.5</v>
      </c>
      <c r="R220" s="180">
        <f>R221+R229+R233+R250+R253+R256+R260+R267</f>
        <v>73056.099999999991</v>
      </c>
      <c r="S220" s="173">
        <f t="shared" si="40"/>
        <v>199924.59999999998</v>
      </c>
    </row>
    <row r="221" spans="1:20" ht="32.25" customHeight="1">
      <c r="A221" s="176" t="s">
        <v>63</v>
      </c>
      <c r="B221" s="177">
        <v>466</v>
      </c>
      <c r="C221" s="178" t="s">
        <v>64</v>
      </c>
      <c r="D221" s="179"/>
      <c r="E221" s="179"/>
      <c r="F221" s="180">
        <f>SUM(F222)</f>
        <v>85338.5</v>
      </c>
      <c r="G221" s="180">
        <f>SUM(G222)</f>
        <v>0</v>
      </c>
      <c r="H221" s="180">
        <f>SUM(H222)</f>
        <v>3200</v>
      </c>
      <c r="I221" s="170">
        <f t="shared" si="43"/>
        <v>88538.5</v>
      </c>
      <c r="J221" s="180"/>
      <c r="K221" s="170">
        <f t="shared" si="44"/>
        <v>88538.5</v>
      </c>
      <c r="L221" s="180"/>
      <c r="M221" s="170">
        <f t="shared" si="45"/>
        <v>88538.5</v>
      </c>
      <c r="N221" s="180"/>
      <c r="O221" s="170">
        <f t="shared" si="41"/>
        <v>88538.5</v>
      </c>
      <c r="P221" s="180"/>
      <c r="Q221" s="170">
        <f t="shared" si="42"/>
        <v>88538.5</v>
      </c>
      <c r="R221" s="180">
        <f>R222</f>
        <v>51049.7</v>
      </c>
      <c r="S221" s="173">
        <f t="shared" si="40"/>
        <v>139588.20000000001</v>
      </c>
    </row>
    <row r="222" spans="1:20" ht="33" customHeight="1">
      <c r="A222" s="176" t="s">
        <v>563</v>
      </c>
      <c r="B222" s="177">
        <v>466</v>
      </c>
      <c r="C222" s="178" t="s">
        <v>64</v>
      </c>
      <c r="D222" s="179" t="s">
        <v>196</v>
      </c>
      <c r="E222" s="179"/>
      <c r="F222" s="180">
        <f>SUM(F224,F226,F228)</f>
        <v>85338.5</v>
      </c>
      <c r="G222" s="180">
        <f>SUM(G224,G226,G228)</f>
        <v>0</v>
      </c>
      <c r="H222" s="180">
        <f>SUM(H224,H226,H228)</f>
        <v>3200</v>
      </c>
      <c r="I222" s="170">
        <f t="shared" si="43"/>
        <v>88538.5</v>
      </c>
      <c r="J222" s="180"/>
      <c r="K222" s="170">
        <f t="shared" si="44"/>
        <v>88538.5</v>
      </c>
      <c r="L222" s="180"/>
      <c r="M222" s="170">
        <f t="shared" si="45"/>
        <v>88538.5</v>
      </c>
      <c r="N222" s="180"/>
      <c r="O222" s="170">
        <f t="shared" si="41"/>
        <v>88538.5</v>
      </c>
      <c r="P222" s="180"/>
      <c r="Q222" s="170">
        <f t="shared" si="42"/>
        <v>88538.5</v>
      </c>
      <c r="R222" s="180">
        <f>R223</f>
        <v>51049.7</v>
      </c>
      <c r="S222" s="173">
        <f t="shared" si="40"/>
        <v>139588.20000000001</v>
      </c>
    </row>
    <row r="223" spans="1:20" ht="33.75" customHeight="1">
      <c r="A223" s="194" t="s">
        <v>423</v>
      </c>
      <c r="B223" s="182">
        <v>466</v>
      </c>
      <c r="C223" s="183" t="s">
        <v>64</v>
      </c>
      <c r="D223" s="184" t="s">
        <v>312</v>
      </c>
      <c r="E223" s="179"/>
      <c r="F223" s="180">
        <f>SUM(F224,F226)</f>
        <v>22358</v>
      </c>
      <c r="G223" s="180">
        <f>SUM(G224,G226)</f>
        <v>0</v>
      </c>
      <c r="H223" s="180">
        <f>SUM(H224,H226)</f>
        <v>3200</v>
      </c>
      <c r="I223" s="170">
        <f t="shared" si="43"/>
        <v>25558</v>
      </c>
      <c r="J223" s="180"/>
      <c r="K223" s="170">
        <f t="shared" si="44"/>
        <v>25558</v>
      </c>
      <c r="L223" s="180"/>
      <c r="M223" s="170">
        <f t="shared" si="45"/>
        <v>25558</v>
      </c>
      <c r="N223" s="180"/>
      <c r="O223" s="170">
        <f t="shared" si="41"/>
        <v>25558</v>
      </c>
      <c r="P223" s="180"/>
      <c r="Q223" s="170">
        <f t="shared" si="42"/>
        <v>25558</v>
      </c>
      <c r="R223" s="180">
        <f>R228</f>
        <v>51049.7</v>
      </c>
      <c r="S223" s="173">
        <f t="shared" si="40"/>
        <v>76607.7</v>
      </c>
      <c r="T223" s="21"/>
    </row>
    <row r="224" spans="1:20" ht="28.5" customHeight="1">
      <c r="A224" s="194" t="s">
        <v>311</v>
      </c>
      <c r="B224" s="182">
        <v>466</v>
      </c>
      <c r="C224" s="183" t="s">
        <v>64</v>
      </c>
      <c r="D224" s="184" t="s">
        <v>313</v>
      </c>
      <c r="E224" s="184"/>
      <c r="F224" s="185">
        <f>SUM(F225)</f>
        <v>18858</v>
      </c>
      <c r="G224" s="185"/>
      <c r="H224" s="185">
        <f>H225</f>
        <v>0</v>
      </c>
      <c r="I224" s="170">
        <f t="shared" si="43"/>
        <v>18858</v>
      </c>
      <c r="J224" s="185"/>
      <c r="K224" s="170">
        <f t="shared" si="44"/>
        <v>18858</v>
      </c>
      <c r="L224" s="185"/>
      <c r="M224" s="170">
        <f t="shared" si="45"/>
        <v>18858</v>
      </c>
      <c r="N224" s="185"/>
      <c r="O224" s="170">
        <f t="shared" si="41"/>
        <v>18858</v>
      </c>
      <c r="P224" s="185"/>
      <c r="Q224" s="170">
        <f t="shared" si="42"/>
        <v>18858</v>
      </c>
      <c r="R224" s="185"/>
      <c r="S224" s="173">
        <f t="shared" si="40"/>
        <v>18858</v>
      </c>
    </row>
    <row r="225" spans="1:19" ht="41.25" customHeight="1">
      <c r="A225" s="181" t="s">
        <v>115</v>
      </c>
      <c r="B225" s="182">
        <v>466</v>
      </c>
      <c r="C225" s="183" t="s">
        <v>64</v>
      </c>
      <c r="D225" s="184" t="s">
        <v>313</v>
      </c>
      <c r="E225" s="184" t="s">
        <v>114</v>
      </c>
      <c r="F225" s="185">
        <v>18858</v>
      </c>
      <c r="G225" s="185"/>
      <c r="H225" s="185"/>
      <c r="I225" s="170">
        <f t="shared" si="43"/>
        <v>18858</v>
      </c>
      <c r="J225" s="185"/>
      <c r="K225" s="170">
        <f t="shared" si="44"/>
        <v>18858</v>
      </c>
      <c r="L225" s="185"/>
      <c r="M225" s="170">
        <f t="shared" si="45"/>
        <v>18858</v>
      </c>
      <c r="N225" s="185"/>
      <c r="O225" s="170">
        <f t="shared" si="41"/>
        <v>18858</v>
      </c>
      <c r="P225" s="185"/>
      <c r="Q225" s="170">
        <f t="shared" si="42"/>
        <v>18858</v>
      </c>
      <c r="R225" s="185"/>
      <c r="S225" s="173">
        <f t="shared" si="40"/>
        <v>18858</v>
      </c>
    </row>
    <row r="226" spans="1:19" ht="22.5" customHeight="1">
      <c r="A226" s="181" t="s">
        <v>12</v>
      </c>
      <c r="B226" s="182">
        <v>466</v>
      </c>
      <c r="C226" s="183" t="s">
        <v>64</v>
      </c>
      <c r="D226" s="184" t="s">
        <v>362</v>
      </c>
      <c r="E226" s="184"/>
      <c r="F226" s="185">
        <f>F227</f>
        <v>3500</v>
      </c>
      <c r="G226" s="185"/>
      <c r="H226" s="185">
        <f>H227</f>
        <v>3200</v>
      </c>
      <c r="I226" s="170">
        <f t="shared" si="43"/>
        <v>6700</v>
      </c>
      <c r="J226" s="185"/>
      <c r="K226" s="170">
        <f t="shared" si="44"/>
        <v>6700</v>
      </c>
      <c r="L226" s="185"/>
      <c r="M226" s="170">
        <f t="shared" si="45"/>
        <v>6700</v>
      </c>
      <c r="N226" s="185"/>
      <c r="O226" s="170">
        <f t="shared" si="41"/>
        <v>6700</v>
      </c>
      <c r="P226" s="185"/>
      <c r="Q226" s="170">
        <f t="shared" si="42"/>
        <v>6700</v>
      </c>
      <c r="R226" s="185"/>
      <c r="S226" s="173">
        <f t="shared" si="40"/>
        <v>6700</v>
      </c>
    </row>
    <row r="227" spans="1:19" ht="31.5" customHeight="1">
      <c r="A227" s="181" t="s">
        <v>115</v>
      </c>
      <c r="B227" s="182">
        <v>466</v>
      </c>
      <c r="C227" s="183" t="s">
        <v>64</v>
      </c>
      <c r="D227" s="184" t="s">
        <v>362</v>
      </c>
      <c r="E227" s="184" t="s">
        <v>114</v>
      </c>
      <c r="F227" s="185">
        <v>3500</v>
      </c>
      <c r="G227" s="185"/>
      <c r="H227" s="185">
        <v>3200</v>
      </c>
      <c r="I227" s="170">
        <f t="shared" si="43"/>
        <v>6700</v>
      </c>
      <c r="J227" s="185"/>
      <c r="K227" s="170">
        <f t="shared" si="44"/>
        <v>6700</v>
      </c>
      <c r="L227" s="185"/>
      <c r="M227" s="170">
        <f t="shared" si="45"/>
        <v>6700</v>
      </c>
      <c r="N227" s="185"/>
      <c r="O227" s="170">
        <f t="shared" si="41"/>
        <v>6700</v>
      </c>
      <c r="P227" s="185"/>
      <c r="Q227" s="170">
        <f t="shared" si="42"/>
        <v>6700</v>
      </c>
      <c r="R227" s="185"/>
      <c r="S227" s="173">
        <f t="shared" si="40"/>
        <v>6700</v>
      </c>
    </row>
    <row r="228" spans="1:19" ht="44.25" customHeight="1">
      <c r="A228" s="181" t="s">
        <v>454</v>
      </c>
      <c r="B228" s="182">
        <v>466</v>
      </c>
      <c r="C228" s="183" t="s">
        <v>64</v>
      </c>
      <c r="D228" s="184" t="s">
        <v>455</v>
      </c>
      <c r="E228" s="184" t="s">
        <v>114</v>
      </c>
      <c r="F228" s="185">
        <v>62980.5</v>
      </c>
      <c r="G228" s="185"/>
      <c r="H228" s="185"/>
      <c r="I228" s="170">
        <f t="shared" si="43"/>
        <v>62980.5</v>
      </c>
      <c r="J228" s="185"/>
      <c r="K228" s="170">
        <f t="shared" si="44"/>
        <v>62980.5</v>
      </c>
      <c r="L228" s="185"/>
      <c r="M228" s="170">
        <f t="shared" si="45"/>
        <v>62980.5</v>
      </c>
      <c r="N228" s="185"/>
      <c r="O228" s="170">
        <f t="shared" si="41"/>
        <v>62980.5</v>
      </c>
      <c r="P228" s="185"/>
      <c r="Q228" s="170">
        <f t="shared" si="42"/>
        <v>62980.5</v>
      </c>
      <c r="R228" s="185">
        <v>51049.7</v>
      </c>
      <c r="S228" s="173">
        <f t="shared" si="40"/>
        <v>114030.2</v>
      </c>
    </row>
    <row r="229" spans="1:19" ht="42" customHeight="1">
      <c r="A229" s="193" t="s">
        <v>568</v>
      </c>
      <c r="B229" s="177">
        <v>466</v>
      </c>
      <c r="C229" s="178" t="s">
        <v>235</v>
      </c>
      <c r="D229" s="179" t="s">
        <v>194</v>
      </c>
      <c r="E229" s="184"/>
      <c r="F229" s="180">
        <f t="shared" ref="F229:G231" si="47">F230</f>
        <v>1500</v>
      </c>
      <c r="G229" s="180">
        <f t="shared" si="47"/>
        <v>0</v>
      </c>
      <c r="H229" s="180"/>
      <c r="I229" s="170">
        <f t="shared" si="43"/>
        <v>1500</v>
      </c>
      <c r="J229" s="180"/>
      <c r="K229" s="170">
        <f t="shared" si="44"/>
        <v>1500</v>
      </c>
      <c r="L229" s="180"/>
      <c r="M229" s="170">
        <f t="shared" si="45"/>
        <v>1500</v>
      </c>
      <c r="N229" s="180"/>
      <c r="O229" s="170">
        <f t="shared" si="41"/>
        <v>1500</v>
      </c>
      <c r="P229" s="180"/>
      <c r="Q229" s="170">
        <f t="shared" si="42"/>
        <v>1500</v>
      </c>
      <c r="R229" s="180"/>
      <c r="S229" s="173">
        <f t="shared" si="40"/>
        <v>1500</v>
      </c>
    </row>
    <row r="230" spans="1:19" ht="38.25" customHeight="1">
      <c r="A230" s="176" t="s">
        <v>297</v>
      </c>
      <c r="B230" s="177">
        <v>466</v>
      </c>
      <c r="C230" s="178" t="s">
        <v>235</v>
      </c>
      <c r="D230" s="179" t="s">
        <v>518</v>
      </c>
      <c r="E230" s="179"/>
      <c r="F230" s="180">
        <f t="shared" si="47"/>
        <v>1500</v>
      </c>
      <c r="G230" s="180">
        <f t="shared" si="47"/>
        <v>0</v>
      </c>
      <c r="H230" s="180"/>
      <c r="I230" s="170">
        <f t="shared" si="43"/>
        <v>1500</v>
      </c>
      <c r="J230" s="180"/>
      <c r="K230" s="170">
        <f t="shared" si="44"/>
        <v>1500</v>
      </c>
      <c r="L230" s="180"/>
      <c r="M230" s="170">
        <f t="shared" si="45"/>
        <v>1500</v>
      </c>
      <c r="N230" s="180"/>
      <c r="O230" s="170">
        <f t="shared" si="41"/>
        <v>1500</v>
      </c>
      <c r="P230" s="180"/>
      <c r="Q230" s="170">
        <f t="shared" si="42"/>
        <v>1500</v>
      </c>
      <c r="R230" s="180"/>
      <c r="S230" s="173">
        <f t="shared" si="40"/>
        <v>1500</v>
      </c>
    </row>
    <row r="231" spans="1:19" ht="25.5" customHeight="1">
      <c r="A231" s="195" t="s">
        <v>593</v>
      </c>
      <c r="B231" s="182">
        <v>466</v>
      </c>
      <c r="C231" s="183" t="s">
        <v>235</v>
      </c>
      <c r="D231" s="184" t="s">
        <v>519</v>
      </c>
      <c r="E231" s="184"/>
      <c r="F231" s="185">
        <f t="shared" si="47"/>
        <v>1500</v>
      </c>
      <c r="G231" s="185"/>
      <c r="H231" s="185"/>
      <c r="I231" s="170">
        <f t="shared" si="43"/>
        <v>1500</v>
      </c>
      <c r="J231" s="185"/>
      <c r="K231" s="170">
        <f t="shared" si="44"/>
        <v>1500</v>
      </c>
      <c r="L231" s="185"/>
      <c r="M231" s="170">
        <f t="shared" si="45"/>
        <v>1500</v>
      </c>
      <c r="N231" s="185"/>
      <c r="O231" s="170">
        <f t="shared" si="41"/>
        <v>1500</v>
      </c>
      <c r="P231" s="185"/>
      <c r="Q231" s="170">
        <f t="shared" si="42"/>
        <v>1500</v>
      </c>
      <c r="R231" s="185"/>
      <c r="S231" s="173">
        <f t="shared" si="40"/>
        <v>1500</v>
      </c>
    </row>
    <row r="232" spans="1:19" ht="42.75" customHeight="1">
      <c r="A232" s="195" t="s">
        <v>115</v>
      </c>
      <c r="B232" s="182">
        <v>466</v>
      </c>
      <c r="C232" s="183" t="s">
        <v>235</v>
      </c>
      <c r="D232" s="184" t="s">
        <v>519</v>
      </c>
      <c r="E232" s="184" t="s">
        <v>114</v>
      </c>
      <c r="F232" s="185">
        <v>1500</v>
      </c>
      <c r="G232" s="185"/>
      <c r="H232" s="185"/>
      <c r="I232" s="170">
        <f t="shared" si="43"/>
        <v>1500</v>
      </c>
      <c r="J232" s="185"/>
      <c r="K232" s="170">
        <f t="shared" si="44"/>
        <v>1500</v>
      </c>
      <c r="L232" s="185"/>
      <c r="M232" s="170">
        <f t="shared" si="45"/>
        <v>1500</v>
      </c>
      <c r="N232" s="185"/>
      <c r="O232" s="170">
        <f t="shared" si="41"/>
        <v>1500</v>
      </c>
      <c r="P232" s="185"/>
      <c r="Q232" s="170">
        <f t="shared" si="42"/>
        <v>1500</v>
      </c>
      <c r="R232" s="185"/>
      <c r="S232" s="173">
        <f t="shared" si="40"/>
        <v>1500</v>
      </c>
    </row>
    <row r="233" spans="1:19" ht="27.75" customHeight="1">
      <c r="A233" s="176" t="s">
        <v>481</v>
      </c>
      <c r="B233" s="182">
        <v>466</v>
      </c>
      <c r="C233" s="178" t="s">
        <v>251</v>
      </c>
      <c r="D233" s="184"/>
      <c r="E233" s="184"/>
      <c r="F233" s="180">
        <f>F234+F243</f>
        <v>11400</v>
      </c>
      <c r="G233" s="180">
        <f>G234+G243</f>
        <v>1749.5</v>
      </c>
      <c r="H233" s="180">
        <f>H234+H243</f>
        <v>388.4</v>
      </c>
      <c r="I233" s="170">
        <f t="shared" si="43"/>
        <v>13537.9</v>
      </c>
      <c r="J233" s="180"/>
      <c r="K233" s="170">
        <f t="shared" si="44"/>
        <v>13537.9</v>
      </c>
      <c r="L233" s="180"/>
      <c r="M233" s="170">
        <f t="shared" si="45"/>
        <v>13537.9</v>
      </c>
      <c r="N233" s="180"/>
      <c r="O233" s="170">
        <f t="shared" si="41"/>
        <v>13537.9</v>
      </c>
      <c r="P233" s="180"/>
      <c r="Q233" s="170">
        <f t="shared" si="42"/>
        <v>13537.9</v>
      </c>
      <c r="R233" s="180">
        <f>R234+R243</f>
        <v>15861.000000000002</v>
      </c>
      <c r="S233" s="173">
        <f t="shared" si="40"/>
        <v>29398.9</v>
      </c>
    </row>
    <row r="234" spans="1:19" ht="19.5" customHeight="1">
      <c r="A234" s="176" t="s">
        <v>28</v>
      </c>
      <c r="B234" s="182">
        <v>466</v>
      </c>
      <c r="C234" s="179" t="s">
        <v>27</v>
      </c>
      <c r="D234" s="184"/>
      <c r="E234" s="184"/>
      <c r="F234" s="180">
        <f>F235+F239</f>
        <v>8400</v>
      </c>
      <c r="G234" s="180">
        <f>G235+G239</f>
        <v>1749.5</v>
      </c>
      <c r="H234" s="180">
        <f>H235+H239</f>
        <v>388.4</v>
      </c>
      <c r="I234" s="170">
        <f t="shared" si="43"/>
        <v>10537.9</v>
      </c>
      <c r="J234" s="180"/>
      <c r="K234" s="170">
        <f t="shared" si="44"/>
        <v>10537.9</v>
      </c>
      <c r="L234" s="180"/>
      <c r="M234" s="170">
        <f t="shared" si="45"/>
        <v>10537.9</v>
      </c>
      <c r="N234" s="180"/>
      <c r="O234" s="170">
        <f t="shared" si="41"/>
        <v>10537.9</v>
      </c>
      <c r="P234" s="180"/>
      <c r="Q234" s="170">
        <f t="shared" si="42"/>
        <v>10537.9</v>
      </c>
      <c r="R234" s="180">
        <f>R235+R239</f>
        <v>-1749.4</v>
      </c>
      <c r="S234" s="173">
        <f t="shared" si="40"/>
        <v>8788.5</v>
      </c>
    </row>
    <row r="235" spans="1:19" ht="54" customHeight="1">
      <c r="A235" s="176" t="s">
        <v>398</v>
      </c>
      <c r="B235" s="182">
        <v>466</v>
      </c>
      <c r="C235" s="179" t="s">
        <v>27</v>
      </c>
      <c r="D235" s="179" t="s">
        <v>399</v>
      </c>
      <c r="E235" s="184"/>
      <c r="F235" s="180">
        <f t="shared" ref="F235:H237" si="48">SUM(F236)</f>
        <v>6250</v>
      </c>
      <c r="G235" s="180">
        <f t="shared" si="48"/>
        <v>0</v>
      </c>
      <c r="H235" s="180">
        <f t="shared" si="48"/>
        <v>388.4</v>
      </c>
      <c r="I235" s="170">
        <f t="shared" si="43"/>
        <v>6638.4</v>
      </c>
      <c r="J235" s="180"/>
      <c r="K235" s="170">
        <f t="shared" si="44"/>
        <v>6638.4</v>
      </c>
      <c r="L235" s="180"/>
      <c r="M235" s="170">
        <f t="shared" si="45"/>
        <v>6638.4</v>
      </c>
      <c r="N235" s="180"/>
      <c r="O235" s="170">
        <f t="shared" si="41"/>
        <v>6638.4</v>
      </c>
      <c r="P235" s="180"/>
      <c r="Q235" s="170">
        <f t="shared" si="42"/>
        <v>6638.4</v>
      </c>
      <c r="R235" s="180"/>
      <c r="S235" s="173">
        <f t="shared" si="40"/>
        <v>6638.4</v>
      </c>
    </row>
    <row r="236" spans="1:19" ht="47.25" customHeight="1">
      <c r="A236" s="181" t="s">
        <v>400</v>
      </c>
      <c r="B236" s="182">
        <v>466</v>
      </c>
      <c r="C236" s="184" t="s">
        <v>27</v>
      </c>
      <c r="D236" s="184" t="s">
        <v>401</v>
      </c>
      <c r="E236" s="184"/>
      <c r="F236" s="185">
        <f t="shared" si="48"/>
        <v>6250</v>
      </c>
      <c r="G236" s="185">
        <f t="shared" si="48"/>
        <v>0</v>
      </c>
      <c r="H236" s="185">
        <f t="shared" si="48"/>
        <v>388.4</v>
      </c>
      <c r="I236" s="170">
        <f t="shared" si="43"/>
        <v>6638.4</v>
      </c>
      <c r="J236" s="185"/>
      <c r="K236" s="170">
        <f t="shared" si="44"/>
        <v>6638.4</v>
      </c>
      <c r="L236" s="185"/>
      <c r="M236" s="170">
        <f t="shared" si="45"/>
        <v>6638.4</v>
      </c>
      <c r="N236" s="185"/>
      <c r="O236" s="170">
        <f t="shared" si="41"/>
        <v>6638.4</v>
      </c>
      <c r="P236" s="185"/>
      <c r="Q236" s="170">
        <f t="shared" si="42"/>
        <v>6638.4</v>
      </c>
      <c r="R236" s="185"/>
      <c r="S236" s="173">
        <f t="shared" si="40"/>
        <v>6638.4</v>
      </c>
    </row>
    <row r="237" spans="1:19" ht="24.75" customHeight="1">
      <c r="A237" s="190" t="s">
        <v>402</v>
      </c>
      <c r="B237" s="182">
        <v>466</v>
      </c>
      <c r="C237" s="184" t="s">
        <v>27</v>
      </c>
      <c r="D237" s="184" t="s">
        <v>403</v>
      </c>
      <c r="E237" s="184"/>
      <c r="F237" s="185">
        <f t="shared" si="48"/>
        <v>6250</v>
      </c>
      <c r="G237" s="185"/>
      <c r="H237" s="185">
        <f>H238</f>
        <v>388.4</v>
      </c>
      <c r="I237" s="170">
        <f t="shared" si="43"/>
        <v>6638.4</v>
      </c>
      <c r="J237" s="185"/>
      <c r="K237" s="170">
        <f t="shared" si="44"/>
        <v>6638.4</v>
      </c>
      <c r="L237" s="185"/>
      <c r="M237" s="170">
        <f t="shared" si="45"/>
        <v>6638.4</v>
      </c>
      <c r="N237" s="185"/>
      <c r="O237" s="170">
        <f t="shared" si="41"/>
        <v>6638.4</v>
      </c>
      <c r="P237" s="185"/>
      <c r="Q237" s="170">
        <f t="shared" si="42"/>
        <v>6638.4</v>
      </c>
      <c r="R237" s="185"/>
      <c r="S237" s="173">
        <f t="shared" si="40"/>
        <v>6638.4</v>
      </c>
    </row>
    <row r="238" spans="1:19" ht="38.25" customHeight="1">
      <c r="A238" s="181" t="s">
        <v>434</v>
      </c>
      <c r="B238" s="182">
        <v>466</v>
      </c>
      <c r="C238" s="184" t="s">
        <v>27</v>
      </c>
      <c r="D238" s="184" t="s">
        <v>403</v>
      </c>
      <c r="E238" s="184" t="s">
        <v>452</v>
      </c>
      <c r="F238" s="185">
        <v>6250</v>
      </c>
      <c r="G238" s="185"/>
      <c r="H238" s="185">
        <v>388.4</v>
      </c>
      <c r="I238" s="170">
        <f t="shared" si="43"/>
        <v>6638.4</v>
      </c>
      <c r="J238" s="185"/>
      <c r="K238" s="170">
        <f t="shared" si="44"/>
        <v>6638.4</v>
      </c>
      <c r="L238" s="185"/>
      <c r="M238" s="170">
        <f t="shared" si="45"/>
        <v>6638.4</v>
      </c>
      <c r="N238" s="185"/>
      <c r="O238" s="170">
        <f t="shared" si="41"/>
        <v>6638.4</v>
      </c>
      <c r="P238" s="185"/>
      <c r="Q238" s="170">
        <f t="shared" si="42"/>
        <v>6638.4</v>
      </c>
      <c r="R238" s="185"/>
      <c r="S238" s="173">
        <f t="shared" si="40"/>
        <v>6638.4</v>
      </c>
    </row>
    <row r="239" spans="1:19" ht="31.5" customHeight="1">
      <c r="A239" s="176" t="s">
        <v>506</v>
      </c>
      <c r="B239" s="177">
        <v>466</v>
      </c>
      <c r="C239" s="179" t="s">
        <v>27</v>
      </c>
      <c r="D239" s="179" t="s">
        <v>505</v>
      </c>
      <c r="E239" s="179"/>
      <c r="F239" s="180">
        <f>F240</f>
        <v>2150</v>
      </c>
      <c r="G239" s="180">
        <f>G240</f>
        <v>1749.5</v>
      </c>
      <c r="H239" s="180">
        <f>H240</f>
        <v>0</v>
      </c>
      <c r="I239" s="170">
        <f t="shared" si="43"/>
        <v>3899.5</v>
      </c>
      <c r="J239" s="180">
        <f>J240</f>
        <v>-2000</v>
      </c>
      <c r="K239" s="170">
        <f t="shared" si="44"/>
        <v>1899.5</v>
      </c>
      <c r="L239" s="180"/>
      <c r="M239" s="170">
        <f t="shared" si="45"/>
        <v>1899.5</v>
      </c>
      <c r="N239" s="180"/>
      <c r="O239" s="170">
        <f t="shared" si="41"/>
        <v>1899.5</v>
      </c>
      <c r="P239" s="180"/>
      <c r="Q239" s="170">
        <f t="shared" si="42"/>
        <v>1899.5</v>
      </c>
      <c r="R239" s="180">
        <f>R241+R242</f>
        <v>-1749.4</v>
      </c>
      <c r="S239" s="173">
        <f t="shared" si="40"/>
        <v>150.09999999999991</v>
      </c>
    </row>
    <row r="240" spans="1:19" ht="31.5" customHeight="1">
      <c r="A240" s="181" t="s">
        <v>507</v>
      </c>
      <c r="B240" s="182">
        <v>466</v>
      </c>
      <c r="C240" s="220" t="s">
        <v>537</v>
      </c>
      <c r="D240" s="184" t="s">
        <v>504</v>
      </c>
      <c r="E240" s="184"/>
      <c r="F240" s="185">
        <f>F241+F242</f>
        <v>2150</v>
      </c>
      <c r="G240" s="185">
        <f>G241+G242</f>
        <v>1749.5</v>
      </c>
      <c r="H240" s="185">
        <f>H241+H242</f>
        <v>0</v>
      </c>
      <c r="I240" s="170">
        <f t="shared" si="43"/>
        <v>3899.5</v>
      </c>
      <c r="J240" s="185">
        <f>J241</f>
        <v>-2000</v>
      </c>
      <c r="K240" s="170">
        <f t="shared" si="44"/>
        <v>1899.5</v>
      </c>
      <c r="L240" s="185"/>
      <c r="M240" s="170">
        <f t="shared" si="45"/>
        <v>1899.5</v>
      </c>
      <c r="N240" s="185"/>
      <c r="O240" s="170">
        <f t="shared" si="41"/>
        <v>1899.5</v>
      </c>
      <c r="P240" s="185"/>
      <c r="Q240" s="170">
        <f t="shared" si="42"/>
        <v>1899.5</v>
      </c>
      <c r="R240" s="185"/>
      <c r="S240" s="173">
        <f t="shared" si="40"/>
        <v>1899.5</v>
      </c>
    </row>
    <row r="241" spans="1:19" ht="23.25" customHeight="1">
      <c r="A241" s="181" t="s">
        <v>500</v>
      </c>
      <c r="B241" s="182">
        <v>466</v>
      </c>
      <c r="C241" s="220" t="s">
        <v>537</v>
      </c>
      <c r="D241" s="184" t="s">
        <v>482</v>
      </c>
      <c r="E241" s="184" t="s">
        <v>114</v>
      </c>
      <c r="F241" s="185"/>
      <c r="G241" s="185">
        <v>1749.5</v>
      </c>
      <c r="H241" s="185">
        <v>437.4</v>
      </c>
      <c r="I241" s="170">
        <f t="shared" si="43"/>
        <v>2186.9</v>
      </c>
      <c r="J241" s="185">
        <v>-2000</v>
      </c>
      <c r="K241" s="170">
        <f t="shared" si="44"/>
        <v>186.90000000000009</v>
      </c>
      <c r="L241" s="185"/>
      <c r="M241" s="170">
        <f t="shared" si="45"/>
        <v>186.90000000000009</v>
      </c>
      <c r="N241" s="185"/>
      <c r="O241" s="170">
        <f t="shared" si="41"/>
        <v>186.90000000000009</v>
      </c>
      <c r="P241" s="185"/>
      <c r="Q241" s="170">
        <f t="shared" si="42"/>
        <v>186.90000000000009</v>
      </c>
      <c r="R241" s="185">
        <v>-36.9</v>
      </c>
      <c r="S241" s="173">
        <f t="shared" si="40"/>
        <v>150.00000000000009</v>
      </c>
    </row>
    <row r="242" spans="1:19" ht="31.5" customHeight="1">
      <c r="A242" s="181" t="s">
        <v>499</v>
      </c>
      <c r="B242" s="182">
        <v>466</v>
      </c>
      <c r="C242" s="220" t="s">
        <v>537</v>
      </c>
      <c r="D242" s="184" t="s">
        <v>483</v>
      </c>
      <c r="E242" s="184" t="s">
        <v>114</v>
      </c>
      <c r="F242" s="185">
        <v>2150</v>
      </c>
      <c r="G242" s="185"/>
      <c r="H242" s="185">
        <v>-437.4</v>
      </c>
      <c r="I242" s="170">
        <f t="shared" si="43"/>
        <v>1712.6</v>
      </c>
      <c r="J242" s="185"/>
      <c r="K242" s="170">
        <f t="shared" si="44"/>
        <v>1712.6</v>
      </c>
      <c r="L242" s="185"/>
      <c r="M242" s="170">
        <f t="shared" si="45"/>
        <v>1712.6</v>
      </c>
      <c r="N242" s="185"/>
      <c r="O242" s="170">
        <f t="shared" si="41"/>
        <v>1712.6</v>
      </c>
      <c r="P242" s="185"/>
      <c r="Q242" s="170">
        <f t="shared" si="42"/>
        <v>1712.6</v>
      </c>
      <c r="R242" s="185">
        <v>-1712.5</v>
      </c>
      <c r="S242" s="173">
        <f t="shared" si="40"/>
        <v>9.9999999999909051E-2</v>
      </c>
    </row>
    <row r="243" spans="1:19" ht="24.75" customHeight="1">
      <c r="A243" s="176" t="s">
        <v>460</v>
      </c>
      <c r="B243" s="177">
        <v>466</v>
      </c>
      <c r="C243" s="221" t="s">
        <v>450</v>
      </c>
      <c r="D243" s="184"/>
      <c r="E243" s="184"/>
      <c r="F243" s="180">
        <f>F244</f>
        <v>3000</v>
      </c>
      <c r="G243" s="180">
        <f>G244</f>
        <v>0</v>
      </c>
      <c r="H243" s="180"/>
      <c r="I243" s="170">
        <f t="shared" si="43"/>
        <v>3000</v>
      </c>
      <c r="J243" s="180"/>
      <c r="K243" s="170">
        <f t="shared" si="44"/>
        <v>3000</v>
      </c>
      <c r="L243" s="180"/>
      <c r="M243" s="170">
        <f t="shared" si="45"/>
        <v>3000</v>
      </c>
      <c r="N243" s="180"/>
      <c r="O243" s="170">
        <f t="shared" si="41"/>
        <v>3000</v>
      </c>
      <c r="P243" s="180"/>
      <c r="Q243" s="170">
        <f t="shared" si="42"/>
        <v>3000</v>
      </c>
      <c r="R243" s="180">
        <f>R245+R246+R247+R248+R249</f>
        <v>17610.400000000001</v>
      </c>
      <c r="S243" s="173">
        <f t="shared" si="40"/>
        <v>20610.400000000001</v>
      </c>
    </row>
    <row r="244" spans="1:19" ht="28.5" customHeight="1">
      <c r="A244" s="195" t="s">
        <v>149</v>
      </c>
      <c r="B244" s="182">
        <v>466</v>
      </c>
      <c r="C244" s="220" t="s">
        <v>450</v>
      </c>
      <c r="D244" s="184" t="s">
        <v>413</v>
      </c>
      <c r="E244" s="184"/>
      <c r="F244" s="185">
        <f>F245</f>
        <v>3000</v>
      </c>
      <c r="G244" s="185"/>
      <c r="H244" s="185"/>
      <c r="I244" s="170">
        <f t="shared" si="43"/>
        <v>3000</v>
      </c>
      <c r="J244" s="185"/>
      <c r="K244" s="170">
        <f t="shared" si="44"/>
        <v>3000</v>
      </c>
      <c r="L244" s="185"/>
      <c r="M244" s="170">
        <f t="shared" si="45"/>
        <v>3000</v>
      </c>
      <c r="N244" s="185"/>
      <c r="O244" s="170">
        <f t="shared" si="41"/>
        <v>3000</v>
      </c>
      <c r="P244" s="185"/>
      <c r="Q244" s="170">
        <f t="shared" si="42"/>
        <v>3000</v>
      </c>
      <c r="R244" s="185"/>
      <c r="S244" s="173">
        <f t="shared" si="40"/>
        <v>3000</v>
      </c>
    </row>
    <row r="245" spans="1:19" ht="32.25" customHeight="1">
      <c r="A245" s="181" t="s">
        <v>115</v>
      </c>
      <c r="B245" s="182">
        <v>466</v>
      </c>
      <c r="C245" s="220" t="s">
        <v>450</v>
      </c>
      <c r="D245" s="184" t="s">
        <v>413</v>
      </c>
      <c r="E245" s="184" t="s">
        <v>114</v>
      </c>
      <c r="F245" s="185">
        <v>3000</v>
      </c>
      <c r="G245" s="185"/>
      <c r="H245" s="185"/>
      <c r="I245" s="170">
        <f t="shared" si="43"/>
        <v>3000</v>
      </c>
      <c r="J245" s="185"/>
      <c r="K245" s="170">
        <f t="shared" si="44"/>
        <v>3000</v>
      </c>
      <c r="L245" s="185"/>
      <c r="M245" s="170">
        <f t="shared" si="45"/>
        <v>3000</v>
      </c>
      <c r="N245" s="185"/>
      <c r="O245" s="170">
        <f t="shared" si="41"/>
        <v>3000</v>
      </c>
      <c r="P245" s="185"/>
      <c r="Q245" s="170">
        <f t="shared" si="42"/>
        <v>3000</v>
      </c>
      <c r="R245" s="185">
        <v>954</v>
      </c>
      <c r="S245" s="173">
        <f t="shared" si="40"/>
        <v>3954</v>
      </c>
    </row>
    <row r="246" spans="1:19" ht="41.25" customHeight="1">
      <c r="A246" s="181" t="s">
        <v>809</v>
      </c>
      <c r="B246" s="182">
        <v>466</v>
      </c>
      <c r="C246" s="220" t="s">
        <v>450</v>
      </c>
      <c r="D246" s="184" t="s">
        <v>810</v>
      </c>
      <c r="E246" s="184" t="s">
        <v>114</v>
      </c>
      <c r="F246" s="185"/>
      <c r="G246" s="185"/>
      <c r="H246" s="185"/>
      <c r="I246" s="170"/>
      <c r="J246" s="185"/>
      <c r="K246" s="170"/>
      <c r="L246" s="185"/>
      <c r="M246" s="170"/>
      <c r="N246" s="185"/>
      <c r="O246" s="170">
        <f t="shared" si="41"/>
        <v>0</v>
      </c>
      <c r="P246" s="185"/>
      <c r="Q246" s="170">
        <f t="shared" si="42"/>
        <v>0</v>
      </c>
      <c r="R246" s="185">
        <v>10000</v>
      </c>
      <c r="S246" s="173">
        <f t="shared" si="40"/>
        <v>10000</v>
      </c>
    </row>
    <row r="247" spans="1:19" ht="42.75" customHeight="1">
      <c r="A247" s="181" t="s">
        <v>807</v>
      </c>
      <c r="B247" s="182">
        <v>466</v>
      </c>
      <c r="C247" s="220" t="s">
        <v>450</v>
      </c>
      <c r="D247" s="184" t="s">
        <v>811</v>
      </c>
      <c r="E247" s="184" t="s">
        <v>114</v>
      </c>
      <c r="F247" s="185"/>
      <c r="G247" s="185"/>
      <c r="H247" s="185"/>
      <c r="I247" s="170"/>
      <c r="J247" s="185"/>
      <c r="K247" s="170"/>
      <c r="L247" s="185"/>
      <c r="M247" s="170"/>
      <c r="N247" s="185"/>
      <c r="O247" s="170"/>
      <c r="P247" s="185"/>
      <c r="Q247" s="170"/>
      <c r="R247" s="185">
        <v>4156.3999999999996</v>
      </c>
      <c r="S247" s="173">
        <f t="shared" si="40"/>
        <v>4156.3999999999996</v>
      </c>
    </row>
    <row r="248" spans="1:19" ht="42" customHeight="1">
      <c r="A248" s="181" t="s">
        <v>808</v>
      </c>
      <c r="B248" s="182">
        <v>466</v>
      </c>
      <c r="C248" s="220" t="s">
        <v>450</v>
      </c>
      <c r="D248" s="184" t="s">
        <v>322</v>
      </c>
      <c r="E248" s="184" t="s">
        <v>114</v>
      </c>
      <c r="F248" s="185"/>
      <c r="G248" s="185"/>
      <c r="H248" s="185"/>
      <c r="I248" s="170"/>
      <c r="J248" s="185"/>
      <c r="K248" s="170"/>
      <c r="L248" s="185"/>
      <c r="M248" s="170"/>
      <c r="N248" s="185"/>
      <c r="O248" s="170"/>
      <c r="P248" s="185"/>
      <c r="Q248" s="170"/>
      <c r="R248" s="183">
        <v>2000</v>
      </c>
      <c r="S248" s="173">
        <f t="shared" si="40"/>
        <v>2000</v>
      </c>
    </row>
    <row r="249" spans="1:19" ht="42" customHeight="1">
      <c r="A249" s="181" t="s">
        <v>815</v>
      </c>
      <c r="B249" s="182">
        <v>466</v>
      </c>
      <c r="C249" s="220" t="s">
        <v>450</v>
      </c>
      <c r="D249" s="184" t="s">
        <v>322</v>
      </c>
      <c r="E249" s="184" t="s">
        <v>114</v>
      </c>
      <c r="F249" s="185"/>
      <c r="G249" s="185"/>
      <c r="H249" s="185"/>
      <c r="I249" s="170"/>
      <c r="J249" s="185"/>
      <c r="K249" s="170"/>
      <c r="L249" s="185"/>
      <c r="M249" s="170"/>
      <c r="N249" s="185"/>
      <c r="O249" s="170"/>
      <c r="P249" s="185"/>
      <c r="Q249" s="170"/>
      <c r="R249" s="183">
        <v>500</v>
      </c>
      <c r="S249" s="173">
        <f t="shared" si="40"/>
        <v>500</v>
      </c>
    </row>
    <row r="250" spans="1:19" ht="30.75" customHeight="1">
      <c r="A250" s="188" t="s">
        <v>222</v>
      </c>
      <c r="B250" s="177">
        <v>466</v>
      </c>
      <c r="C250" s="220"/>
      <c r="D250" s="184"/>
      <c r="E250" s="184"/>
      <c r="F250" s="180">
        <f t="shared" ref="F250:G251" si="49">F251</f>
        <v>5000</v>
      </c>
      <c r="G250" s="180">
        <f t="shared" si="49"/>
        <v>0</v>
      </c>
      <c r="H250" s="180"/>
      <c r="I250" s="170">
        <f t="shared" si="43"/>
        <v>5000</v>
      </c>
      <c r="J250" s="180"/>
      <c r="K250" s="170">
        <f t="shared" si="44"/>
        <v>5000</v>
      </c>
      <c r="L250" s="180"/>
      <c r="M250" s="170">
        <f t="shared" si="45"/>
        <v>5000</v>
      </c>
      <c r="N250" s="180">
        <f>N251</f>
        <v>2000</v>
      </c>
      <c r="O250" s="170">
        <f t="shared" si="41"/>
        <v>7000</v>
      </c>
      <c r="P250" s="180"/>
      <c r="Q250" s="170">
        <f t="shared" si="42"/>
        <v>7000</v>
      </c>
      <c r="R250" s="180"/>
      <c r="S250" s="173">
        <f t="shared" si="40"/>
        <v>7000</v>
      </c>
    </row>
    <row r="251" spans="1:19" ht="33.75" customHeight="1">
      <c r="A251" s="195" t="s">
        <v>149</v>
      </c>
      <c r="B251" s="182">
        <v>466</v>
      </c>
      <c r="C251" s="220" t="s">
        <v>476</v>
      </c>
      <c r="D251" s="184" t="s">
        <v>413</v>
      </c>
      <c r="E251" s="184"/>
      <c r="F251" s="185">
        <f t="shared" si="49"/>
        <v>5000</v>
      </c>
      <c r="G251" s="185">
        <f t="shared" si="49"/>
        <v>0</v>
      </c>
      <c r="H251" s="185"/>
      <c r="I251" s="170">
        <f t="shared" si="43"/>
        <v>5000</v>
      </c>
      <c r="J251" s="185"/>
      <c r="K251" s="170">
        <f t="shared" si="44"/>
        <v>5000</v>
      </c>
      <c r="L251" s="185"/>
      <c r="M251" s="170">
        <f t="shared" si="45"/>
        <v>5000</v>
      </c>
      <c r="N251" s="185">
        <f>N252</f>
        <v>2000</v>
      </c>
      <c r="O251" s="170">
        <f t="shared" si="41"/>
        <v>7000</v>
      </c>
      <c r="P251" s="185"/>
      <c r="Q251" s="170">
        <f t="shared" si="42"/>
        <v>7000</v>
      </c>
      <c r="R251" s="185"/>
      <c r="S251" s="173">
        <f t="shared" si="40"/>
        <v>7000</v>
      </c>
    </row>
    <row r="252" spans="1:19" ht="36" customHeight="1">
      <c r="A252" s="195" t="s">
        <v>115</v>
      </c>
      <c r="B252" s="182">
        <v>466</v>
      </c>
      <c r="C252" s="220" t="s">
        <v>476</v>
      </c>
      <c r="D252" s="184" t="s">
        <v>413</v>
      </c>
      <c r="E252" s="184" t="s">
        <v>114</v>
      </c>
      <c r="F252" s="185">
        <v>5000</v>
      </c>
      <c r="G252" s="185"/>
      <c r="H252" s="185"/>
      <c r="I252" s="170">
        <f t="shared" si="43"/>
        <v>5000</v>
      </c>
      <c r="J252" s="185"/>
      <c r="K252" s="170">
        <f t="shared" si="44"/>
        <v>5000</v>
      </c>
      <c r="L252" s="185"/>
      <c r="M252" s="170">
        <f t="shared" si="45"/>
        <v>5000</v>
      </c>
      <c r="N252" s="185">
        <v>2000</v>
      </c>
      <c r="O252" s="170">
        <f t="shared" si="41"/>
        <v>7000</v>
      </c>
      <c r="P252" s="185"/>
      <c r="Q252" s="170">
        <f t="shared" si="42"/>
        <v>7000</v>
      </c>
      <c r="R252" s="185"/>
      <c r="S252" s="173">
        <f t="shared" si="40"/>
        <v>7000</v>
      </c>
    </row>
    <row r="253" spans="1:19" ht="27" customHeight="1">
      <c r="A253" s="176" t="s">
        <v>220</v>
      </c>
      <c r="B253" s="177">
        <v>466</v>
      </c>
      <c r="C253" s="178" t="s">
        <v>54</v>
      </c>
      <c r="D253" s="179"/>
      <c r="E253" s="179"/>
      <c r="F253" s="180">
        <f t="shared" ref="F253:G254" si="50">F254</f>
        <v>5000</v>
      </c>
      <c r="G253" s="180">
        <f t="shared" si="50"/>
        <v>0</v>
      </c>
      <c r="H253" s="180"/>
      <c r="I253" s="170">
        <f t="shared" si="43"/>
        <v>5000</v>
      </c>
      <c r="J253" s="180"/>
      <c r="K253" s="170">
        <f t="shared" si="44"/>
        <v>5000</v>
      </c>
      <c r="L253" s="180"/>
      <c r="M253" s="170">
        <f t="shared" si="45"/>
        <v>5000</v>
      </c>
      <c r="N253" s="180"/>
      <c r="O253" s="170">
        <f t="shared" si="41"/>
        <v>5000</v>
      </c>
      <c r="P253" s="180"/>
      <c r="Q253" s="170">
        <f t="shared" si="42"/>
        <v>5000</v>
      </c>
      <c r="R253" s="180"/>
      <c r="S253" s="173">
        <f t="shared" si="40"/>
        <v>5000</v>
      </c>
    </row>
    <row r="254" spans="1:19" ht="36.75" customHeight="1">
      <c r="A254" s="195" t="s">
        <v>149</v>
      </c>
      <c r="B254" s="182">
        <v>466</v>
      </c>
      <c r="C254" s="183" t="s">
        <v>54</v>
      </c>
      <c r="D254" s="184" t="s">
        <v>413</v>
      </c>
      <c r="E254" s="184"/>
      <c r="F254" s="185">
        <f t="shared" si="50"/>
        <v>5000</v>
      </c>
      <c r="G254" s="185">
        <f t="shared" si="50"/>
        <v>0</v>
      </c>
      <c r="H254" s="185"/>
      <c r="I254" s="170">
        <f t="shared" si="43"/>
        <v>5000</v>
      </c>
      <c r="J254" s="185"/>
      <c r="K254" s="170">
        <f t="shared" si="44"/>
        <v>5000</v>
      </c>
      <c r="L254" s="185"/>
      <c r="M254" s="170">
        <f t="shared" si="45"/>
        <v>5000</v>
      </c>
      <c r="N254" s="185"/>
      <c r="O254" s="170">
        <f t="shared" si="41"/>
        <v>5000</v>
      </c>
      <c r="P254" s="185"/>
      <c r="Q254" s="170">
        <f t="shared" si="42"/>
        <v>5000</v>
      </c>
      <c r="R254" s="185"/>
      <c r="S254" s="173">
        <f t="shared" si="40"/>
        <v>5000</v>
      </c>
    </row>
    <row r="255" spans="1:19" ht="35.25" customHeight="1">
      <c r="A255" s="195" t="s">
        <v>115</v>
      </c>
      <c r="B255" s="182">
        <v>466</v>
      </c>
      <c r="C255" s="183" t="s">
        <v>54</v>
      </c>
      <c r="D255" s="184" t="s">
        <v>413</v>
      </c>
      <c r="E255" s="184" t="s">
        <v>114</v>
      </c>
      <c r="F255" s="185">
        <v>5000</v>
      </c>
      <c r="G255" s="185"/>
      <c r="H255" s="185"/>
      <c r="I255" s="170">
        <f t="shared" si="43"/>
        <v>5000</v>
      </c>
      <c r="J255" s="185"/>
      <c r="K255" s="170">
        <f t="shared" si="44"/>
        <v>5000</v>
      </c>
      <c r="L255" s="185"/>
      <c r="M255" s="170">
        <f t="shared" si="45"/>
        <v>5000</v>
      </c>
      <c r="N255" s="185"/>
      <c r="O255" s="170">
        <f t="shared" si="41"/>
        <v>5000</v>
      </c>
      <c r="P255" s="185"/>
      <c r="Q255" s="170">
        <f t="shared" si="42"/>
        <v>5000</v>
      </c>
      <c r="R255" s="185"/>
      <c r="S255" s="173">
        <f t="shared" si="40"/>
        <v>5000</v>
      </c>
    </row>
    <row r="256" spans="1:19" ht="42" customHeight="1">
      <c r="A256" s="188" t="s">
        <v>4</v>
      </c>
      <c r="B256" s="177">
        <v>466</v>
      </c>
      <c r="C256" s="179" t="s">
        <v>55</v>
      </c>
      <c r="D256" s="179" t="s">
        <v>272</v>
      </c>
      <c r="E256" s="184"/>
      <c r="F256" s="180">
        <f>F257</f>
        <v>1258.0999999999999</v>
      </c>
      <c r="G256" s="180">
        <f>G257</f>
        <v>-434.5</v>
      </c>
      <c r="H256" s="180"/>
      <c r="I256" s="170">
        <f t="shared" si="43"/>
        <v>823.59999999999991</v>
      </c>
      <c r="J256" s="180"/>
      <c r="K256" s="170">
        <f t="shared" si="44"/>
        <v>823.59999999999991</v>
      </c>
      <c r="L256" s="180"/>
      <c r="M256" s="170">
        <f t="shared" si="45"/>
        <v>823.59999999999991</v>
      </c>
      <c r="N256" s="180"/>
      <c r="O256" s="170">
        <f t="shared" si="41"/>
        <v>823.59999999999991</v>
      </c>
      <c r="P256" s="180"/>
      <c r="Q256" s="170">
        <f t="shared" si="42"/>
        <v>823.59999999999991</v>
      </c>
      <c r="R256" s="180"/>
      <c r="S256" s="173">
        <f t="shared" si="40"/>
        <v>823.59999999999991</v>
      </c>
    </row>
    <row r="257" spans="1:19" ht="30.75" customHeight="1">
      <c r="A257" s="195" t="s">
        <v>520</v>
      </c>
      <c r="B257" s="182">
        <v>466</v>
      </c>
      <c r="C257" s="184" t="s">
        <v>55</v>
      </c>
      <c r="D257" s="184" t="s">
        <v>472</v>
      </c>
      <c r="E257" s="184"/>
      <c r="F257" s="185">
        <f>F258+F259</f>
        <v>1258.0999999999999</v>
      </c>
      <c r="G257" s="185">
        <f>G258+G259</f>
        <v>-434.5</v>
      </c>
      <c r="H257" s="185"/>
      <c r="I257" s="170">
        <f t="shared" si="43"/>
        <v>823.59999999999991</v>
      </c>
      <c r="J257" s="185"/>
      <c r="K257" s="170">
        <f t="shared" si="44"/>
        <v>823.59999999999991</v>
      </c>
      <c r="L257" s="185"/>
      <c r="M257" s="170">
        <f t="shared" si="45"/>
        <v>823.59999999999991</v>
      </c>
      <c r="N257" s="185"/>
      <c r="O257" s="170">
        <f t="shared" si="41"/>
        <v>823.59999999999991</v>
      </c>
      <c r="P257" s="185"/>
      <c r="Q257" s="170">
        <f t="shared" si="42"/>
        <v>823.59999999999991</v>
      </c>
      <c r="R257" s="185"/>
      <c r="S257" s="173">
        <f t="shared" si="40"/>
        <v>823.59999999999991</v>
      </c>
    </row>
    <row r="258" spans="1:19" ht="37.5" customHeight="1">
      <c r="A258" s="181" t="s">
        <v>474</v>
      </c>
      <c r="B258" s="182">
        <v>466</v>
      </c>
      <c r="C258" s="184" t="s">
        <v>55</v>
      </c>
      <c r="D258" s="184" t="s">
        <v>471</v>
      </c>
      <c r="E258" s="184" t="s">
        <v>114</v>
      </c>
      <c r="F258" s="185">
        <v>1257.0999999999999</v>
      </c>
      <c r="G258" s="185">
        <v>-434.5</v>
      </c>
      <c r="H258" s="185"/>
      <c r="I258" s="170">
        <f t="shared" si="43"/>
        <v>822.59999999999991</v>
      </c>
      <c r="J258" s="185"/>
      <c r="K258" s="170">
        <f t="shared" si="44"/>
        <v>822.59999999999991</v>
      </c>
      <c r="L258" s="185"/>
      <c r="M258" s="170">
        <f t="shared" si="45"/>
        <v>822.59999999999991</v>
      </c>
      <c r="N258" s="185"/>
      <c r="O258" s="170">
        <f t="shared" si="41"/>
        <v>822.59999999999991</v>
      </c>
      <c r="P258" s="185"/>
      <c r="Q258" s="170">
        <f t="shared" si="42"/>
        <v>822.59999999999991</v>
      </c>
      <c r="R258" s="185"/>
      <c r="S258" s="173">
        <f t="shared" si="40"/>
        <v>822.59999999999991</v>
      </c>
    </row>
    <row r="259" spans="1:19" ht="38.25" customHeight="1">
      <c r="A259" s="181" t="s">
        <v>475</v>
      </c>
      <c r="B259" s="182">
        <v>466</v>
      </c>
      <c r="C259" s="184" t="s">
        <v>55</v>
      </c>
      <c r="D259" s="184" t="s">
        <v>473</v>
      </c>
      <c r="E259" s="184" t="s">
        <v>114</v>
      </c>
      <c r="F259" s="185">
        <v>1</v>
      </c>
      <c r="G259" s="185"/>
      <c r="H259" s="185"/>
      <c r="I259" s="170">
        <f t="shared" si="43"/>
        <v>1</v>
      </c>
      <c r="J259" s="185"/>
      <c r="K259" s="170">
        <f t="shared" si="44"/>
        <v>1</v>
      </c>
      <c r="L259" s="185"/>
      <c r="M259" s="170">
        <f t="shared" si="45"/>
        <v>1</v>
      </c>
      <c r="N259" s="185"/>
      <c r="O259" s="170">
        <f t="shared" si="41"/>
        <v>1</v>
      </c>
      <c r="P259" s="185"/>
      <c r="Q259" s="170">
        <f t="shared" si="42"/>
        <v>1</v>
      </c>
      <c r="R259" s="185"/>
      <c r="S259" s="173">
        <f t="shared" si="40"/>
        <v>1</v>
      </c>
    </row>
    <row r="260" spans="1:19" ht="27" customHeight="1">
      <c r="A260" s="176" t="s">
        <v>488</v>
      </c>
      <c r="B260" s="177">
        <v>466</v>
      </c>
      <c r="C260" s="179" t="s">
        <v>153</v>
      </c>
      <c r="D260" s="179"/>
      <c r="E260" s="179"/>
      <c r="F260" s="180">
        <f t="shared" ref="F260:G261" si="51">F261</f>
        <v>9700</v>
      </c>
      <c r="G260" s="180">
        <f t="shared" si="51"/>
        <v>0</v>
      </c>
      <c r="H260" s="180"/>
      <c r="I260" s="170">
        <f t="shared" si="43"/>
        <v>9700</v>
      </c>
      <c r="J260" s="180"/>
      <c r="K260" s="170">
        <f t="shared" si="44"/>
        <v>9700</v>
      </c>
      <c r="L260" s="180"/>
      <c r="M260" s="170">
        <f t="shared" si="45"/>
        <v>9700</v>
      </c>
      <c r="N260" s="180">
        <f>N261</f>
        <v>1157</v>
      </c>
      <c r="O260" s="170">
        <f t="shared" si="41"/>
        <v>10857</v>
      </c>
      <c r="P260" s="180"/>
      <c r="Q260" s="170">
        <f t="shared" si="42"/>
        <v>10857</v>
      </c>
      <c r="R260" s="180">
        <f>R261</f>
        <v>7145.4</v>
      </c>
      <c r="S260" s="173">
        <f t="shared" si="40"/>
        <v>18002.400000000001</v>
      </c>
    </row>
    <row r="261" spans="1:19" ht="44.25" customHeight="1">
      <c r="A261" s="176" t="s">
        <v>586</v>
      </c>
      <c r="B261" s="223">
        <v>466</v>
      </c>
      <c r="C261" s="178" t="s">
        <v>50</v>
      </c>
      <c r="D261" s="179" t="s">
        <v>276</v>
      </c>
      <c r="E261" s="179"/>
      <c r="F261" s="180">
        <f t="shared" si="51"/>
        <v>9700</v>
      </c>
      <c r="G261" s="180">
        <f t="shared" si="51"/>
        <v>0</v>
      </c>
      <c r="H261" s="180"/>
      <c r="I261" s="170">
        <f t="shared" si="43"/>
        <v>9700</v>
      </c>
      <c r="J261" s="180"/>
      <c r="K261" s="170">
        <f t="shared" si="44"/>
        <v>9700</v>
      </c>
      <c r="L261" s="180"/>
      <c r="M261" s="170">
        <f t="shared" si="45"/>
        <v>9700</v>
      </c>
      <c r="N261" s="180">
        <f>N262</f>
        <v>1157</v>
      </c>
      <c r="O261" s="170">
        <f t="shared" si="41"/>
        <v>10857</v>
      </c>
      <c r="P261" s="180"/>
      <c r="Q261" s="170">
        <f t="shared" si="42"/>
        <v>10857</v>
      </c>
      <c r="R261" s="180">
        <f>R262</f>
        <v>7145.4</v>
      </c>
      <c r="S261" s="173">
        <f t="shared" si="40"/>
        <v>18002.400000000001</v>
      </c>
    </row>
    <row r="262" spans="1:19" ht="42" customHeight="1">
      <c r="A262" s="181" t="s">
        <v>298</v>
      </c>
      <c r="B262" s="224">
        <v>466</v>
      </c>
      <c r="C262" s="183" t="s">
        <v>50</v>
      </c>
      <c r="D262" s="184" t="s">
        <v>335</v>
      </c>
      <c r="E262" s="184"/>
      <c r="F262" s="185">
        <f>F263+F265</f>
        <v>9700</v>
      </c>
      <c r="G262" s="185"/>
      <c r="H262" s="185"/>
      <c r="I262" s="170">
        <f t="shared" si="43"/>
        <v>9700</v>
      </c>
      <c r="J262" s="185"/>
      <c r="K262" s="170">
        <f t="shared" si="44"/>
        <v>9700</v>
      </c>
      <c r="L262" s="185"/>
      <c r="M262" s="170">
        <f t="shared" si="45"/>
        <v>9700</v>
      </c>
      <c r="N262" s="185">
        <f>N263</f>
        <v>1157</v>
      </c>
      <c r="O262" s="170">
        <f t="shared" si="41"/>
        <v>10857</v>
      </c>
      <c r="P262" s="185"/>
      <c r="Q262" s="170">
        <f t="shared" si="42"/>
        <v>10857</v>
      </c>
      <c r="R262" s="185">
        <f>R265</f>
        <v>7145.4</v>
      </c>
      <c r="S262" s="173">
        <f t="shared" si="40"/>
        <v>18002.400000000001</v>
      </c>
    </row>
    <row r="263" spans="1:19" ht="38.25" customHeight="1">
      <c r="A263" s="181" t="s">
        <v>10</v>
      </c>
      <c r="B263" s="224">
        <v>466</v>
      </c>
      <c r="C263" s="183" t="s">
        <v>50</v>
      </c>
      <c r="D263" s="184" t="s">
        <v>448</v>
      </c>
      <c r="E263" s="179"/>
      <c r="F263" s="185">
        <f>SUM(F264)</f>
        <v>1500</v>
      </c>
      <c r="G263" s="185"/>
      <c r="H263" s="185"/>
      <c r="I263" s="170">
        <f t="shared" si="43"/>
        <v>1500</v>
      </c>
      <c r="J263" s="185"/>
      <c r="K263" s="170">
        <f t="shared" si="44"/>
        <v>1500</v>
      </c>
      <c r="L263" s="185"/>
      <c r="M263" s="170">
        <f t="shared" si="45"/>
        <v>1500</v>
      </c>
      <c r="N263" s="185">
        <f>N264</f>
        <v>1157</v>
      </c>
      <c r="O263" s="170">
        <f t="shared" si="41"/>
        <v>2657</v>
      </c>
      <c r="P263" s="185"/>
      <c r="Q263" s="170">
        <f t="shared" si="42"/>
        <v>2657</v>
      </c>
      <c r="R263" s="185"/>
      <c r="S263" s="173">
        <f t="shared" si="40"/>
        <v>2657</v>
      </c>
    </row>
    <row r="264" spans="1:19" ht="27.75" customHeight="1">
      <c r="A264" s="195" t="s">
        <v>90</v>
      </c>
      <c r="B264" s="224">
        <v>466</v>
      </c>
      <c r="C264" s="183" t="s">
        <v>50</v>
      </c>
      <c r="D264" s="184" t="s">
        <v>448</v>
      </c>
      <c r="E264" s="184" t="s">
        <v>88</v>
      </c>
      <c r="F264" s="185">
        <v>1500</v>
      </c>
      <c r="G264" s="185"/>
      <c r="H264" s="185"/>
      <c r="I264" s="170">
        <f t="shared" si="43"/>
        <v>1500</v>
      </c>
      <c r="J264" s="185"/>
      <c r="K264" s="170">
        <f t="shared" si="44"/>
        <v>1500</v>
      </c>
      <c r="L264" s="185"/>
      <c r="M264" s="170">
        <f t="shared" si="45"/>
        <v>1500</v>
      </c>
      <c r="N264" s="185">
        <v>1157</v>
      </c>
      <c r="O264" s="170">
        <f t="shared" si="41"/>
        <v>2657</v>
      </c>
      <c r="P264" s="185"/>
      <c r="Q264" s="170">
        <f t="shared" si="42"/>
        <v>2657</v>
      </c>
      <c r="R264" s="185"/>
      <c r="S264" s="173">
        <f t="shared" si="40"/>
        <v>2657</v>
      </c>
    </row>
    <row r="265" spans="1:19" ht="46.5" customHeight="1">
      <c r="A265" s="191" t="s">
        <v>435</v>
      </c>
      <c r="B265" s="224">
        <v>466</v>
      </c>
      <c r="C265" s="183" t="s">
        <v>50</v>
      </c>
      <c r="D265" s="184" t="s">
        <v>484</v>
      </c>
      <c r="E265" s="184"/>
      <c r="F265" s="185">
        <f>F266</f>
        <v>8200</v>
      </c>
      <c r="G265" s="185"/>
      <c r="H265" s="185"/>
      <c r="I265" s="170">
        <f t="shared" si="43"/>
        <v>8200</v>
      </c>
      <c r="J265" s="185"/>
      <c r="K265" s="170">
        <f t="shared" si="44"/>
        <v>8200</v>
      </c>
      <c r="L265" s="185"/>
      <c r="M265" s="170">
        <f t="shared" si="45"/>
        <v>8200</v>
      </c>
      <c r="N265" s="185"/>
      <c r="O265" s="170">
        <f t="shared" si="41"/>
        <v>8200</v>
      </c>
      <c r="P265" s="185"/>
      <c r="Q265" s="170">
        <f t="shared" si="42"/>
        <v>8200</v>
      </c>
      <c r="R265" s="185">
        <f>R266</f>
        <v>7145.4</v>
      </c>
      <c r="S265" s="173">
        <f t="shared" si="40"/>
        <v>15345.4</v>
      </c>
    </row>
    <row r="266" spans="1:19" ht="32.25" customHeight="1">
      <c r="A266" s="195" t="s">
        <v>90</v>
      </c>
      <c r="B266" s="224">
        <v>466</v>
      </c>
      <c r="C266" s="183" t="s">
        <v>50</v>
      </c>
      <c r="D266" s="184" t="s">
        <v>484</v>
      </c>
      <c r="E266" s="184" t="s">
        <v>88</v>
      </c>
      <c r="F266" s="185">
        <v>8200</v>
      </c>
      <c r="G266" s="185"/>
      <c r="H266" s="185"/>
      <c r="I266" s="170">
        <f t="shared" si="43"/>
        <v>8200</v>
      </c>
      <c r="J266" s="185"/>
      <c r="K266" s="170">
        <f t="shared" si="44"/>
        <v>8200</v>
      </c>
      <c r="L266" s="185"/>
      <c r="M266" s="170">
        <f t="shared" si="45"/>
        <v>8200</v>
      </c>
      <c r="N266" s="185"/>
      <c r="O266" s="170">
        <f t="shared" si="41"/>
        <v>8200</v>
      </c>
      <c r="P266" s="185"/>
      <c r="Q266" s="170">
        <f t="shared" si="42"/>
        <v>8200</v>
      </c>
      <c r="R266" s="185">
        <v>7145.4</v>
      </c>
      <c r="S266" s="173">
        <f t="shared" si="40"/>
        <v>15345.4</v>
      </c>
    </row>
    <row r="267" spans="1:19" ht="30.75" customHeight="1">
      <c r="A267" s="176" t="s">
        <v>49</v>
      </c>
      <c r="B267" s="179" t="s">
        <v>477</v>
      </c>
      <c r="C267" s="179" t="s">
        <v>478</v>
      </c>
      <c r="D267" s="179"/>
      <c r="E267" s="179"/>
      <c r="F267" s="180">
        <f t="shared" ref="F267:G268" si="52">F268</f>
        <v>1000</v>
      </c>
      <c r="G267" s="180">
        <f t="shared" si="52"/>
        <v>0</v>
      </c>
      <c r="H267" s="180">
        <f>H268</f>
        <v>-388.5</v>
      </c>
      <c r="I267" s="170">
        <f t="shared" si="43"/>
        <v>611.5</v>
      </c>
      <c r="J267" s="180"/>
      <c r="K267" s="170">
        <f t="shared" si="44"/>
        <v>611.5</v>
      </c>
      <c r="L267" s="180"/>
      <c r="M267" s="170">
        <f t="shared" si="45"/>
        <v>611.5</v>
      </c>
      <c r="N267" s="180">
        <f>N268</f>
        <v>1000</v>
      </c>
      <c r="O267" s="170">
        <f t="shared" si="41"/>
        <v>1611.5</v>
      </c>
      <c r="P267" s="180"/>
      <c r="Q267" s="170">
        <f t="shared" si="42"/>
        <v>1611.5</v>
      </c>
      <c r="R267" s="180">
        <f>R268</f>
        <v>-1000</v>
      </c>
      <c r="S267" s="173">
        <f t="shared" si="40"/>
        <v>611.5</v>
      </c>
    </row>
    <row r="268" spans="1:19" ht="26.25" customHeight="1">
      <c r="A268" s="195" t="s">
        <v>149</v>
      </c>
      <c r="B268" s="182">
        <v>466</v>
      </c>
      <c r="C268" s="184" t="s">
        <v>478</v>
      </c>
      <c r="D268" s="184" t="s">
        <v>413</v>
      </c>
      <c r="E268" s="184"/>
      <c r="F268" s="185">
        <f t="shared" si="52"/>
        <v>1000</v>
      </c>
      <c r="G268" s="185"/>
      <c r="H268" s="185">
        <f>H269</f>
        <v>-388.5</v>
      </c>
      <c r="I268" s="170">
        <f t="shared" si="43"/>
        <v>611.5</v>
      </c>
      <c r="J268" s="185"/>
      <c r="K268" s="170">
        <f t="shared" si="44"/>
        <v>611.5</v>
      </c>
      <c r="L268" s="185"/>
      <c r="M268" s="170">
        <f t="shared" si="45"/>
        <v>611.5</v>
      </c>
      <c r="N268" s="185">
        <f>N269</f>
        <v>1000</v>
      </c>
      <c r="O268" s="170">
        <f t="shared" si="41"/>
        <v>1611.5</v>
      </c>
      <c r="P268" s="185"/>
      <c r="Q268" s="170">
        <f t="shared" si="42"/>
        <v>1611.5</v>
      </c>
      <c r="R268" s="185">
        <f>R269</f>
        <v>-1000</v>
      </c>
      <c r="S268" s="173">
        <f t="shared" si="40"/>
        <v>611.5</v>
      </c>
    </row>
    <row r="269" spans="1:19" ht="30" customHeight="1">
      <c r="A269" s="195" t="s">
        <v>115</v>
      </c>
      <c r="B269" s="182">
        <v>466</v>
      </c>
      <c r="C269" s="184" t="s">
        <v>478</v>
      </c>
      <c r="D269" s="184" t="s">
        <v>413</v>
      </c>
      <c r="E269" s="184" t="s">
        <v>114</v>
      </c>
      <c r="F269" s="185">
        <v>1000</v>
      </c>
      <c r="G269" s="185"/>
      <c r="H269" s="185">
        <v>-388.5</v>
      </c>
      <c r="I269" s="170">
        <f t="shared" si="43"/>
        <v>611.5</v>
      </c>
      <c r="J269" s="185"/>
      <c r="K269" s="170">
        <f t="shared" si="44"/>
        <v>611.5</v>
      </c>
      <c r="L269" s="185"/>
      <c r="M269" s="170">
        <f t="shared" si="45"/>
        <v>611.5</v>
      </c>
      <c r="N269" s="185">
        <v>1000</v>
      </c>
      <c r="O269" s="170">
        <f t="shared" si="41"/>
        <v>1611.5</v>
      </c>
      <c r="P269" s="185"/>
      <c r="Q269" s="170">
        <f t="shared" si="42"/>
        <v>1611.5</v>
      </c>
      <c r="R269" s="185">
        <v>-1000</v>
      </c>
      <c r="S269" s="173">
        <f t="shared" si="40"/>
        <v>611.5</v>
      </c>
    </row>
    <row r="270" spans="1:19" ht="24.95" customHeight="1">
      <c r="A270" s="217" t="s">
        <v>253</v>
      </c>
      <c r="B270" s="223">
        <v>475</v>
      </c>
      <c r="C270" s="183"/>
      <c r="D270" s="184"/>
      <c r="E270" s="184"/>
      <c r="F270" s="180">
        <f>SUM(F271,F320,F326)</f>
        <v>676093.2</v>
      </c>
      <c r="G270" s="180">
        <f>SUM(G271,G320,G326)</f>
        <v>8617.6</v>
      </c>
      <c r="H270" s="180"/>
      <c r="I270" s="170">
        <f t="shared" si="43"/>
        <v>684710.79999999993</v>
      </c>
      <c r="J270" s="180"/>
      <c r="K270" s="170">
        <f t="shared" si="44"/>
        <v>684710.79999999993</v>
      </c>
      <c r="L270" s="180"/>
      <c r="M270" s="170">
        <f t="shared" si="45"/>
        <v>684710.79999999993</v>
      </c>
      <c r="N270" s="180">
        <f>N271</f>
        <v>-1500</v>
      </c>
      <c r="O270" s="170">
        <f t="shared" si="41"/>
        <v>683210.79999999993</v>
      </c>
      <c r="P270" s="180"/>
      <c r="Q270" s="170">
        <f t="shared" si="42"/>
        <v>683210.79999999993</v>
      </c>
      <c r="R270" s="180">
        <f>R271</f>
        <v>-18401.3</v>
      </c>
      <c r="S270" s="173">
        <f t="shared" si="40"/>
        <v>664809.49999999988</v>
      </c>
    </row>
    <row r="271" spans="1:19" ht="32.25" customHeight="1">
      <c r="A271" s="192" t="s">
        <v>99</v>
      </c>
      <c r="B271" s="223">
        <v>475</v>
      </c>
      <c r="C271" s="178" t="s">
        <v>98</v>
      </c>
      <c r="D271" s="179"/>
      <c r="E271" s="179"/>
      <c r="F271" s="180">
        <f>SUM(F272,F283,F307,F298)</f>
        <v>670006</v>
      </c>
      <c r="G271" s="180">
        <f>SUM(G272,G283,G307,G298)</f>
        <v>8617.6</v>
      </c>
      <c r="H271" s="180"/>
      <c r="I271" s="170">
        <f t="shared" si="43"/>
        <v>678623.6</v>
      </c>
      <c r="J271" s="180"/>
      <c r="K271" s="170">
        <f t="shared" si="44"/>
        <v>678623.6</v>
      </c>
      <c r="L271" s="180"/>
      <c r="M271" s="170">
        <f t="shared" si="45"/>
        <v>678623.6</v>
      </c>
      <c r="N271" s="180">
        <f>N283</f>
        <v>-1500</v>
      </c>
      <c r="O271" s="170">
        <f t="shared" si="41"/>
        <v>677123.6</v>
      </c>
      <c r="P271" s="180"/>
      <c r="Q271" s="170">
        <f t="shared" si="42"/>
        <v>677123.6</v>
      </c>
      <c r="R271" s="180">
        <f>R272+R283+R298+R307</f>
        <v>-18401.3</v>
      </c>
      <c r="S271" s="173">
        <f t="shared" si="40"/>
        <v>658722.29999999993</v>
      </c>
    </row>
    <row r="272" spans="1:19" ht="24.95" customHeight="1">
      <c r="A272" s="176" t="s">
        <v>221</v>
      </c>
      <c r="B272" s="223">
        <v>475</v>
      </c>
      <c r="C272" s="178" t="s">
        <v>254</v>
      </c>
      <c r="D272" s="179"/>
      <c r="E272" s="179"/>
      <c r="F272" s="180">
        <f t="shared" ref="F272:G274" si="53">SUM(F273)</f>
        <v>207635.5</v>
      </c>
      <c r="G272" s="180">
        <f t="shared" si="53"/>
        <v>3276</v>
      </c>
      <c r="H272" s="180"/>
      <c r="I272" s="170">
        <f t="shared" si="43"/>
        <v>210911.5</v>
      </c>
      <c r="J272" s="180"/>
      <c r="K272" s="170">
        <f t="shared" si="44"/>
        <v>210911.5</v>
      </c>
      <c r="L272" s="180"/>
      <c r="M272" s="170">
        <f t="shared" si="45"/>
        <v>210911.5</v>
      </c>
      <c r="N272" s="180"/>
      <c r="O272" s="170">
        <f t="shared" si="41"/>
        <v>210911.5</v>
      </c>
      <c r="P272" s="180"/>
      <c r="Q272" s="170">
        <f t="shared" si="42"/>
        <v>210911.5</v>
      </c>
      <c r="R272" s="180">
        <f>R273</f>
        <v>-8450</v>
      </c>
      <c r="S272" s="173">
        <f t="shared" ref="S272:S336" si="54">Q272+R272</f>
        <v>202461.5</v>
      </c>
    </row>
    <row r="273" spans="1:19" ht="30.75" customHeight="1">
      <c r="A273" s="192" t="s">
        <v>572</v>
      </c>
      <c r="B273" s="223">
        <v>475</v>
      </c>
      <c r="C273" s="178" t="s">
        <v>254</v>
      </c>
      <c r="D273" s="179" t="s">
        <v>199</v>
      </c>
      <c r="E273" s="184"/>
      <c r="F273" s="180">
        <f t="shared" si="53"/>
        <v>207635.5</v>
      </c>
      <c r="G273" s="180">
        <f t="shared" si="53"/>
        <v>3276</v>
      </c>
      <c r="H273" s="180"/>
      <c r="I273" s="170">
        <f t="shared" si="43"/>
        <v>210911.5</v>
      </c>
      <c r="J273" s="180"/>
      <c r="K273" s="170">
        <f t="shared" si="44"/>
        <v>210911.5</v>
      </c>
      <c r="L273" s="180"/>
      <c r="M273" s="170">
        <f t="shared" si="45"/>
        <v>210911.5</v>
      </c>
      <c r="N273" s="180"/>
      <c r="O273" s="170">
        <f t="shared" si="41"/>
        <v>210911.5</v>
      </c>
      <c r="P273" s="180"/>
      <c r="Q273" s="170">
        <f t="shared" si="42"/>
        <v>210911.5</v>
      </c>
      <c r="R273" s="180">
        <f>R274</f>
        <v>-8450</v>
      </c>
      <c r="S273" s="173">
        <f t="shared" si="54"/>
        <v>202461.5</v>
      </c>
    </row>
    <row r="274" spans="1:19" ht="24.95" customHeight="1">
      <c r="A274" s="189" t="s">
        <v>11</v>
      </c>
      <c r="B274" s="223">
        <v>475</v>
      </c>
      <c r="C274" s="178" t="s">
        <v>254</v>
      </c>
      <c r="D274" s="179" t="s">
        <v>200</v>
      </c>
      <c r="E274" s="179"/>
      <c r="F274" s="180">
        <f t="shared" si="53"/>
        <v>207635.5</v>
      </c>
      <c r="G274" s="180">
        <f t="shared" si="53"/>
        <v>3276</v>
      </c>
      <c r="H274" s="180"/>
      <c r="I274" s="170">
        <f t="shared" si="43"/>
        <v>210911.5</v>
      </c>
      <c r="J274" s="180"/>
      <c r="K274" s="170">
        <f t="shared" si="44"/>
        <v>210911.5</v>
      </c>
      <c r="L274" s="180"/>
      <c r="M274" s="170">
        <f t="shared" si="45"/>
        <v>210911.5</v>
      </c>
      <c r="N274" s="180"/>
      <c r="O274" s="170">
        <f t="shared" si="41"/>
        <v>210911.5</v>
      </c>
      <c r="P274" s="180"/>
      <c r="Q274" s="170">
        <f t="shared" si="42"/>
        <v>210911.5</v>
      </c>
      <c r="R274" s="180">
        <f>R275</f>
        <v>-8450</v>
      </c>
      <c r="S274" s="173">
        <f t="shared" si="54"/>
        <v>202461.5</v>
      </c>
    </row>
    <row r="275" spans="1:19" ht="35.25" customHeight="1">
      <c r="A275" s="190" t="s">
        <v>300</v>
      </c>
      <c r="B275" s="224">
        <v>475</v>
      </c>
      <c r="C275" s="183" t="s">
        <v>254</v>
      </c>
      <c r="D275" s="184" t="s">
        <v>323</v>
      </c>
      <c r="E275" s="179"/>
      <c r="F275" s="185">
        <f>SUM(F276,F279)</f>
        <v>207635.5</v>
      </c>
      <c r="G275" s="185">
        <f>SUM(G276,G279)</f>
        <v>3276</v>
      </c>
      <c r="H275" s="185"/>
      <c r="I275" s="170">
        <f t="shared" si="43"/>
        <v>210911.5</v>
      </c>
      <c r="J275" s="185"/>
      <c r="K275" s="170">
        <f t="shared" si="44"/>
        <v>210911.5</v>
      </c>
      <c r="L275" s="185"/>
      <c r="M275" s="170">
        <f t="shared" si="45"/>
        <v>210911.5</v>
      </c>
      <c r="N275" s="185"/>
      <c r="O275" s="170">
        <f t="shared" si="41"/>
        <v>210911.5</v>
      </c>
      <c r="P275" s="185"/>
      <c r="Q275" s="170">
        <f t="shared" si="42"/>
        <v>210911.5</v>
      </c>
      <c r="R275" s="185">
        <f>R276</f>
        <v>-8450</v>
      </c>
      <c r="S275" s="173">
        <f t="shared" si="54"/>
        <v>202461.5</v>
      </c>
    </row>
    <row r="276" spans="1:19" ht="79.5" customHeight="1">
      <c r="A276" s="190" t="s">
        <v>208</v>
      </c>
      <c r="B276" s="224">
        <v>475</v>
      </c>
      <c r="C276" s="183" t="s">
        <v>254</v>
      </c>
      <c r="D276" s="184" t="s">
        <v>324</v>
      </c>
      <c r="E276" s="184"/>
      <c r="F276" s="212">
        <f>F277+F278</f>
        <v>128194.5</v>
      </c>
      <c r="G276" s="212">
        <f>G277+G278</f>
        <v>3276</v>
      </c>
      <c r="H276" s="212"/>
      <c r="I276" s="170">
        <f t="shared" si="43"/>
        <v>131470.5</v>
      </c>
      <c r="J276" s="212"/>
      <c r="K276" s="170">
        <f t="shared" si="44"/>
        <v>131470.5</v>
      </c>
      <c r="L276" s="212"/>
      <c r="M276" s="170">
        <f t="shared" si="45"/>
        <v>131470.5</v>
      </c>
      <c r="N276" s="212"/>
      <c r="O276" s="170">
        <f t="shared" si="41"/>
        <v>131470.5</v>
      </c>
      <c r="P276" s="212"/>
      <c r="Q276" s="170">
        <f t="shared" si="42"/>
        <v>131470.5</v>
      </c>
      <c r="R276" s="212">
        <f>R277</f>
        <v>-8450</v>
      </c>
      <c r="S276" s="173">
        <f t="shared" si="54"/>
        <v>123020.5</v>
      </c>
    </row>
    <row r="277" spans="1:19" ht="32.25" customHeight="1">
      <c r="A277" s="195" t="s">
        <v>453</v>
      </c>
      <c r="B277" s="224">
        <v>475</v>
      </c>
      <c r="C277" s="183" t="s">
        <v>254</v>
      </c>
      <c r="D277" s="184" t="s">
        <v>324</v>
      </c>
      <c r="E277" s="184" t="s">
        <v>425</v>
      </c>
      <c r="F277" s="212">
        <v>126912</v>
      </c>
      <c r="G277" s="212">
        <v>3230.5</v>
      </c>
      <c r="H277" s="212"/>
      <c r="I277" s="170">
        <f t="shared" si="43"/>
        <v>130142.5</v>
      </c>
      <c r="J277" s="212"/>
      <c r="K277" s="170">
        <f t="shared" si="44"/>
        <v>130142.5</v>
      </c>
      <c r="L277" s="212"/>
      <c r="M277" s="170">
        <f t="shared" si="45"/>
        <v>130142.5</v>
      </c>
      <c r="N277" s="212"/>
      <c r="O277" s="170">
        <f t="shared" ref="O277:O342" si="55">M277+N277</f>
        <v>130142.5</v>
      </c>
      <c r="P277" s="212"/>
      <c r="Q277" s="170">
        <f t="shared" ref="Q277:Q342" si="56">O277+P277</f>
        <v>130142.5</v>
      </c>
      <c r="R277" s="212">
        <v>-8450</v>
      </c>
      <c r="S277" s="173">
        <f t="shared" si="54"/>
        <v>121692.5</v>
      </c>
    </row>
    <row r="278" spans="1:19" ht="24" customHeight="1">
      <c r="A278" s="195" t="s">
        <v>84</v>
      </c>
      <c r="B278" s="224">
        <v>475</v>
      </c>
      <c r="C278" s="183" t="s">
        <v>254</v>
      </c>
      <c r="D278" s="184" t="s">
        <v>462</v>
      </c>
      <c r="E278" s="184" t="s">
        <v>425</v>
      </c>
      <c r="F278" s="212">
        <v>1282.5</v>
      </c>
      <c r="G278" s="212">
        <v>45.5</v>
      </c>
      <c r="H278" s="212"/>
      <c r="I278" s="170">
        <f t="shared" si="43"/>
        <v>1328</v>
      </c>
      <c r="J278" s="212"/>
      <c r="K278" s="170">
        <f t="shared" si="44"/>
        <v>1328</v>
      </c>
      <c r="L278" s="212"/>
      <c r="M278" s="170">
        <f t="shared" si="45"/>
        <v>1328</v>
      </c>
      <c r="N278" s="212"/>
      <c r="O278" s="170">
        <f t="shared" si="55"/>
        <v>1328</v>
      </c>
      <c r="P278" s="212"/>
      <c r="Q278" s="170">
        <f t="shared" si="56"/>
        <v>1328</v>
      </c>
      <c r="R278" s="212"/>
      <c r="S278" s="173">
        <f t="shared" si="54"/>
        <v>1328</v>
      </c>
    </row>
    <row r="279" spans="1:19" ht="45.75" customHeight="1">
      <c r="A279" s="190" t="s">
        <v>256</v>
      </c>
      <c r="B279" s="224">
        <v>475</v>
      </c>
      <c r="C279" s="183" t="s">
        <v>254</v>
      </c>
      <c r="D279" s="184" t="s">
        <v>325</v>
      </c>
      <c r="E279" s="184"/>
      <c r="F279" s="185">
        <f>F280+F281+F282</f>
        <v>79441</v>
      </c>
      <c r="G279" s="185">
        <f>G280+G281+G282</f>
        <v>0</v>
      </c>
      <c r="H279" s="185"/>
      <c r="I279" s="170">
        <f t="shared" si="43"/>
        <v>79441</v>
      </c>
      <c r="J279" s="185"/>
      <c r="K279" s="170">
        <f t="shared" si="44"/>
        <v>79441</v>
      </c>
      <c r="L279" s="185"/>
      <c r="M279" s="170">
        <f t="shared" si="45"/>
        <v>79441</v>
      </c>
      <c r="N279" s="185"/>
      <c r="O279" s="170">
        <f t="shared" si="55"/>
        <v>79441</v>
      </c>
      <c r="P279" s="185"/>
      <c r="Q279" s="170">
        <f t="shared" si="56"/>
        <v>79441</v>
      </c>
      <c r="R279" s="185"/>
      <c r="S279" s="173">
        <f t="shared" si="54"/>
        <v>79441</v>
      </c>
    </row>
    <row r="280" spans="1:19" ht="23.25" customHeight="1">
      <c r="A280" s="195" t="s">
        <v>453</v>
      </c>
      <c r="B280" s="220">
        <v>475</v>
      </c>
      <c r="C280" s="220" t="s">
        <v>385</v>
      </c>
      <c r="D280" s="184" t="s">
        <v>325</v>
      </c>
      <c r="E280" s="184" t="s">
        <v>425</v>
      </c>
      <c r="F280" s="185">
        <v>34119</v>
      </c>
      <c r="G280" s="185"/>
      <c r="H280" s="185"/>
      <c r="I280" s="170">
        <f t="shared" ref="I280:I345" si="57">F280+G280+H280</f>
        <v>34119</v>
      </c>
      <c r="J280" s="185"/>
      <c r="K280" s="170">
        <f t="shared" ref="K280:K345" si="58">I280+J280</f>
        <v>34119</v>
      </c>
      <c r="L280" s="185"/>
      <c r="M280" s="170">
        <f t="shared" ref="M280:M345" si="59">K280+L280</f>
        <v>34119</v>
      </c>
      <c r="N280" s="185"/>
      <c r="O280" s="170">
        <f t="shared" si="55"/>
        <v>34119</v>
      </c>
      <c r="P280" s="185"/>
      <c r="Q280" s="170">
        <f t="shared" si="56"/>
        <v>34119</v>
      </c>
      <c r="R280" s="185"/>
      <c r="S280" s="173">
        <f t="shared" si="54"/>
        <v>34119</v>
      </c>
    </row>
    <row r="281" spans="1:19" ht="26.25" customHeight="1">
      <c r="A281" s="195" t="s">
        <v>84</v>
      </c>
      <c r="B281" s="220">
        <v>475</v>
      </c>
      <c r="C281" s="220" t="s">
        <v>385</v>
      </c>
      <c r="D281" s="184" t="s">
        <v>369</v>
      </c>
      <c r="E281" s="184" t="s">
        <v>425</v>
      </c>
      <c r="F281" s="185">
        <v>31075</v>
      </c>
      <c r="G281" s="185"/>
      <c r="H281" s="185"/>
      <c r="I281" s="170">
        <f t="shared" si="57"/>
        <v>31075</v>
      </c>
      <c r="J281" s="185"/>
      <c r="K281" s="170">
        <f t="shared" si="58"/>
        <v>31075</v>
      </c>
      <c r="L281" s="185"/>
      <c r="M281" s="170">
        <f t="shared" si="59"/>
        <v>31075</v>
      </c>
      <c r="N281" s="185"/>
      <c r="O281" s="170">
        <f t="shared" si="55"/>
        <v>31075</v>
      </c>
      <c r="P281" s="185"/>
      <c r="Q281" s="170">
        <f t="shared" si="56"/>
        <v>31075</v>
      </c>
      <c r="R281" s="185"/>
      <c r="S281" s="173">
        <f t="shared" si="54"/>
        <v>31075</v>
      </c>
    </row>
    <row r="282" spans="1:19" ht="25.5" customHeight="1">
      <c r="A282" s="195" t="s">
        <v>493</v>
      </c>
      <c r="B282" s="220">
        <v>475</v>
      </c>
      <c r="C282" s="220" t="s">
        <v>385</v>
      </c>
      <c r="D282" s="184" t="s">
        <v>492</v>
      </c>
      <c r="E282" s="184" t="s">
        <v>425</v>
      </c>
      <c r="F282" s="185">
        <v>14247</v>
      </c>
      <c r="G282" s="185"/>
      <c r="H282" s="185"/>
      <c r="I282" s="170">
        <f t="shared" si="57"/>
        <v>14247</v>
      </c>
      <c r="J282" s="185"/>
      <c r="K282" s="170">
        <f t="shared" si="58"/>
        <v>14247</v>
      </c>
      <c r="L282" s="185"/>
      <c r="M282" s="170">
        <f t="shared" si="59"/>
        <v>14247</v>
      </c>
      <c r="N282" s="185"/>
      <c r="O282" s="170">
        <f t="shared" si="55"/>
        <v>14247</v>
      </c>
      <c r="P282" s="185"/>
      <c r="Q282" s="170">
        <f t="shared" si="56"/>
        <v>14247</v>
      </c>
      <c r="R282" s="185"/>
      <c r="S282" s="173">
        <f t="shared" si="54"/>
        <v>14247</v>
      </c>
    </row>
    <row r="283" spans="1:19" ht="27" customHeight="1">
      <c r="A283" s="188" t="s">
        <v>222</v>
      </c>
      <c r="B283" s="223">
        <v>475</v>
      </c>
      <c r="C283" s="178" t="s">
        <v>255</v>
      </c>
      <c r="D283" s="179"/>
      <c r="E283" s="179"/>
      <c r="F283" s="180">
        <f t="shared" ref="F283:G284" si="60">SUM(F284)</f>
        <v>402553.5</v>
      </c>
      <c r="G283" s="180">
        <f t="shared" si="60"/>
        <v>5341.6</v>
      </c>
      <c r="H283" s="180"/>
      <c r="I283" s="170">
        <f t="shared" si="57"/>
        <v>407895.1</v>
      </c>
      <c r="J283" s="180"/>
      <c r="K283" s="170">
        <f t="shared" si="58"/>
        <v>407895.1</v>
      </c>
      <c r="L283" s="180"/>
      <c r="M283" s="170">
        <f t="shared" si="59"/>
        <v>407895.1</v>
      </c>
      <c r="N283" s="180">
        <f>N284</f>
        <v>-1500</v>
      </c>
      <c r="O283" s="170">
        <f t="shared" si="55"/>
        <v>406395.1</v>
      </c>
      <c r="P283" s="180"/>
      <c r="Q283" s="170">
        <f t="shared" si="56"/>
        <v>406395.1</v>
      </c>
      <c r="R283" s="180">
        <f>R284</f>
        <v>-10060</v>
      </c>
      <c r="S283" s="173">
        <f t="shared" si="54"/>
        <v>396335.1</v>
      </c>
    </row>
    <row r="284" spans="1:19" ht="27.75" customHeight="1">
      <c r="A284" s="188" t="s">
        <v>124</v>
      </c>
      <c r="B284" s="223">
        <v>475</v>
      </c>
      <c r="C284" s="178" t="s">
        <v>255</v>
      </c>
      <c r="D284" s="179" t="s">
        <v>263</v>
      </c>
      <c r="E284" s="179"/>
      <c r="F284" s="180">
        <f t="shared" si="60"/>
        <v>402553.5</v>
      </c>
      <c r="G284" s="180">
        <f t="shared" si="60"/>
        <v>5341.6</v>
      </c>
      <c r="H284" s="180"/>
      <c r="I284" s="170">
        <f t="shared" si="57"/>
        <v>407895.1</v>
      </c>
      <c r="J284" s="180"/>
      <c r="K284" s="170">
        <f t="shared" si="58"/>
        <v>407895.1</v>
      </c>
      <c r="L284" s="180"/>
      <c r="M284" s="170">
        <f t="shared" si="59"/>
        <v>407895.1</v>
      </c>
      <c r="N284" s="180">
        <f>N285</f>
        <v>-1500</v>
      </c>
      <c r="O284" s="170">
        <f t="shared" si="55"/>
        <v>406395.1</v>
      </c>
      <c r="P284" s="180"/>
      <c r="Q284" s="170">
        <f t="shared" si="56"/>
        <v>406395.1</v>
      </c>
      <c r="R284" s="180">
        <f>R285</f>
        <v>-10060</v>
      </c>
      <c r="S284" s="173">
        <f t="shared" si="54"/>
        <v>396335.1</v>
      </c>
    </row>
    <row r="285" spans="1:19" ht="44.25" customHeight="1">
      <c r="A285" s="190" t="s">
        <v>301</v>
      </c>
      <c r="B285" s="224">
        <v>475</v>
      </c>
      <c r="C285" s="183" t="s">
        <v>255</v>
      </c>
      <c r="D285" s="184" t="s">
        <v>326</v>
      </c>
      <c r="E285" s="184"/>
      <c r="F285" s="185">
        <f>SUM(F286,F289)</f>
        <v>402553.5</v>
      </c>
      <c r="G285" s="185">
        <f>SUM(G286,G289)</f>
        <v>5341.6</v>
      </c>
      <c r="H285" s="185"/>
      <c r="I285" s="170">
        <f t="shared" si="57"/>
        <v>407895.1</v>
      </c>
      <c r="J285" s="185"/>
      <c r="K285" s="170">
        <f t="shared" si="58"/>
        <v>407895.1</v>
      </c>
      <c r="L285" s="185"/>
      <c r="M285" s="170">
        <f t="shared" si="59"/>
        <v>407895.1</v>
      </c>
      <c r="N285" s="185">
        <f>N289</f>
        <v>-1500</v>
      </c>
      <c r="O285" s="170">
        <f t="shared" si="55"/>
        <v>406395.1</v>
      </c>
      <c r="P285" s="185"/>
      <c r="Q285" s="170">
        <f t="shared" si="56"/>
        <v>406395.1</v>
      </c>
      <c r="R285" s="185">
        <f>R286+R297</f>
        <v>-10060</v>
      </c>
      <c r="S285" s="173">
        <f t="shared" si="54"/>
        <v>396335.1</v>
      </c>
    </row>
    <row r="286" spans="1:19" ht="105" customHeight="1">
      <c r="A286" s="190" t="s">
        <v>209</v>
      </c>
      <c r="B286" s="224">
        <v>475</v>
      </c>
      <c r="C286" s="183" t="s">
        <v>255</v>
      </c>
      <c r="D286" s="184" t="s">
        <v>327</v>
      </c>
      <c r="E286" s="184"/>
      <c r="F286" s="212">
        <f>F287+F288</f>
        <v>225681.6</v>
      </c>
      <c r="G286" s="212">
        <f>G287+G288</f>
        <v>4397</v>
      </c>
      <c r="H286" s="212"/>
      <c r="I286" s="170">
        <f t="shared" si="57"/>
        <v>230078.6</v>
      </c>
      <c r="J286" s="212"/>
      <c r="K286" s="170">
        <f t="shared" si="58"/>
        <v>230078.6</v>
      </c>
      <c r="L286" s="212"/>
      <c r="M286" s="170">
        <f t="shared" si="59"/>
        <v>230078.6</v>
      </c>
      <c r="N286" s="212"/>
      <c r="O286" s="170">
        <f t="shared" si="55"/>
        <v>230078.6</v>
      </c>
      <c r="P286" s="212"/>
      <c r="Q286" s="170">
        <f t="shared" si="56"/>
        <v>230078.6</v>
      </c>
      <c r="R286" s="212">
        <f>R287</f>
        <v>-10510</v>
      </c>
      <c r="S286" s="173">
        <f t="shared" si="54"/>
        <v>219568.6</v>
      </c>
    </row>
    <row r="287" spans="1:19" ht="26.25" customHeight="1">
      <c r="A287" s="195" t="s">
        <v>453</v>
      </c>
      <c r="B287" s="224">
        <v>475</v>
      </c>
      <c r="C287" s="183" t="s">
        <v>255</v>
      </c>
      <c r="D287" s="184" t="s">
        <v>327</v>
      </c>
      <c r="E287" s="184" t="s">
        <v>425</v>
      </c>
      <c r="F287" s="212">
        <v>223425</v>
      </c>
      <c r="G287" s="212">
        <v>4329.6000000000004</v>
      </c>
      <c r="H287" s="212"/>
      <c r="I287" s="170">
        <f t="shared" si="57"/>
        <v>227754.6</v>
      </c>
      <c r="J287" s="212"/>
      <c r="K287" s="170">
        <f t="shared" si="58"/>
        <v>227754.6</v>
      </c>
      <c r="L287" s="212"/>
      <c r="M287" s="170">
        <f t="shared" si="59"/>
        <v>227754.6</v>
      </c>
      <c r="N287" s="212"/>
      <c r="O287" s="170">
        <f t="shared" si="55"/>
        <v>227754.6</v>
      </c>
      <c r="P287" s="212"/>
      <c r="Q287" s="170">
        <f t="shared" si="56"/>
        <v>227754.6</v>
      </c>
      <c r="R287" s="212">
        <v>-10510</v>
      </c>
      <c r="S287" s="173">
        <f t="shared" si="54"/>
        <v>217244.6</v>
      </c>
    </row>
    <row r="288" spans="1:19" ht="18" customHeight="1">
      <c r="A288" s="195" t="s">
        <v>84</v>
      </c>
      <c r="B288" s="224">
        <v>475</v>
      </c>
      <c r="C288" s="183" t="s">
        <v>255</v>
      </c>
      <c r="D288" s="184" t="s">
        <v>461</v>
      </c>
      <c r="E288" s="184" t="s">
        <v>425</v>
      </c>
      <c r="F288" s="212">
        <v>2256.6</v>
      </c>
      <c r="G288" s="212">
        <v>67.400000000000006</v>
      </c>
      <c r="H288" s="212"/>
      <c r="I288" s="170">
        <f t="shared" si="57"/>
        <v>2324</v>
      </c>
      <c r="J288" s="212"/>
      <c r="K288" s="170">
        <f t="shared" si="58"/>
        <v>2324</v>
      </c>
      <c r="L288" s="212"/>
      <c r="M288" s="170">
        <f t="shared" si="59"/>
        <v>2324</v>
      </c>
      <c r="N288" s="212"/>
      <c r="O288" s="170">
        <f t="shared" si="55"/>
        <v>2324</v>
      </c>
      <c r="P288" s="212"/>
      <c r="Q288" s="170">
        <f t="shared" si="56"/>
        <v>2324</v>
      </c>
      <c r="R288" s="212"/>
      <c r="S288" s="173">
        <f t="shared" si="54"/>
        <v>2324</v>
      </c>
    </row>
    <row r="289" spans="1:19" ht="40.5" customHeight="1">
      <c r="A289" s="190" t="s">
        <v>210</v>
      </c>
      <c r="B289" s="224">
        <v>475</v>
      </c>
      <c r="C289" s="183" t="s">
        <v>255</v>
      </c>
      <c r="D289" s="184" t="s">
        <v>328</v>
      </c>
      <c r="E289" s="184"/>
      <c r="F289" s="185">
        <f>F290+F291+F292+F293+F294+F295+F296</f>
        <v>176871.9</v>
      </c>
      <c r="G289" s="185">
        <f>G290+G291+G292+G293+G294+G295+G296</f>
        <v>944.6</v>
      </c>
      <c r="H289" s="185"/>
      <c r="I289" s="170">
        <f t="shared" si="57"/>
        <v>177816.5</v>
      </c>
      <c r="J289" s="185"/>
      <c r="K289" s="170">
        <f t="shared" si="58"/>
        <v>177816.5</v>
      </c>
      <c r="L289" s="185"/>
      <c r="M289" s="170">
        <f t="shared" si="59"/>
        <v>177816.5</v>
      </c>
      <c r="N289" s="185">
        <f>N294+N295</f>
        <v>-1500</v>
      </c>
      <c r="O289" s="170">
        <f t="shared" si="55"/>
        <v>176316.5</v>
      </c>
      <c r="P289" s="185"/>
      <c r="Q289" s="170">
        <f t="shared" si="56"/>
        <v>176316.5</v>
      </c>
      <c r="R289" s="185"/>
      <c r="S289" s="173">
        <f t="shared" si="54"/>
        <v>176316.5</v>
      </c>
    </row>
    <row r="290" spans="1:19" ht="27.75" customHeight="1">
      <c r="A290" s="195" t="s">
        <v>453</v>
      </c>
      <c r="B290" s="224">
        <v>475</v>
      </c>
      <c r="C290" s="183" t="s">
        <v>255</v>
      </c>
      <c r="D290" s="184" t="s">
        <v>328</v>
      </c>
      <c r="E290" s="184" t="s">
        <v>425</v>
      </c>
      <c r="F290" s="185">
        <v>62648</v>
      </c>
      <c r="G290" s="185"/>
      <c r="H290" s="185"/>
      <c r="I290" s="170">
        <f t="shared" si="57"/>
        <v>62648</v>
      </c>
      <c r="J290" s="185"/>
      <c r="K290" s="170">
        <f t="shared" si="58"/>
        <v>62648</v>
      </c>
      <c r="L290" s="185"/>
      <c r="M290" s="170">
        <f t="shared" si="59"/>
        <v>62648</v>
      </c>
      <c r="N290" s="185"/>
      <c r="O290" s="170">
        <f t="shared" si="55"/>
        <v>62648</v>
      </c>
      <c r="P290" s="185"/>
      <c r="Q290" s="170">
        <f t="shared" si="56"/>
        <v>62648</v>
      </c>
      <c r="R290" s="185"/>
      <c r="S290" s="173">
        <f t="shared" si="54"/>
        <v>62648</v>
      </c>
    </row>
    <row r="291" spans="1:19" ht="24" customHeight="1">
      <c r="A291" s="195" t="s">
        <v>84</v>
      </c>
      <c r="B291" s="224">
        <v>475</v>
      </c>
      <c r="C291" s="183" t="s">
        <v>255</v>
      </c>
      <c r="D291" s="184" t="s">
        <v>443</v>
      </c>
      <c r="E291" s="184" t="s">
        <v>425</v>
      </c>
      <c r="F291" s="185">
        <v>59866</v>
      </c>
      <c r="G291" s="185"/>
      <c r="H291" s="185"/>
      <c r="I291" s="170">
        <f t="shared" si="57"/>
        <v>59866</v>
      </c>
      <c r="J291" s="185"/>
      <c r="K291" s="170">
        <f t="shared" si="58"/>
        <v>59866</v>
      </c>
      <c r="L291" s="185"/>
      <c r="M291" s="170">
        <f t="shared" si="59"/>
        <v>59866</v>
      </c>
      <c r="N291" s="185"/>
      <c r="O291" s="170">
        <f t="shared" si="55"/>
        <v>59866</v>
      </c>
      <c r="P291" s="185"/>
      <c r="Q291" s="170">
        <f t="shared" si="56"/>
        <v>59866</v>
      </c>
      <c r="R291" s="185"/>
      <c r="S291" s="173">
        <f t="shared" si="54"/>
        <v>59866</v>
      </c>
    </row>
    <row r="292" spans="1:19" ht="30.75" customHeight="1">
      <c r="A292" s="195" t="s">
        <v>493</v>
      </c>
      <c r="B292" s="224">
        <v>475</v>
      </c>
      <c r="C292" s="183" t="s">
        <v>255</v>
      </c>
      <c r="D292" s="184" t="s">
        <v>496</v>
      </c>
      <c r="E292" s="184" t="s">
        <v>425</v>
      </c>
      <c r="F292" s="185">
        <v>6218</v>
      </c>
      <c r="G292" s="185"/>
      <c r="H292" s="185"/>
      <c r="I292" s="170">
        <f t="shared" si="57"/>
        <v>6218</v>
      </c>
      <c r="J292" s="185"/>
      <c r="K292" s="170">
        <f t="shared" si="58"/>
        <v>6218</v>
      </c>
      <c r="L292" s="185"/>
      <c r="M292" s="170">
        <f t="shared" si="59"/>
        <v>6218</v>
      </c>
      <c r="N292" s="185"/>
      <c r="O292" s="170">
        <f t="shared" si="55"/>
        <v>6218</v>
      </c>
      <c r="P292" s="185"/>
      <c r="Q292" s="170">
        <f t="shared" si="56"/>
        <v>6218</v>
      </c>
      <c r="R292" s="185"/>
      <c r="S292" s="173">
        <f t="shared" si="54"/>
        <v>6218</v>
      </c>
    </row>
    <row r="293" spans="1:19" ht="30.75" customHeight="1">
      <c r="A293" s="191" t="s">
        <v>530</v>
      </c>
      <c r="B293" s="224">
        <v>475</v>
      </c>
      <c r="C293" s="183" t="s">
        <v>255</v>
      </c>
      <c r="D293" s="184" t="s">
        <v>531</v>
      </c>
      <c r="E293" s="184" t="s">
        <v>469</v>
      </c>
      <c r="F293" s="185">
        <v>17030.16</v>
      </c>
      <c r="G293" s="185"/>
      <c r="H293" s="185"/>
      <c r="I293" s="170">
        <f t="shared" si="57"/>
        <v>17030.16</v>
      </c>
      <c r="J293" s="185"/>
      <c r="K293" s="170">
        <f t="shared" si="58"/>
        <v>17030.16</v>
      </c>
      <c r="L293" s="185"/>
      <c r="M293" s="170">
        <f t="shared" si="59"/>
        <v>17030.16</v>
      </c>
      <c r="N293" s="185"/>
      <c r="O293" s="170">
        <f t="shared" si="55"/>
        <v>17030.16</v>
      </c>
      <c r="P293" s="185"/>
      <c r="Q293" s="170">
        <f t="shared" si="56"/>
        <v>17030.16</v>
      </c>
      <c r="R293" s="185"/>
      <c r="S293" s="173">
        <f t="shared" si="54"/>
        <v>17030.16</v>
      </c>
    </row>
    <row r="294" spans="1:19" ht="30.75" customHeight="1">
      <c r="A294" s="191" t="s">
        <v>532</v>
      </c>
      <c r="B294" s="224">
        <v>475</v>
      </c>
      <c r="C294" s="183" t="s">
        <v>255</v>
      </c>
      <c r="D294" s="184" t="s">
        <v>533</v>
      </c>
      <c r="E294" s="184" t="s">
        <v>469</v>
      </c>
      <c r="F294" s="185">
        <v>16309.74</v>
      </c>
      <c r="G294" s="185"/>
      <c r="H294" s="185"/>
      <c r="I294" s="170">
        <f t="shared" si="57"/>
        <v>16309.74</v>
      </c>
      <c r="J294" s="185"/>
      <c r="K294" s="170">
        <f t="shared" si="58"/>
        <v>16309.74</v>
      </c>
      <c r="L294" s="185"/>
      <c r="M294" s="170">
        <f t="shared" si="59"/>
        <v>16309.74</v>
      </c>
      <c r="N294" s="185">
        <v>1041.04</v>
      </c>
      <c r="O294" s="170">
        <f t="shared" si="55"/>
        <v>17350.78</v>
      </c>
      <c r="P294" s="185"/>
      <c r="Q294" s="170">
        <f t="shared" si="56"/>
        <v>17350.78</v>
      </c>
      <c r="R294" s="185"/>
      <c r="S294" s="173">
        <f t="shared" si="54"/>
        <v>17350.78</v>
      </c>
    </row>
    <row r="295" spans="1:19" ht="30.75" customHeight="1">
      <c r="A295" s="191" t="s">
        <v>534</v>
      </c>
      <c r="B295" s="224">
        <v>475</v>
      </c>
      <c r="C295" s="183" t="s">
        <v>255</v>
      </c>
      <c r="D295" s="184" t="s">
        <v>535</v>
      </c>
      <c r="E295" s="184" t="s">
        <v>469</v>
      </c>
      <c r="F295" s="185">
        <v>14800</v>
      </c>
      <c r="G295" s="185"/>
      <c r="H295" s="185"/>
      <c r="I295" s="170">
        <f t="shared" si="57"/>
        <v>14800</v>
      </c>
      <c r="J295" s="185"/>
      <c r="K295" s="170">
        <f t="shared" si="58"/>
        <v>14800</v>
      </c>
      <c r="L295" s="185"/>
      <c r="M295" s="170">
        <f t="shared" si="59"/>
        <v>14800</v>
      </c>
      <c r="N295" s="185">
        <v>-2541.04</v>
      </c>
      <c r="O295" s="170">
        <f t="shared" si="55"/>
        <v>12258.96</v>
      </c>
      <c r="P295" s="185"/>
      <c r="Q295" s="170">
        <f t="shared" si="56"/>
        <v>12258.96</v>
      </c>
      <c r="R295" s="185"/>
      <c r="S295" s="173">
        <f t="shared" si="54"/>
        <v>12258.96</v>
      </c>
    </row>
    <row r="296" spans="1:19" ht="30.75" customHeight="1">
      <c r="A296" s="225" t="s">
        <v>591</v>
      </c>
      <c r="B296" s="224">
        <v>475</v>
      </c>
      <c r="C296" s="183" t="s">
        <v>255</v>
      </c>
      <c r="D296" s="184" t="s">
        <v>592</v>
      </c>
      <c r="E296" s="184" t="s">
        <v>469</v>
      </c>
      <c r="F296" s="185"/>
      <c r="G296" s="185">
        <v>944.6</v>
      </c>
      <c r="H296" s="185"/>
      <c r="I296" s="170">
        <f t="shared" si="57"/>
        <v>944.6</v>
      </c>
      <c r="J296" s="185"/>
      <c r="K296" s="170">
        <f t="shared" si="58"/>
        <v>944.6</v>
      </c>
      <c r="L296" s="185"/>
      <c r="M296" s="170">
        <f t="shared" si="59"/>
        <v>944.6</v>
      </c>
      <c r="N296" s="185"/>
      <c r="O296" s="170">
        <f t="shared" si="55"/>
        <v>944.6</v>
      </c>
      <c r="P296" s="185"/>
      <c r="Q296" s="170">
        <f t="shared" si="56"/>
        <v>944.6</v>
      </c>
      <c r="R296" s="185"/>
      <c r="S296" s="173">
        <f t="shared" si="54"/>
        <v>944.6</v>
      </c>
    </row>
    <row r="297" spans="1:19" ht="30.75" customHeight="1">
      <c r="A297" s="225" t="s">
        <v>812</v>
      </c>
      <c r="B297" s="224">
        <v>475</v>
      </c>
      <c r="C297" s="183" t="s">
        <v>255</v>
      </c>
      <c r="D297" s="184" t="s">
        <v>813</v>
      </c>
      <c r="E297" s="184" t="s">
        <v>469</v>
      </c>
      <c r="F297" s="185"/>
      <c r="G297" s="185"/>
      <c r="H297" s="185"/>
      <c r="I297" s="170"/>
      <c r="J297" s="185"/>
      <c r="K297" s="170"/>
      <c r="L297" s="185"/>
      <c r="M297" s="170"/>
      <c r="N297" s="185"/>
      <c r="O297" s="170"/>
      <c r="P297" s="185"/>
      <c r="Q297" s="170"/>
      <c r="R297" s="183">
        <v>450</v>
      </c>
      <c r="S297" s="173"/>
    </row>
    <row r="298" spans="1:19" ht="23.25" customHeight="1">
      <c r="A298" s="188" t="s">
        <v>384</v>
      </c>
      <c r="B298" s="223">
        <v>475</v>
      </c>
      <c r="C298" s="179" t="s">
        <v>381</v>
      </c>
      <c r="D298" s="184"/>
      <c r="E298" s="184"/>
      <c r="F298" s="180">
        <f t="shared" ref="F298:G299" si="61">SUM(F299)</f>
        <v>44133</v>
      </c>
      <c r="G298" s="180">
        <f t="shared" si="61"/>
        <v>0</v>
      </c>
      <c r="H298" s="180"/>
      <c r="I298" s="170">
        <f t="shared" si="57"/>
        <v>44133</v>
      </c>
      <c r="J298" s="180"/>
      <c r="K298" s="170">
        <f t="shared" si="58"/>
        <v>44133</v>
      </c>
      <c r="L298" s="180"/>
      <c r="M298" s="170">
        <f t="shared" si="59"/>
        <v>44133</v>
      </c>
      <c r="N298" s="180"/>
      <c r="O298" s="170">
        <f t="shared" si="55"/>
        <v>44133</v>
      </c>
      <c r="P298" s="180"/>
      <c r="Q298" s="170">
        <f t="shared" si="56"/>
        <v>44133</v>
      </c>
      <c r="R298" s="180"/>
      <c r="S298" s="173">
        <f t="shared" si="54"/>
        <v>44133</v>
      </c>
    </row>
    <row r="299" spans="1:19" ht="40.5" customHeight="1">
      <c r="A299" s="176" t="s">
        <v>125</v>
      </c>
      <c r="B299" s="223">
        <v>475</v>
      </c>
      <c r="C299" s="179" t="s">
        <v>381</v>
      </c>
      <c r="D299" s="179" t="s">
        <v>264</v>
      </c>
      <c r="E299" s="179"/>
      <c r="F299" s="180">
        <f t="shared" si="61"/>
        <v>44133</v>
      </c>
      <c r="G299" s="180">
        <f t="shared" si="61"/>
        <v>0</v>
      </c>
      <c r="H299" s="180"/>
      <c r="I299" s="170">
        <f t="shared" si="57"/>
        <v>44133</v>
      </c>
      <c r="J299" s="180"/>
      <c r="K299" s="170">
        <f t="shared" si="58"/>
        <v>44133</v>
      </c>
      <c r="L299" s="180"/>
      <c r="M299" s="170">
        <f t="shared" si="59"/>
        <v>44133</v>
      </c>
      <c r="N299" s="180"/>
      <c r="O299" s="170">
        <f t="shared" si="55"/>
        <v>44133</v>
      </c>
      <c r="P299" s="180"/>
      <c r="Q299" s="170">
        <f t="shared" si="56"/>
        <v>44133</v>
      </c>
      <c r="R299" s="180"/>
      <c r="S299" s="173">
        <f t="shared" si="54"/>
        <v>44133</v>
      </c>
    </row>
    <row r="300" spans="1:19" ht="34.5" customHeight="1">
      <c r="A300" s="181" t="s">
        <v>290</v>
      </c>
      <c r="B300" s="224">
        <v>475</v>
      </c>
      <c r="C300" s="184" t="s">
        <v>381</v>
      </c>
      <c r="D300" s="184" t="s">
        <v>264</v>
      </c>
      <c r="E300" s="184"/>
      <c r="F300" s="185">
        <f>F301+F304</f>
        <v>44133</v>
      </c>
      <c r="G300" s="185"/>
      <c r="H300" s="185"/>
      <c r="I300" s="170">
        <f t="shared" si="57"/>
        <v>44133</v>
      </c>
      <c r="J300" s="185"/>
      <c r="K300" s="170">
        <f t="shared" si="58"/>
        <v>44133</v>
      </c>
      <c r="L300" s="185"/>
      <c r="M300" s="170">
        <f t="shared" si="59"/>
        <v>44133</v>
      </c>
      <c r="N300" s="185"/>
      <c r="O300" s="170">
        <f t="shared" si="55"/>
        <v>44133</v>
      </c>
      <c r="P300" s="185"/>
      <c r="Q300" s="170">
        <f t="shared" si="56"/>
        <v>44133</v>
      </c>
      <c r="R300" s="185"/>
      <c r="S300" s="173">
        <f t="shared" si="54"/>
        <v>44133</v>
      </c>
    </row>
    <row r="301" spans="1:19" ht="34.5" customHeight="1">
      <c r="A301" s="190" t="s">
        <v>428</v>
      </c>
      <c r="B301" s="224">
        <v>475</v>
      </c>
      <c r="C301" s="184" t="s">
        <v>381</v>
      </c>
      <c r="D301" s="184" t="s">
        <v>545</v>
      </c>
      <c r="E301" s="184"/>
      <c r="F301" s="185">
        <f>F302+F303</f>
        <v>22402</v>
      </c>
      <c r="G301" s="185"/>
      <c r="H301" s="185"/>
      <c r="I301" s="170">
        <f t="shared" si="57"/>
        <v>22402</v>
      </c>
      <c r="J301" s="185"/>
      <c r="K301" s="170">
        <f t="shared" si="58"/>
        <v>22402</v>
      </c>
      <c r="L301" s="185"/>
      <c r="M301" s="170">
        <f t="shared" si="59"/>
        <v>22402</v>
      </c>
      <c r="N301" s="185"/>
      <c r="O301" s="170">
        <f t="shared" si="55"/>
        <v>22402</v>
      </c>
      <c r="P301" s="185"/>
      <c r="Q301" s="170">
        <f t="shared" si="56"/>
        <v>22402</v>
      </c>
      <c r="R301" s="185"/>
      <c r="S301" s="173">
        <f t="shared" si="54"/>
        <v>22402</v>
      </c>
    </row>
    <row r="302" spans="1:19" ht="22.5" customHeight="1">
      <c r="A302" s="195" t="s">
        <v>543</v>
      </c>
      <c r="B302" s="224">
        <v>475</v>
      </c>
      <c r="C302" s="184" t="s">
        <v>381</v>
      </c>
      <c r="D302" s="184" t="s">
        <v>330</v>
      </c>
      <c r="E302" s="184" t="s">
        <v>425</v>
      </c>
      <c r="F302" s="185">
        <v>19925</v>
      </c>
      <c r="G302" s="185"/>
      <c r="H302" s="185"/>
      <c r="I302" s="170">
        <f t="shared" si="57"/>
        <v>19925</v>
      </c>
      <c r="J302" s="185"/>
      <c r="K302" s="170">
        <f t="shared" si="58"/>
        <v>19925</v>
      </c>
      <c r="L302" s="185"/>
      <c r="M302" s="170">
        <f t="shared" si="59"/>
        <v>19925</v>
      </c>
      <c r="N302" s="185"/>
      <c r="O302" s="170">
        <f t="shared" si="55"/>
        <v>19925</v>
      </c>
      <c r="P302" s="185"/>
      <c r="Q302" s="170">
        <f t="shared" si="56"/>
        <v>19925</v>
      </c>
      <c r="R302" s="185"/>
      <c r="S302" s="173">
        <f t="shared" si="54"/>
        <v>19925</v>
      </c>
    </row>
    <row r="303" spans="1:19" ht="24" customHeight="1">
      <c r="A303" s="195" t="s">
        <v>424</v>
      </c>
      <c r="B303" s="224">
        <v>475</v>
      </c>
      <c r="C303" s="184" t="s">
        <v>381</v>
      </c>
      <c r="D303" s="184" t="s">
        <v>542</v>
      </c>
      <c r="E303" s="184" t="s">
        <v>425</v>
      </c>
      <c r="F303" s="185">
        <v>2477</v>
      </c>
      <c r="G303" s="185"/>
      <c r="H303" s="185"/>
      <c r="I303" s="170">
        <f t="shared" si="57"/>
        <v>2477</v>
      </c>
      <c r="J303" s="185"/>
      <c r="K303" s="170">
        <f t="shared" si="58"/>
        <v>2477</v>
      </c>
      <c r="L303" s="185"/>
      <c r="M303" s="170">
        <f t="shared" si="59"/>
        <v>2477</v>
      </c>
      <c r="N303" s="185"/>
      <c r="O303" s="170">
        <f t="shared" si="55"/>
        <v>2477</v>
      </c>
      <c r="P303" s="185"/>
      <c r="Q303" s="170">
        <f t="shared" si="56"/>
        <v>2477</v>
      </c>
      <c r="R303" s="185"/>
      <c r="S303" s="173">
        <f t="shared" si="54"/>
        <v>2477</v>
      </c>
    </row>
    <row r="304" spans="1:19" ht="27.75" customHeight="1">
      <c r="A304" s="190" t="s">
        <v>427</v>
      </c>
      <c r="B304" s="224">
        <v>475</v>
      </c>
      <c r="C304" s="184" t="s">
        <v>381</v>
      </c>
      <c r="D304" s="184" t="s">
        <v>544</v>
      </c>
      <c r="E304" s="184"/>
      <c r="F304" s="185">
        <f>F305+F306</f>
        <v>21731</v>
      </c>
      <c r="G304" s="185"/>
      <c r="H304" s="185"/>
      <c r="I304" s="170">
        <f t="shared" si="57"/>
        <v>21731</v>
      </c>
      <c r="J304" s="185"/>
      <c r="K304" s="170">
        <f t="shared" si="58"/>
        <v>21731</v>
      </c>
      <c r="L304" s="185"/>
      <c r="M304" s="170">
        <f t="shared" si="59"/>
        <v>21731</v>
      </c>
      <c r="N304" s="185"/>
      <c r="O304" s="170">
        <f t="shared" si="55"/>
        <v>21731</v>
      </c>
      <c r="P304" s="185"/>
      <c r="Q304" s="170">
        <f t="shared" si="56"/>
        <v>21731</v>
      </c>
      <c r="R304" s="185"/>
      <c r="S304" s="173">
        <f t="shared" si="54"/>
        <v>21731</v>
      </c>
    </row>
    <row r="305" spans="1:19" ht="18.75" customHeight="1">
      <c r="A305" s="195" t="s">
        <v>543</v>
      </c>
      <c r="B305" s="224">
        <v>475</v>
      </c>
      <c r="C305" s="184" t="s">
        <v>381</v>
      </c>
      <c r="D305" s="184" t="s">
        <v>426</v>
      </c>
      <c r="E305" s="184" t="s">
        <v>425</v>
      </c>
      <c r="F305" s="185">
        <v>20096</v>
      </c>
      <c r="G305" s="185"/>
      <c r="H305" s="185"/>
      <c r="I305" s="170">
        <f t="shared" si="57"/>
        <v>20096</v>
      </c>
      <c r="J305" s="185"/>
      <c r="K305" s="170">
        <f t="shared" si="58"/>
        <v>20096</v>
      </c>
      <c r="L305" s="185"/>
      <c r="M305" s="170">
        <f t="shared" si="59"/>
        <v>20096</v>
      </c>
      <c r="N305" s="185"/>
      <c r="O305" s="170">
        <f t="shared" si="55"/>
        <v>20096</v>
      </c>
      <c r="P305" s="185"/>
      <c r="Q305" s="170">
        <f t="shared" si="56"/>
        <v>20096</v>
      </c>
      <c r="R305" s="185"/>
      <c r="S305" s="173">
        <f t="shared" si="54"/>
        <v>20096</v>
      </c>
    </row>
    <row r="306" spans="1:19" ht="20.25" customHeight="1">
      <c r="A306" s="195" t="s">
        <v>424</v>
      </c>
      <c r="B306" s="224"/>
      <c r="C306" s="184" t="s">
        <v>381</v>
      </c>
      <c r="D306" s="184" t="s">
        <v>491</v>
      </c>
      <c r="E306" s="184" t="s">
        <v>425</v>
      </c>
      <c r="F306" s="185">
        <v>1635</v>
      </c>
      <c r="G306" s="185"/>
      <c r="H306" s="185"/>
      <c r="I306" s="170">
        <f t="shared" si="57"/>
        <v>1635</v>
      </c>
      <c r="J306" s="185"/>
      <c r="K306" s="170">
        <f t="shared" si="58"/>
        <v>1635</v>
      </c>
      <c r="L306" s="185"/>
      <c r="M306" s="170">
        <f t="shared" si="59"/>
        <v>1635</v>
      </c>
      <c r="N306" s="185"/>
      <c r="O306" s="170">
        <f t="shared" si="55"/>
        <v>1635</v>
      </c>
      <c r="P306" s="185"/>
      <c r="Q306" s="170">
        <f t="shared" si="56"/>
        <v>1635</v>
      </c>
      <c r="R306" s="185"/>
      <c r="S306" s="173">
        <f t="shared" si="54"/>
        <v>1635</v>
      </c>
    </row>
    <row r="307" spans="1:19" ht="24" customHeight="1">
      <c r="A307" s="176" t="s">
        <v>36</v>
      </c>
      <c r="B307" s="223">
        <v>475</v>
      </c>
      <c r="C307" s="178" t="s">
        <v>23</v>
      </c>
      <c r="D307" s="179"/>
      <c r="E307" s="179"/>
      <c r="F307" s="180">
        <f>SUM(F313,F310)</f>
        <v>15684</v>
      </c>
      <c r="G307" s="180"/>
      <c r="H307" s="180"/>
      <c r="I307" s="170">
        <f t="shared" si="57"/>
        <v>15684</v>
      </c>
      <c r="J307" s="180"/>
      <c r="K307" s="170">
        <f t="shared" si="58"/>
        <v>15684</v>
      </c>
      <c r="L307" s="180"/>
      <c r="M307" s="170">
        <f t="shared" si="59"/>
        <v>15684</v>
      </c>
      <c r="N307" s="180"/>
      <c r="O307" s="170">
        <f t="shared" si="55"/>
        <v>15684</v>
      </c>
      <c r="P307" s="180"/>
      <c r="Q307" s="170">
        <f t="shared" si="56"/>
        <v>15684</v>
      </c>
      <c r="R307" s="180">
        <f>R308+R313</f>
        <v>108.7</v>
      </c>
      <c r="S307" s="173">
        <f t="shared" si="54"/>
        <v>15792.7</v>
      </c>
    </row>
    <row r="308" spans="1:19" ht="44.25" customHeight="1">
      <c r="A308" s="176" t="s">
        <v>571</v>
      </c>
      <c r="B308" s="223">
        <v>475</v>
      </c>
      <c r="C308" s="178" t="s">
        <v>23</v>
      </c>
      <c r="D308" s="179" t="s">
        <v>266</v>
      </c>
      <c r="E308" s="179"/>
      <c r="F308" s="180">
        <f>SUM(F310)</f>
        <v>11987</v>
      </c>
      <c r="G308" s="180"/>
      <c r="H308" s="180"/>
      <c r="I308" s="170">
        <f t="shared" si="57"/>
        <v>11987</v>
      </c>
      <c r="J308" s="180"/>
      <c r="K308" s="170">
        <f t="shared" si="58"/>
        <v>11987</v>
      </c>
      <c r="L308" s="180"/>
      <c r="M308" s="170">
        <f t="shared" si="59"/>
        <v>11987</v>
      </c>
      <c r="N308" s="180"/>
      <c r="O308" s="170">
        <f t="shared" si="55"/>
        <v>11987</v>
      </c>
      <c r="P308" s="180"/>
      <c r="Q308" s="170">
        <f t="shared" si="56"/>
        <v>11987</v>
      </c>
      <c r="R308" s="180"/>
      <c r="S308" s="173">
        <f t="shared" si="54"/>
        <v>11987</v>
      </c>
    </row>
    <row r="309" spans="1:19" ht="32.25" customHeight="1">
      <c r="A309" s="181" t="s">
        <v>333</v>
      </c>
      <c r="B309" s="224">
        <v>475</v>
      </c>
      <c r="C309" s="183" t="s">
        <v>23</v>
      </c>
      <c r="D309" s="184" t="s">
        <v>363</v>
      </c>
      <c r="E309" s="184"/>
      <c r="F309" s="185">
        <f>SUM(F310)</f>
        <v>11987</v>
      </c>
      <c r="G309" s="185"/>
      <c r="H309" s="185"/>
      <c r="I309" s="170">
        <f t="shared" si="57"/>
        <v>11987</v>
      </c>
      <c r="J309" s="185"/>
      <c r="K309" s="170">
        <f t="shared" si="58"/>
        <v>11987</v>
      </c>
      <c r="L309" s="185"/>
      <c r="M309" s="170">
        <f t="shared" si="59"/>
        <v>11987</v>
      </c>
      <c r="N309" s="185"/>
      <c r="O309" s="170">
        <f t="shared" si="55"/>
        <v>11987</v>
      </c>
      <c r="P309" s="185"/>
      <c r="Q309" s="170">
        <f t="shared" si="56"/>
        <v>11987</v>
      </c>
      <c r="R309" s="185"/>
      <c r="S309" s="173">
        <f t="shared" si="54"/>
        <v>11987</v>
      </c>
    </row>
    <row r="310" spans="1:19" ht="54" customHeight="1">
      <c r="A310" s="181" t="s">
        <v>126</v>
      </c>
      <c r="B310" s="224">
        <v>475</v>
      </c>
      <c r="C310" s="183" t="s">
        <v>23</v>
      </c>
      <c r="D310" s="184" t="s">
        <v>334</v>
      </c>
      <c r="E310" s="184"/>
      <c r="F310" s="185">
        <f>SUM(F311:F312)</f>
        <v>11987</v>
      </c>
      <c r="G310" s="185"/>
      <c r="H310" s="185"/>
      <c r="I310" s="170">
        <f t="shared" si="57"/>
        <v>11987</v>
      </c>
      <c r="J310" s="185"/>
      <c r="K310" s="170">
        <f t="shared" si="58"/>
        <v>11987</v>
      </c>
      <c r="L310" s="185"/>
      <c r="M310" s="170">
        <f t="shared" si="59"/>
        <v>11987</v>
      </c>
      <c r="N310" s="185"/>
      <c r="O310" s="170">
        <f t="shared" si="55"/>
        <v>11987</v>
      </c>
      <c r="P310" s="185"/>
      <c r="Q310" s="170">
        <f t="shared" si="56"/>
        <v>11987</v>
      </c>
      <c r="R310" s="185"/>
      <c r="S310" s="173">
        <f t="shared" si="54"/>
        <v>11987</v>
      </c>
    </row>
    <row r="311" spans="1:19" ht="22.5" customHeight="1">
      <c r="A311" s="190" t="s">
        <v>85</v>
      </c>
      <c r="B311" s="224">
        <v>475</v>
      </c>
      <c r="C311" s="183" t="s">
        <v>23</v>
      </c>
      <c r="D311" s="184" t="s">
        <v>334</v>
      </c>
      <c r="E311" s="184" t="s">
        <v>82</v>
      </c>
      <c r="F311" s="185">
        <v>8742</v>
      </c>
      <c r="G311" s="185"/>
      <c r="H311" s="185"/>
      <c r="I311" s="170">
        <f t="shared" si="57"/>
        <v>8742</v>
      </c>
      <c r="J311" s="185"/>
      <c r="K311" s="170">
        <f t="shared" si="58"/>
        <v>8742</v>
      </c>
      <c r="L311" s="185"/>
      <c r="M311" s="170">
        <f t="shared" si="59"/>
        <v>8742</v>
      </c>
      <c r="N311" s="185"/>
      <c r="O311" s="170">
        <f t="shared" si="55"/>
        <v>8742</v>
      </c>
      <c r="P311" s="185"/>
      <c r="Q311" s="170">
        <f t="shared" si="56"/>
        <v>8742</v>
      </c>
      <c r="R311" s="185"/>
      <c r="S311" s="173">
        <f t="shared" si="54"/>
        <v>8742</v>
      </c>
    </row>
    <row r="312" spans="1:19" ht="36.75" customHeight="1">
      <c r="A312" s="181" t="s">
        <v>115</v>
      </c>
      <c r="B312" s="224">
        <v>475</v>
      </c>
      <c r="C312" s="183" t="s">
        <v>23</v>
      </c>
      <c r="D312" s="184" t="s">
        <v>334</v>
      </c>
      <c r="E312" s="184" t="s">
        <v>114</v>
      </c>
      <c r="F312" s="185">
        <v>3245</v>
      </c>
      <c r="G312" s="185"/>
      <c r="H312" s="185"/>
      <c r="I312" s="170">
        <f t="shared" si="57"/>
        <v>3245</v>
      </c>
      <c r="J312" s="185"/>
      <c r="K312" s="170">
        <f t="shared" si="58"/>
        <v>3245</v>
      </c>
      <c r="L312" s="185"/>
      <c r="M312" s="170">
        <f t="shared" si="59"/>
        <v>3245</v>
      </c>
      <c r="N312" s="185"/>
      <c r="O312" s="170">
        <f t="shared" si="55"/>
        <v>3245</v>
      </c>
      <c r="P312" s="185"/>
      <c r="Q312" s="170">
        <f t="shared" si="56"/>
        <v>3245</v>
      </c>
      <c r="R312" s="185"/>
      <c r="S312" s="173">
        <f t="shared" si="54"/>
        <v>3245</v>
      </c>
    </row>
    <row r="313" spans="1:19" ht="27" customHeight="1">
      <c r="A313" s="176" t="s">
        <v>204</v>
      </c>
      <c r="B313" s="223">
        <v>475</v>
      </c>
      <c r="C313" s="178" t="s">
        <v>23</v>
      </c>
      <c r="D313" s="179" t="s">
        <v>162</v>
      </c>
      <c r="E313" s="179"/>
      <c r="F313" s="180">
        <f>SUM(F314)</f>
        <v>3697</v>
      </c>
      <c r="G313" s="180"/>
      <c r="H313" s="180"/>
      <c r="I313" s="170">
        <f t="shared" si="57"/>
        <v>3697</v>
      </c>
      <c r="J313" s="180"/>
      <c r="K313" s="170">
        <f t="shared" si="58"/>
        <v>3697</v>
      </c>
      <c r="L313" s="180"/>
      <c r="M313" s="170">
        <f t="shared" si="59"/>
        <v>3697</v>
      </c>
      <c r="N313" s="180"/>
      <c r="O313" s="170">
        <f t="shared" si="55"/>
        <v>3697</v>
      </c>
      <c r="P313" s="180"/>
      <c r="Q313" s="170">
        <f t="shared" si="56"/>
        <v>3697</v>
      </c>
      <c r="R313" s="180">
        <f>R314</f>
        <v>108.7</v>
      </c>
      <c r="S313" s="173">
        <f t="shared" si="54"/>
        <v>3805.7</v>
      </c>
    </row>
    <row r="314" spans="1:19" ht="35.25" customHeight="1">
      <c r="A314" s="191" t="s">
        <v>16</v>
      </c>
      <c r="B314" s="224">
        <v>475</v>
      </c>
      <c r="C314" s="183" t="s">
        <v>23</v>
      </c>
      <c r="D314" s="184" t="s">
        <v>269</v>
      </c>
      <c r="E314" s="184"/>
      <c r="F314" s="185">
        <f>SUM(F318,F315)</f>
        <v>3697</v>
      </c>
      <c r="G314" s="185"/>
      <c r="H314" s="185"/>
      <c r="I314" s="170">
        <f t="shared" si="57"/>
        <v>3697</v>
      </c>
      <c r="J314" s="185"/>
      <c r="K314" s="170">
        <f t="shared" si="58"/>
        <v>3697</v>
      </c>
      <c r="L314" s="185"/>
      <c r="M314" s="170">
        <f t="shared" si="59"/>
        <v>3697</v>
      </c>
      <c r="N314" s="185"/>
      <c r="O314" s="170">
        <f t="shared" si="55"/>
        <v>3697</v>
      </c>
      <c r="P314" s="185"/>
      <c r="Q314" s="170">
        <f t="shared" si="56"/>
        <v>3697</v>
      </c>
      <c r="R314" s="185">
        <f>R317</f>
        <v>108.7</v>
      </c>
      <c r="S314" s="173">
        <f t="shared" si="54"/>
        <v>3805.7</v>
      </c>
    </row>
    <row r="315" spans="1:19" ht="29.25" customHeight="1">
      <c r="A315" s="181" t="s">
        <v>117</v>
      </c>
      <c r="B315" s="224">
        <v>475</v>
      </c>
      <c r="C315" s="183" t="s">
        <v>23</v>
      </c>
      <c r="D315" s="184" t="s">
        <v>270</v>
      </c>
      <c r="E315" s="184"/>
      <c r="F315" s="185">
        <f>SUM(F316)</f>
        <v>3057</v>
      </c>
      <c r="G315" s="185"/>
      <c r="H315" s="185"/>
      <c r="I315" s="170">
        <f t="shared" si="57"/>
        <v>3057</v>
      </c>
      <c r="J315" s="185"/>
      <c r="K315" s="170">
        <f t="shared" si="58"/>
        <v>3057</v>
      </c>
      <c r="L315" s="185"/>
      <c r="M315" s="170">
        <f t="shared" si="59"/>
        <v>3057</v>
      </c>
      <c r="N315" s="185"/>
      <c r="O315" s="170">
        <f t="shared" si="55"/>
        <v>3057</v>
      </c>
      <c r="P315" s="185"/>
      <c r="Q315" s="170">
        <f t="shared" si="56"/>
        <v>3057</v>
      </c>
      <c r="R315" s="185"/>
      <c r="S315" s="173">
        <f t="shared" si="54"/>
        <v>3057</v>
      </c>
    </row>
    <row r="316" spans="1:19" ht="38.25" customHeight="1">
      <c r="A316" s="181" t="s">
        <v>119</v>
      </c>
      <c r="B316" s="224">
        <v>475</v>
      </c>
      <c r="C316" s="183" t="s">
        <v>23</v>
      </c>
      <c r="D316" s="184" t="s">
        <v>270</v>
      </c>
      <c r="E316" s="184" t="s">
        <v>118</v>
      </c>
      <c r="F316" s="185">
        <v>3057</v>
      </c>
      <c r="G316" s="185"/>
      <c r="H316" s="185"/>
      <c r="I316" s="170">
        <f t="shared" si="57"/>
        <v>3057</v>
      </c>
      <c r="J316" s="185"/>
      <c r="K316" s="170">
        <f t="shared" si="58"/>
        <v>3057</v>
      </c>
      <c r="L316" s="185"/>
      <c r="M316" s="170">
        <f t="shared" si="59"/>
        <v>3057</v>
      </c>
      <c r="N316" s="185"/>
      <c r="O316" s="170">
        <f t="shared" si="55"/>
        <v>3057</v>
      </c>
      <c r="P316" s="185"/>
      <c r="Q316" s="170">
        <f t="shared" si="56"/>
        <v>3057</v>
      </c>
      <c r="R316" s="185"/>
      <c r="S316" s="173">
        <f t="shared" si="54"/>
        <v>3057</v>
      </c>
    </row>
    <row r="317" spans="1:19" ht="38.25" customHeight="1">
      <c r="A317" s="181" t="s">
        <v>797</v>
      </c>
      <c r="B317" s="224">
        <v>475</v>
      </c>
      <c r="C317" s="183" t="s">
        <v>23</v>
      </c>
      <c r="D317" s="184" t="s">
        <v>803</v>
      </c>
      <c r="E317" s="184" t="s">
        <v>118</v>
      </c>
      <c r="F317" s="185"/>
      <c r="G317" s="185"/>
      <c r="H317" s="185"/>
      <c r="I317" s="170"/>
      <c r="J317" s="185"/>
      <c r="K317" s="170"/>
      <c r="L317" s="185"/>
      <c r="M317" s="170"/>
      <c r="N317" s="185"/>
      <c r="O317" s="170"/>
      <c r="P317" s="185"/>
      <c r="Q317" s="170"/>
      <c r="R317" s="185">
        <v>108.7</v>
      </c>
      <c r="S317" s="173">
        <f t="shared" si="54"/>
        <v>108.7</v>
      </c>
    </row>
    <row r="318" spans="1:19" ht="33.75" customHeight="1">
      <c r="A318" s="181" t="s">
        <v>106</v>
      </c>
      <c r="B318" s="224">
        <v>475</v>
      </c>
      <c r="C318" s="183" t="s">
        <v>23</v>
      </c>
      <c r="D318" s="184" t="s">
        <v>271</v>
      </c>
      <c r="E318" s="184"/>
      <c r="F318" s="185">
        <f>SUM(F319)</f>
        <v>640</v>
      </c>
      <c r="G318" s="185"/>
      <c r="H318" s="185"/>
      <c r="I318" s="170">
        <f t="shared" si="57"/>
        <v>640</v>
      </c>
      <c r="J318" s="185"/>
      <c r="K318" s="170">
        <f t="shared" si="58"/>
        <v>640</v>
      </c>
      <c r="L318" s="185"/>
      <c r="M318" s="170">
        <f t="shared" si="59"/>
        <v>640</v>
      </c>
      <c r="N318" s="185"/>
      <c r="O318" s="170">
        <f t="shared" si="55"/>
        <v>640</v>
      </c>
      <c r="P318" s="185"/>
      <c r="Q318" s="170">
        <f t="shared" si="56"/>
        <v>640</v>
      </c>
      <c r="R318" s="185"/>
      <c r="S318" s="173">
        <f t="shared" si="54"/>
        <v>640</v>
      </c>
    </row>
    <row r="319" spans="1:19" ht="32.25" customHeight="1">
      <c r="A319" s="181" t="s">
        <v>115</v>
      </c>
      <c r="B319" s="224">
        <v>475</v>
      </c>
      <c r="C319" s="183" t="s">
        <v>23</v>
      </c>
      <c r="D319" s="184" t="s">
        <v>271</v>
      </c>
      <c r="E319" s="184" t="s">
        <v>114</v>
      </c>
      <c r="F319" s="185">
        <v>640</v>
      </c>
      <c r="G319" s="185"/>
      <c r="H319" s="185"/>
      <c r="I319" s="170">
        <f t="shared" si="57"/>
        <v>640</v>
      </c>
      <c r="J319" s="185"/>
      <c r="K319" s="170">
        <f t="shared" si="58"/>
        <v>640</v>
      </c>
      <c r="L319" s="185"/>
      <c r="M319" s="170">
        <f t="shared" si="59"/>
        <v>640</v>
      </c>
      <c r="N319" s="185"/>
      <c r="O319" s="170">
        <f t="shared" si="55"/>
        <v>640</v>
      </c>
      <c r="P319" s="185"/>
      <c r="Q319" s="170">
        <f t="shared" si="56"/>
        <v>640</v>
      </c>
      <c r="R319" s="185"/>
      <c r="S319" s="173">
        <f t="shared" si="54"/>
        <v>640</v>
      </c>
    </row>
    <row r="320" spans="1:19" ht="30" hidden="1" customHeight="1">
      <c r="A320" s="176" t="s">
        <v>59</v>
      </c>
      <c r="B320" s="223">
        <v>475</v>
      </c>
      <c r="C320" s="178" t="s">
        <v>50</v>
      </c>
      <c r="D320" s="184"/>
      <c r="E320" s="184"/>
      <c r="F320" s="180">
        <f>F321</f>
        <v>2887.2</v>
      </c>
      <c r="G320" s="180"/>
      <c r="H320" s="180"/>
      <c r="I320" s="170">
        <f t="shared" si="57"/>
        <v>2887.2</v>
      </c>
      <c r="J320" s="180"/>
      <c r="K320" s="170">
        <f t="shared" si="58"/>
        <v>2887.2</v>
      </c>
      <c r="L320" s="180"/>
      <c r="M320" s="170">
        <f t="shared" si="59"/>
        <v>2887.2</v>
      </c>
      <c r="N320" s="180"/>
      <c r="O320" s="170">
        <f t="shared" si="55"/>
        <v>2887.2</v>
      </c>
      <c r="P320" s="180"/>
      <c r="Q320" s="170">
        <f t="shared" si="56"/>
        <v>2887.2</v>
      </c>
      <c r="R320" s="180"/>
      <c r="S320" s="173">
        <f t="shared" si="54"/>
        <v>2887.2</v>
      </c>
    </row>
    <row r="321" spans="1:19" ht="33.75" hidden="1" customHeight="1">
      <c r="A321" s="192" t="s">
        <v>572</v>
      </c>
      <c r="B321" s="223">
        <v>475</v>
      </c>
      <c r="C321" s="178" t="s">
        <v>50</v>
      </c>
      <c r="D321" s="179" t="s">
        <v>199</v>
      </c>
      <c r="E321" s="179"/>
      <c r="F321" s="180">
        <f t="shared" ref="F321:F324" si="62">SUM(F322)</f>
        <v>2887.2</v>
      </c>
      <c r="G321" s="180"/>
      <c r="H321" s="180"/>
      <c r="I321" s="170">
        <f t="shared" si="57"/>
        <v>2887.2</v>
      </c>
      <c r="J321" s="180"/>
      <c r="K321" s="170">
        <f t="shared" si="58"/>
        <v>2887.2</v>
      </c>
      <c r="L321" s="180"/>
      <c r="M321" s="170">
        <f t="shared" si="59"/>
        <v>2887.2</v>
      </c>
      <c r="N321" s="180"/>
      <c r="O321" s="170">
        <f t="shared" si="55"/>
        <v>2887.2</v>
      </c>
      <c r="P321" s="180"/>
      <c r="Q321" s="170">
        <f t="shared" si="56"/>
        <v>2887.2</v>
      </c>
      <c r="R321" s="180"/>
      <c r="S321" s="173">
        <f t="shared" si="54"/>
        <v>2887.2</v>
      </c>
    </row>
    <row r="322" spans="1:19" ht="20.25" hidden="1" customHeight="1">
      <c r="A322" s="191" t="s">
        <v>9</v>
      </c>
      <c r="B322" s="224">
        <v>475</v>
      </c>
      <c r="C322" s="183" t="s">
        <v>50</v>
      </c>
      <c r="D322" s="184" t="s">
        <v>277</v>
      </c>
      <c r="E322" s="184"/>
      <c r="F322" s="185">
        <f t="shared" si="62"/>
        <v>2887.2</v>
      </c>
      <c r="G322" s="185"/>
      <c r="H322" s="185"/>
      <c r="I322" s="170">
        <f t="shared" si="57"/>
        <v>2887.2</v>
      </c>
      <c r="J322" s="185"/>
      <c r="K322" s="170">
        <f t="shared" si="58"/>
        <v>2887.2</v>
      </c>
      <c r="L322" s="185"/>
      <c r="M322" s="170">
        <f t="shared" si="59"/>
        <v>2887.2</v>
      </c>
      <c r="N322" s="185"/>
      <c r="O322" s="170">
        <f t="shared" si="55"/>
        <v>2887.2</v>
      </c>
      <c r="P322" s="185"/>
      <c r="Q322" s="170">
        <f t="shared" si="56"/>
        <v>2887.2</v>
      </c>
      <c r="R322" s="185"/>
      <c r="S322" s="173">
        <f t="shared" si="54"/>
        <v>2887.2</v>
      </c>
    </row>
    <row r="323" spans="1:19" ht="30" hidden="1" customHeight="1">
      <c r="A323" s="191" t="s">
        <v>342</v>
      </c>
      <c r="B323" s="224">
        <v>475</v>
      </c>
      <c r="C323" s="183" t="s">
        <v>50</v>
      </c>
      <c r="D323" s="184" t="s">
        <v>343</v>
      </c>
      <c r="E323" s="184"/>
      <c r="F323" s="185">
        <f t="shared" si="62"/>
        <v>2887.2</v>
      </c>
      <c r="G323" s="185"/>
      <c r="H323" s="185"/>
      <c r="I323" s="170">
        <f t="shared" si="57"/>
        <v>2887.2</v>
      </c>
      <c r="J323" s="185"/>
      <c r="K323" s="170">
        <f t="shared" si="58"/>
        <v>2887.2</v>
      </c>
      <c r="L323" s="185"/>
      <c r="M323" s="170">
        <f t="shared" si="59"/>
        <v>2887.2</v>
      </c>
      <c r="N323" s="185"/>
      <c r="O323" s="170">
        <f t="shared" si="55"/>
        <v>2887.2</v>
      </c>
      <c r="P323" s="185"/>
      <c r="Q323" s="170">
        <f t="shared" si="56"/>
        <v>2887.2</v>
      </c>
      <c r="R323" s="185"/>
      <c r="S323" s="173">
        <f t="shared" si="54"/>
        <v>2887.2</v>
      </c>
    </row>
    <row r="324" spans="1:19" ht="63.75" hidden="1">
      <c r="A324" s="181" t="s">
        <v>0</v>
      </c>
      <c r="B324" s="224">
        <v>475</v>
      </c>
      <c r="C324" s="183" t="s">
        <v>50</v>
      </c>
      <c r="D324" s="184" t="s">
        <v>344</v>
      </c>
      <c r="E324" s="184"/>
      <c r="F324" s="185">
        <f t="shared" si="62"/>
        <v>2887.2</v>
      </c>
      <c r="G324" s="185"/>
      <c r="H324" s="185"/>
      <c r="I324" s="170">
        <f t="shared" si="57"/>
        <v>2887.2</v>
      </c>
      <c r="J324" s="185"/>
      <c r="K324" s="170">
        <f t="shared" si="58"/>
        <v>2887.2</v>
      </c>
      <c r="L324" s="185"/>
      <c r="M324" s="170">
        <f t="shared" si="59"/>
        <v>2887.2</v>
      </c>
      <c r="N324" s="185"/>
      <c r="O324" s="170">
        <f t="shared" si="55"/>
        <v>2887.2</v>
      </c>
      <c r="P324" s="185"/>
      <c r="Q324" s="170">
        <f t="shared" si="56"/>
        <v>2887.2</v>
      </c>
      <c r="R324" s="185"/>
      <c r="S324" s="173">
        <f t="shared" si="54"/>
        <v>2887.2</v>
      </c>
    </row>
    <row r="325" spans="1:19" ht="16.5" hidden="1" customHeight="1">
      <c r="A325" s="181" t="s">
        <v>84</v>
      </c>
      <c r="B325" s="224">
        <v>475</v>
      </c>
      <c r="C325" s="183" t="s">
        <v>50</v>
      </c>
      <c r="D325" s="184" t="s">
        <v>344</v>
      </c>
      <c r="E325" s="184" t="s">
        <v>425</v>
      </c>
      <c r="F325" s="212">
        <v>2887.2</v>
      </c>
      <c r="G325" s="212"/>
      <c r="H325" s="212"/>
      <c r="I325" s="170">
        <f t="shared" si="57"/>
        <v>2887.2</v>
      </c>
      <c r="J325" s="212"/>
      <c r="K325" s="170">
        <f t="shared" si="58"/>
        <v>2887.2</v>
      </c>
      <c r="L325" s="212"/>
      <c r="M325" s="170">
        <f t="shared" si="59"/>
        <v>2887.2</v>
      </c>
      <c r="N325" s="212"/>
      <c r="O325" s="170">
        <f t="shared" si="55"/>
        <v>2887.2</v>
      </c>
      <c r="P325" s="212"/>
      <c r="Q325" s="170">
        <f t="shared" si="56"/>
        <v>2887.2</v>
      </c>
      <c r="R325" s="212"/>
      <c r="S325" s="173">
        <f t="shared" si="54"/>
        <v>2887.2</v>
      </c>
    </row>
    <row r="326" spans="1:19" ht="21.75" hidden="1" customHeight="1">
      <c r="A326" s="188" t="s">
        <v>58</v>
      </c>
      <c r="B326" s="223">
        <v>475</v>
      </c>
      <c r="C326" s="178" t="s">
        <v>45</v>
      </c>
      <c r="D326" s="179"/>
      <c r="E326" s="179"/>
      <c r="F326" s="180">
        <f t="shared" ref="F326:F327" si="63">SUM(F327)</f>
        <v>3200</v>
      </c>
      <c r="G326" s="180"/>
      <c r="H326" s="180"/>
      <c r="I326" s="170">
        <f t="shared" si="57"/>
        <v>3200</v>
      </c>
      <c r="J326" s="180"/>
      <c r="K326" s="170">
        <f t="shared" si="58"/>
        <v>3200</v>
      </c>
      <c r="L326" s="180"/>
      <c r="M326" s="170">
        <f t="shared" si="59"/>
        <v>3200</v>
      </c>
      <c r="N326" s="180"/>
      <c r="O326" s="170">
        <f t="shared" si="55"/>
        <v>3200</v>
      </c>
      <c r="P326" s="180"/>
      <c r="Q326" s="170">
        <f t="shared" si="56"/>
        <v>3200</v>
      </c>
      <c r="R326" s="180"/>
      <c r="S326" s="173">
        <f t="shared" si="54"/>
        <v>3200</v>
      </c>
    </row>
    <row r="327" spans="1:19" ht="31.5" hidden="1" customHeight="1">
      <c r="A327" s="192" t="s">
        <v>572</v>
      </c>
      <c r="B327" s="223">
        <v>475</v>
      </c>
      <c r="C327" s="178" t="s">
        <v>45</v>
      </c>
      <c r="D327" s="179" t="s">
        <v>199</v>
      </c>
      <c r="E327" s="184"/>
      <c r="F327" s="180">
        <f t="shared" si="63"/>
        <v>3200</v>
      </c>
      <c r="G327" s="180"/>
      <c r="H327" s="180"/>
      <c r="I327" s="170">
        <f t="shared" si="57"/>
        <v>3200</v>
      </c>
      <c r="J327" s="180"/>
      <c r="K327" s="170">
        <f t="shared" si="58"/>
        <v>3200</v>
      </c>
      <c r="L327" s="180"/>
      <c r="M327" s="170">
        <f t="shared" si="59"/>
        <v>3200</v>
      </c>
      <c r="N327" s="180"/>
      <c r="O327" s="170">
        <f t="shared" si="55"/>
        <v>3200</v>
      </c>
      <c r="P327" s="180"/>
      <c r="Q327" s="170">
        <f t="shared" si="56"/>
        <v>3200</v>
      </c>
      <c r="R327" s="180"/>
      <c r="S327" s="173">
        <f t="shared" si="54"/>
        <v>3200</v>
      </c>
    </row>
    <row r="328" spans="1:19" ht="19.5" hidden="1" customHeight="1">
      <c r="A328" s="191" t="s">
        <v>18</v>
      </c>
      <c r="B328" s="224">
        <v>475</v>
      </c>
      <c r="C328" s="183" t="s">
        <v>45</v>
      </c>
      <c r="D328" s="184" t="s">
        <v>278</v>
      </c>
      <c r="E328" s="184"/>
      <c r="F328" s="185">
        <f t="shared" ref="F328:F330" si="64">F329</f>
        <v>3200</v>
      </c>
      <c r="G328" s="185"/>
      <c r="H328" s="185"/>
      <c r="I328" s="170">
        <f t="shared" si="57"/>
        <v>3200</v>
      </c>
      <c r="J328" s="185"/>
      <c r="K328" s="170">
        <f t="shared" si="58"/>
        <v>3200</v>
      </c>
      <c r="L328" s="185"/>
      <c r="M328" s="170">
        <f t="shared" si="59"/>
        <v>3200</v>
      </c>
      <c r="N328" s="185"/>
      <c r="O328" s="170">
        <f t="shared" si="55"/>
        <v>3200</v>
      </c>
      <c r="P328" s="185"/>
      <c r="Q328" s="170">
        <f t="shared" si="56"/>
        <v>3200</v>
      </c>
      <c r="R328" s="185"/>
      <c r="S328" s="173">
        <f t="shared" si="54"/>
        <v>3200</v>
      </c>
    </row>
    <row r="329" spans="1:19" ht="30" hidden="1" customHeight="1">
      <c r="A329" s="191" t="s">
        <v>342</v>
      </c>
      <c r="B329" s="224">
        <v>475</v>
      </c>
      <c r="C329" s="183" t="s">
        <v>45</v>
      </c>
      <c r="D329" s="184" t="s">
        <v>345</v>
      </c>
      <c r="E329" s="184"/>
      <c r="F329" s="185">
        <f t="shared" si="64"/>
        <v>3200</v>
      </c>
      <c r="G329" s="185"/>
      <c r="H329" s="185"/>
      <c r="I329" s="170">
        <f t="shared" si="57"/>
        <v>3200</v>
      </c>
      <c r="J329" s="185"/>
      <c r="K329" s="170">
        <f t="shared" si="58"/>
        <v>3200</v>
      </c>
      <c r="L329" s="185"/>
      <c r="M329" s="170">
        <f t="shared" si="59"/>
        <v>3200</v>
      </c>
      <c r="N329" s="185"/>
      <c r="O329" s="170">
        <f t="shared" si="55"/>
        <v>3200</v>
      </c>
      <c r="P329" s="185"/>
      <c r="Q329" s="170">
        <f t="shared" si="56"/>
        <v>3200</v>
      </c>
      <c r="R329" s="185"/>
      <c r="S329" s="173">
        <f t="shared" si="54"/>
        <v>3200</v>
      </c>
    </row>
    <row r="330" spans="1:19" ht="96" hidden="1" customHeight="1">
      <c r="A330" s="181" t="s">
        <v>213</v>
      </c>
      <c r="B330" s="224">
        <v>475</v>
      </c>
      <c r="C330" s="183" t="s">
        <v>45</v>
      </c>
      <c r="D330" s="184" t="s">
        <v>346</v>
      </c>
      <c r="E330" s="179"/>
      <c r="F330" s="185">
        <f t="shared" si="64"/>
        <v>3200</v>
      </c>
      <c r="G330" s="185"/>
      <c r="H330" s="185"/>
      <c r="I330" s="170">
        <f t="shared" si="57"/>
        <v>3200</v>
      </c>
      <c r="J330" s="185"/>
      <c r="K330" s="170">
        <f t="shared" si="58"/>
        <v>3200</v>
      </c>
      <c r="L330" s="185"/>
      <c r="M330" s="170">
        <f t="shared" si="59"/>
        <v>3200</v>
      </c>
      <c r="N330" s="185"/>
      <c r="O330" s="170">
        <f t="shared" si="55"/>
        <v>3200</v>
      </c>
      <c r="P330" s="185"/>
      <c r="Q330" s="170">
        <f t="shared" si="56"/>
        <v>3200</v>
      </c>
      <c r="R330" s="185"/>
      <c r="S330" s="173">
        <f t="shared" si="54"/>
        <v>3200</v>
      </c>
    </row>
    <row r="331" spans="1:19" ht="22.5" hidden="1" customHeight="1">
      <c r="A331" s="181" t="s">
        <v>84</v>
      </c>
      <c r="B331" s="224">
        <v>475</v>
      </c>
      <c r="C331" s="183" t="s">
        <v>45</v>
      </c>
      <c r="D331" s="184" t="s">
        <v>346</v>
      </c>
      <c r="E331" s="184" t="s">
        <v>394</v>
      </c>
      <c r="F331" s="212">
        <v>3200</v>
      </c>
      <c r="G331" s="212"/>
      <c r="H331" s="212"/>
      <c r="I331" s="170">
        <f t="shared" si="57"/>
        <v>3200</v>
      </c>
      <c r="J331" s="212"/>
      <c r="K331" s="170">
        <f t="shared" si="58"/>
        <v>3200</v>
      </c>
      <c r="L331" s="212"/>
      <c r="M331" s="170">
        <f t="shared" si="59"/>
        <v>3200</v>
      </c>
      <c r="N331" s="212"/>
      <c r="O331" s="170">
        <f t="shared" si="55"/>
        <v>3200</v>
      </c>
      <c r="P331" s="212"/>
      <c r="Q331" s="170">
        <f t="shared" si="56"/>
        <v>3200</v>
      </c>
      <c r="R331" s="212"/>
      <c r="S331" s="173">
        <f t="shared" si="54"/>
        <v>3200</v>
      </c>
    </row>
    <row r="332" spans="1:19" ht="32.25" customHeight="1">
      <c r="A332" s="217" t="s">
        <v>46</v>
      </c>
      <c r="B332" s="223">
        <v>476</v>
      </c>
      <c r="C332" s="183"/>
      <c r="D332" s="184"/>
      <c r="E332" s="184"/>
      <c r="F332" s="180">
        <f>F333+F338</f>
        <v>19597</v>
      </c>
      <c r="G332" s="180">
        <f>G333+G338</f>
        <v>0</v>
      </c>
      <c r="H332" s="180"/>
      <c r="I332" s="170">
        <f t="shared" si="57"/>
        <v>19597</v>
      </c>
      <c r="J332" s="180"/>
      <c r="K332" s="170">
        <f t="shared" si="58"/>
        <v>19597</v>
      </c>
      <c r="L332" s="180"/>
      <c r="M332" s="170">
        <f t="shared" si="59"/>
        <v>19597</v>
      </c>
      <c r="N332" s="180">
        <f>N338</f>
        <v>-1000</v>
      </c>
      <c r="O332" s="170">
        <f t="shared" si="55"/>
        <v>18597</v>
      </c>
      <c r="P332" s="180"/>
      <c r="Q332" s="170">
        <f t="shared" si="56"/>
        <v>18597</v>
      </c>
      <c r="R332" s="180">
        <f>R333+R338</f>
        <v>1250</v>
      </c>
      <c r="S332" s="173">
        <f t="shared" si="54"/>
        <v>19847</v>
      </c>
    </row>
    <row r="333" spans="1:19" ht="21" customHeight="1">
      <c r="A333" s="176" t="s">
        <v>223</v>
      </c>
      <c r="B333" s="223">
        <v>476</v>
      </c>
      <c r="C333" s="178" t="s">
        <v>47</v>
      </c>
      <c r="D333" s="179"/>
      <c r="E333" s="179"/>
      <c r="F333" s="180">
        <f>SUM(F334)</f>
        <v>650</v>
      </c>
      <c r="G333" s="180">
        <f>SUM(G334)</f>
        <v>0</v>
      </c>
      <c r="H333" s="180"/>
      <c r="I333" s="170">
        <f t="shared" si="57"/>
        <v>650</v>
      </c>
      <c r="J333" s="180"/>
      <c r="K333" s="170">
        <f t="shared" si="58"/>
        <v>650</v>
      </c>
      <c r="L333" s="180"/>
      <c r="M333" s="170">
        <f t="shared" si="59"/>
        <v>650</v>
      </c>
      <c r="N333" s="180"/>
      <c r="O333" s="170">
        <f t="shared" si="55"/>
        <v>650</v>
      </c>
      <c r="P333" s="180"/>
      <c r="Q333" s="170">
        <f t="shared" si="56"/>
        <v>650</v>
      </c>
      <c r="R333" s="180"/>
      <c r="S333" s="173">
        <f t="shared" si="54"/>
        <v>650</v>
      </c>
    </row>
    <row r="334" spans="1:19" ht="44.25" customHeight="1">
      <c r="A334" s="192" t="s">
        <v>585</v>
      </c>
      <c r="B334" s="223">
        <v>476</v>
      </c>
      <c r="C334" s="178" t="s">
        <v>47</v>
      </c>
      <c r="D334" s="179" t="s">
        <v>279</v>
      </c>
      <c r="E334" s="179"/>
      <c r="F334" s="180">
        <f>SUM(F336)</f>
        <v>650</v>
      </c>
      <c r="G334" s="180">
        <f>SUM(G336)</f>
        <v>0</v>
      </c>
      <c r="H334" s="180"/>
      <c r="I334" s="170">
        <f t="shared" si="57"/>
        <v>650</v>
      </c>
      <c r="J334" s="180"/>
      <c r="K334" s="170">
        <f t="shared" si="58"/>
        <v>650</v>
      </c>
      <c r="L334" s="180"/>
      <c r="M334" s="170">
        <f t="shared" si="59"/>
        <v>650</v>
      </c>
      <c r="N334" s="180"/>
      <c r="O334" s="170">
        <f t="shared" si="55"/>
        <v>650</v>
      </c>
      <c r="P334" s="180"/>
      <c r="Q334" s="170">
        <f t="shared" si="56"/>
        <v>650</v>
      </c>
      <c r="R334" s="180"/>
      <c r="S334" s="173">
        <f t="shared" si="54"/>
        <v>650</v>
      </c>
    </row>
    <row r="335" spans="1:19" ht="33.75" customHeight="1">
      <c r="A335" s="191" t="s">
        <v>331</v>
      </c>
      <c r="B335" s="224">
        <v>476</v>
      </c>
      <c r="C335" s="183" t="s">
        <v>47</v>
      </c>
      <c r="D335" s="184" t="s">
        <v>341</v>
      </c>
      <c r="E335" s="179"/>
      <c r="F335" s="185">
        <f>F336</f>
        <v>650</v>
      </c>
      <c r="G335" s="185"/>
      <c r="H335" s="185"/>
      <c r="I335" s="170">
        <f t="shared" si="57"/>
        <v>650</v>
      </c>
      <c r="J335" s="185"/>
      <c r="K335" s="170">
        <f t="shared" si="58"/>
        <v>650</v>
      </c>
      <c r="L335" s="185"/>
      <c r="M335" s="170">
        <f t="shared" si="59"/>
        <v>650</v>
      </c>
      <c r="N335" s="185"/>
      <c r="O335" s="170">
        <f t="shared" si="55"/>
        <v>650</v>
      </c>
      <c r="P335" s="185"/>
      <c r="Q335" s="170">
        <f t="shared" si="56"/>
        <v>650</v>
      </c>
      <c r="R335" s="185"/>
      <c r="S335" s="173">
        <f t="shared" si="54"/>
        <v>650</v>
      </c>
    </row>
    <row r="336" spans="1:19" ht="24" customHeight="1">
      <c r="A336" s="181" t="s">
        <v>8</v>
      </c>
      <c r="B336" s="224">
        <v>476</v>
      </c>
      <c r="C336" s="183" t="s">
        <v>47</v>
      </c>
      <c r="D336" s="184" t="s">
        <v>332</v>
      </c>
      <c r="E336" s="184"/>
      <c r="F336" s="185">
        <f>SUM(F337)</f>
        <v>650</v>
      </c>
      <c r="G336" s="185"/>
      <c r="H336" s="185"/>
      <c r="I336" s="170">
        <f t="shared" si="57"/>
        <v>650</v>
      </c>
      <c r="J336" s="185"/>
      <c r="K336" s="170">
        <f t="shared" si="58"/>
        <v>650</v>
      </c>
      <c r="L336" s="185"/>
      <c r="M336" s="170">
        <f t="shared" si="59"/>
        <v>650</v>
      </c>
      <c r="N336" s="185"/>
      <c r="O336" s="170">
        <f t="shared" si="55"/>
        <v>650</v>
      </c>
      <c r="P336" s="185"/>
      <c r="Q336" s="170">
        <f t="shared" si="56"/>
        <v>650</v>
      </c>
      <c r="R336" s="185"/>
      <c r="S336" s="173">
        <f t="shared" si="54"/>
        <v>650</v>
      </c>
    </row>
    <row r="337" spans="1:19" ht="35.25" customHeight="1">
      <c r="A337" s="195" t="s">
        <v>115</v>
      </c>
      <c r="B337" s="224">
        <v>476</v>
      </c>
      <c r="C337" s="183" t="s">
        <v>47</v>
      </c>
      <c r="D337" s="184" t="s">
        <v>332</v>
      </c>
      <c r="E337" s="184" t="s">
        <v>114</v>
      </c>
      <c r="F337" s="185">
        <v>650</v>
      </c>
      <c r="G337" s="185"/>
      <c r="H337" s="185"/>
      <c r="I337" s="170">
        <f t="shared" si="57"/>
        <v>650</v>
      </c>
      <c r="J337" s="185"/>
      <c r="K337" s="170">
        <f t="shared" si="58"/>
        <v>650</v>
      </c>
      <c r="L337" s="185"/>
      <c r="M337" s="170">
        <f t="shared" si="59"/>
        <v>650</v>
      </c>
      <c r="N337" s="185"/>
      <c r="O337" s="170">
        <f t="shared" si="55"/>
        <v>650</v>
      </c>
      <c r="P337" s="185"/>
      <c r="Q337" s="170">
        <f t="shared" si="56"/>
        <v>650</v>
      </c>
      <c r="R337" s="185"/>
      <c r="S337" s="173">
        <f t="shared" ref="S337:S399" si="65">Q337+R337</f>
        <v>650</v>
      </c>
    </row>
    <row r="338" spans="1:19" ht="21" customHeight="1">
      <c r="A338" s="176" t="s">
        <v>100</v>
      </c>
      <c r="B338" s="223">
        <v>476</v>
      </c>
      <c r="C338" s="178" t="s">
        <v>48</v>
      </c>
      <c r="D338" s="179"/>
      <c r="E338" s="179"/>
      <c r="F338" s="180">
        <f>SUM(F339)</f>
        <v>18947</v>
      </c>
      <c r="G338" s="180">
        <f>SUM(G339)</f>
        <v>0</v>
      </c>
      <c r="H338" s="180"/>
      <c r="I338" s="170">
        <f t="shared" si="57"/>
        <v>18947</v>
      </c>
      <c r="J338" s="180"/>
      <c r="K338" s="170">
        <f t="shared" si="58"/>
        <v>18947</v>
      </c>
      <c r="L338" s="180"/>
      <c r="M338" s="170">
        <f t="shared" si="59"/>
        <v>18947</v>
      </c>
      <c r="N338" s="180">
        <f>N339</f>
        <v>-1000</v>
      </c>
      <c r="O338" s="170">
        <f t="shared" si="55"/>
        <v>17947</v>
      </c>
      <c r="P338" s="180"/>
      <c r="Q338" s="170">
        <f t="shared" si="56"/>
        <v>17947</v>
      </c>
      <c r="R338" s="180">
        <f>R339+R344</f>
        <v>1250</v>
      </c>
      <c r="S338" s="173">
        <f t="shared" si="65"/>
        <v>19197</v>
      </c>
    </row>
    <row r="339" spans="1:19" ht="26.25" customHeight="1">
      <c r="A339" s="176" t="s">
        <v>49</v>
      </c>
      <c r="B339" s="223">
        <v>476</v>
      </c>
      <c r="C339" s="178" t="s">
        <v>248</v>
      </c>
      <c r="D339" s="179"/>
      <c r="E339" s="179"/>
      <c r="F339" s="180">
        <f t="shared" ref="F339:G339" si="66">SUM(F340)</f>
        <v>18947</v>
      </c>
      <c r="G339" s="180">
        <f t="shared" si="66"/>
        <v>0</v>
      </c>
      <c r="H339" s="180"/>
      <c r="I339" s="170">
        <f t="shared" si="57"/>
        <v>18947</v>
      </c>
      <c r="J339" s="180"/>
      <c r="K339" s="170">
        <f t="shared" si="58"/>
        <v>18947</v>
      </c>
      <c r="L339" s="180"/>
      <c r="M339" s="170">
        <f t="shared" si="59"/>
        <v>18947</v>
      </c>
      <c r="N339" s="180">
        <f>N340</f>
        <v>-1000</v>
      </c>
      <c r="O339" s="170">
        <f t="shared" si="55"/>
        <v>17947</v>
      </c>
      <c r="P339" s="180"/>
      <c r="Q339" s="170">
        <f t="shared" si="56"/>
        <v>17947</v>
      </c>
      <c r="R339" s="180">
        <f>R340</f>
        <v>250</v>
      </c>
      <c r="S339" s="173">
        <f t="shared" si="65"/>
        <v>18197</v>
      </c>
    </row>
    <row r="340" spans="1:19" ht="46.5" customHeight="1">
      <c r="A340" s="192" t="s">
        <v>585</v>
      </c>
      <c r="B340" s="223">
        <v>476</v>
      </c>
      <c r="C340" s="178" t="s">
        <v>248</v>
      </c>
      <c r="D340" s="179" t="s">
        <v>279</v>
      </c>
      <c r="E340" s="179"/>
      <c r="F340" s="180">
        <f>SUM(F344,F342,F346)</f>
        <v>18947</v>
      </c>
      <c r="G340" s="180">
        <f>SUM(G344,G342,G346)</f>
        <v>0</v>
      </c>
      <c r="H340" s="180"/>
      <c r="I340" s="170">
        <f t="shared" si="57"/>
        <v>18947</v>
      </c>
      <c r="J340" s="180"/>
      <c r="K340" s="170">
        <f t="shared" si="58"/>
        <v>18947</v>
      </c>
      <c r="L340" s="180"/>
      <c r="M340" s="170">
        <f t="shared" si="59"/>
        <v>18947</v>
      </c>
      <c r="N340" s="180">
        <f>N341</f>
        <v>-1000</v>
      </c>
      <c r="O340" s="170">
        <f t="shared" si="55"/>
        <v>17947</v>
      </c>
      <c r="P340" s="180"/>
      <c r="Q340" s="170">
        <f t="shared" si="56"/>
        <v>17947</v>
      </c>
      <c r="R340" s="180">
        <f>R341</f>
        <v>250</v>
      </c>
      <c r="S340" s="173">
        <f t="shared" si="65"/>
        <v>18197</v>
      </c>
    </row>
    <row r="341" spans="1:19" ht="32.25" customHeight="1">
      <c r="A341" s="191" t="s">
        <v>340</v>
      </c>
      <c r="B341" s="224">
        <v>476</v>
      </c>
      <c r="C341" s="183" t="s">
        <v>248</v>
      </c>
      <c r="D341" s="184" t="s">
        <v>370</v>
      </c>
      <c r="E341" s="179"/>
      <c r="F341" s="185">
        <f>F342+F344+F346</f>
        <v>18947</v>
      </c>
      <c r="G341" s="185"/>
      <c r="H341" s="185"/>
      <c r="I341" s="170">
        <f t="shared" si="57"/>
        <v>18947</v>
      </c>
      <c r="J341" s="185"/>
      <c r="K341" s="170">
        <f t="shared" si="58"/>
        <v>18947</v>
      </c>
      <c r="L341" s="185"/>
      <c r="M341" s="170">
        <f t="shared" si="59"/>
        <v>18947</v>
      </c>
      <c r="N341" s="185">
        <f>N344</f>
        <v>-1000</v>
      </c>
      <c r="O341" s="170">
        <f t="shared" si="55"/>
        <v>17947</v>
      </c>
      <c r="P341" s="185"/>
      <c r="Q341" s="170">
        <f t="shared" si="56"/>
        <v>17947</v>
      </c>
      <c r="R341" s="185">
        <f>R342</f>
        <v>250</v>
      </c>
      <c r="S341" s="173">
        <f t="shared" si="65"/>
        <v>18197</v>
      </c>
    </row>
    <row r="342" spans="1:19" ht="27" customHeight="1">
      <c r="A342" s="226" t="s">
        <v>380</v>
      </c>
      <c r="B342" s="184" t="s">
        <v>161</v>
      </c>
      <c r="C342" s="184" t="s">
        <v>248</v>
      </c>
      <c r="D342" s="184" t="s">
        <v>371</v>
      </c>
      <c r="E342" s="184"/>
      <c r="F342" s="185">
        <f>SUM(F343)</f>
        <v>1995</v>
      </c>
      <c r="G342" s="185"/>
      <c r="H342" s="185"/>
      <c r="I342" s="170">
        <f t="shared" si="57"/>
        <v>1995</v>
      </c>
      <c r="J342" s="185"/>
      <c r="K342" s="170">
        <f t="shared" si="58"/>
        <v>1995</v>
      </c>
      <c r="L342" s="185"/>
      <c r="M342" s="170">
        <f t="shared" si="59"/>
        <v>1995</v>
      </c>
      <c r="N342" s="185"/>
      <c r="O342" s="170">
        <f t="shared" si="55"/>
        <v>1995</v>
      </c>
      <c r="P342" s="185"/>
      <c r="Q342" s="170">
        <f t="shared" si="56"/>
        <v>1995</v>
      </c>
      <c r="R342" s="185">
        <f>R343</f>
        <v>250</v>
      </c>
      <c r="S342" s="173">
        <f t="shared" si="65"/>
        <v>2245</v>
      </c>
    </row>
    <row r="343" spans="1:19" ht="38.25" customHeight="1">
      <c r="A343" s="195" t="s">
        <v>115</v>
      </c>
      <c r="B343" s="184" t="s">
        <v>161</v>
      </c>
      <c r="C343" s="184" t="s">
        <v>248</v>
      </c>
      <c r="D343" s="184" t="s">
        <v>371</v>
      </c>
      <c r="E343" s="184" t="s">
        <v>114</v>
      </c>
      <c r="F343" s="185">
        <v>1995</v>
      </c>
      <c r="G343" s="185"/>
      <c r="H343" s="185"/>
      <c r="I343" s="170">
        <f t="shared" si="57"/>
        <v>1995</v>
      </c>
      <c r="J343" s="185"/>
      <c r="K343" s="170">
        <f t="shared" si="58"/>
        <v>1995</v>
      </c>
      <c r="L343" s="185"/>
      <c r="M343" s="170">
        <f t="shared" si="59"/>
        <v>1995</v>
      </c>
      <c r="N343" s="185"/>
      <c r="O343" s="170">
        <f t="shared" ref="O343:O399" si="67">M343+N343</f>
        <v>1995</v>
      </c>
      <c r="P343" s="185"/>
      <c r="Q343" s="170">
        <f t="shared" ref="Q343:Q399" si="68">O343+P343</f>
        <v>1995</v>
      </c>
      <c r="R343" s="185">
        <v>250</v>
      </c>
      <c r="S343" s="173">
        <f t="shared" si="65"/>
        <v>2245</v>
      </c>
    </row>
    <row r="344" spans="1:19" ht="25.5" customHeight="1">
      <c r="A344" s="226" t="s">
        <v>379</v>
      </c>
      <c r="B344" s="184" t="s">
        <v>161</v>
      </c>
      <c r="C344" s="184" t="s">
        <v>248</v>
      </c>
      <c r="D344" s="184" t="s">
        <v>372</v>
      </c>
      <c r="E344" s="184"/>
      <c r="F344" s="185">
        <f>F345</f>
        <v>2110</v>
      </c>
      <c r="G344" s="185"/>
      <c r="H344" s="185"/>
      <c r="I344" s="170">
        <f t="shared" si="57"/>
        <v>2110</v>
      </c>
      <c r="J344" s="185"/>
      <c r="K344" s="170">
        <f t="shared" si="58"/>
        <v>2110</v>
      </c>
      <c r="L344" s="185"/>
      <c r="M344" s="170">
        <f t="shared" si="59"/>
        <v>2110</v>
      </c>
      <c r="N344" s="185">
        <f>N345</f>
        <v>-1000</v>
      </c>
      <c r="O344" s="170">
        <f t="shared" si="67"/>
        <v>1110</v>
      </c>
      <c r="P344" s="185"/>
      <c r="Q344" s="170">
        <f t="shared" si="68"/>
        <v>1110</v>
      </c>
      <c r="R344" s="185">
        <f>R345</f>
        <v>1000</v>
      </c>
      <c r="S344" s="173">
        <f t="shared" si="65"/>
        <v>2110</v>
      </c>
    </row>
    <row r="345" spans="1:19" ht="31.5" customHeight="1">
      <c r="A345" s="181" t="s">
        <v>378</v>
      </c>
      <c r="B345" s="224">
        <v>476</v>
      </c>
      <c r="C345" s="183" t="s">
        <v>248</v>
      </c>
      <c r="D345" s="184" t="s">
        <v>372</v>
      </c>
      <c r="E345" s="184" t="s">
        <v>376</v>
      </c>
      <c r="F345" s="185">
        <v>2110</v>
      </c>
      <c r="G345" s="185"/>
      <c r="H345" s="185"/>
      <c r="I345" s="170">
        <f t="shared" si="57"/>
        <v>2110</v>
      </c>
      <c r="J345" s="185"/>
      <c r="K345" s="170">
        <f t="shared" si="58"/>
        <v>2110</v>
      </c>
      <c r="L345" s="185"/>
      <c r="M345" s="170">
        <f t="shared" si="59"/>
        <v>2110</v>
      </c>
      <c r="N345" s="185">
        <v>-1000</v>
      </c>
      <c r="O345" s="170">
        <f t="shared" si="67"/>
        <v>1110</v>
      </c>
      <c r="P345" s="185"/>
      <c r="Q345" s="170">
        <f t="shared" si="68"/>
        <v>1110</v>
      </c>
      <c r="R345" s="185">
        <v>1000</v>
      </c>
      <c r="S345" s="173">
        <f t="shared" si="65"/>
        <v>2110</v>
      </c>
    </row>
    <row r="346" spans="1:19" ht="27" customHeight="1">
      <c r="A346" s="226" t="s">
        <v>383</v>
      </c>
      <c r="B346" s="224">
        <v>476</v>
      </c>
      <c r="C346" s="183" t="s">
        <v>248</v>
      </c>
      <c r="D346" s="184" t="s">
        <v>445</v>
      </c>
      <c r="E346" s="184"/>
      <c r="F346" s="185">
        <f>F350+F351+F352+F353</f>
        <v>14842</v>
      </c>
      <c r="G346" s="185"/>
      <c r="H346" s="185"/>
      <c r="I346" s="170">
        <f t="shared" ref="I346:I399" si="69">F346+G346+H346</f>
        <v>14842</v>
      </c>
      <c r="J346" s="185"/>
      <c r="K346" s="170">
        <f t="shared" ref="K346:K399" si="70">I346+J346</f>
        <v>14842</v>
      </c>
      <c r="L346" s="185"/>
      <c r="M346" s="170">
        <f t="shared" ref="M346:M399" si="71">K346+L346</f>
        <v>14842</v>
      </c>
      <c r="N346" s="185"/>
      <c r="O346" s="170">
        <f t="shared" si="67"/>
        <v>14842</v>
      </c>
      <c r="P346" s="185"/>
      <c r="Q346" s="170">
        <f t="shared" si="68"/>
        <v>14842</v>
      </c>
      <c r="R346" s="185"/>
      <c r="S346" s="173">
        <f t="shared" si="65"/>
        <v>14842</v>
      </c>
    </row>
    <row r="347" spans="1:19" ht="43.5" hidden="1" customHeight="1">
      <c r="A347" s="176" t="s">
        <v>125</v>
      </c>
      <c r="B347" s="224">
        <v>476</v>
      </c>
      <c r="C347" s="184" t="s">
        <v>381</v>
      </c>
      <c r="D347" s="184"/>
      <c r="E347" s="184"/>
      <c r="F347" s="185">
        <f t="shared" ref="F347:F348" si="72">F348</f>
        <v>0</v>
      </c>
      <c r="G347" s="185"/>
      <c r="H347" s="185"/>
      <c r="I347" s="170">
        <f t="shared" si="69"/>
        <v>0</v>
      </c>
      <c r="J347" s="185"/>
      <c r="K347" s="170">
        <f t="shared" si="70"/>
        <v>0</v>
      </c>
      <c r="L347" s="185"/>
      <c r="M347" s="170">
        <f t="shared" si="71"/>
        <v>0</v>
      </c>
      <c r="N347" s="185"/>
      <c r="O347" s="170">
        <f t="shared" si="67"/>
        <v>0</v>
      </c>
      <c r="P347" s="185"/>
      <c r="Q347" s="170">
        <f t="shared" si="68"/>
        <v>0</v>
      </c>
      <c r="R347" s="185"/>
      <c r="S347" s="173">
        <f t="shared" si="65"/>
        <v>0</v>
      </c>
    </row>
    <row r="348" spans="1:19" ht="35.25" hidden="1" customHeight="1">
      <c r="A348" s="195" t="s">
        <v>490</v>
      </c>
      <c r="B348" s="224">
        <v>476</v>
      </c>
      <c r="C348" s="184" t="s">
        <v>381</v>
      </c>
      <c r="D348" s="184" t="s">
        <v>491</v>
      </c>
      <c r="E348" s="184"/>
      <c r="F348" s="185">
        <f t="shared" si="72"/>
        <v>0</v>
      </c>
      <c r="G348" s="185"/>
      <c r="H348" s="185"/>
      <c r="I348" s="170">
        <f t="shared" si="69"/>
        <v>0</v>
      </c>
      <c r="J348" s="185"/>
      <c r="K348" s="170">
        <f t="shared" si="70"/>
        <v>0</v>
      </c>
      <c r="L348" s="185"/>
      <c r="M348" s="170">
        <f t="shared" si="71"/>
        <v>0</v>
      </c>
      <c r="N348" s="185"/>
      <c r="O348" s="170">
        <f t="shared" si="67"/>
        <v>0</v>
      </c>
      <c r="P348" s="185"/>
      <c r="Q348" s="170">
        <f t="shared" si="68"/>
        <v>0</v>
      </c>
      <c r="R348" s="185"/>
      <c r="S348" s="173">
        <f t="shared" si="65"/>
        <v>0</v>
      </c>
    </row>
    <row r="349" spans="1:19" ht="24.75" hidden="1" customHeight="1">
      <c r="A349" s="181" t="s">
        <v>378</v>
      </c>
      <c r="B349" s="224">
        <v>476</v>
      </c>
      <c r="C349" s="184" t="s">
        <v>381</v>
      </c>
      <c r="D349" s="184" t="s">
        <v>491</v>
      </c>
      <c r="E349" s="184" t="s">
        <v>376</v>
      </c>
      <c r="F349" s="185"/>
      <c r="G349" s="185"/>
      <c r="H349" s="185"/>
      <c r="I349" s="170">
        <f t="shared" si="69"/>
        <v>0</v>
      </c>
      <c r="J349" s="185"/>
      <c r="K349" s="170">
        <f t="shared" si="70"/>
        <v>0</v>
      </c>
      <c r="L349" s="185"/>
      <c r="M349" s="170">
        <f t="shared" si="71"/>
        <v>0</v>
      </c>
      <c r="N349" s="185"/>
      <c r="O349" s="170">
        <f t="shared" si="67"/>
        <v>0</v>
      </c>
      <c r="P349" s="185"/>
      <c r="Q349" s="170">
        <f t="shared" si="68"/>
        <v>0</v>
      </c>
      <c r="R349" s="185"/>
      <c r="S349" s="173">
        <f t="shared" si="65"/>
        <v>0</v>
      </c>
    </row>
    <row r="350" spans="1:19" ht="22.5" hidden="1" customHeight="1">
      <c r="A350" s="181" t="s">
        <v>547</v>
      </c>
      <c r="B350" s="224">
        <v>476</v>
      </c>
      <c r="C350" s="183" t="s">
        <v>248</v>
      </c>
      <c r="D350" s="184" t="s">
        <v>373</v>
      </c>
      <c r="E350" s="184" t="s">
        <v>376</v>
      </c>
      <c r="F350" s="185">
        <v>11092</v>
      </c>
      <c r="G350" s="185"/>
      <c r="H350" s="185"/>
      <c r="I350" s="170">
        <f t="shared" si="69"/>
        <v>11092</v>
      </c>
      <c r="J350" s="185"/>
      <c r="K350" s="170">
        <f t="shared" si="70"/>
        <v>11092</v>
      </c>
      <c r="L350" s="185"/>
      <c r="M350" s="170">
        <f t="shared" si="71"/>
        <v>11092</v>
      </c>
      <c r="N350" s="185"/>
      <c r="O350" s="170">
        <f t="shared" si="67"/>
        <v>11092</v>
      </c>
      <c r="P350" s="185"/>
      <c r="Q350" s="170">
        <f t="shared" si="68"/>
        <v>11092</v>
      </c>
      <c r="R350" s="185"/>
      <c r="S350" s="173">
        <f t="shared" si="65"/>
        <v>11092</v>
      </c>
    </row>
    <row r="351" spans="1:19" ht="22.5" hidden="1" customHeight="1">
      <c r="A351" s="181" t="s">
        <v>378</v>
      </c>
      <c r="B351" s="224">
        <v>476</v>
      </c>
      <c r="C351" s="183" t="s">
        <v>248</v>
      </c>
      <c r="D351" s="184" t="s">
        <v>546</v>
      </c>
      <c r="E351" s="184" t="s">
        <v>376</v>
      </c>
      <c r="F351" s="185">
        <v>1250</v>
      </c>
      <c r="G351" s="185"/>
      <c r="H351" s="185"/>
      <c r="I351" s="170">
        <f t="shared" si="69"/>
        <v>1250</v>
      </c>
      <c r="J351" s="185"/>
      <c r="K351" s="170">
        <f t="shared" si="70"/>
        <v>1250</v>
      </c>
      <c r="L351" s="185"/>
      <c r="M351" s="170">
        <f t="shared" si="71"/>
        <v>1250</v>
      </c>
      <c r="N351" s="185"/>
      <c r="O351" s="170">
        <f t="shared" si="67"/>
        <v>1250</v>
      </c>
      <c r="P351" s="185"/>
      <c r="Q351" s="170">
        <f t="shared" si="68"/>
        <v>1250</v>
      </c>
      <c r="R351" s="185"/>
      <c r="S351" s="173">
        <f t="shared" si="65"/>
        <v>1250</v>
      </c>
    </row>
    <row r="352" spans="1:19" ht="24.75" hidden="1" customHeight="1">
      <c r="A352" s="181" t="s">
        <v>444</v>
      </c>
      <c r="B352" s="224">
        <v>476</v>
      </c>
      <c r="C352" s="183" t="s">
        <v>248</v>
      </c>
      <c r="D352" s="184" t="s">
        <v>446</v>
      </c>
      <c r="E352" s="184" t="s">
        <v>376</v>
      </c>
      <c r="F352" s="185">
        <v>500</v>
      </c>
      <c r="G352" s="185"/>
      <c r="H352" s="185"/>
      <c r="I352" s="170">
        <f t="shared" si="69"/>
        <v>500</v>
      </c>
      <c r="J352" s="185"/>
      <c r="K352" s="170">
        <f t="shared" si="70"/>
        <v>500</v>
      </c>
      <c r="L352" s="185"/>
      <c r="M352" s="170">
        <f t="shared" si="71"/>
        <v>500</v>
      </c>
      <c r="N352" s="185"/>
      <c r="O352" s="170">
        <f t="shared" si="67"/>
        <v>500</v>
      </c>
      <c r="P352" s="185"/>
      <c r="Q352" s="170">
        <f t="shared" si="68"/>
        <v>500</v>
      </c>
      <c r="R352" s="185"/>
      <c r="S352" s="173">
        <f t="shared" si="65"/>
        <v>500</v>
      </c>
    </row>
    <row r="353" spans="1:19" ht="24.75" hidden="1" customHeight="1">
      <c r="A353" s="181" t="s">
        <v>548</v>
      </c>
      <c r="B353" s="224">
        <v>476</v>
      </c>
      <c r="C353" s="184" t="s">
        <v>381</v>
      </c>
      <c r="D353" s="184" t="s">
        <v>491</v>
      </c>
      <c r="E353" s="184" t="s">
        <v>376</v>
      </c>
      <c r="F353" s="185">
        <v>2000</v>
      </c>
      <c r="G353" s="185"/>
      <c r="H353" s="185"/>
      <c r="I353" s="170">
        <f t="shared" si="69"/>
        <v>2000</v>
      </c>
      <c r="J353" s="185"/>
      <c r="K353" s="170">
        <f t="shared" si="70"/>
        <v>2000</v>
      </c>
      <c r="L353" s="185"/>
      <c r="M353" s="170">
        <f t="shared" si="71"/>
        <v>2000</v>
      </c>
      <c r="N353" s="185"/>
      <c r="O353" s="170">
        <f t="shared" si="67"/>
        <v>2000</v>
      </c>
      <c r="P353" s="185"/>
      <c r="Q353" s="170">
        <f t="shared" si="68"/>
        <v>2000</v>
      </c>
      <c r="R353" s="185"/>
      <c r="S353" s="173">
        <f t="shared" si="65"/>
        <v>2000</v>
      </c>
    </row>
    <row r="354" spans="1:19" ht="27.75" customHeight="1">
      <c r="A354" s="176" t="s">
        <v>51</v>
      </c>
      <c r="B354" s="177">
        <v>477</v>
      </c>
      <c r="C354" s="183"/>
      <c r="D354" s="184"/>
      <c r="E354" s="184"/>
      <c r="F354" s="180">
        <f>SUM(F355,F362)</f>
        <v>100258.8</v>
      </c>
      <c r="G354" s="180">
        <f>SUM(G355,G362)</f>
        <v>3096.2999999999997</v>
      </c>
      <c r="H354" s="180"/>
      <c r="I354" s="170">
        <f t="shared" si="69"/>
        <v>103355.1</v>
      </c>
      <c r="J354" s="180">
        <f>J362</f>
        <v>2000</v>
      </c>
      <c r="K354" s="170">
        <f t="shared" si="70"/>
        <v>105355.1</v>
      </c>
      <c r="L354" s="180"/>
      <c r="M354" s="170">
        <f t="shared" si="71"/>
        <v>105355.1</v>
      </c>
      <c r="N354" s="180">
        <f>N362</f>
        <v>101.01</v>
      </c>
      <c r="O354" s="170">
        <f t="shared" si="67"/>
        <v>105456.11</v>
      </c>
      <c r="P354" s="180"/>
      <c r="Q354" s="170">
        <f t="shared" si="68"/>
        <v>105456.11</v>
      </c>
      <c r="R354" s="180">
        <f>R355+R362</f>
        <v>7575.1</v>
      </c>
      <c r="S354" s="173">
        <f t="shared" si="65"/>
        <v>113031.21</v>
      </c>
    </row>
    <row r="355" spans="1:19" ht="19.5" customHeight="1">
      <c r="A355" s="192" t="s">
        <v>99</v>
      </c>
      <c r="B355" s="177">
        <v>477</v>
      </c>
      <c r="C355" s="178" t="s">
        <v>98</v>
      </c>
      <c r="D355" s="184"/>
      <c r="E355" s="184"/>
      <c r="F355" s="180">
        <f t="shared" ref="F355:G357" si="73">SUM(F356)</f>
        <v>23200</v>
      </c>
      <c r="G355" s="180">
        <f t="shared" si="73"/>
        <v>0</v>
      </c>
      <c r="H355" s="180"/>
      <c r="I355" s="170">
        <f t="shared" si="69"/>
        <v>23200</v>
      </c>
      <c r="J355" s="180"/>
      <c r="K355" s="170">
        <f t="shared" si="70"/>
        <v>23200</v>
      </c>
      <c r="L355" s="180"/>
      <c r="M355" s="170">
        <f t="shared" si="71"/>
        <v>23200</v>
      </c>
      <c r="N355" s="180"/>
      <c r="O355" s="170">
        <f t="shared" si="67"/>
        <v>23200</v>
      </c>
      <c r="P355" s="180"/>
      <c r="Q355" s="170">
        <f t="shared" si="68"/>
        <v>23200</v>
      </c>
      <c r="R355" s="180"/>
      <c r="S355" s="173">
        <f t="shared" si="65"/>
        <v>23200</v>
      </c>
    </row>
    <row r="356" spans="1:19" ht="19.5" customHeight="1">
      <c r="A356" s="188" t="s">
        <v>222</v>
      </c>
      <c r="B356" s="177">
        <v>477</v>
      </c>
      <c r="C356" s="179" t="s">
        <v>381</v>
      </c>
      <c r="D356" s="179"/>
      <c r="E356" s="179"/>
      <c r="F356" s="180">
        <f t="shared" si="73"/>
        <v>23200</v>
      </c>
      <c r="G356" s="180">
        <f t="shared" si="73"/>
        <v>0</v>
      </c>
      <c r="H356" s="180"/>
      <c r="I356" s="170">
        <f t="shared" si="69"/>
        <v>23200</v>
      </c>
      <c r="J356" s="180"/>
      <c r="K356" s="170">
        <f t="shared" si="70"/>
        <v>23200</v>
      </c>
      <c r="L356" s="180"/>
      <c r="M356" s="170">
        <f t="shared" si="71"/>
        <v>23200</v>
      </c>
      <c r="N356" s="180"/>
      <c r="O356" s="170">
        <f t="shared" si="67"/>
        <v>23200</v>
      </c>
      <c r="P356" s="180"/>
      <c r="Q356" s="170">
        <f t="shared" si="68"/>
        <v>23200</v>
      </c>
      <c r="R356" s="180"/>
      <c r="S356" s="173">
        <f t="shared" si="65"/>
        <v>23200</v>
      </c>
    </row>
    <row r="357" spans="1:19" ht="46.5" customHeight="1">
      <c r="A357" s="188" t="s">
        <v>579</v>
      </c>
      <c r="B357" s="177">
        <v>477</v>
      </c>
      <c r="C357" s="179" t="s">
        <v>381</v>
      </c>
      <c r="D357" s="179" t="s">
        <v>261</v>
      </c>
      <c r="E357" s="184"/>
      <c r="F357" s="180">
        <f t="shared" si="73"/>
        <v>23200</v>
      </c>
      <c r="G357" s="180">
        <f t="shared" si="73"/>
        <v>0</v>
      </c>
      <c r="H357" s="180"/>
      <c r="I357" s="170">
        <f t="shared" si="69"/>
        <v>23200</v>
      </c>
      <c r="J357" s="180"/>
      <c r="K357" s="170">
        <f t="shared" si="70"/>
        <v>23200</v>
      </c>
      <c r="L357" s="180"/>
      <c r="M357" s="170">
        <f t="shared" si="71"/>
        <v>23200</v>
      </c>
      <c r="N357" s="180"/>
      <c r="O357" s="170">
        <f t="shared" si="67"/>
        <v>23200</v>
      </c>
      <c r="P357" s="180"/>
      <c r="Q357" s="170">
        <f t="shared" si="68"/>
        <v>23200</v>
      </c>
      <c r="R357" s="180"/>
      <c r="S357" s="173">
        <f t="shared" si="65"/>
        <v>23200</v>
      </c>
    </row>
    <row r="358" spans="1:19" ht="33.75" customHeight="1">
      <c r="A358" s="188" t="s">
        <v>2</v>
      </c>
      <c r="B358" s="177">
        <v>477</v>
      </c>
      <c r="C358" s="179" t="s">
        <v>381</v>
      </c>
      <c r="D358" s="179" t="s">
        <v>262</v>
      </c>
      <c r="E358" s="179"/>
      <c r="F358" s="180">
        <f>SUM(F360)</f>
        <v>23200</v>
      </c>
      <c r="G358" s="180">
        <f>SUM(G360)</f>
        <v>0</v>
      </c>
      <c r="H358" s="180"/>
      <c r="I358" s="170">
        <f t="shared" si="69"/>
        <v>23200</v>
      </c>
      <c r="J358" s="180"/>
      <c r="K358" s="170">
        <f t="shared" si="70"/>
        <v>23200</v>
      </c>
      <c r="L358" s="180"/>
      <c r="M358" s="170">
        <f t="shared" si="71"/>
        <v>23200</v>
      </c>
      <c r="N358" s="180"/>
      <c r="O358" s="170">
        <f t="shared" si="67"/>
        <v>23200</v>
      </c>
      <c r="P358" s="180"/>
      <c r="Q358" s="170">
        <f t="shared" si="68"/>
        <v>23200</v>
      </c>
      <c r="R358" s="180"/>
      <c r="S358" s="173">
        <f t="shared" si="65"/>
        <v>23200</v>
      </c>
    </row>
    <row r="359" spans="1:19" ht="21" customHeight="1">
      <c r="A359" s="190" t="s">
        <v>356</v>
      </c>
      <c r="B359" s="182">
        <v>477</v>
      </c>
      <c r="C359" s="184" t="s">
        <v>381</v>
      </c>
      <c r="D359" s="184" t="s">
        <v>357</v>
      </c>
      <c r="E359" s="184"/>
      <c r="F359" s="185">
        <f>F360</f>
        <v>23200</v>
      </c>
      <c r="G359" s="185"/>
      <c r="H359" s="185"/>
      <c r="I359" s="170">
        <f t="shared" si="69"/>
        <v>23200</v>
      </c>
      <c r="J359" s="185"/>
      <c r="K359" s="170">
        <f t="shared" si="70"/>
        <v>23200</v>
      </c>
      <c r="L359" s="185"/>
      <c r="M359" s="170">
        <f t="shared" si="71"/>
        <v>23200</v>
      </c>
      <c r="N359" s="185"/>
      <c r="O359" s="170">
        <f t="shared" si="67"/>
        <v>23200</v>
      </c>
      <c r="P359" s="185"/>
      <c r="Q359" s="170">
        <f t="shared" si="68"/>
        <v>23200</v>
      </c>
      <c r="R359" s="185"/>
      <c r="S359" s="173">
        <f t="shared" si="65"/>
        <v>23200</v>
      </c>
    </row>
    <row r="360" spans="1:19" ht="30.75" customHeight="1">
      <c r="A360" s="195" t="s">
        <v>3</v>
      </c>
      <c r="B360" s="182">
        <v>477</v>
      </c>
      <c r="C360" s="184" t="s">
        <v>381</v>
      </c>
      <c r="D360" s="184" t="s">
        <v>358</v>
      </c>
      <c r="E360" s="179"/>
      <c r="F360" s="185">
        <f>SUM(F361)</f>
        <v>23200</v>
      </c>
      <c r="G360" s="185"/>
      <c r="H360" s="185"/>
      <c r="I360" s="170">
        <f t="shared" si="69"/>
        <v>23200</v>
      </c>
      <c r="J360" s="185"/>
      <c r="K360" s="170">
        <f t="shared" si="70"/>
        <v>23200</v>
      </c>
      <c r="L360" s="185"/>
      <c r="M360" s="170">
        <f t="shared" si="71"/>
        <v>23200</v>
      </c>
      <c r="N360" s="185"/>
      <c r="O360" s="170">
        <f t="shared" si="67"/>
        <v>23200</v>
      </c>
      <c r="P360" s="185"/>
      <c r="Q360" s="170">
        <f t="shared" si="68"/>
        <v>23200</v>
      </c>
      <c r="R360" s="185"/>
      <c r="S360" s="173">
        <f t="shared" si="65"/>
        <v>23200</v>
      </c>
    </row>
    <row r="361" spans="1:19" ht="22.5" customHeight="1">
      <c r="A361" s="195" t="s">
        <v>84</v>
      </c>
      <c r="B361" s="182">
        <v>477</v>
      </c>
      <c r="C361" s="184" t="s">
        <v>381</v>
      </c>
      <c r="D361" s="184" t="s">
        <v>358</v>
      </c>
      <c r="E361" s="184" t="s">
        <v>83</v>
      </c>
      <c r="F361" s="185">
        <v>23200</v>
      </c>
      <c r="G361" s="185"/>
      <c r="H361" s="185"/>
      <c r="I361" s="170">
        <f t="shared" si="69"/>
        <v>23200</v>
      </c>
      <c r="J361" s="185"/>
      <c r="K361" s="170">
        <f t="shared" si="70"/>
        <v>23200</v>
      </c>
      <c r="L361" s="185"/>
      <c r="M361" s="170">
        <f t="shared" si="71"/>
        <v>23200</v>
      </c>
      <c r="N361" s="185"/>
      <c r="O361" s="170">
        <f t="shared" si="67"/>
        <v>23200</v>
      </c>
      <c r="P361" s="185"/>
      <c r="Q361" s="170">
        <f t="shared" si="68"/>
        <v>23200</v>
      </c>
      <c r="R361" s="185"/>
      <c r="S361" s="173">
        <f t="shared" si="65"/>
        <v>23200</v>
      </c>
    </row>
    <row r="362" spans="1:19" ht="20.25" customHeight="1">
      <c r="A362" s="176" t="s">
        <v>52</v>
      </c>
      <c r="B362" s="177">
        <v>477</v>
      </c>
      <c r="C362" s="178" t="s">
        <v>53</v>
      </c>
      <c r="D362" s="179"/>
      <c r="E362" s="179"/>
      <c r="F362" s="180">
        <f>SUM(F363,F388)</f>
        <v>77058.8</v>
      </c>
      <c r="G362" s="180">
        <f>SUM(G363,G388)</f>
        <v>3096.2999999999997</v>
      </c>
      <c r="H362" s="180"/>
      <c r="I362" s="170">
        <f t="shared" si="69"/>
        <v>80155.100000000006</v>
      </c>
      <c r="J362" s="180">
        <f>J363</f>
        <v>2000</v>
      </c>
      <c r="K362" s="170">
        <f t="shared" si="70"/>
        <v>82155.100000000006</v>
      </c>
      <c r="L362" s="180"/>
      <c r="M362" s="170">
        <f t="shared" si="71"/>
        <v>82155.100000000006</v>
      </c>
      <c r="N362" s="180">
        <f>N363</f>
        <v>101.01</v>
      </c>
      <c r="O362" s="170">
        <f t="shared" si="67"/>
        <v>82256.11</v>
      </c>
      <c r="P362" s="180"/>
      <c r="Q362" s="170">
        <f t="shared" si="68"/>
        <v>82256.11</v>
      </c>
      <c r="R362" s="180">
        <f>R363+R388</f>
        <v>7575.1</v>
      </c>
      <c r="S362" s="173">
        <f t="shared" si="65"/>
        <v>89831.21</v>
      </c>
    </row>
    <row r="363" spans="1:19" ht="22.5" customHeight="1">
      <c r="A363" s="176" t="s">
        <v>220</v>
      </c>
      <c r="B363" s="177">
        <v>477</v>
      </c>
      <c r="C363" s="178" t="s">
        <v>54</v>
      </c>
      <c r="D363" s="179"/>
      <c r="E363" s="179"/>
      <c r="F363" s="180">
        <f>SUM(F364)</f>
        <v>68563.8</v>
      </c>
      <c r="G363" s="180">
        <f>SUM(G364)</f>
        <v>3096.2999999999997</v>
      </c>
      <c r="H363" s="180"/>
      <c r="I363" s="170">
        <f t="shared" si="69"/>
        <v>71660.100000000006</v>
      </c>
      <c r="J363" s="180">
        <f>J364</f>
        <v>2000</v>
      </c>
      <c r="K363" s="170">
        <f t="shared" si="70"/>
        <v>73660.100000000006</v>
      </c>
      <c r="L363" s="180"/>
      <c r="M363" s="170">
        <f t="shared" si="71"/>
        <v>73660.100000000006</v>
      </c>
      <c r="N363" s="180">
        <f>N364</f>
        <v>101.01</v>
      </c>
      <c r="O363" s="170">
        <f t="shared" si="67"/>
        <v>73761.11</v>
      </c>
      <c r="P363" s="180"/>
      <c r="Q363" s="170">
        <f t="shared" si="68"/>
        <v>73761.11</v>
      </c>
      <c r="R363" s="180">
        <f>R364</f>
        <v>7499.6</v>
      </c>
      <c r="S363" s="173">
        <f t="shared" si="65"/>
        <v>81260.710000000006</v>
      </c>
    </row>
    <row r="364" spans="1:19" ht="45" customHeight="1">
      <c r="A364" s="188" t="s">
        <v>4</v>
      </c>
      <c r="B364" s="177">
        <v>477</v>
      </c>
      <c r="C364" s="178" t="s">
        <v>54</v>
      </c>
      <c r="D364" s="179" t="s">
        <v>272</v>
      </c>
      <c r="E364" s="179"/>
      <c r="F364" s="180">
        <f>F365+F376+F382</f>
        <v>68563.8</v>
      </c>
      <c r="G364" s="180">
        <f>G365+G376+G382</f>
        <v>3096.2999999999997</v>
      </c>
      <c r="H364" s="180"/>
      <c r="I364" s="170">
        <f t="shared" si="69"/>
        <v>71660.100000000006</v>
      </c>
      <c r="J364" s="180">
        <f>J368</f>
        <v>2000</v>
      </c>
      <c r="K364" s="170">
        <f t="shared" si="70"/>
        <v>73660.100000000006</v>
      </c>
      <c r="L364" s="180"/>
      <c r="M364" s="170">
        <f t="shared" si="71"/>
        <v>73660.100000000006</v>
      </c>
      <c r="N364" s="180">
        <f>N365</f>
        <v>101.01</v>
      </c>
      <c r="O364" s="170">
        <f t="shared" si="67"/>
        <v>73761.11</v>
      </c>
      <c r="P364" s="180"/>
      <c r="Q364" s="170">
        <f t="shared" si="68"/>
        <v>73761.11</v>
      </c>
      <c r="R364" s="180">
        <f>R365+R376</f>
        <v>7499.6</v>
      </c>
      <c r="S364" s="173">
        <f t="shared" si="65"/>
        <v>81260.710000000006</v>
      </c>
    </row>
    <row r="365" spans="1:19" ht="35.25" customHeight="1">
      <c r="A365" s="195" t="s">
        <v>353</v>
      </c>
      <c r="B365" s="182">
        <v>477</v>
      </c>
      <c r="C365" s="183" t="s">
        <v>54</v>
      </c>
      <c r="D365" s="184" t="s">
        <v>347</v>
      </c>
      <c r="E365" s="179"/>
      <c r="F365" s="185">
        <f>F366+F368+F370</f>
        <v>40284.300000000003</v>
      </c>
      <c r="G365" s="185">
        <f>G366+G368+G370</f>
        <v>3112.6</v>
      </c>
      <c r="H365" s="185"/>
      <c r="I365" s="170">
        <f t="shared" si="69"/>
        <v>43396.9</v>
      </c>
      <c r="J365" s="185"/>
      <c r="K365" s="170">
        <f t="shared" si="70"/>
        <v>43396.9</v>
      </c>
      <c r="L365" s="185"/>
      <c r="M365" s="170">
        <f t="shared" si="71"/>
        <v>43396.9</v>
      </c>
      <c r="N365" s="185">
        <f>N373</f>
        <v>101.01</v>
      </c>
      <c r="O365" s="170">
        <f t="shared" si="67"/>
        <v>43497.91</v>
      </c>
      <c r="P365" s="185"/>
      <c r="Q365" s="170">
        <f t="shared" si="68"/>
        <v>43497.91</v>
      </c>
      <c r="R365" s="185">
        <f>R366</f>
        <v>-1268</v>
      </c>
      <c r="S365" s="173">
        <f t="shared" si="65"/>
        <v>42229.91</v>
      </c>
    </row>
    <row r="366" spans="1:19" ht="46.5" customHeight="1">
      <c r="A366" s="189" t="s">
        <v>211</v>
      </c>
      <c r="B366" s="177">
        <v>477</v>
      </c>
      <c r="C366" s="178" t="s">
        <v>54</v>
      </c>
      <c r="D366" s="179" t="s">
        <v>354</v>
      </c>
      <c r="E366" s="179"/>
      <c r="F366" s="180">
        <f>SUM(F367)</f>
        <v>32950</v>
      </c>
      <c r="G366" s="180">
        <f>G367</f>
        <v>3050</v>
      </c>
      <c r="H366" s="180"/>
      <c r="I366" s="170">
        <f t="shared" si="69"/>
        <v>36000</v>
      </c>
      <c r="J366" s="180"/>
      <c r="K366" s="170">
        <f t="shared" si="70"/>
        <v>36000</v>
      </c>
      <c r="L366" s="180"/>
      <c r="M366" s="170">
        <f t="shared" si="71"/>
        <v>36000</v>
      </c>
      <c r="N366" s="180"/>
      <c r="O366" s="170">
        <f t="shared" si="67"/>
        <v>36000</v>
      </c>
      <c r="P366" s="180"/>
      <c r="Q366" s="170">
        <f t="shared" si="68"/>
        <v>36000</v>
      </c>
      <c r="R366" s="180">
        <f>R367</f>
        <v>-1268</v>
      </c>
      <c r="S366" s="173">
        <f t="shared" si="65"/>
        <v>34732</v>
      </c>
    </row>
    <row r="367" spans="1:19" ht="19.5" customHeight="1">
      <c r="A367" s="195" t="s">
        <v>84</v>
      </c>
      <c r="B367" s="182">
        <v>477</v>
      </c>
      <c r="C367" s="183" t="s">
        <v>54</v>
      </c>
      <c r="D367" s="184" t="s">
        <v>354</v>
      </c>
      <c r="E367" s="184" t="s">
        <v>83</v>
      </c>
      <c r="F367" s="212">
        <v>32950</v>
      </c>
      <c r="G367" s="212">
        <v>3050</v>
      </c>
      <c r="H367" s="212"/>
      <c r="I367" s="170">
        <f t="shared" si="69"/>
        <v>36000</v>
      </c>
      <c r="J367" s="212"/>
      <c r="K367" s="170">
        <f t="shared" si="70"/>
        <v>36000</v>
      </c>
      <c r="L367" s="212"/>
      <c r="M367" s="170">
        <f t="shared" si="71"/>
        <v>36000</v>
      </c>
      <c r="N367" s="212"/>
      <c r="O367" s="170">
        <f t="shared" si="67"/>
        <v>36000</v>
      </c>
      <c r="P367" s="212"/>
      <c r="Q367" s="170">
        <f t="shared" si="68"/>
        <v>36000</v>
      </c>
      <c r="R367" s="212">
        <v>-1268</v>
      </c>
      <c r="S367" s="173">
        <f t="shared" si="65"/>
        <v>34732</v>
      </c>
    </row>
    <row r="368" spans="1:19" ht="33" customHeight="1">
      <c r="A368" s="188" t="s">
        <v>5</v>
      </c>
      <c r="B368" s="177">
        <v>477</v>
      </c>
      <c r="C368" s="178" t="s">
        <v>54</v>
      </c>
      <c r="D368" s="179" t="s">
        <v>355</v>
      </c>
      <c r="E368" s="179"/>
      <c r="F368" s="180">
        <f>F369</f>
        <v>6494</v>
      </c>
      <c r="G368" s="180"/>
      <c r="H368" s="180"/>
      <c r="I368" s="170">
        <f t="shared" si="69"/>
        <v>6494</v>
      </c>
      <c r="J368" s="180">
        <f>J369</f>
        <v>2000</v>
      </c>
      <c r="K368" s="170">
        <f t="shared" si="70"/>
        <v>8494</v>
      </c>
      <c r="L368" s="180"/>
      <c r="M368" s="170">
        <f t="shared" si="71"/>
        <v>8494</v>
      </c>
      <c r="N368" s="180"/>
      <c r="O368" s="170">
        <f t="shared" si="67"/>
        <v>8494</v>
      </c>
      <c r="P368" s="180"/>
      <c r="Q368" s="170">
        <f t="shared" si="68"/>
        <v>8494</v>
      </c>
      <c r="R368" s="180"/>
      <c r="S368" s="173">
        <f t="shared" si="65"/>
        <v>8494</v>
      </c>
    </row>
    <row r="369" spans="1:19" ht="22.5" customHeight="1">
      <c r="A369" s="195" t="s">
        <v>84</v>
      </c>
      <c r="B369" s="182">
        <v>477</v>
      </c>
      <c r="C369" s="183" t="s">
        <v>54</v>
      </c>
      <c r="D369" s="184" t="s">
        <v>355</v>
      </c>
      <c r="E369" s="184" t="s">
        <v>425</v>
      </c>
      <c r="F369" s="185">
        <v>6494</v>
      </c>
      <c r="G369" s="185"/>
      <c r="H369" s="185"/>
      <c r="I369" s="170">
        <f t="shared" si="69"/>
        <v>6494</v>
      </c>
      <c r="J369" s="185">
        <v>2000</v>
      </c>
      <c r="K369" s="170">
        <f t="shared" si="70"/>
        <v>8494</v>
      </c>
      <c r="L369" s="185"/>
      <c r="M369" s="170">
        <f t="shared" si="71"/>
        <v>8494</v>
      </c>
      <c r="N369" s="185"/>
      <c r="O369" s="170">
        <f t="shared" si="67"/>
        <v>8494</v>
      </c>
      <c r="P369" s="185"/>
      <c r="Q369" s="170">
        <f t="shared" si="68"/>
        <v>8494</v>
      </c>
      <c r="R369" s="185"/>
      <c r="S369" s="173">
        <f t="shared" si="65"/>
        <v>8494</v>
      </c>
    </row>
    <row r="370" spans="1:19" ht="25.5" customHeight="1">
      <c r="A370" s="195" t="s">
        <v>487</v>
      </c>
      <c r="B370" s="182">
        <v>477</v>
      </c>
      <c r="C370" s="183" t="s">
        <v>54</v>
      </c>
      <c r="D370" s="184"/>
      <c r="E370" s="184"/>
      <c r="F370" s="185">
        <f>F371+F375</f>
        <v>840.3</v>
      </c>
      <c r="G370" s="185">
        <f>G371+G375</f>
        <v>62.6</v>
      </c>
      <c r="H370" s="185"/>
      <c r="I370" s="170">
        <f t="shared" si="69"/>
        <v>902.9</v>
      </c>
      <c r="J370" s="185"/>
      <c r="K370" s="170">
        <f t="shared" si="70"/>
        <v>902.9</v>
      </c>
      <c r="L370" s="185"/>
      <c r="M370" s="170">
        <f t="shared" si="71"/>
        <v>902.9</v>
      </c>
      <c r="N370" s="185">
        <f>N373</f>
        <v>101.01</v>
      </c>
      <c r="O370" s="170">
        <f t="shared" si="67"/>
        <v>1003.91</v>
      </c>
      <c r="P370" s="185"/>
      <c r="Q370" s="170">
        <f t="shared" si="68"/>
        <v>1003.91</v>
      </c>
      <c r="R370" s="185"/>
      <c r="S370" s="173">
        <f t="shared" si="65"/>
        <v>1003.91</v>
      </c>
    </row>
    <row r="371" spans="1:19" ht="18" customHeight="1">
      <c r="A371" s="195" t="s">
        <v>500</v>
      </c>
      <c r="B371" s="182">
        <v>477</v>
      </c>
      <c r="C371" s="183" t="s">
        <v>54</v>
      </c>
      <c r="D371" s="184" t="s">
        <v>494</v>
      </c>
      <c r="E371" s="184" t="s">
        <v>469</v>
      </c>
      <c r="F371" s="212">
        <v>831.3</v>
      </c>
      <c r="G371" s="212">
        <v>62.6</v>
      </c>
      <c r="H371" s="212"/>
      <c r="I371" s="170">
        <f t="shared" si="69"/>
        <v>893.9</v>
      </c>
      <c r="J371" s="212"/>
      <c r="K371" s="170">
        <f t="shared" si="70"/>
        <v>893.9</v>
      </c>
      <c r="L371" s="212"/>
      <c r="M371" s="170">
        <f t="shared" si="71"/>
        <v>893.9</v>
      </c>
      <c r="N371" s="212"/>
      <c r="O371" s="170">
        <f t="shared" si="67"/>
        <v>893.9</v>
      </c>
      <c r="P371" s="212"/>
      <c r="Q371" s="170">
        <f t="shared" si="68"/>
        <v>893.9</v>
      </c>
      <c r="R371" s="212"/>
      <c r="S371" s="173">
        <f t="shared" si="65"/>
        <v>893.9</v>
      </c>
    </row>
    <row r="372" spans="1:19" ht="18.75" customHeight="1">
      <c r="A372" s="195" t="s">
        <v>467</v>
      </c>
      <c r="B372" s="182">
        <v>477</v>
      </c>
      <c r="C372" s="183" t="s">
        <v>54</v>
      </c>
      <c r="D372" s="184" t="s">
        <v>470</v>
      </c>
      <c r="E372" s="184" t="s">
        <v>469</v>
      </c>
      <c r="F372" s="185">
        <v>0</v>
      </c>
      <c r="G372" s="185"/>
      <c r="H372" s="185"/>
      <c r="I372" s="170">
        <f t="shared" si="69"/>
        <v>0</v>
      </c>
      <c r="J372" s="185"/>
      <c r="K372" s="170">
        <f t="shared" si="70"/>
        <v>0</v>
      </c>
      <c r="L372" s="185"/>
      <c r="M372" s="170">
        <v>8</v>
      </c>
      <c r="N372" s="185"/>
      <c r="O372" s="170">
        <f t="shared" si="67"/>
        <v>8</v>
      </c>
      <c r="P372" s="185"/>
      <c r="Q372" s="170">
        <f t="shared" si="68"/>
        <v>8</v>
      </c>
      <c r="R372" s="185"/>
      <c r="S372" s="173">
        <f t="shared" si="65"/>
        <v>8</v>
      </c>
    </row>
    <row r="373" spans="1:19" ht="18.75" customHeight="1">
      <c r="A373" s="195" t="s">
        <v>500</v>
      </c>
      <c r="B373" s="182">
        <v>477</v>
      </c>
      <c r="C373" s="183" t="s">
        <v>54</v>
      </c>
      <c r="D373" s="184" t="s">
        <v>628</v>
      </c>
      <c r="E373" s="184" t="s">
        <v>469</v>
      </c>
      <c r="F373" s="185">
        <v>0</v>
      </c>
      <c r="G373" s="185"/>
      <c r="H373" s="185"/>
      <c r="I373" s="170">
        <f t="shared" si="69"/>
        <v>0</v>
      </c>
      <c r="J373" s="185"/>
      <c r="K373" s="170">
        <f t="shared" si="70"/>
        <v>0</v>
      </c>
      <c r="L373" s="185"/>
      <c r="M373" s="170">
        <f t="shared" si="71"/>
        <v>0</v>
      </c>
      <c r="N373" s="185">
        <v>101.01</v>
      </c>
      <c r="O373" s="170">
        <f t="shared" si="67"/>
        <v>101.01</v>
      </c>
      <c r="P373" s="185"/>
      <c r="Q373" s="170">
        <f t="shared" si="68"/>
        <v>101.01</v>
      </c>
      <c r="R373" s="185"/>
      <c r="S373" s="173">
        <f t="shared" si="65"/>
        <v>101.01</v>
      </c>
    </row>
    <row r="374" spans="1:19" ht="20.25" customHeight="1">
      <c r="A374" s="195" t="s">
        <v>467</v>
      </c>
      <c r="B374" s="182">
        <v>477</v>
      </c>
      <c r="C374" s="183" t="s">
        <v>54</v>
      </c>
      <c r="D374" s="184" t="s">
        <v>628</v>
      </c>
      <c r="E374" s="184" t="s">
        <v>469</v>
      </c>
      <c r="F374" s="185">
        <v>0</v>
      </c>
      <c r="G374" s="185"/>
      <c r="H374" s="185"/>
      <c r="I374" s="170">
        <f t="shared" si="69"/>
        <v>0</v>
      </c>
      <c r="J374" s="185"/>
      <c r="K374" s="170">
        <f t="shared" si="70"/>
        <v>0</v>
      </c>
      <c r="L374" s="185"/>
      <c r="M374" s="170">
        <v>1</v>
      </c>
      <c r="N374" s="185"/>
      <c r="O374" s="170">
        <f t="shared" si="67"/>
        <v>1</v>
      </c>
      <c r="P374" s="185"/>
      <c r="Q374" s="170">
        <f t="shared" si="68"/>
        <v>1</v>
      </c>
      <c r="R374" s="185"/>
      <c r="S374" s="173">
        <f t="shared" si="65"/>
        <v>1</v>
      </c>
    </row>
    <row r="375" spans="1:19" ht="18.75" customHeight="1">
      <c r="A375" s="195"/>
      <c r="B375" s="182"/>
      <c r="C375" s="183"/>
      <c r="D375" s="184"/>
      <c r="E375" s="184"/>
      <c r="F375" s="185">
        <v>9</v>
      </c>
      <c r="G375" s="185"/>
      <c r="H375" s="185"/>
      <c r="I375" s="170">
        <f t="shared" si="69"/>
        <v>9</v>
      </c>
      <c r="J375" s="185"/>
      <c r="K375" s="170">
        <f t="shared" si="70"/>
        <v>9</v>
      </c>
      <c r="L375" s="185"/>
      <c r="M375" s="170"/>
      <c r="N375" s="185"/>
      <c r="O375" s="170">
        <f t="shared" si="67"/>
        <v>0</v>
      </c>
      <c r="P375" s="185"/>
      <c r="Q375" s="170">
        <f t="shared" si="68"/>
        <v>0</v>
      </c>
      <c r="R375" s="185"/>
      <c r="S375" s="173">
        <f t="shared" si="65"/>
        <v>0</v>
      </c>
    </row>
    <row r="376" spans="1:19" ht="20.25" customHeight="1">
      <c r="A376" s="188" t="s">
        <v>352</v>
      </c>
      <c r="B376" s="177">
        <v>477</v>
      </c>
      <c r="C376" s="178" t="s">
        <v>54</v>
      </c>
      <c r="D376" s="179" t="s">
        <v>348</v>
      </c>
      <c r="E376" s="184"/>
      <c r="F376" s="180">
        <f>SUM(F377)+F379</f>
        <v>6585</v>
      </c>
      <c r="G376" s="180"/>
      <c r="H376" s="180"/>
      <c r="I376" s="170">
        <f t="shared" si="69"/>
        <v>6585</v>
      </c>
      <c r="J376" s="180"/>
      <c r="K376" s="170">
        <f t="shared" si="70"/>
        <v>6585</v>
      </c>
      <c r="L376" s="180"/>
      <c r="M376" s="170">
        <f t="shared" si="71"/>
        <v>6585</v>
      </c>
      <c r="N376" s="180"/>
      <c r="O376" s="170">
        <f t="shared" si="67"/>
        <v>6585</v>
      </c>
      <c r="P376" s="180"/>
      <c r="Q376" s="170">
        <f t="shared" si="68"/>
        <v>6585</v>
      </c>
      <c r="R376" s="180">
        <f>R380</f>
        <v>8767.6</v>
      </c>
      <c r="S376" s="173">
        <f t="shared" si="65"/>
        <v>15352.6</v>
      </c>
    </row>
    <row r="377" spans="1:19" ht="21.75" customHeight="1">
      <c r="A377" s="195" t="s">
        <v>6</v>
      </c>
      <c r="B377" s="182">
        <v>477</v>
      </c>
      <c r="C377" s="183" t="s">
        <v>54</v>
      </c>
      <c r="D377" s="184" t="s">
        <v>361</v>
      </c>
      <c r="E377" s="184"/>
      <c r="F377" s="185">
        <f t="shared" ref="F377" si="74">SUM(F378)</f>
        <v>6285</v>
      </c>
      <c r="G377" s="185"/>
      <c r="H377" s="185"/>
      <c r="I377" s="170">
        <f t="shared" si="69"/>
        <v>6285</v>
      </c>
      <c r="J377" s="185"/>
      <c r="K377" s="170">
        <f t="shared" si="70"/>
        <v>6285</v>
      </c>
      <c r="L377" s="185"/>
      <c r="M377" s="170">
        <f t="shared" si="71"/>
        <v>6285</v>
      </c>
      <c r="N377" s="185"/>
      <c r="O377" s="170">
        <f t="shared" si="67"/>
        <v>6285</v>
      </c>
      <c r="P377" s="185"/>
      <c r="Q377" s="170">
        <f t="shared" si="68"/>
        <v>6285</v>
      </c>
      <c r="R377" s="185"/>
      <c r="S377" s="173">
        <f t="shared" si="65"/>
        <v>6285</v>
      </c>
    </row>
    <row r="378" spans="1:19" ht="16.5" customHeight="1">
      <c r="A378" s="195" t="s">
        <v>84</v>
      </c>
      <c r="B378" s="182">
        <v>477</v>
      </c>
      <c r="C378" s="183" t="s">
        <v>54</v>
      </c>
      <c r="D378" s="184" t="s">
        <v>361</v>
      </c>
      <c r="E378" s="184" t="s">
        <v>83</v>
      </c>
      <c r="F378" s="185">
        <v>6285</v>
      </c>
      <c r="G378" s="185"/>
      <c r="H378" s="185"/>
      <c r="I378" s="170">
        <f t="shared" si="69"/>
        <v>6285</v>
      </c>
      <c r="J378" s="185"/>
      <c r="K378" s="170">
        <f t="shared" si="70"/>
        <v>6285</v>
      </c>
      <c r="L378" s="185"/>
      <c r="M378" s="170">
        <f t="shared" si="71"/>
        <v>6285</v>
      </c>
      <c r="N378" s="185"/>
      <c r="O378" s="170">
        <f t="shared" si="67"/>
        <v>6285</v>
      </c>
      <c r="P378" s="185"/>
      <c r="Q378" s="170">
        <f t="shared" si="68"/>
        <v>6285</v>
      </c>
      <c r="R378" s="185"/>
      <c r="S378" s="173">
        <f t="shared" si="65"/>
        <v>6285</v>
      </c>
    </row>
    <row r="379" spans="1:19" ht="16.5" customHeight="1">
      <c r="A379" s="195" t="s">
        <v>549</v>
      </c>
      <c r="B379" s="182">
        <v>477</v>
      </c>
      <c r="C379" s="183" t="s">
        <v>54</v>
      </c>
      <c r="D379" s="184" t="s">
        <v>574</v>
      </c>
      <c r="E379" s="184" t="s">
        <v>469</v>
      </c>
      <c r="F379" s="185">
        <v>300</v>
      </c>
      <c r="G379" s="185"/>
      <c r="H379" s="185"/>
      <c r="I379" s="170">
        <f t="shared" si="69"/>
        <v>300</v>
      </c>
      <c r="J379" s="185"/>
      <c r="K379" s="170">
        <f t="shared" si="70"/>
        <v>300</v>
      </c>
      <c r="L379" s="185"/>
      <c r="M379" s="170">
        <f t="shared" si="71"/>
        <v>300</v>
      </c>
      <c r="N379" s="185"/>
      <c r="O379" s="170">
        <f t="shared" si="67"/>
        <v>300</v>
      </c>
      <c r="P379" s="185"/>
      <c r="Q379" s="170">
        <f t="shared" si="68"/>
        <v>300</v>
      </c>
      <c r="R379" s="185"/>
      <c r="S379" s="173">
        <f t="shared" si="65"/>
        <v>300</v>
      </c>
    </row>
    <row r="380" spans="1:19" ht="18" customHeight="1">
      <c r="A380" s="195" t="s">
        <v>500</v>
      </c>
      <c r="B380" s="182">
        <v>477</v>
      </c>
      <c r="C380" s="183" t="s">
        <v>54</v>
      </c>
      <c r="D380" s="184" t="s">
        <v>814</v>
      </c>
      <c r="E380" s="184" t="s">
        <v>469</v>
      </c>
      <c r="F380" s="185"/>
      <c r="G380" s="185"/>
      <c r="H380" s="185"/>
      <c r="I380" s="170"/>
      <c r="J380" s="185"/>
      <c r="K380" s="170"/>
      <c r="L380" s="185"/>
      <c r="M380" s="170"/>
      <c r="N380" s="185"/>
      <c r="O380" s="170">
        <f t="shared" si="67"/>
        <v>0</v>
      </c>
      <c r="P380" s="185"/>
      <c r="Q380" s="170">
        <f t="shared" si="68"/>
        <v>0</v>
      </c>
      <c r="R380" s="183">
        <v>8767.6</v>
      </c>
      <c r="S380" s="173">
        <f t="shared" si="65"/>
        <v>8767.6</v>
      </c>
    </row>
    <row r="381" spans="1:19" ht="14.25" customHeight="1">
      <c r="A381" s="195" t="s">
        <v>467</v>
      </c>
      <c r="B381" s="182"/>
      <c r="C381" s="183"/>
      <c r="D381" s="184"/>
      <c r="E381" s="184"/>
      <c r="F381" s="185"/>
      <c r="G381" s="185"/>
      <c r="H381" s="185"/>
      <c r="I381" s="170"/>
      <c r="J381" s="185"/>
      <c r="K381" s="170"/>
      <c r="L381" s="185"/>
      <c r="M381" s="170"/>
      <c r="N381" s="185"/>
      <c r="O381" s="170">
        <f t="shared" si="67"/>
        <v>0</v>
      </c>
      <c r="P381" s="185"/>
      <c r="Q381" s="170">
        <f t="shared" si="68"/>
        <v>0</v>
      </c>
      <c r="R381" s="185"/>
      <c r="S381" s="173">
        <f t="shared" si="65"/>
        <v>0</v>
      </c>
    </row>
    <row r="382" spans="1:19" ht="25.5" customHeight="1">
      <c r="A382" s="188" t="s">
        <v>349</v>
      </c>
      <c r="B382" s="177">
        <v>477</v>
      </c>
      <c r="C382" s="178" t="s">
        <v>54</v>
      </c>
      <c r="D382" s="179" t="s">
        <v>351</v>
      </c>
      <c r="E382" s="184"/>
      <c r="F382" s="180">
        <f>SUM(F383)+F385</f>
        <v>21694.5</v>
      </c>
      <c r="G382" s="180">
        <f>SUM(G383)+G385</f>
        <v>-16.3</v>
      </c>
      <c r="H382" s="180"/>
      <c r="I382" s="170">
        <f t="shared" si="69"/>
        <v>21678.2</v>
      </c>
      <c r="J382" s="180"/>
      <c r="K382" s="170">
        <f t="shared" si="70"/>
        <v>21678.2</v>
      </c>
      <c r="L382" s="180"/>
      <c r="M382" s="170">
        <f t="shared" si="71"/>
        <v>21678.2</v>
      </c>
      <c r="N382" s="180"/>
      <c r="O382" s="170">
        <f t="shared" si="67"/>
        <v>21678.2</v>
      </c>
      <c r="P382" s="180"/>
      <c r="Q382" s="170">
        <f t="shared" si="68"/>
        <v>21678.2</v>
      </c>
      <c r="R382" s="180"/>
      <c r="S382" s="173">
        <f t="shared" si="65"/>
        <v>21678.2</v>
      </c>
    </row>
    <row r="383" spans="1:19" ht="21.75" customHeight="1">
      <c r="A383" s="188" t="s">
        <v>7</v>
      </c>
      <c r="B383" s="182">
        <v>477</v>
      </c>
      <c r="C383" s="183" t="s">
        <v>54</v>
      </c>
      <c r="D383" s="184" t="s">
        <v>350</v>
      </c>
      <c r="E383" s="184"/>
      <c r="F383" s="185">
        <f>F384</f>
        <v>21499</v>
      </c>
      <c r="G383" s="185"/>
      <c r="H383" s="185"/>
      <c r="I383" s="170">
        <f t="shared" si="69"/>
        <v>21499</v>
      </c>
      <c r="J383" s="185"/>
      <c r="K383" s="170">
        <f t="shared" si="70"/>
        <v>21499</v>
      </c>
      <c r="L383" s="185"/>
      <c r="M383" s="170">
        <f t="shared" si="71"/>
        <v>21499</v>
      </c>
      <c r="N383" s="185"/>
      <c r="O383" s="170">
        <f t="shared" si="67"/>
        <v>21499</v>
      </c>
      <c r="P383" s="185"/>
      <c r="Q383" s="170">
        <f t="shared" si="68"/>
        <v>21499</v>
      </c>
      <c r="R383" s="185"/>
      <c r="S383" s="173">
        <f t="shared" si="65"/>
        <v>21499</v>
      </c>
    </row>
    <row r="384" spans="1:19" ht="21" customHeight="1">
      <c r="A384" s="195" t="s">
        <v>84</v>
      </c>
      <c r="B384" s="182">
        <v>477</v>
      </c>
      <c r="C384" s="183" t="s">
        <v>54</v>
      </c>
      <c r="D384" s="184" t="s">
        <v>350</v>
      </c>
      <c r="E384" s="184" t="s">
        <v>425</v>
      </c>
      <c r="F384" s="185">
        <v>21499</v>
      </c>
      <c r="G384" s="185"/>
      <c r="H384" s="185"/>
      <c r="I384" s="170">
        <f t="shared" si="69"/>
        <v>21499</v>
      </c>
      <c r="J384" s="185"/>
      <c r="K384" s="170">
        <f t="shared" si="70"/>
        <v>21499</v>
      </c>
      <c r="L384" s="185"/>
      <c r="M384" s="170">
        <f t="shared" si="71"/>
        <v>21499</v>
      </c>
      <c r="N384" s="185"/>
      <c r="O384" s="170">
        <f t="shared" si="67"/>
        <v>21499</v>
      </c>
      <c r="P384" s="185"/>
      <c r="Q384" s="170">
        <f t="shared" si="68"/>
        <v>21499</v>
      </c>
      <c r="R384" s="185"/>
      <c r="S384" s="173">
        <f t="shared" si="65"/>
        <v>21499</v>
      </c>
    </row>
    <row r="385" spans="1:19" ht="30" customHeight="1">
      <c r="A385" s="195" t="s">
        <v>486</v>
      </c>
      <c r="B385" s="182">
        <v>477</v>
      </c>
      <c r="C385" s="183" t="s">
        <v>54</v>
      </c>
      <c r="D385" s="184"/>
      <c r="E385" s="184"/>
      <c r="F385" s="185">
        <f>F386+F387</f>
        <v>195.5</v>
      </c>
      <c r="G385" s="185">
        <f>G386</f>
        <v>-16.3</v>
      </c>
      <c r="H385" s="185"/>
      <c r="I385" s="170">
        <f t="shared" si="69"/>
        <v>179.2</v>
      </c>
      <c r="J385" s="185"/>
      <c r="K385" s="170">
        <f t="shared" si="70"/>
        <v>179.2</v>
      </c>
      <c r="L385" s="185"/>
      <c r="M385" s="170">
        <f t="shared" si="71"/>
        <v>179.2</v>
      </c>
      <c r="N385" s="185"/>
      <c r="O385" s="170">
        <f t="shared" si="67"/>
        <v>179.2</v>
      </c>
      <c r="P385" s="185"/>
      <c r="Q385" s="170">
        <f t="shared" si="68"/>
        <v>179.2</v>
      </c>
      <c r="R385" s="185"/>
      <c r="S385" s="173">
        <f t="shared" si="65"/>
        <v>179.2</v>
      </c>
    </row>
    <row r="386" spans="1:19" ht="18" customHeight="1">
      <c r="A386" s="195" t="s">
        <v>500</v>
      </c>
      <c r="B386" s="182">
        <v>477</v>
      </c>
      <c r="C386" s="183" t="s">
        <v>54</v>
      </c>
      <c r="D386" s="184" t="s">
        <v>485</v>
      </c>
      <c r="E386" s="184" t="s">
        <v>469</v>
      </c>
      <c r="F386" s="212">
        <v>194.5</v>
      </c>
      <c r="G386" s="212">
        <v>-16.3</v>
      </c>
      <c r="H386" s="212"/>
      <c r="I386" s="170">
        <f t="shared" si="69"/>
        <v>178.2</v>
      </c>
      <c r="J386" s="212"/>
      <c r="K386" s="170">
        <f t="shared" si="70"/>
        <v>178.2</v>
      </c>
      <c r="L386" s="212"/>
      <c r="M386" s="170">
        <f t="shared" si="71"/>
        <v>178.2</v>
      </c>
      <c r="N386" s="212"/>
      <c r="O386" s="170">
        <f t="shared" si="67"/>
        <v>178.2</v>
      </c>
      <c r="P386" s="212"/>
      <c r="Q386" s="170">
        <f t="shared" si="68"/>
        <v>178.2</v>
      </c>
      <c r="R386" s="212"/>
      <c r="S386" s="173">
        <f t="shared" si="65"/>
        <v>178.2</v>
      </c>
    </row>
    <row r="387" spans="1:19" ht="18" customHeight="1">
      <c r="A387" s="195" t="s">
        <v>467</v>
      </c>
      <c r="B387" s="182">
        <v>477</v>
      </c>
      <c r="C387" s="183" t="s">
        <v>54</v>
      </c>
      <c r="D387" s="184" t="s">
        <v>468</v>
      </c>
      <c r="E387" s="184" t="s">
        <v>469</v>
      </c>
      <c r="F387" s="185">
        <v>1</v>
      </c>
      <c r="G387" s="185"/>
      <c r="H387" s="185"/>
      <c r="I387" s="170">
        <f t="shared" si="69"/>
        <v>1</v>
      </c>
      <c r="J387" s="185"/>
      <c r="K387" s="170">
        <f t="shared" si="70"/>
        <v>1</v>
      </c>
      <c r="L387" s="185"/>
      <c r="M387" s="170">
        <f t="shared" si="71"/>
        <v>1</v>
      </c>
      <c r="N387" s="185"/>
      <c r="O387" s="170">
        <f t="shared" si="67"/>
        <v>1</v>
      </c>
      <c r="P387" s="185"/>
      <c r="Q387" s="170">
        <f t="shared" si="68"/>
        <v>1</v>
      </c>
      <c r="R387" s="185"/>
      <c r="S387" s="173">
        <f t="shared" si="65"/>
        <v>1</v>
      </c>
    </row>
    <row r="388" spans="1:19" ht="30.75" customHeight="1">
      <c r="A388" s="192" t="s">
        <v>81</v>
      </c>
      <c r="B388" s="177">
        <v>477</v>
      </c>
      <c r="C388" s="178" t="s">
        <v>55</v>
      </c>
      <c r="D388" s="179"/>
      <c r="E388" s="179"/>
      <c r="F388" s="180">
        <f>SUM(F393)+F389</f>
        <v>8495</v>
      </c>
      <c r="G388" s="180">
        <f>SUM(G393)+G389</f>
        <v>0</v>
      </c>
      <c r="H388" s="180"/>
      <c r="I388" s="170">
        <f t="shared" si="69"/>
        <v>8495</v>
      </c>
      <c r="J388" s="180"/>
      <c r="K388" s="170">
        <f t="shared" si="70"/>
        <v>8495</v>
      </c>
      <c r="L388" s="180"/>
      <c r="M388" s="170">
        <f t="shared" si="71"/>
        <v>8495</v>
      </c>
      <c r="N388" s="180"/>
      <c r="O388" s="170">
        <f t="shared" si="67"/>
        <v>8495</v>
      </c>
      <c r="P388" s="180"/>
      <c r="Q388" s="170">
        <f t="shared" si="68"/>
        <v>8495</v>
      </c>
      <c r="R388" s="180">
        <f>R392+R389</f>
        <v>75.5</v>
      </c>
      <c r="S388" s="173">
        <f t="shared" si="65"/>
        <v>8570.5</v>
      </c>
    </row>
    <row r="389" spans="1:19" ht="45.75" customHeight="1">
      <c r="A389" s="176" t="s">
        <v>437</v>
      </c>
      <c r="B389" s="177">
        <v>477</v>
      </c>
      <c r="C389" s="179" t="s">
        <v>55</v>
      </c>
      <c r="D389" s="179" t="s">
        <v>438</v>
      </c>
      <c r="E389" s="179"/>
      <c r="F389" s="180">
        <f t="shared" ref="F389:G390" si="75">F390</f>
        <v>6650</v>
      </c>
      <c r="G389" s="180">
        <f t="shared" si="75"/>
        <v>0</v>
      </c>
      <c r="H389" s="180"/>
      <c r="I389" s="170">
        <f t="shared" si="69"/>
        <v>6650</v>
      </c>
      <c r="J389" s="180"/>
      <c r="K389" s="170">
        <f t="shared" si="70"/>
        <v>6650</v>
      </c>
      <c r="L389" s="180"/>
      <c r="M389" s="170">
        <f t="shared" si="71"/>
        <v>6650</v>
      </c>
      <c r="N389" s="180"/>
      <c r="O389" s="170">
        <f t="shared" si="67"/>
        <v>6650</v>
      </c>
      <c r="P389" s="180"/>
      <c r="Q389" s="170">
        <f t="shared" si="68"/>
        <v>6650</v>
      </c>
      <c r="R389" s="180"/>
      <c r="S389" s="173">
        <f t="shared" si="65"/>
        <v>6650</v>
      </c>
    </row>
    <row r="390" spans="1:19" ht="35.25" customHeight="1">
      <c r="A390" s="195" t="s">
        <v>439</v>
      </c>
      <c r="B390" s="182">
        <v>477</v>
      </c>
      <c r="C390" s="184" t="s">
        <v>55</v>
      </c>
      <c r="D390" s="184" t="s">
        <v>438</v>
      </c>
      <c r="E390" s="184"/>
      <c r="F390" s="185">
        <f t="shared" si="75"/>
        <v>6650</v>
      </c>
      <c r="G390" s="185"/>
      <c r="H390" s="185"/>
      <c r="I390" s="170">
        <f t="shared" si="69"/>
        <v>6650</v>
      </c>
      <c r="J390" s="185"/>
      <c r="K390" s="170">
        <f t="shared" si="70"/>
        <v>6650</v>
      </c>
      <c r="L390" s="185"/>
      <c r="M390" s="170">
        <f t="shared" si="71"/>
        <v>6650</v>
      </c>
      <c r="N390" s="185"/>
      <c r="O390" s="170">
        <f t="shared" si="67"/>
        <v>6650</v>
      </c>
      <c r="P390" s="185"/>
      <c r="Q390" s="170">
        <f t="shared" si="68"/>
        <v>6650</v>
      </c>
      <c r="R390" s="185"/>
      <c r="S390" s="173">
        <f t="shared" si="65"/>
        <v>6650</v>
      </c>
    </row>
    <row r="391" spans="1:19" ht="25.5" customHeight="1">
      <c r="A391" s="195" t="s">
        <v>84</v>
      </c>
      <c r="B391" s="182">
        <v>477</v>
      </c>
      <c r="C391" s="184" t="s">
        <v>55</v>
      </c>
      <c r="D391" s="184" t="s">
        <v>438</v>
      </c>
      <c r="E391" s="184" t="s">
        <v>425</v>
      </c>
      <c r="F391" s="185">
        <v>6650</v>
      </c>
      <c r="G391" s="185"/>
      <c r="H391" s="185"/>
      <c r="I391" s="170">
        <f t="shared" si="69"/>
        <v>6650</v>
      </c>
      <c r="J391" s="185"/>
      <c r="K391" s="170">
        <f t="shared" si="70"/>
        <v>6650</v>
      </c>
      <c r="L391" s="185"/>
      <c r="M391" s="170">
        <f t="shared" si="71"/>
        <v>6650</v>
      </c>
      <c r="N391" s="185"/>
      <c r="O391" s="170">
        <f t="shared" si="67"/>
        <v>6650</v>
      </c>
      <c r="P391" s="185"/>
      <c r="Q391" s="170">
        <f t="shared" si="68"/>
        <v>6650</v>
      </c>
      <c r="R391" s="185"/>
      <c r="S391" s="173">
        <f t="shared" si="65"/>
        <v>6650</v>
      </c>
    </row>
    <row r="392" spans="1:19" ht="38.25" customHeight="1">
      <c r="A392" s="176" t="s">
        <v>204</v>
      </c>
      <c r="B392" s="177">
        <v>477</v>
      </c>
      <c r="C392" s="178" t="s">
        <v>55</v>
      </c>
      <c r="D392" s="179" t="s">
        <v>162</v>
      </c>
      <c r="E392" s="179"/>
      <c r="F392" s="180">
        <f>SUM(F393)</f>
        <v>1845</v>
      </c>
      <c r="G392" s="180">
        <f>SUM(G393)</f>
        <v>0</v>
      </c>
      <c r="H392" s="180"/>
      <c r="I392" s="170">
        <f t="shared" si="69"/>
        <v>1845</v>
      </c>
      <c r="J392" s="180"/>
      <c r="K392" s="170">
        <f t="shared" si="70"/>
        <v>1845</v>
      </c>
      <c r="L392" s="180"/>
      <c r="M392" s="170">
        <f t="shared" si="71"/>
        <v>1845</v>
      </c>
      <c r="N392" s="180"/>
      <c r="O392" s="170">
        <f t="shared" si="67"/>
        <v>1845</v>
      </c>
      <c r="P392" s="180"/>
      <c r="Q392" s="170">
        <f t="shared" si="68"/>
        <v>1845</v>
      </c>
      <c r="R392" s="180">
        <f>R396</f>
        <v>75.5</v>
      </c>
      <c r="S392" s="173">
        <f t="shared" si="65"/>
        <v>1920.5</v>
      </c>
    </row>
    <row r="393" spans="1:19" ht="31.5" customHeight="1">
      <c r="A393" s="191" t="s">
        <v>129</v>
      </c>
      <c r="B393" s="182">
        <v>477</v>
      </c>
      <c r="C393" s="184" t="s">
        <v>55</v>
      </c>
      <c r="D393" s="184" t="s">
        <v>273</v>
      </c>
      <c r="E393" s="184"/>
      <c r="F393" s="185">
        <f>SUM(F394,F397)</f>
        <v>1845</v>
      </c>
      <c r="G393" s="185"/>
      <c r="H393" s="185"/>
      <c r="I393" s="170">
        <f t="shared" si="69"/>
        <v>1845</v>
      </c>
      <c r="J393" s="185"/>
      <c r="K393" s="170">
        <f t="shared" si="70"/>
        <v>1845</v>
      </c>
      <c r="L393" s="185"/>
      <c r="M393" s="170">
        <f t="shared" si="71"/>
        <v>1845</v>
      </c>
      <c r="N393" s="185"/>
      <c r="O393" s="170">
        <f t="shared" si="67"/>
        <v>1845</v>
      </c>
      <c r="P393" s="185"/>
      <c r="Q393" s="170">
        <f t="shared" si="68"/>
        <v>1845</v>
      </c>
      <c r="R393" s="185"/>
      <c r="S393" s="173">
        <f t="shared" si="65"/>
        <v>1845</v>
      </c>
    </row>
    <row r="394" spans="1:19" ht="33.75" customHeight="1">
      <c r="A394" s="181" t="s">
        <v>117</v>
      </c>
      <c r="B394" s="182">
        <v>477</v>
      </c>
      <c r="C394" s="184" t="s">
        <v>55</v>
      </c>
      <c r="D394" s="184" t="s">
        <v>274</v>
      </c>
      <c r="E394" s="184"/>
      <c r="F394" s="185">
        <f>SUM(F395)</f>
        <v>1805</v>
      </c>
      <c r="G394" s="185"/>
      <c r="H394" s="185"/>
      <c r="I394" s="170">
        <f t="shared" si="69"/>
        <v>1805</v>
      </c>
      <c r="J394" s="185"/>
      <c r="K394" s="170">
        <f t="shared" si="70"/>
        <v>1805</v>
      </c>
      <c r="L394" s="185"/>
      <c r="M394" s="170">
        <f t="shared" si="71"/>
        <v>1805</v>
      </c>
      <c r="N394" s="185"/>
      <c r="O394" s="170">
        <f t="shared" si="67"/>
        <v>1805</v>
      </c>
      <c r="P394" s="185"/>
      <c r="Q394" s="170">
        <f t="shared" si="68"/>
        <v>1805</v>
      </c>
      <c r="R394" s="185"/>
      <c r="S394" s="173">
        <f t="shared" si="65"/>
        <v>1805</v>
      </c>
    </row>
    <row r="395" spans="1:19" ht="33.75" customHeight="1">
      <c r="A395" s="181" t="s">
        <v>119</v>
      </c>
      <c r="B395" s="182">
        <v>477</v>
      </c>
      <c r="C395" s="184" t="s">
        <v>55</v>
      </c>
      <c r="D395" s="184" t="s">
        <v>274</v>
      </c>
      <c r="E395" s="184" t="s">
        <v>118</v>
      </c>
      <c r="F395" s="185">
        <v>1805</v>
      </c>
      <c r="G395" s="185"/>
      <c r="H395" s="185"/>
      <c r="I395" s="170">
        <f t="shared" si="69"/>
        <v>1805</v>
      </c>
      <c r="J395" s="185"/>
      <c r="K395" s="170">
        <f t="shared" si="70"/>
        <v>1805</v>
      </c>
      <c r="L395" s="185"/>
      <c r="M395" s="170">
        <f t="shared" si="71"/>
        <v>1805</v>
      </c>
      <c r="N395" s="185"/>
      <c r="O395" s="170">
        <f t="shared" si="67"/>
        <v>1805</v>
      </c>
      <c r="P395" s="185"/>
      <c r="Q395" s="170">
        <f t="shared" si="68"/>
        <v>1805</v>
      </c>
      <c r="R395" s="185"/>
      <c r="S395" s="173">
        <f t="shared" si="65"/>
        <v>1805</v>
      </c>
    </row>
    <row r="396" spans="1:19" ht="33.75" customHeight="1">
      <c r="A396" s="181" t="s">
        <v>797</v>
      </c>
      <c r="B396" s="182">
        <v>477</v>
      </c>
      <c r="C396" s="184" t="s">
        <v>55</v>
      </c>
      <c r="D396" s="184" t="s">
        <v>804</v>
      </c>
      <c r="E396" s="184" t="s">
        <v>118</v>
      </c>
      <c r="F396" s="185"/>
      <c r="G396" s="185"/>
      <c r="H396" s="185"/>
      <c r="I396" s="170"/>
      <c r="J396" s="185"/>
      <c r="K396" s="170"/>
      <c r="L396" s="185"/>
      <c r="M396" s="170"/>
      <c r="N396" s="185"/>
      <c r="O396" s="170">
        <f t="shared" si="67"/>
        <v>0</v>
      </c>
      <c r="P396" s="185"/>
      <c r="Q396" s="170">
        <f t="shared" si="68"/>
        <v>0</v>
      </c>
      <c r="R396" s="185">
        <v>75.5</v>
      </c>
      <c r="S396" s="173">
        <f t="shared" si="65"/>
        <v>75.5</v>
      </c>
    </row>
    <row r="397" spans="1:19" ht="25.5">
      <c r="A397" s="181" t="s">
        <v>106</v>
      </c>
      <c r="B397" s="182">
        <v>477</v>
      </c>
      <c r="C397" s="184" t="s">
        <v>55</v>
      </c>
      <c r="D397" s="184" t="s">
        <v>275</v>
      </c>
      <c r="E397" s="184"/>
      <c r="F397" s="185">
        <f>SUM(F398)</f>
        <v>40</v>
      </c>
      <c r="G397" s="185"/>
      <c r="H397" s="185"/>
      <c r="I397" s="170">
        <f t="shared" si="69"/>
        <v>40</v>
      </c>
      <c r="J397" s="185"/>
      <c r="K397" s="170">
        <f t="shared" si="70"/>
        <v>40</v>
      </c>
      <c r="L397" s="185"/>
      <c r="M397" s="170">
        <f t="shared" si="71"/>
        <v>40</v>
      </c>
      <c r="N397" s="185"/>
      <c r="O397" s="170">
        <f t="shared" si="67"/>
        <v>40</v>
      </c>
      <c r="P397" s="185"/>
      <c r="Q397" s="170">
        <f t="shared" si="68"/>
        <v>40</v>
      </c>
      <c r="R397" s="185"/>
      <c r="S397" s="173">
        <f t="shared" si="65"/>
        <v>40</v>
      </c>
    </row>
    <row r="398" spans="1:19" ht="38.25">
      <c r="A398" s="181" t="s">
        <v>115</v>
      </c>
      <c r="B398" s="182">
        <v>477</v>
      </c>
      <c r="C398" s="184" t="s">
        <v>55</v>
      </c>
      <c r="D398" s="184" t="s">
        <v>275</v>
      </c>
      <c r="E398" s="184" t="s">
        <v>114</v>
      </c>
      <c r="F398" s="185">
        <v>40</v>
      </c>
      <c r="G398" s="185"/>
      <c r="H398" s="185"/>
      <c r="I398" s="170">
        <f t="shared" si="69"/>
        <v>40</v>
      </c>
      <c r="J398" s="185"/>
      <c r="K398" s="170">
        <f t="shared" si="70"/>
        <v>40</v>
      </c>
      <c r="L398" s="185"/>
      <c r="M398" s="170">
        <f t="shared" si="71"/>
        <v>40</v>
      </c>
      <c r="N398" s="185"/>
      <c r="O398" s="170">
        <f t="shared" si="67"/>
        <v>40</v>
      </c>
      <c r="P398" s="185"/>
      <c r="Q398" s="170">
        <f t="shared" si="68"/>
        <v>40</v>
      </c>
      <c r="R398" s="185"/>
      <c r="S398" s="173">
        <f t="shared" si="65"/>
        <v>40</v>
      </c>
    </row>
    <row r="399" spans="1:19" s="3" customFormat="1" ht="21.75" customHeight="1">
      <c r="A399" s="227" t="s">
        <v>464</v>
      </c>
      <c r="B399" s="228"/>
      <c r="C399" s="229"/>
      <c r="D399" s="228"/>
      <c r="E399" s="228"/>
      <c r="F399" s="230"/>
      <c r="G399" s="230"/>
      <c r="H399" s="230"/>
      <c r="I399" s="170">
        <f t="shared" si="69"/>
        <v>0</v>
      </c>
      <c r="J399" s="230"/>
      <c r="K399" s="170">
        <f t="shared" si="70"/>
        <v>0</v>
      </c>
      <c r="L399" s="230"/>
      <c r="M399" s="170">
        <f t="shared" si="71"/>
        <v>0</v>
      </c>
      <c r="N399" s="230"/>
      <c r="O399" s="170">
        <f t="shared" si="67"/>
        <v>0</v>
      </c>
      <c r="P399" s="230"/>
      <c r="Q399" s="170">
        <f t="shared" si="68"/>
        <v>0</v>
      </c>
      <c r="R399" s="230"/>
      <c r="S399" s="173">
        <f t="shared" si="65"/>
        <v>0</v>
      </c>
    </row>
  </sheetData>
  <mergeCells count="6">
    <mergeCell ref="H2:S2"/>
    <mergeCell ref="F5:S5"/>
    <mergeCell ref="D7:S7"/>
    <mergeCell ref="B6:S6"/>
    <mergeCell ref="A9:S9"/>
    <mergeCell ref="B3:S3"/>
  </mergeCells>
  <pageMargins left="0.78740157480314965" right="0.19685039370078741" top="0" bottom="0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5"/>
  <sheetViews>
    <sheetView topLeftCell="A307" workbookViewId="0">
      <selection activeCell="Q344" sqref="Q344"/>
    </sheetView>
  </sheetViews>
  <sheetFormatPr defaultRowHeight="12.75"/>
  <cols>
    <col min="1" max="1" width="45.140625" style="112" customWidth="1"/>
    <col min="2" max="2" width="9.7109375" style="112" customWidth="1"/>
    <col min="3" max="3" width="14.5703125" style="114" customWidth="1"/>
    <col min="4" max="4" width="8.7109375" style="112" customWidth="1"/>
    <col min="5" max="5" width="13.28515625" style="83" hidden="1" customWidth="1"/>
    <col min="6" max="15" width="12" style="83" hidden="1" customWidth="1"/>
    <col min="16" max="17" width="12" style="83" customWidth="1"/>
    <col min="18" max="18" width="11.7109375" style="83" customWidth="1"/>
  </cols>
  <sheetData>
    <row r="1" spans="1:18">
      <c r="A1" s="121"/>
      <c r="B1" s="121"/>
      <c r="C1" s="121"/>
      <c r="D1" s="121"/>
      <c r="G1" s="298" t="s">
        <v>555</v>
      </c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9"/>
    </row>
    <row r="2" spans="1:18" ht="57.75" customHeight="1">
      <c r="A2" s="121"/>
      <c r="B2" s="121"/>
      <c r="C2" s="301" t="s">
        <v>818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8">
      <c r="E3" s="300" t="s">
        <v>556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</row>
    <row r="4" spans="1:18" ht="58.5" customHeight="1">
      <c r="A4" s="111"/>
      <c r="B4" s="301" t="s">
        <v>552</v>
      </c>
      <c r="C4" s="301"/>
      <c r="D4" s="301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3"/>
    </row>
    <row r="5" spans="1:18" ht="17.25" hidden="1" customHeight="1">
      <c r="A5" s="111"/>
      <c r="B5" s="11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</row>
    <row r="6" spans="1:18" ht="57" customHeight="1">
      <c r="A6" s="304" t="s">
        <v>576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5"/>
    </row>
    <row r="7" spans="1:18" hidden="1">
      <c r="A7" s="88"/>
      <c r="B7" s="88"/>
      <c r="C7" s="88"/>
      <c r="D7" s="88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8">
      <c r="A8" s="88"/>
      <c r="B8" s="88"/>
      <c r="C8" s="88"/>
      <c r="D8" s="88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 t="s">
        <v>225</v>
      </c>
    </row>
    <row r="9" spans="1:18" ht="36.75" customHeight="1">
      <c r="A9" s="33" t="s">
        <v>93</v>
      </c>
      <c r="B9" s="33" t="s">
        <v>72</v>
      </c>
      <c r="C9" s="33" t="s">
        <v>113</v>
      </c>
      <c r="D9" s="33" t="s">
        <v>73</v>
      </c>
      <c r="E9" s="20" t="s">
        <v>527</v>
      </c>
      <c r="F9" s="20" t="s">
        <v>589</v>
      </c>
      <c r="G9" s="20" t="s">
        <v>589</v>
      </c>
      <c r="H9" s="20" t="s">
        <v>590</v>
      </c>
      <c r="I9" s="20" t="s">
        <v>589</v>
      </c>
      <c r="J9" s="20" t="s">
        <v>590</v>
      </c>
      <c r="K9" s="20" t="s">
        <v>589</v>
      </c>
      <c r="L9" s="20" t="s">
        <v>590</v>
      </c>
      <c r="M9" s="20" t="s">
        <v>589</v>
      </c>
      <c r="N9" s="20" t="s">
        <v>590</v>
      </c>
      <c r="O9" s="20" t="s">
        <v>589</v>
      </c>
      <c r="P9" s="20" t="s">
        <v>590</v>
      </c>
      <c r="Q9" s="20" t="s">
        <v>589</v>
      </c>
      <c r="R9" s="20" t="s">
        <v>590</v>
      </c>
    </row>
    <row r="10" spans="1:18" ht="30.75" customHeight="1">
      <c r="A10" s="12" t="s">
        <v>74</v>
      </c>
      <c r="B10" s="33"/>
      <c r="C10" s="33"/>
      <c r="D10" s="33"/>
      <c r="E10" s="61">
        <f>SUM(E11,E76,E84,E109,E158,E192,E254,E295,E333,E347,E353,E359)</f>
        <v>1078703.3</v>
      </c>
      <c r="F10" s="61">
        <f>SUM(F11,F76,F84,F109,F158,F192,F254,F295,F333,F347,F353,F359)</f>
        <v>27028.399999999998</v>
      </c>
      <c r="G10" s="61">
        <f>G11+G76+G84+G109+G158+G192+G254+G295+G333+G347+G353+G359</f>
        <v>11565.9</v>
      </c>
      <c r="H10" s="61">
        <f>E10+F10+G10</f>
        <v>1117297.5999999999</v>
      </c>
      <c r="I10" s="61">
        <f>I359</f>
        <v>1445</v>
      </c>
      <c r="J10" s="61">
        <f>H10+I10</f>
        <v>1118742.5999999999</v>
      </c>
      <c r="K10" s="61">
        <f>K359</f>
        <v>1145</v>
      </c>
      <c r="L10" s="61">
        <f>J10+K10</f>
        <v>1119887.5999999999</v>
      </c>
      <c r="M10" s="61">
        <f>M158+M192+M254+M295+M359</f>
        <v>4673</v>
      </c>
      <c r="N10" s="61">
        <f>L10+M10</f>
        <v>1124560.5999999999</v>
      </c>
      <c r="O10" s="61">
        <f>O359</f>
        <v>13560</v>
      </c>
      <c r="P10" s="61">
        <f>N10+O10</f>
        <v>1138120.5999999999</v>
      </c>
      <c r="Q10" s="61">
        <f>Q11+Q109+Q158+Q192+Q254+Q295+Q333</f>
        <v>65938.899999999994</v>
      </c>
      <c r="R10" s="61">
        <f>P10+Q10</f>
        <v>1204059.4999999998</v>
      </c>
    </row>
    <row r="11" spans="1:18" ht="21" customHeight="1">
      <c r="A11" s="12" t="s">
        <v>75</v>
      </c>
      <c r="B11" s="32" t="s">
        <v>76</v>
      </c>
      <c r="C11" s="32"/>
      <c r="D11" s="32"/>
      <c r="E11" s="61">
        <f>SUM(E12,E20,E28,E43,E65,E70,E58)</f>
        <v>61735.5</v>
      </c>
      <c r="F11" s="61">
        <f>SUM(F12,F20,F28,F43,F65,F70,F58)</f>
        <v>-0.5</v>
      </c>
      <c r="G11" s="61"/>
      <c r="H11" s="61">
        <f t="shared" ref="H11:H79" si="0">E11+F11+G11</f>
        <v>61735</v>
      </c>
      <c r="I11" s="61"/>
      <c r="J11" s="61">
        <f t="shared" ref="J11:J79" si="1">H11+I11</f>
        <v>61735</v>
      </c>
      <c r="K11" s="61"/>
      <c r="L11" s="61">
        <f t="shared" ref="L11:L79" si="2">J11+K11</f>
        <v>61735</v>
      </c>
      <c r="M11" s="61"/>
      <c r="N11" s="61">
        <f t="shared" ref="N11:N79" si="3">L11+M11</f>
        <v>61735</v>
      </c>
      <c r="O11" s="61"/>
      <c r="P11" s="61">
        <f t="shared" ref="P11:P79" si="4">N11+O11</f>
        <v>61735</v>
      </c>
      <c r="Q11" s="61">
        <f>Q12+Q28+Q43+Q58</f>
        <v>2235</v>
      </c>
      <c r="R11" s="61">
        <f t="shared" ref="R11:R74" si="5">P11+Q11</f>
        <v>63970</v>
      </c>
    </row>
    <row r="12" spans="1:18" ht="38.25" customHeight="1">
      <c r="A12" s="12" t="s">
        <v>77</v>
      </c>
      <c r="B12" s="32" t="s">
        <v>78</v>
      </c>
      <c r="C12" s="32"/>
      <c r="D12" s="32"/>
      <c r="E12" s="61">
        <f>SUM(E14)</f>
        <v>2332</v>
      </c>
      <c r="F12" s="61"/>
      <c r="G12" s="61"/>
      <c r="H12" s="61">
        <f t="shared" si="0"/>
        <v>2332</v>
      </c>
      <c r="I12" s="61"/>
      <c r="J12" s="61">
        <f t="shared" si="1"/>
        <v>2332</v>
      </c>
      <c r="K12" s="61"/>
      <c r="L12" s="61">
        <f t="shared" si="2"/>
        <v>2332</v>
      </c>
      <c r="M12" s="61"/>
      <c r="N12" s="61">
        <f t="shared" si="3"/>
        <v>2332</v>
      </c>
      <c r="O12" s="61"/>
      <c r="P12" s="61">
        <f t="shared" si="4"/>
        <v>2332</v>
      </c>
      <c r="Q12" s="61">
        <f>Q13</f>
        <v>156.19999999999999</v>
      </c>
      <c r="R12" s="61">
        <f t="shared" si="5"/>
        <v>2488.1999999999998</v>
      </c>
    </row>
    <row r="13" spans="1:18" ht="32.25" customHeight="1">
      <c r="A13" s="12" t="s">
        <v>205</v>
      </c>
      <c r="B13" s="32" t="s">
        <v>78</v>
      </c>
      <c r="C13" s="32" t="s">
        <v>154</v>
      </c>
      <c r="D13" s="32"/>
      <c r="E13" s="61">
        <f>SUM(E14)</f>
        <v>2332</v>
      </c>
      <c r="F13" s="61"/>
      <c r="G13" s="61"/>
      <c r="H13" s="61">
        <f t="shared" si="0"/>
        <v>2332</v>
      </c>
      <c r="I13" s="61"/>
      <c r="J13" s="61">
        <f t="shared" si="1"/>
        <v>2332</v>
      </c>
      <c r="K13" s="61"/>
      <c r="L13" s="61">
        <f t="shared" si="2"/>
        <v>2332</v>
      </c>
      <c r="M13" s="61"/>
      <c r="N13" s="61">
        <f t="shared" si="3"/>
        <v>2332</v>
      </c>
      <c r="O13" s="61"/>
      <c r="P13" s="61">
        <f t="shared" si="4"/>
        <v>2332</v>
      </c>
      <c r="Q13" s="61">
        <f>Q18</f>
        <v>156.19999999999999</v>
      </c>
      <c r="R13" s="61">
        <f t="shared" si="5"/>
        <v>2488.1999999999998</v>
      </c>
    </row>
    <row r="14" spans="1:18" ht="22.5" customHeight="1">
      <c r="A14" s="13" t="s">
        <v>79</v>
      </c>
      <c r="B14" s="18" t="s">
        <v>78</v>
      </c>
      <c r="C14" s="18" t="s">
        <v>155</v>
      </c>
      <c r="D14" s="18"/>
      <c r="E14" s="62">
        <f>SUM(E15,E17)</f>
        <v>2332</v>
      </c>
      <c r="F14" s="62"/>
      <c r="G14" s="62"/>
      <c r="H14" s="61">
        <f t="shared" si="0"/>
        <v>2332</v>
      </c>
      <c r="I14" s="62"/>
      <c r="J14" s="61">
        <f t="shared" si="1"/>
        <v>2332</v>
      </c>
      <c r="K14" s="62"/>
      <c r="L14" s="61">
        <f t="shared" si="2"/>
        <v>2332</v>
      </c>
      <c r="M14" s="62"/>
      <c r="N14" s="61">
        <f t="shared" si="3"/>
        <v>2332</v>
      </c>
      <c r="O14" s="62"/>
      <c r="P14" s="61">
        <f t="shared" si="4"/>
        <v>2332</v>
      </c>
      <c r="Q14" s="62"/>
      <c r="R14" s="61">
        <f t="shared" si="5"/>
        <v>2332</v>
      </c>
    </row>
    <row r="15" spans="1:18" ht="30.75" customHeight="1">
      <c r="A15" s="13" t="s">
        <v>117</v>
      </c>
      <c r="B15" s="18" t="s">
        <v>78</v>
      </c>
      <c r="C15" s="18" t="s">
        <v>156</v>
      </c>
      <c r="D15" s="18"/>
      <c r="E15" s="62">
        <f>SUM(E16)</f>
        <v>1807</v>
      </c>
      <c r="F15" s="62"/>
      <c r="G15" s="62"/>
      <c r="H15" s="61">
        <f t="shared" si="0"/>
        <v>1807</v>
      </c>
      <c r="I15" s="62"/>
      <c r="J15" s="61">
        <f t="shared" si="1"/>
        <v>1807</v>
      </c>
      <c r="K15" s="62"/>
      <c r="L15" s="61">
        <f t="shared" si="2"/>
        <v>1807</v>
      </c>
      <c r="M15" s="62"/>
      <c r="N15" s="61">
        <f t="shared" si="3"/>
        <v>1807</v>
      </c>
      <c r="O15" s="62"/>
      <c r="P15" s="61">
        <f t="shared" si="4"/>
        <v>1807</v>
      </c>
      <c r="Q15" s="62"/>
      <c r="R15" s="61">
        <f t="shared" si="5"/>
        <v>1807</v>
      </c>
    </row>
    <row r="16" spans="1:18" ht="30" customHeight="1">
      <c r="A16" s="13" t="s">
        <v>119</v>
      </c>
      <c r="B16" s="18" t="s">
        <v>78</v>
      </c>
      <c r="C16" s="18" t="s">
        <v>156</v>
      </c>
      <c r="D16" s="18" t="s">
        <v>118</v>
      </c>
      <c r="E16" s="62">
        <v>1807</v>
      </c>
      <c r="F16" s="62"/>
      <c r="G16" s="62"/>
      <c r="H16" s="61">
        <f t="shared" si="0"/>
        <v>1807</v>
      </c>
      <c r="I16" s="62"/>
      <c r="J16" s="61">
        <f t="shared" si="1"/>
        <v>1807</v>
      </c>
      <c r="K16" s="62"/>
      <c r="L16" s="61">
        <f t="shared" si="2"/>
        <v>1807</v>
      </c>
      <c r="M16" s="62"/>
      <c r="N16" s="61">
        <f t="shared" si="3"/>
        <v>1807</v>
      </c>
      <c r="O16" s="62"/>
      <c r="P16" s="61">
        <f t="shared" si="4"/>
        <v>1807</v>
      </c>
      <c r="Q16" s="62"/>
      <c r="R16" s="61">
        <f t="shared" si="5"/>
        <v>1807</v>
      </c>
    </row>
    <row r="17" spans="1:18" ht="28.5" customHeight="1">
      <c r="A17" s="13" t="s">
        <v>106</v>
      </c>
      <c r="B17" s="18" t="s">
        <v>78</v>
      </c>
      <c r="C17" s="18" t="s">
        <v>157</v>
      </c>
      <c r="D17" s="18"/>
      <c r="E17" s="62">
        <f>E19</f>
        <v>525</v>
      </c>
      <c r="F17" s="62"/>
      <c r="G17" s="62"/>
      <c r="H17" s="61">
        <f t="shared" si="0"/>
        <v>525</v>
      </c>
      <c r="I17" s="62"/>
      <c r="J17" s="61">
        <f t="shared" si="1"/>
        <v>525</v>
      </c>
      <c r="K17" s="62"/>
      <c r="L17" s="61">
        <f t="shared" si="2"/>
        <v>525</v>
      </c>
      <c r="M17" s="62"/>
      <c r="N17" s="61">
        <f t="shared" si="3"/>
        <v>525</v>
      </c>
      <c r="O17" s="62"/>
      <c r="P17" s="61">
        <f t="shared" si="4"/>
        <v>525</v>
      </c>
      <c r="Q17" s="62"/>
      <c r="R17" s="61">
        <f t="shared" si="5"/>
        <v>525</v>
      </c>
    </row>
    <row r="18" spans="1:18" ht="28.5" customHeight="1">
      <c r="A18" s="181" t="s">
        <v>797</v>
      </c>
      <c r="B18" s="183" t="s">
        <v>78</v>
      </c>
      <c r="C18" s="184" t="s">
        <v>798</v>
      </c>
      <c r="D18" s="184" t="s">
        <v>118</v>
      </c>
      <c r="E18" s="184" t="s">
        <v>118</v>
      </c>
      <c r="F18" s="185"/>
      <c r="G18" s="185"/>
      <c r="H18" s="185"/>
      <c r="I18" s="170"/>
      <c r="J18" s="185"/>
      <c r="K18" s="170"/>
      <c r="L18" s="185"/>
      <c r="M18" s="170"/>
      <c r="N18" s="185"/>
      <c r="O18" s="170"/>
      <c r="P18" s="185"/>
      <c r="Q18" s="279">
        <v>156.19999999999999</v>
      </c>
      <c r="R18" s="61">
        <f t="shared" si="5"/>
        <v>156.19999999999999</v>
      </c>
    </row>
    <row r="19" spans="1:18" ht="32.25" customHeight="1">
      <c r="A19" s="13" t="s">
        <v>115</v>
      </c>
      <c r="B19" s="18" t="s">
        <v>78</v>
      </c>
      <c r="C19" s="18" t="s">
        <v>157</v>
      </c>
      <c r="D19" s="18" t="s">
        <v>114</v>
      </c>
      <c r="E19" s="62">
        <v>525</v>
      </c>
      <c r="F19" s="62"/>
      <c r="G19" s="62"/>
      <c r="H19" s="61">
        <f t="shared" si="0"/>
        <v>525</v>
      </c>
      <c r="I19" s="62"/>
      <c r="J19" s="61">
        <f t="shared" si="1"/>
        <v>525</v>
      </c>
      <c r="K19" s="62"/>
      <c r="L19" s="61">
        <f t="shared" si="2"/>
        <v>525</v>
      </c>
      <c r="M19" s="62"/>
      <c r="N19" s="61">
        <f t="shared" si="3"/>
        <v>525</v>
      </c>
      <c r="O19" s="62"/>
      <c r="P19" s="61">
        <f t="shared" si="4"/>
        <v>525</v>
      </c>
      <c r="Q19" s="62"/>
      <c r="R19" s="61">
        <f t="shared" si="5"/>
        <v>525</v>
      </c>
    </row>
    <row r="20" spans="1:18" ht="54.75" hidden="1" customHeight="1">
      <c r="A20" s="12" t="s">
        <v>111</v>
      </c>
      <c r="B20" s="32" t="s">
        <v>228</v>
      </c>
      <c r="C20" s="32"/>
      <c r="D20" s="32"/>
      <c r="E20" s="61">
        <f>SUM(E22)</f>
        <v>2006</v>
      </c>
      <c r="F20" s="61">
        <f>SUM(F22)</f>
        <v>0</v>
      </c>
      <c r="G20" s="61"/>
      <c r="H20" s="61">
        <f t="shared" si="0"/>
        <v>2006</v>
      </c>
      <c r="I20" s="61"/>
      <c r="J20" s="61">
        <f t="shared" si="1"/>
        <v>2006</v>
      </c>
      <c r="K20" s="61"/>
      <c r="L20" s="61">
        <f t="shared" si="2"/>
        <v>2006</v>
      </c>
      <c r="M20" s="61"/>
      <c r="N20" s="61">
        <f t="shared" si="3"/>
        <v>2006</v>
      </c>
      <c r="O20" s="61"/>
      <c r="P20" s="61">
        <f t="shared" si="4"/>
        <v>2006</v>
      </c>
      <c r="Q20" s="61"/>
      <c r="R20" s="61">
        <f t="shared" si="5"/>
        <v>2006</v>
      </c>
    </row>
    <row r="21" spans="1:18" ht="28.5" hidden="1" customHeight="1">
      <c r="A21" s="12" t="s">
        <v>205</v>
      </c>
      <c r="B21" s="32" t="s">
        <v>228</v>
      </c>
      <c r="C21" s="32" t="s">
        <v>154</v>
      </c>
      <c r="D21" s="32"/>
      <c r="E21" s="61">
        <f>SUM(E22)</f>
        <v>2006</v>
      </c>
      <c r="F21" s="61"/>
      <c r="G21" s="61"/>
      <c r="H21" s="61">
        <f t="shared" si="0"/>
        <v>2006</v>
      </c>
      <c r="I21" s="61"/>
      <c r="J21" s="61">
        <f t="shared" si="1"/>
        <v>2006</v>
      </c>
      <c r="K21" s="61"/>
      <c r="L21" s="61">
        <f t="shared" si="2"/>
        <v>2006</v>
      </c>
      <c r="M21" s="61"/>
      <c r="N21" s="61">
        <f t="shared" si="3"/>
        <v>2006</v>
      </c>
      <c r="O21" s="61"/>
      <c r="P21" s="61">
        <f t="shared" si="4"/>
        <v>2006</v>
      </c>
      <c r="Q21" s="61"/>
      <c r="R21" s="61">
        <f t="shared" si="5"/>
        <v>2006</v>
      </c>
    </row>
    <row r="22" spans="1:18" ht="27" hidden="1" customHeight="1">
      <c r="A22" s="13" t="s">
        <v>227</v>
      </c>
      <c r="B22" s="18" t="s">
        <v>228</v>
      </c>
      <c r="C22" s="18" t="s">
        <v>158</v>
      </c>
      <c r="D22" s="18"/>
      <c r="E22" s="62">
        <f>SUM(E23,E25)+E27</f>
        <v>2006</v>
      </c>
      <c r="F22" s="62"/>
      <c r="G22" s="62"/>
      <c r="H22" s="61">
        <f t="shared" si="0"/>
        <v>2006</v>
      </c>
      <c r="I22" s="62"/>
      <c r="J22" s="61">
        <f t="shared" si="1"/>
        <v>2006</v>
      </c>
      <c r="K22" s="62"/>
      <c r="L22" s="61">
        <f t="shared" si="2"/>
        <v>2006</v>
      </c>
      <c r="M22" s="62"/>
      <c r="N22" s="61">
        <f t="shared" si="3"/>
        <v>2006</v>
      </c>
      <c r="O22" s="62"/>
      <c r="P22" s="61">
        <f t="shared" si="4"/>
        <v>2006</v>
      </c>
      <c r="Q22" s="62"/>
      <c r="R22" s="61">
        <f t="shared" si="5"/>
        <v>2006</v>
      </c>
    </row>
    <row r="23" spans="1:18" ht="33" hidden="1" customHeight="1">
      <c r="A23" s="13" t="s">
        <v>117</v>
      </c>
      <c r="B23" s="18" t="s">
        <v>228</v>
      </c>
      <c r="C23" s="18" t="s">
        <v>159</v>
      </c>
      <c r="D23" s="18"/>
      <c r="E23" s="62">
        <f>SUM(E24)</f>
        <v>1591</v>
      </c>
      <c r="F23" s="62"/>
      <c r="G23" s="62"/>
      <c r="H23" s="61">
        <f t="shared" si="0"/>
        <v>1591</v>
      </c>
      <c r="I23" s="62"/>
      <c r="J23" s="61">
        <f t="shared" si="1"/>
        <v>1591</v>
      </c>
      <c r="K23" s="62"/>
      <c r="L23" s="61">
        <f t="shared" si="2"/>
        <v>1591</v>
      </c>
      <c r="M23" s="62"/>
      <c r="N23" s="61">
        <f t="shared" si="3"/>
        <v>1591</v>
      </c>
      <c r="O23" s="62"/>
      <c r="P23" s="61">
        <f t="shared" si="4"/>
        <v>1591</v>
      </c>
      <c r="Q23" s="62"/>
      <c r="R23" s="61">
        <f t="shared" si="5"/>
        <v>1591</v>
      </c>
    </row>
    <row r="24" spans="1:18" ht="28.5" hidden="1" customHeight="1">
      <c r="A24" s="13" t="s">
        <v>119</v>
      </c>
      <c r="B24" s="18" t="s">
        <v>228</v>
      </c>
      <c r="C24" s="18" t="s">
        <v>159</v>
      </c>
      <c r="D24" s="18" t="s">
        <v>118</v>
      </c>
      <c r="E24" s="62">
        <v>1591</v>
      </c>
      <c r="F24" s="62"/>
      <c r="G24" s="62"/>
      <c r="H24" s="61">
        <f t="shared" si="0"/>
        <v>1591</v>
      </c>
      <c r="I24" s="62"/>
      <c r="J24" s="61">
        <f t="shared" si="1"/>
        <v>1591</v>
      </c>
      <c r="K24" s="62"/>
      <c r="L24" s="61">
        <f t="shared" si="2"/>
        <v>1591</v>
      </c>
      <c r="M24" s="62"/>
      <c r="N24" s="61">
        <f t="shared" si="3"/>
        <v>1591</v>
      </c>
      <c r="O24" s="62"/>
      <c r="P24" s="61">
        <f t="shared" si="4"/>
        <v>1591</v>
      </c>
      <c r="Q24" s="62"/>
      <c r="R24" s="61">
        <f t="shared" si="5"/>
        <v>1591</v>
      </c>
    </row>
    <row r="25" spans="1:18" ht="27.75" hidden="1" customHeight="1">
      <c r="A25" s="13" t="s">
        <v>106</v>
      </c>
      <c r="B25" s="18" t="s">
        <v>228</v>
      </c>
      <c r="C25" s="18" t="s">
        <v>160</v>
      </c>
      <c r="D25" s="18"/>
      <c r="E25" s="62">
        <f>E26</f>
        <v>415</v>
      </c>
      <c r="F25" s="62"/>
      <c r="G25" s="62"/>
      <c r="H25" s="61">
        <f t="shared" si="0"/>
        <v>415</v>
      </c>
      <c r="I25" s="62"/>
      <c r="J25" s="61">
        <f t="shared" si="1"/>
        <v>415</v>
      </c>
      <c r="K25" s="62"/>
      <c r="L25" s="61">
        <f t="shared" si="2"/>
        <v>415</v>
      </c>
      <c r="M25" s="62"/>
      <c r="N25" s="61">
        <f t="shared" si="3"/>
        <v>415</v>
      </c>
      <c r="O25" s="62"/>
      <c r="P25" s="61">
        <f t="shared" si="4"/>
        <v>415</v>
      </c>
      <c r="Q25" s="62"/>
      <c r="R25" s="61">
        <f t="shared" si="5"/>
        <v>415</v>
      </c>
    </row>
    <row r="26" spans="1:18" ht="30.75" hidden="1" customHeight="1">
      <c r="A26" s="13" t="s">
        <v>115</v>
      </c>
      <c r="B26" s="18" t="s">
        <v>228</v>
      </c>
      <c r="C26" s="18" t="s">
        <v>160</v>
      </c>
      <c r="D26" s="18" t="s">
        <v>114</v>
      </c>
      <c r="E26" s="62">
        <v>415</v>
      </c>
      <c r="F26" s="62"/>
      <c r="G26" s="62"/>
      <c r="H26" s="61">
        <f t="shared" si="0"/>
        <v>415</v>
      </c>
      <c r="I26" s="62"/>
      <c r="J26" s="61">
        <f t="shared" si="1"/>
        <v>415</v>
      </c>
      <c r="K26" s="62"/>
      <c r="L26" s="61">
        <f t="shared" si="2"/>
        <v>415</v>
      </c>
      <c r="M26" s="62"/>
      <c r="N26" s="61">
        <f t="shared" si="3"/>
        <v>415</v>
      </c>
      <c r="O26" s="62"/>
      <c r="P26" s="61">
        <f t="shared" si="4"/>
        <v>415</v>
      </c>
      <c r="Q26" s="62"/>
      <c r="R26" s="61">
        <f t="shared" si="5"/>
        <v>415</v>
      </c>
    </row>
    <row r="27" spans="1:18" ht="24.75" hidden="1" customHeight="1">
      <c r="A27" s="13" t="s">
        <v>498</v>
      </c>
      <c r="B27" s="68" t="s">
        <v>228</v>
      </c>
      <c r="C27" s="18" t="s">
        <v>497</v>
      </c>
      <c r="D27" s="18" t="s">
        <v>114</v>
      </c>
      <c r="E27" s="62">
        <v>0</v>
      </c>
      <c r="F27" s="62"/>
      <c r="G27" s="62"/>
      <c r="H27" s="61">
        <f t="shared" si="0"/>
        <v>0</v>
      </c>
      <c r="I27" s="62"/>
      <c r="J27" s="61">
        <f t="shared" si="1"/>
        <v>0</v>
      </c>
      <c r="K27" s="62"/>
      <c r="L27" s="61">
        <f t="shared" si="2"/>
        <v>0</v>
      </c>
      <c r="M27" s="62"/>
      <c r="N27" s="61">
        <f t="shared" si="3"/>
        <v>0</v>
      </c>
      <c r="O27" s="62"/>
      <c r="P27" s="61">
        <f t="shared" si="4"/>
        <v>0</v>
      </c>
      <c r="Q27" s="62"/>
      <c r="R27" s="61">
        <f t="shared" si="5"/>
        <v>0</v>
      </c>
    </row>
    <row r="28" spans="1:18" ht="42" customHeight="1">
      <c r="A28" s="12" t="s">
        <v>229</v>
      </c>
      <c r="B28" s="32" t="s">
        <v>230</v>
      </c>
      <c r="C28" s="32"/>
      <c r="D28" s="32"/>
      <c r="E28" s="61">
        <f>SUM(E29)</f>
        <v>42152</v>
      </c>
      <c r="F28" s="61">
        <f>SUM(F29)</f>
        <v>0</v>
      </c>
      <c r="G28" s="61"/>
      <c r="H28" s="61">
        <f t="shared" si="0"/>
        <v>42152</v>
      </c>
      <c r="I28" s="61"/>
      <c r="J28" s="61">
        <f t="shared" si="1"/>
        <v>42152</v>
      </c>
      <c r="K28" s="61"/>
      <c r="L28" s="61">
        <f t="shared" si="2"/>
        <v>42152</v>
      </c>
      <c r="M28" s="61"/>
      <c r="N28" s="61">
        <f t="shared" si="3"/>
        <v>42152</v>
      </c>
      <c r="O28" s="61"/>
      <c r="P28" s="61">
        <f t="shared" si="4"/>
        <v>42152</v>
      </c>
      <c r="Q28" s="61">
        <f>Q29</f>
        <v>1318</v>
      </c>
      <c r="R28" s="61">
        <f t="shared" si="5"/>
        <v>43470</v>
      </c>
    </row>
    <row r="29" spans="1:18" ht="31.5" customHeight="1">
      <c r="A29" s="12" t="s">
        <v>206</v>
      </c>
      <c r="B29" s="32" t="s">
        <v>230</v>
      </c>
      <c r="C29" s="32" t="s">
        <v>162</v>
      </c>
      <c r="D29" s="32"/>
      <c r="E29" s="61">
        <f>SUM(E30,E36)</f>
        <v>42152</v>
      </c>
      <c r="F29" s="61">
        <f>SUM(F30,F36)</f>
        <v>0</v>
      </c>
      <c r="G29" s="61"/>
      <c r="H29" s="61">
        <f t="shared" si="0"/>
        <v>42152</v>
      </c>
      <c r="I29" s="61"/>
      <c r="J29" s="61">
        <f t="shared" si="1"/>
        <v>42152</v>
      </c>
      <c r="K29" s="61"/>
      <c r="L29" s="61">
        <f t="shared" si="2"/>
        <v>42152</v>
      </c>
      <c r="M29" s="61"/>
      <c r="N29" s="61">
        <f t="shared" si="3"/>
        <v>42152</v>
      </c>
      <c r="O29" s="61"/>
      <c r="P29" s="61">
        <f t="shared" si="4"/>
        <v>42152</v>
      </c>
      <c r="Q29" s="61">
        <f>Q30+Q36</f>
        <v>1318</v>
      </c>
      <c r="R29" s="61">
        <f t="shared" si="5"/>
        <v>43470</v>
      </c>
    </row>
    <row r="30" spans="1:18" ht="41.25" customHeight="1">
      <c r="A30" s="13" t="s">
        <v>231</v>
      </c>
      <c r="B30" s="18" t="s">
        <v>230</v>
      </c>
      <c r="C30" s="18" t="s">
        <v>163</v>
      </c>
      <c r="D30" s="18"/>
      <c r="E30" s="62">
        <f>E31</f>
        <v>2249</v>
      </c>
      <c r="F30" s="62"/>
      <c r="G30" s="62"/>
      <c r="H30" s="61">
        <f t="shared" si="0"/>
        <v>2249</v>
      </c>
      <c r="I30" s="62"/>
      <c r="J30" s="61">
        <f t="shared" si="1"/>
        <v>2249</v>
      </c>
      <c r="K30" s="62"/>
      <c r="L30" s="61">
        <f t="shared" si="2"/>
        <v>2249</v>
      </c>
      <c r="M30" s="62"/>
      <c r="N30" s="61">
        <f t="shared" si="3"/>
        <v>2249</v>
      </c>
      <c r="O30" s="62"/>
      <c r="P30" s="61">
        <f t="shared" si="4"/>
        <v>2249</v>
      </c>
      <c r="Q30" s="62">
        <f>Q33</f>
        <v>130.19999999999999</v>
      </c>
      <c r="R30" s="61">
        <f t="shared" si="5"/>
        <v>2379.1999999999998</v>
      </c>
    </row>
    <row r="31" spans="1:18" ht="33" customHeight="1">
      <c r="A31" s="13" t="s">
        <v>117</v>
      </c>
      <c r="B31" s="18" t="s">
        <v>230</v>
      </c>
      <c r="C31" s="18" t="s">
        <v>164</v>
      </c>
      <c r="D31" s="18"/>
      <c r="E31" s="62">
        <f>E32+E35</f>
        <v>2249</v>
      </c>
      <c r="F31" s="62"/>
      <c r="G31" s="62"/>
      <c r="H31" s="61">
        <f t="shared" si="0"/>
        <v>2249</v>
      </c>
      <c r="I31" s="62"/>
      <c r="J31" s="61">
        <f t="shared" si="1"/>
        <v>2249</v>
      </c>
      <c r="K31" s="62"/>
      <c r="L31" s="61">
        <f t="shared" si="2"/>
        <v>2249</v>
      </c>
      <c r="M31" s="62"/>
      <c r="N31" s="61">
        <f t="shared" si="3"/>
        <v>2249</v>
      </c>
      <c r="O31" s="62"/>
      <c r="P31" s="61">
        <f t="shared" si="4"/>
        <v>2249</v>
      </c>
      <c r="Q31" s="62"/>
      <c r="R31" s="61">
        <f t="shared" si="5"/>
        <v>2249</v>
      </c>
    </row>
    <row r="32" spans="1:18" ht="32.25" customHeight="1">
      <c r="A32" s="13" t="s">
        <v>119</v>
      </c>
      <c r="B32" s="18" t="s">
        <v>230</v>
      </c>
      <c r="C32" s="18" t="s">
        <v>164</v>
      </c>
      <c r="D32" s="18" t="s">
        <v>118</v>
      </c>
      <c r="E32" s="62">
        <v>1249</v>
      </c>
      <c r="F32" s="62"/>
      <c r="G32" s="62"/>
      <c r="H32" s="61">
        <f t="shared" si="0"/>
        <v>1249</v>
      </c>
      <c r="I32" s="62"/>
      <c r="J32" s="61">
        <f t="shared" si="1"/>
        <v>1249</v>
      </c>
      <c r="K32" s="62"/>
      <c r="L32" s="61">
        <f t="shared" si="2"/>
        <v>1249</v>
      </c>
      <c r="M32" s="62"/>
      <c r="N32" s="61">
        <f t="shared" si="3"/>
        <v>1249</v>
      </c>
      <c r="O32" s="62"/>
      <c r="P32" s="61">
        <f t="shared" si="4"/>
        <v>1249</v>
      </c>
      <c r="Q32" s="62"/>
      <c r="R32" s="61">
        <f t="shared" si="5"/>
        <v>1249</v>
      </c>
    </row>
    <row r="33" spans="1:18" ht="32.25" customHeight="1">
      <c r="A33" s="181" t="s">
        <v>797</v>
      </c>
      <c r="B33" s="18" t="s">
        <v>230</v>
      </c>
      <c r="C33" s="18" t="s">
        <v>799</v>
      </c>
      <c r="D33" s="18" t="s">
        <v>118</v>
      </c>
      <c r="E33" s="62"/>
      <c r="F33" s="62"/>
      <c r="G33" s="62"/>
      <c r="H33" s="61"/>
      <c r="I33" s="62"/>
      <c r="J33" s="61"/>
      <c r="K33" s="62"/>
      <c r="L33" s="61"/>
      <c r="M33" s="62"/>
      <c r="N33" s="61"/>
      <c r="O33" s="62"/>
      <c r="P33" s="61"/>
      <c r="Q33" s="62">
        <v>130.19999999999999</v>
      </c>
      <c r="R33" s="61">
        <f t="shared" si="5"/>
        <v>130.19999999999999</v>
      </c>
    </row>
    <row r="34" spans="1:18" ht="27.75" customHeight="1">
      <c r="A34" s="13" t="s">
        <v>106</v>
      </c>
      <c r="B34" s="18" t="s">
        <v>230</v>
      </c>
      <c r="C34" s="18" t="s">
        <v>165</v>
      </c>
      <c r="D34" s="18"/>
      <c r="E34" s="62"/>
      <c r="F34" s="62"/>
      <c r="G34" s="62"/>
      <c r="H34" s="61">
        <f t="shared" si="0"/>
        <v>0</v>
      </c>
      <c r="I34" s="62"/>
      <c r="J34" s="61">
        <f t="shared" si="1"/>
        <v>0</v>
      </c>
      <c r="K34" s="62"/>
      <c r="L34" s="61">
        <f t="shared" si="2"/>
        <v>0</v>
      </c>
      <c r="M34" s="62"/>
      <c r="N34" s="61">
        <f t="shared" si="3"/>
        <v>0</v>
      </c>
      <c r="O34" s="62"/>
      <c r="P34" s="61">
        <f t="shared" si="4"/>
        <v>0</v>
      </c>
      <c r="Q34" s="62"/>
      <c r="R34" s="61">
        <f t="shared" si="5"/>
        <v>0</v>
      </c>
    </row>
    <row r="35" spans="1:18" ht="29.25" customHeight="1">
      <c r="A35" s="13" t="s">
        <v>119</v>
      </c>
      <c r="B35" s="18" t="s">
        <v>230</v>
      </c>
      <c r="C35" s="18" t="s">
        <v>165</v>
      </c>
      <c r="D35" s="18" t="s">
        <v>540</v>
      </c>
      <c r="E35" s="62">
        <v>1000</v>
      </c>
      <c r="F35" s="62"/>
      <c r="G35" s="62"/>
      <c r="H35" s="61">
        <f t="shared" si="0"/>
        <v>1000</v>
      </c>
      <c r="I35" s="62"/>
      <c r="J35" s="61">
        <f t="shared" si="1"/>
        <v>1000</v>
      </c>
      <c r="K35" s="62"/>
      <c r="L35" s="61">
        <f t="shared" si="2"/>
        <v>1000</v>
      </c>
      <c r="M35" s="62"/>
      <c r="N35" s="61">
        <f t="shared" si="3"/>
        <v>1000</v>
      </c>
      <c r="O35" s="62"/>
      <c r="P35" s="61">
        <f t="shared" si="4"/>
        <v>1000</v>
      </c>
      <c r="Q35" s="62"/>
      <c r="R35" s="61">
        <f t="shared" si="5"/>
        <v>1000</v>
      </c>
    </row>
    <row r="36" spans="1:18" ht="23.25" customHeight="1">
      <c r="A36" s="13" t="s">
        <v>112</v>
      </c>
      <c r="B36" s="18" t="s">
        <v>230</v>
      </c>
      <c r="C36" s="18" t="s">
        <v>166</v>
      </c>
      <c r="D36" s="18"/>
      <c r="E36" s="62">
        <f>SUM(E37,E39)</f>
        <v>39903</v>
      </c>
      <c r="F36" s="62"/>
      <c r="G36" s="62"/>
      <c r="H36" s="61">
        <f t="shared" si="0"/>
        <v>39903</v>
      </c>
      <c r="I36" s="62"/>
      <c r="J36" s="61">
        <f t="shared" si="1"/>
        <v>39903</v>
      </c>
      <c r="K36" s="62"/>
      <c r="L36" s="61">
        <f t="shared" si="2"/>
        <v>39903</v>
      </c>
      <c r="M36" s="62"/>
      <c r="N36" s="61">
        <f t="shared" si="3"/>
        <v>39903</v>
      </c>
      <c r="O36" s="62"/>
      <c r="P36" s="61">
        <f t="shared" si="4"/>
        <v>39903</v>
      </c>
      <c r="Q36" s="62">
        <f>Q42</f>
        <v>1187.8</v>
      </c>
      <c r="R36" s="61">
        <f t="shared" si="5"/>
        <v>41090.800000000003</v>
      </c>
    </row>
    <row r="37" spans="1:18" ht="29.25" customHeight="1">
      <c r="A37" s="13" t="s">
        <v>117</v>
      </c>
      <c r="B37" s="18" t="s">
        <v>230</v>
      </c>
      <c r="C37" s="18" t="s">
        <v>167</v>
      </c>
      <c r="D37" s="18"/>
      <c r="E37" s="62">
        <f>SUM(E38)</f>
        <v>29578</v>
      </c>
      <c r="F37" s="62"/>
      <c r="G37" s="62"/>
      <c r="H37" s="61">
        <f t="shared" si="0"/>
        <v>29578</v>
      </c>
      <c r="I37" s="62"/>
      <c r="J37" s="61">
        <f t="shared" si="1"/>
        <v>29578</v>
      </c>
      <c r="K37" s="62"/>
      <c r="L37" s="61">
        <f t="shared" si="2"/>
        <v>29578</v>
      </c>
      <c r="M37" s="62"/>
      <c r="N37" s="61">
        <f t="shared" si="3"/>
        <v>29578</v>
      </c>
      <c r="O37" s="62"/>
      <c r="P37" s="61">
        <f t="shared" si="4"/>
        <v>29578</v>
      </c>
      <c r="Q37" s="62"/>
      <c r="R37" s="61">
        <f t="shared" si="5"/>
        <v>29578</v>
      </c>
    </row>
    <row r="38" spans="1:18" ht="32.25" customHeight="1">
      <c r="A38" s="13" t="s">
        <v>119</v>
      </c>
      <c r="B38" s="18" t="s">
        <v>230</v>
      </c>
      <c r="C38" s="18" t="s">
        <v>167</v>
      </c>
      <c r="D38" s="18" t="s">
        <v>118</v>
      </c>
      <c r="E38" s="62">
        <v>29578</v>
      </c>
      <c r="F38" s="62"/>
      <c r="G38" s="62"/>
      <c r="H38" s="61">
        <f t="shared" si="0"/>
        <v>29578</v>
      </c>
      <c r="I38" s="62"/>
      <c r="J38" s="61">
        <f t="shared" si="1"/>
        <v>29578</v>
      </c>
      <c r="K38" s="62"/>
      <c r="L38" s="61">
        <f t="shared" si="2"/>
        <v>29578</v>
      </c>
      <c r="M38" s="62"/>
      <c r="N38" s="61">
        <f t="shared" si="3"/>
        <v>29578</v>
      </c>
      <c r="O38" s="62"/>
      <c r="P38" s="61">
        <f t="shared" si="4"/>
        <v>29578</v>
      </c>
      <c r="Q38" s="62"/>
      <c r="R38" s="61">
        <f t="shared" si="5"/>
        <v>29578</v>
      </c>
    </row>
    <row r="39" spans="1:18" ht="30" customHeight="1">
      <c r="A39" s="13" t="s">
        <v>106</v>
      </c>
      <c r="B39" s="18" t="s">
        <v>230</v>
      </c>
      <c r="C39" s="18" t="s">
        <v>168</v>
      </c>
      <c r="D39" s="18"/>
      <c r="E39" s="69">
        <f>E40+E41</f>
        <v>10325</v>
      </c>
      <c r="F39" s="69"/>
      <c r="G39" s="69"/>
      <c r="H39" s="61">
        <f t="shared" si="0"/>
        <v>10325</v>
      </c>
      <c r="I39" s="69"/>
      <c r="J39" s="61">
        <f t="shared" si="1"/>
        <v>10325</v>
      </c>
      <c r="K39" s="69"/>
      <c r="L39" s="61">
        <f t="shared" si="2"/>
        <v>10325</v>
      </c>
      <c r="M39" s="69"/>
      <c r="N39" s="61">
        <f t="shared" si="3"/>
        <v>10325</v>
      </c>
      <c r="O39" s="69"/>
      <c r="P39" s="61">
        <f t="shared" si="4"/>
        <v>10325</v>
      </c>
      <c r="Q39" s="69"/>
      <c r="R39" s="61">
        <f t="shared" si="5"/>
        <v>10325</v>
      </c>
    </row>
    <row r="40" spans="1:18" ht="30.75" customHeight="1">
      <c r="A40" s="13" t="s">
        <v>115</v>
      </c>
      <c r="B40" s="18" t="s">
        <v>230</v>
      </c>
      <c r="C40" s="18" t="s">
        <v>168</v>
      </c>
      <c r="D40" s="18" t="s">
        <v>114</v>
      </c>
      <c r="E40" s="62">
        <v>9945</v>
      </c>
      <c r="F40" s="62"/>
      <c r="G40" s="62"/>
      <c r="H40" s="61">
        <f t="shared" si="0"/>
        <v>9945</v>
      </c>
      <c r="I40" s="62"/>
      <c r="J40" s="61">
        <f t="shared" si="1"/>
        <v>9945</v>
      </c>
      <c r="K40" s="62"/>
      <c r="L40" s="61">
        <f t="shared" si="2"/>
        <v>9945</v>
      </c>
      <c r="M40" s="62"/>
      <c r="N40" s="61">
        <f t="shared" si="3"/>
        <v>9945</v>
      </c>
      <c r="O40" s="62"/>
      <c r="P40" s="61">
        <f t="shared" si="4"/>
        <v>9945</v>
      </c>
      <c r="Q40" s="62"/>
      <c r="R40" s="61">
        <f t="shared" si="5"/>
        <v>9945</v>
      </c>
    </row>
    <row r="41" spans="1:18" ht="21.75" customHeight="1">
      <c r="A41" s="13" t="s">
        <v>15</v>
      </c>
      <c r="B41" s="18" t="s">
        <v>230</v>
      </c>
      <c r="C41" s="18" t="s">
        <v>168</v>
      </c>
      <c r="D41" s="18" t="s">
        <v>130</v>
      </c>
      <c r="E41" s="62">
        <v>380</v>
      </c>
      <c r="F41" s="62"/>
      <c r="G41" s="62"/>
      <c r="H41" s="61">
        <f t="shared" si="0"/>
        <v>380</v>
      </c>
      <c r="I41" s="62"/>
      <c r="J41" s="61">
        <f t="shared" si="1"/>
        <v>380</v>
      </c>
      <c r="K41" s="62"/>
      <c r="L41" s="61">
        <f t="shared" si="2"/>
        <v>380</v>
      </c>
      <c r="M41" s="62"/>
      <c r="N41" s="61">
        <f t="shared" si="3"/>
        <v>380</v>
      </c>
      <c r="O41" s="62"/>
      <c r="P41" s="61">
        <f t="shared" si="4"/>
        <v>380</v>
      </c>
      <c r="Q41" s="62"/>
      <c r="R41" s="61">
        <f t="shared" si="5"/>
        <v>380</v>
      </c>
    </row>
    <row r="42" spans="1:18" ht="33.75" customHeight="1">
      <c r="A42" s="181" t="s">
        <v>797</v>
      </c>
      <c r="B42" s="18" t="s">
        <v>230</v>
      </c>
      <c r="C42" s="18" t="s">
        <v>800</v>
      </c>
      <c r="D42" s="18" t="s">
        <v>118</v>
      </c>
      <c r="E42" s="62"/>
      <c r="F42" s="62"/>
      <c r="G42" s="62"/>
      <c r="H42" s="61"/>
      <c r="I42" s="62"/>
      <c r="J42" s="61"/>
      <c r="K42" s="62"/>
      <c r="L42" s="61"/>
      <c r="M42" s="62"/>
      <c r="N42" s="61"/>
      <c r="O42" s="62"/>
      <c r="P42" s="61"/>
      <c r="Q42" s="62">
        <v>1187.8</v>
      </c>
      <c r="R42" s="61">
        <f t="shared" si="5"/>
        <v>1187.8</v>
      </c>
    </row>
    <row r="43" spans="1:18" ht="45" customHeight="1">
      <c r="A43" s="16" t="s">
        <v>242</v>
      </c>
      <c r="B43" s="32" t="s">
        <v>232</v>
      </c>
      <c r="C43" s="32"/>
      <c r="D43" s="32"/>
      <c r="E43" s="61">
        <f>SUM(E45,E51)</f>
        <v>10412</v>
      </c>
      <c r="F43" s="61">
        <f>SUM(F45,F51)</f>
        <v>0</v>
      </c>
      <c r="G43" s="61"/>
      <c r="H43" s="61">
        <f t="shared" si="0"/>
        <v>10412</v>
      </c>
      <c r="I43" s="61"/>
      <c r="J43" s="61">
        <f t="shared" si="1"/>
        <v>10412</v>
      </c>
      <c r="K43" s="61"/>
      <c r="L43" s="61">
        <f t="shared" si="2"/>
        <v>10412</v>
      </c>
      <c r="M43" s="61"/>
      <c r="N43" s="61">
        <f t="shared" si="3"/>
        <v>10412</v>
      </c>
      <c r="O43" s="61"/>
      <c r="P43" s="61">
        <f t="shared" si="4"/>
        <v>10412</v>
      </c>
      <c r="Q43" s="61">
        <f>Q44</f>
        <v>308.60000000000002</v>
      </c>
      <c r="R43" s="61">
        <f t="shared" si="5"/>
        <v>10720.6</v>
      </c>
    </row>
    <row r="44" spans="1:18" ht="31.5" customHeight="1">
      <c r="A44" s="12" t="s">
        <v>204</v>
      </c>
      <c r="B44" s="32" t="s">
        <v>232</v>
      </c>
      <c r="C44" s="32" t="s">
        <v>162</v>
      </c>
      <c r="D44" s="32"/>
      <c r="E44" s="61">
        <f>SUM(E45)</f>
        <v>8407</v>
      </c>
      <c r="F44" s="61"/>
      <c r="G44" s="61"/>
      <c r="H44" s="61">
        <f t="shared" si="0"/>
        <v>8407</v>
      </c>
      <c r="I44" s="61"/>
      <c r="J44" s="61">
        <f t="shared" si="1"/>
        <v>8407</v>
      </c>
      <c r="K44" s="61"/>
      <c r="L44" s="61">
        <f t="shared" si="2"/>
        <v>8407</v>
      </c>
      <c r="M44" s="61"/>
      <c r="N44" s="61">
        <f t="shared" si="3"/>
        <v>8407</v>
      </c>
      <c r="O44" s="61"/>
      <c r="P44" s="61">
        <f t="shared" si="4"/>
        <v>8407</v>
      </c>
      <c r="Q44" s="61">
        <f>Q45</f>
        <v>308.60000000000002</v>
      </c>
      <c r="R44" s="61">
        <f t="shared" si="5"/>
        <v>8715.6</v>
      </c>
    </row>
    <row r="45" spans="1:18" ht="30" customHeight="1">
      <c r="A45" s="14" t="s">
        <v>121</v>
      </c>
      <c r="B45" s="18" t="s">
        <v>232</v>
      </c>
      <c r="C45" s="18" t="s">
        <v>187</v>
      </c>
      <c r="D45" s="18"/>
      <c r="E45" s="62">
        <f>SUM(E46,E48)</f>
        <v>8407</v>
      </c>
      <c r="F45" s="62"/>
      <c r="G45" s="62"/>
      <c r="H45" s="61">
        <f t="shared" si="0"/>
        <v>8407</v>
      </c>
      <c r="I45" s="62"/>
      <c r="J45" s="61">
        <f t="shared" si="1"/>
        <v>8407</v>
      </c>
      <c r="K45" s="62"/>
      <c r="L45" s="61">
        <f t="shared" si="2"/>
        <v>8407</v>
      </c>
      <c r="M45" s="62"/>
      <c r="N45" s="61">
        <f t="shared" si="3"/>
        <v>8407</v>
      </c>
      <c r="O45" s="62"/>
      <c r="P45" s="61">
        <f t="shared" si="4"/>
        <v>8407</v>
      </c>
      <c r="Q45" s="62">
        <f>Q57</f>
        <v>308.60000000000002</v>
      </c>
      <c r="R45" s="61">
        <f t="shared" si="5"/>
        <v>8715.6</v>
      </c>
    </row>
    <row r="46" spans="1:18" ht="29.25" customHeight="1">
      <c r="A46" s="13" t="s">
        <v>117</v>
      </c>
      <c r="B46" s="18" t="s">
        <v>232</v>
      </c>
      <c r="C46" s="18" t="s">
        <v>188</v>
      </c>
      <c r="D46" s="18"/>
      <c r="E46" s="62">
        <f>SUM(E47)</f>
        <v>7747</v>
      </c>
      <c r="F46" s="62"/>
      <c r="G46" s="62"/>
      <c r="H46" s="61">
        <f t="shared" si="0"/>
        <v>7747</v>
      </c>
      <c r="I46" s="62"/>
      <c r="J46" s="61">
        <f t="shared" si="1"/>
        <v>7747</v>
      </c>
      <c r="K46" s="62"/>
      <c r="L46" s="61">
        <f t="shared" si="2"/>
        <v>7747</v>
      </c>
      <c r="M46" s="62"/>
      <c r="N46" s="61">
        <f t="shared" si="3"/>
        <v>7747</v>
      </c>
      <c r="O46" s="62"/>
      <c r="P46" s="61">
        <f t="shared" si="4"/>
        <v>7747</v>
      </c>
      <c r="Q46" s="62"/>
      <c r="R46" s="61">
        <f t="shared" si="5"/>
        <v>7747</v>
      </c>
    </row>
    <row r="47" spans="1:18" ht="27.75" customHeight="1">
      <c r="A47" s="13" t="s">
        <v>119</v>
      </c>
      <c r="B47" s="18" t="s">
        <v>232</v>
      </c>
      <c r="C47" s="18" t="s">
        <v>188</v>
      </c>
      <c r="D47" s="18" t="s">
        <v>118</v>
      </c>
      <c r="E47" s="62">
        <v>7747</v>
      </c>
      <c r="F47" s="62"/>
      <c r="G47" s="62"/>
      <c r="H47" s="61">
        <f t="shared" si="0"/>
        <v>7747</v>
      </c>
      <c r="I47" s="62"/>
      <c r="J47" s="61">
        <f t="shared" si="1"/>
        <v>7747</v>
      </c>
      <c r="K47" s="62"/>
      <c r="L47" s="61">
        <f t="shared" si="2"/>
        <v>7747</v>
      </c>
      <c r="M47" s="62"/>
      <c r="N47" s="61">
        <f t="shared" si="3"/>
        <v>7747</v>
      </c>
      <c r="O47" s="62"/>
      <c r="P47" s="61">
        <f t="shared" si="4"/>
        <v>7747</v>
      </c>
      <c r="Q47" s="62"/>
      <c r="R47" s="61">
        <f t="shared" si="5"/>
        <v>7747</v>
      </c>
    </row>
    <row r="48" spans="1:18" ht="26.25" customHeight="1">
      <c r="A48" s="13" t="s">
        <v>106</v>
      </c>
      <c r="B48" s="18" t="s">
        <v>232</v>
      </c>
      <c r="C48" s="18" t="s">
        <v>189</v>
      </c>
      <c r="D48" s="18"/>
      <c r="E48" s="62">
        <f>E49+E50</f>
        <v>660</v>
      </c>
      <c r="F48" s="62"/>
      <c r="G48" s="62"/>
      <c r="H48" s="61">
        <f t="shared" si="0"/>
        <v>660</v>
      </c>
      <c r="I48" s="62"/>
      <c r="J48" s="61">
        <f t="shared" si="1"/>
        <v>660</v>
      </c>
      <c r="K48" s="62"/>
      <c r="L48" s="61">
        <f t="shared" si="2"/>
        <v>660</v>
      </c>
      <c r="M48" s="62"/>
      <c r="N48" s="61">
        <f t="shared" si="3"/>
        <v>660</v>
      </c>
      <c r="O48" s="62"/>
      <c r="P48" s="61">
        <f t="shared" si="4"/>
        <v>660</v>
      </c>
      <c r="Q48" s="62"/>
      <c r="R48" s="61">
        <f t="shared" si="5"/>
        <v>660</v>
      </c>
    </row>
    <row r="49" spans="1:18" ht="30.75" customHeight="1">
      <c r="A49" s="13" t="s">
        <v>115</v>
      </c>
      <c r="B49" s="18" t="s">
        <v>232</v>
      </c>
      <c r="C49" s="18" t="s">
        <v>189</v>
      </c>
      <c r="D49" s="18" t="s">
        <v>114</v>
      </c>
      <c r="E49" s="62">
        <v>650</v>
      </c>
      <c r="F49" s="62"/>
      <c r="G49" s="62"/>
      <c r="H49" s="61">
        <f t="shared" si="0"/>
        <v>650</v>
      </c>
      <c r="I49" s="62"/>
      <c r="J49" s="61">
        <f t="shared" si="1"/>
        <v>650</v>
      </c>
      <c r="K49" s="62"/>
      <c r="L49" s="61">
        <f t="shared" si="2"/>
        <v>650</v>
      </c>
      <c r="M49" s="62"/>
      <c r="N49" s="61">
        <f t="shared" si="3"/>
        <v>650</v>
      </c>
      <c r="O49" s="62"/>
      <c r="P49" s="61">
        <f t="shared" si="4"/>
        <v>650</v>
      </c>
      <c r="Q49" s="62"/>
      <c r="R49" s="61">
        <f t="shared" si="5"/>
        <v>650</v>
      </c>
    </row>
    <row r="50" spans="1:18" ht="20.100000000000001" customHeight="1">
      <c r="A50" s="13" t="s">
        <v>15</v>
      </c>
      <c r="B50" s="18" t="s">
        <v>232</v>
      </c>
      <c r="C50" s="18" t="s">
        <v>189</v>
      </c>
      <c r="D50" s="18" t="s">
        <v>130</v>
      </c>
      <c r="E50" s="62">
        <v>10</v>
      </c>
      <c r="F50" s="62"/>
      <c r="G50" s="62"/>
      <c r="H50" s="61">
        <f t="shared" si="0"/>
        <v>10</v>
      </c>
      <c r="I50" s="62"/>
      <c r="J50" s="61">
        <f t="shared" si="1"/>
        <v>10</v>
      </c>
      <c r="K50" s="62"/>
      <c r="L50" s="61">
        <f t="shared" si="2"/>
        <v>10</v>
      </c>
      <c r="M50" s="62"/>
      <c r="N50" s="61">
        <f t="shared" si="3"/>
        <v>10</v>
      </c>
      <c r="O50" s="62"/>
      <c r="P50" s="61">
        <f t="shared" si="4"/>
        <v>10</v>
      </c>
      <c r="Q50" s="62"/>
      <c r="R50" s="61">
        <f t="shared" si="5"/>
        <v>10</v>
      </c>
    </row>
    <row r="51" spans="1:18" ht="30" hidden="1" customHeight="1">
      <c r="A51" s="12" t="s">
        <v>203</v>
      </c>
      <c r="B51" s="32" t="s">
        <v>232</v>
      </c>
      <c r="C51" s="32" t="s">
        <v>19</v>
      </c>
      <c r="D51" s="18"/>
      <c r="E51" s="61">
        <f>SUM(E52)</f>
        <v>2005</v>
      </c>
      <c r="F51" s="61"/>
      <c r="G51" s="61"/>
      <c r="H51" s="61">
        <f t="shared" si="0"/>
        <v>2005</v>
      </c>
      <c r="I51" s="61"/>
      <c r="J51" s="61">
        <f t="shared" si="1"/>
        <v>2005</v>
      </c>
      <c r="K51" s="61"/>
      <c r="L51" s="61">
        <f t="shared" si="2"/>
        <v>2005</v>
      </c>
      <c r="M51" s="61"/>
      <c r="N51" s="61">
        <f t="shared" si="3"/>
        <v>2005</v>
      </c>
      <c r="O51" s="61"/>
      <c r="P51" s="61">
        <f t="shared" si="4"/>
        <v>2005</v>
      </c>
      <c r="Q51" s="61"/>
      <c r="R51" s="61">
        <f t="shared" si="5"/>
        <v>2005</v>
      </c>
    </row>
    <row r="52" spans="1:18" ht="28.5" hidden="1" customHeight="1">
      <c r="A52" s="13" t="s">
        <v>122</v>
      </c>
      <c r="B52" s="18" t="s">
        <v>232</v>
      </c>
      <c r="C52" s="18" t="s">
        <v>169</v>
      </c>
      <c r="D52" s="18"/>
      <c r="E52" s="62">
        <f>SUM(E54,E56)</f>
        <v>2005</v>
      </c>
      <c r="F52" s="62"/>
      <c r="G52" s="62"/>
      <c r="H52" s="61">
        <f t="shared" si="0"/>
        <v>2005</v>
      </c>
      <c r="I52" s="62"/>
      <c r="J52" s="61">
        <f t="shared" si="1"/>
        <v>2005</v>
      </c>
      <c r="K52" s="62"/>
      <c r="L52" s="61">
        <f t="shared" si="2"/>
        <v>2005</v>
      </c>
      <c r="M52" s="62"/>
      <c r="N52" s="61">
        <f t="shared" si="3"/>
        <v>2005</v>
      </c>
      <c r="O52" s="62"/>
      <c r="P52" s="61">
        <f t="shared" si="4"/>
        <v>2005</v>
      </c>
      <c r="Q52" s="62"/>
      <c r="R52" s="61">
        <f t="shared" si="5"/>
        <v>2005</v>
      </c>
    </row>
    <row r="53" spans="1:18" ht="31.5" hidden="1" customHeight="1">
      <c r="A53" s="13" t="s">
        <v>117</v>
      </c>
      <c r="B53" s="18" t="s">
        <v>232</v>
      </c>
      <c r="C53" s="18" t="s">
        <v>170</v>
      </c>
      <c r="D53" s="18"/>
      <c r="E53" s="62">
        <f>SUM(E54)</f>
        <v>1505</v>
      </c>
      <c r="F53" s="62"/>
      <c r="G53" s="62"/>
      <c r="H53" s="61">
        <f t="shared" si="0"/>
        <v>1505</v>
      </c>
      <c r="I53" s="62"/>
      <c r="J53" s="61">
        <f t="shared" si="1"/>
        <v>1505</v>
      </c>
      <c r="K53" s="62"/>
      <c r="L53" s="61">
        <f t="shared" si="2"/>
        <v>1505</v>
      </c>
      <c r="M53" s="62"/>
      <c r="N53" s="61">
        <f t="shared" si="3"/>
        <v>1505</v>
      </c>
      <c r="O53" s="62"/>
      <c r="P53" s="61">
        <f t="shared" si="4"/>
        <v>1505</v>
      </c>
      <c r="Q53" s="62"/>
      <c r="R53" s="61">
        <f t="shared" si="5"/>
        <v>1505</v>
      </c>
    </row>
    <row r="54" spans="1:18" ht="33" hidden="1" customHeight="1">
      <c r="A54" s="13" t="s">
        <v>119</v>
      </c>
      <c r="B54" s="18" t="s">
        <v>232</v>
      </c>
      <c r="C54" s="18" t="s">
        <v>170</v>
      </c>
      <c r="D54" s="18" t="s">
        <v>118</v>
      </c>
      <c r="E54" s="62">
        <v>1505</v>
      </c>
      <c r="F54" s="62"/>
      <c r="G54" s="62"/>
      <c r="H54" s="61">
        <f t="shared" si="0"/>
        <v>1505</v>
      </c>
      <c r="I54" s="62"/>
      <c r="J54" s="61">
        <f t="shared" si="1"/>
        <v>1505</v>
      </c>
      <c r="K54" s="62"/>
      <c r="L54" s="61">
        <f t="shared" si="2"/>
        <v>1505</v>
      </c>
      <c r="M54" s="62"/>
      <c r="N54" s="61">
        <f t="shared" si="3"/>
        <v>1505</v>
      </c>
      <c r="O54" s="62"/>
      <c r="P54" s="61">
        <f t="shared" si="4"/>
        <v>1505</v>
      </c>
      <c r="Q54" s="62"/>
      <c r="R54" s="61">
        <f t="shared" si="5"/>
        <v>1505</v>
      </c>
    </row>
    <row r="55" spans="1:18" ht="29.25" hidden="1" customHeight="1">
      <c r="A55" s="13" t="s">
        <v>106</v>
      </c>
      <c r="B55" s="18" t="s">
        <v>232</v>
      </c>
      <c r="C55" s="18" t="s">
        <v>377</v>
      </c>
      <c r="D55" s="18"/>
      <c r="E55" s="62">
        <f>E56</f>
        <v>500</v>
      </c>
      <c r="F55" s="62"/>
      <c r="G55" s="62"/>
      <c r="H55" s="61">
        <f t="shared" si="0"/>
        <v>500</v>
      </c>
      <c r="I55" s="62"/>
      <c r="J55" s="61">
        <f t="shared" si="1"/>
        <v>500</v>
      </c>
      <c r="K55" s="62"/>
      <c r="L55" s="61">
        <f t="shared" si="2"/>
        <v>500</v>
      </c>
      <c r="M55" s="62"/>
      <c r="N55" s="61">
        <f t="shared" si="3"/>
        <v>500</v>
      </c>
      <c r="O55" s="62"/>
      <c r="P55" s="61">
        <f t="shared" si="4"/>
        <v>500</v>
      </c>
      <c r="Q55" s="62"/>
      <c r="R55" s="61">
        <f t="shared" si="5"/>
        <v>500</v>
      </c>
    </row>
    <row r="56" spans="1:18" ht="27" hidden="1" customHeight="1">
      <c r="A56" s="13" t="s">
        <v>115</v>
      </c>
      <c r="B56" s="18" t="s">
        <v>232</v>
      </c>
      <c r="C56" s="18" t="s">
        <v>377</v>
      </c>
      <c r="D56" s="18" t="s">
        <v>114</v>
      </c>
      <c r="E56" s="62">
        <v>500</v>
      </c>
      <c r="F56" s="62"/>
      <c r="G56" s="62"/>
      <c r="H56" s="61">
        <f t="shared" si="0"/>
        <v>500</v>
      </c>
      <c r="I56" s="62"/>
      <c r="J56" s="61">
        <f t="shared" si="1"/>
        <v>500</v>
      </c>
      <c r="K56" s="62"/>
      <c r="L56" s="61">
        <f t="shared" si="2"/>
        <v>500</v>
      </c>
      <c r="M56" s="62"/>
      <c r="N56" s="61">
        <f t="shared" si="3"/>
        <v>500</v>
      </c>
      <c r="O56" s="62"/>
      <c r="P56" s="61">
        <f t="shared" si="4"/>
        <v>500</v>
      </c>
      <c r="Q56" s="62"/>
      <c r="R56" s="61">
        <f t="shared" si="5"/>
        <v>500</v>
      </c>
    </row>
    <row r="57" spans="1:18" ht="27" customHeight="1">
      <c r="A57" s="181" t="s">
        <v>797</v>
      </c>
      <c r="B57" s="18" t="s">
        <v>232</v>
      </c>
      <c r="C57" s="18" t="s">
        <v>801</v>
      </c>
      <c r="D57" s="18" t="s">
        <v>118</v>
      </c>
      <c r="E57" s="62"/>
      <c r="F57" s="62"/>
      <c r="G57" s="62"/>
      <c r="H57" s="61"/>
      <c r="I57" s="62"/>
      <c r="J57" s="61"/>
      <c r="K57" s="62"/>
      <c r="L57" s="61"/>
      <c r="M57" s="62"/>
      <c r="N57" s="61"/>
      <c r="O57" s="62"/>
      <c r="P57" s="61"/>
      <c r="Q57" s="62">
        <v>308.60000000000002</v>
      </c>
      <c r="R57" s="61">
        <f t="shared" si="5"/>
        <v>308.60000000000002</v>
      </c>
    </row>
    <row r="58" spans="1:18" ht="24" customHeight="1">
      <c r="A58" s="70" t="s">
        <v>21</v>
      </c>
      <c r="B58" s="32" t="s">
        <v>20</v>
      </c>
      <c r="C58" s="32"/>
      <c r="D58" s="18"/>
      <c r="E58" s="61">
        <f>SUM(E59)</f>
        <v>1430</v>
      </c>
      <c r="F58" s="61"/>
      <c r="G58" s="61"/>
      <c r="H58" s="61">
        <f t="shared" si="0"/>
        <v>1430</v>
      </c>
      <c r="I58" s="61"/>
      <c r="J58" s="61">
        <f t="shared" si="1"/>
        <v>1430</v>
      </c>
      <c r="K58" s="61"/>
      <c r="L58" s="61">
        <f t="shared" si="2"/>
        <v>1430</v>
      </c>
      <c r="M58" s="61"/>
      <c r="N58" s="61">
        <f t="shared" si="3"/>
        <v>1430</v>
      </c>
      <c r="O58" s="61"/>
      <c r="P58" s="61">
        <f t="shared" si="4"/>
        <v>1430</v>
      </c>
      <c r="Q58" s="61">
        <f>Q59</f>
        <v>452.2</v>
      </c>
      <c r="R58" s="61">
        <f t="shared" si="5"/>
        <v>1882.2</v>
      </c>
    </row>
    <row r="59" spans="1:18" ht="30" customHeight="1">
      <c r="A59" s="71" t="s">
        <v>415</v>
      </c>
      <c r="B59" s="18" t="s">
        <v>20</v>
      </c>
      <c r="C59" s="18" t="s">
        <v>171</v>
      </c>
      <c r="D59" s="18"/>
      <c r="E59" s="62">
        <f>SUM(E60,E63)</f>
        <v>1430</v>
      </c>
      <c r="F59" s="62"/>
      <c r="G59" s="62"/>
      <c r="H59" s="61">
        <f t="shared" si="0"/>
        <v>1430</v>
      </c>
      <c r="I59" s="62"/>
      <c r="J59" s="61">
        <f t="shared" si="1"/>
        <v>1430</v>
      </c>
      <c r="K59" s="62"/>
      <c r="L59" s="61">
        <f t="shared" si="2"/>
        <v>1430</v>
      </c>
      <c r="M59" s="62"/>
      <c r="N59" s="61">
        <f t="shared" si="3"/>
        <v>1430</v>
      </c>
      <c r="O59" s="62"/>
      <c r="P59" s="61">
        <f t="shared" si="4"/>
        <v>1430</v>
      </c>
      <c r="Q59" s="62">
        <f>Q62+Q63</f>
        <v>452.2</v>
      </c>
      <c r="R59" s="61">
        <f t="shared" si="5"/>
        <v>1882.2</v>
      </c>
    </row>
    <row r="60" spans="1:18" ht="30" customHeight="1">
      <c r="A60" s="71" t="s">
        <v>416</v>
      </c>
      <c r="B60" s="18" t="s">
        <v>20</v>
      </c>
      <c r="C60" s="18" t="s">
        <v>417</v>
      </c>
      <c r="D60" s="32"/>
      <c r="E60" s="62">
        <f>E61</f>
        <v>659</v>
      </c>
      <c r="F60" s="62"/>
      <c r="G60" s="62"/>
      <c r="H60" s="61">
        <f t="shared" si="0"/>
        <v>659</v>
      </c>
      <c r="I60" s="62"/>
      <c r="J60" s="61">
        <f t="shared" si="1"/>
        <v>659</v>
      </c>
      <c r="K60" s="62"/>
      <c r="L60" s="61">
        <f t="shared" si="2"/>
        <v>659</v>
      </c>
      <c r="M60" s="62"/>
      <c r="N60" s="61">
        <f t="shared" si="3"/>
        <v>659</v>
      </c>
      <c r="O60" s="62"/>
      <c r="P60" s="61">
        <f t="shared" si="4"/>
        <v>659</v>
      </c>
      <c r="Q60" s="62"/>
      <c r="R60" s="61">
        <f t="shared" si="5"/>
        <v>659</v>
      </c>
    </row>
    <row r="61" spans="1:18" ht="30" customHeight="1">
      <c r="A61" s="13" t="s">
        <v>115</v>
      </c>
      <c r="B61" s="18" t="s">
        <v>20</v>
      </c>
      <c r="C61" s="18" t="s">
        <v>417</v>
      </c>
      <c r="D61" s="18" t="s">
        <v>114</v>
      </c>
      <c r="E61" s="62">
        <v>659</v>
      </c>
      <c r="F61" s="62"/>
      <c r="G61" s="62"/>
      <c r="H61" s="61">
        <f t="shared" si="0"/>
        <v>659</v>
      </c>
      <c r="I61" s="62"/>
      <c r="J61" s="61">
        <f t="shared" si="1"/>
        <v>659</v>
      </c>
      <c r="K61" s="62"/>
      <c r="L61" s="61">
        <f t="shared" si="2"/>
        <v>659</v>
      </c>
      <c r="M61" s="62"/>
      <c r="N61" s="61">
        <f t="shared" si="3"/>
        <v>659</v>
      </c>
      <c r="O61" s="62"/>
      <c r="P61" s="61">
        <f t="shared" si="4"/>
        <v>659</v>
      </c>
      <c r="Q61" s="62"/>
      <c r="R61" s="61">
        <f t="shared" si="5"/>
        <v>659</v>
      </c>
    </row>
    <row r="62" spans="1:18" ht="30" customHeight="1">
      <c r="A62" s="181" t="s">
        <v>40</v>
      </c>
      <c r="B62" s="184" t="s">
        <v>20</v>
      </c>
      <c r="C62" s="184" t="s">
        <v>805</v>
      </c>
      <c r="D62" s="184" t="s">
        <v>806</v>
      </c>
      <c r="E62" s="62"/>
      <c r="F62" s="62"/>
      <c r="G62" s="62"/>
      <c r="H62" s="61"/>
      <c r="I62" s="62"/>
      <c r="J62" s="61"/>
      <c r="K62" s="62"/>
      <c r="L62" s="61"/>
      <c r="M62" s="62"/>
      <c r="N62" s="61"/>
      <c r="O62" s="62"/>
      <c r="P62" s="61"/>
      <c r="Q62" s="62">
        <v>202.2</v>
      </c>
      <c r="R62" s="61">
        <f t="shared" si="5"/>
        <v>202.2</v>
      </c>
    </row>
    <row r="63" spans="1:18" ht="33" customHeight="1">
      <c r="A63" s="13" t="s">
        <v>414</v>
      </c>
      <c r="B63" s="18" t="s">
        <v>20</v>
      </c>
      <c r="C63" s="18" t="s">
        <v>418</v>
      </c>
      <c r="D63" s="18"/>
      <c r="E63" s="62">
        <f>E64</f>
        <v>771</v>
      </c>
      <c r="F63" s="62"/>
      <c r="G63" s="62"/>
      <c r="H63" s="61">
        <f t="shared" si="0"/>
        <v>771</v>
      </c>
      <c r="I63" s="62"/>
      <c r="J63" s="61">
        <f t="shared" si="1"/>
        <v>771</v>
      </c>
      <c r="K63" s="62"/>
      <c r="L63" s="61">
        <f t="shared" si="2"/>
        <v>771</v>
      </c>
      <c r="M63" s="62"/>
      <c r="N63" s="61">
        <f t="shared" si="3"/>
        <v>771</v>
      </c>
      <c r="O63" s="62"/>
      <c r="P63" s="61">
        <f t="shared" si="4"/>
        <v>771</v>
      </c>
      <c r="Q63" s="62">
        <f>Q64</f>
        <v>250</v>
      </c>
      <c r="R63" s="61">
        <f t="shared" si="5"/>
        <v>1021</v>
      </c>
    </row>
    <row r="64" spans="1:18" ht="33.75" customHeight="1">
      <c r="A64" s="13" t="s">
        <v>115</v>
      </c>
      <c r="B64" s="18" t="s">
        <v>20</v>
      </c>
      <c r="C64" s="18" t="s">
        <v>375</v>
      </c>
      <c r="D64" s="18" t="s">
        <v>114</v>
      </c>
      <c r="E64" s="62">
        <v>771</v>
      </c>
      <c r="F64" s="62"/>
      <c r="G64" s="62"/>
      <c r="H64" s="61">
        <f t="shared" si="0"/>
        <v>771</v>
      </c>
      <c r="I64" s="62"/>
      <c r="J64" s="61">
        <f t="shared" si="1"/>
        <v>771</v>
      </c>
      <c r="K64" s="62"/>
      <c r="L64" s="61">
        <f t="shared" si="2"/>
        <v>771</v>
      </c>
      <c r="M64" s="62"/>
      <c r="N64" s="61">
        <f t="shared" si="3"/>
        <v>771</v>
      </c>
      <c r="O64" s="62"/>
      <c r="P64" s="61">
        <f t="shared" si="4"/>
        <v>771</v>
      </c>
      <c r="Q64" s="62">
        <v>250</v>
      </c>
      <c r="R64" s="61">
        <f t="shared" si="5"/>
        <v>1021</v>
      </c>
    </row>
    <row r="65" spans="1:18" ht="23.25" hidden="1" customHeight="1">
      <c r="A65" s="12" t="s">
        <v>14</v>
      </c>
      <c r="B65" s="32" t="s">
        <v>233</v>
      </c>
      <c r="C65" s="32"/>
      <c r="D65" s="32"/>
      <c r="E65" s="61">
        <f>E66</f>
        <v>3000</v>
      </c>
      <c r="F65" s="61"/>
      <c r="G65" s="61"/>
      <c r="H65" s="61">
        <f t="shared" si="0"/>
        <v>3000</v>
      </c>
      <c r="I65" s="61"/>
      <c r="J65" s="61">
        <f t="shared" si="1"/>
        <v>3000</v>
      </c>
      <c r="K65" s="61"/>
      <c r="L65" s="61">
        <f t="shared" si="2"/>
        <v>3000</v>
      </c>
      <c r="M65" s="61"/>
      <c r="N65" s="61">
        <f t="shared" si="3"/>
        <v>3000</v>
      </c>
      <c r="O65" s="61"/>
      <c r="P65" s="61">
        <f t="shared" si="4"/>
        <v>3000</v>
      </c>
      <c r="Q65" s="61"/>
      <c r="R65" s="61">
        <f t="shared" si="5"/>
        <v>3000</v>
      </c>
    </row>
    <row r="66" spans="1:18" ht="20.25" hidden="1" customHeight="1">
      <c r="A66" s="13" t="s">
        <v>13</v>
      </c>
      <c r="B66" s="18" t="s">
        <v>233</v>
      </c>
      <c r="C66" s="18" t="s">
        <v>172</v>
      </c>
      <c r="D66" s="18"/>
      <c r="E66" s="62">
        <f>E67</f>
        <v>3000</v>
      </c>
      <c r="F66" s="62"/>
      <c r="G66" s="62"/>
      <c r="H66" s="61">
        <f t="shared" si="0"/>
        <v>3000</v>
      </c>
      <c r="I66" s="62"/>
      <c r="J66" s="61">
        <f t="shared" si="1"/>
        <v>3000</v>
      </c>
      <c r="K66" s="62"/>
      <c r="L66" s="61">
        <f t="shared" si="2"/>
        <v>3000</v>
      </c>
      <c r="M66" s="62"/>
      <c r="N66" s="61">
        <f t="shared" si="3"/>
        <v>3000</v>
      </c>
      <c r="O66" s="62"/>
      <c r="P66" s="61">
        <f t="shared" si="4"/>
        <v>3000</v>
      </c>
      <c r="Q66" s="62"/>
      <c r="R66" s="61">
        <f t="shared" si="5"/>
        <v>3000</v>
      </c>
    </row>
    <row r="67" spans="1:18" ht="17.25" hidden="1" customHeight="1">
      <c r="A67" s="13" t="s">
        <v>14</v>
      </c>
      <c r="B67" s="18" t="s">
        <v>233</v>
      </c>
      <c r="C67" s="18" t="s">
        <v>173</v>
      </c>
      <c r="D67" s="18"/>
      <c r="E67" s="62">
        <f>E68</f>
        <v>3000</v>
      </c>
      <c r="F67" s="62"/>
      <c r="G67" s="62"/>
      <c r="H67" s="61">
        <f t="shared" si="0"/>
        <v>3000</v>
      </c>
      <c r="I67" s="62"/>
      <c r="J67" s="61">
        <f t="shared" si="1"/>
        <v>3000</v>
      </c>
      <c r="K67" s="62"/>
      <c r="L67" s="61">
        <f t="shared" si="2"/>
        <v>3000</v>
      </c>
      <c r="M67" s="62"/>
      <c r="N67" s="61">
        <f t="shared" si="3"/>
        <v>3000</v>
      </c>
      <c r="O67" s="62"/>
      <c r="P67" s="61">
        <f t="shared" si="4"/>
        <v>3000</v>
      </c>
      <c r="Q67" s="62"/>
      <c r="R67" s="61">
        <f t="shared" si="5"/>
        <v>3000</v>
      </c>
    </row>
    <row r="68" spans="1:18" ht="20.25" hidden="1" customHeight="1">
      <c r="A68" s="13" t="s">
        <v>234</v>
      </c>
      <c r="B68" s="18" t="s">
        <v>233</v>
      </c>
      <c r="C68" s="18" t="s">
        <v>174</v>
      </c>
      <c r="D68" s="18"/>
      <c r="E68" s="62">
        <f>E69</f>
        <v>3000</v>
      </c>
      <c r="F68" s="62"/>
      <c r="G68" s="62"/>
      <c r="H68" s="61">
        <f t="shared" si="0"/>
        <v>3000</v>
      </c>
      <c r="I68" s="62"/>
      <c r="J68" s="61">
        <f t="shared" si="1"/>
        <v>3000</v>
      </c>
      <c r="K68" s="62"/>
      <c r="L68" s="61">
        <f t="shared" si="2"/>
        <v>3000</v>
      </c>
      <c r="M68" s="62"/>
      <c r="N68" s="61">
        <f t="shared" si="3"/>
        <v>3000</v>
      </c>
      <c r="O68" s="62"/>
      <c r="P68" s="61">
        <f t="shared" si="4"/>
        <v>3000</v>
      </c>
      <c r="Q68" s="62"/>
      <c r="R68" s="61">
        <f t="shared" si="5"/>
        <v>3000</v>
      </c>
    </row>
    <row r="69" spans="1:18" ht="21.75" hidden="1" customHeight="1">
      <c r="A69" s="19" t="s">
        <v>39</v>
      </c>
      <c r="B69" s="18" t="s">
        <v>233</v>
      </c>
      <c r="C69" s="18" t="s">
        <v>174</v>
      </c>
      <c r="D69" s="18" t="s">
        <v>37</v>
      </c>
      <c r="E69" s="62">
        <v>3000</v>
      </c>
      <c r="F69" s="62"/>
      <c r="G69" s="62"/>
      <c r="H69" s="61">
        <f t="shared" si="0"/>
        <v>3000</v>
      </c>
      <c r="I69" s="62"/>
      <c r="J69" s="61">
        <f t="shared" si="1"/>
        <v>3000</v>
      </c>
      <c r="K69" s="62"/>
      <c r="L69" s="61">
        <f t="shared" si="2"/>
        <v>3000</v>
      </c>
      <c r="M69" s="62"/>
      <c r="N69" s="61">
        <f t="shared" si="3"/>
        <v>3000</v>
      </c>
      <c r="O69" s="62"/>
      <c r="P69" s="61">
        <f t="shared" si="4"/>
        <v>3000</v>
      </c>
      <c r="Q69" s="62"/>
      <c r="R69" s="61">
        <f t="shared" si="5"/>
        <v>3000</v>
      </c>
    </row>
    <row r="70" spans="1:18" ht="20.25" hidden="1" customHeight="1">
      <c r="A70" s="72" t="s">
        <v>151</v>
      </c>
      <c r="B70" s="32" t="s">
        <v>70</v>
      </c>
      <c r="C70" s="32"/>
      <c r="D70" s="32"/>
      <c r="E70" s="61">
        <f>SUM(E72)</f>
        <v>403.5</v>
      </c>
      <c r="F70" s="61">
        <f>SUM(F72)</f>
        <v>-0.5</v>
      </c>
      <c r="G70" s="61"/>
      <c r="H70" s="61">
        <f t="shared" si="0"/>
        <v>403</v>
      </c>
      <c r="I70" s="61"/>
      <c r="J70" s="61">
        <f t="shared" si="1"/>
        <v>403</v>
      </c>
      <c r="K70" s="61"/>
      <c r="L70" s="61">
        <f t="shared" si="2"/>
        <v>403</v>
      </c>
      <c r="M70" s="61"/>
      <c r="N70" s="61">
        <f t="shared" si="3"/>
        <v>403</v>
      </c>
      <c r="O70" s="61"/>
      <c r="P70" s="61">
        <f t="shared" si="4"/>
        <v>403</v>
      </c>
      <c r="Q70" s="61"/>
      <c r="R70" s="61">
        <f t="shared" si="5"/>
        <v>403</v>
      </c>
    </row>
    <row r="71" spans="1:18" ht="27.75" hidden="1" customHeight="1">
      <c r="A71" s="12" t="s">
        <v>203</v>
      </c>
      <c r="B71" s="18" t="s">
        <v>70</v>
      </c>
      <c r="C71" s="18" t="s">
        <v>175</v>
      </c>
      <c r="D71" s="18"/>
      <c r="E71" s="62">
        <f t="shared" ref="E71:F72" si="6">E72</f>
        <v>403.5</v>
      </c>
      <c r="F71" s="62">
        <f t="shared" si="6"/>
        <v>-0.5</v>
      </c>
      <c r="G71" s="62"/>
      <c r="H71" s="61">
        <f t="shared" si="0"/>
        <v>403</v>
      </c>
      <c r="I71" s="62"/>
      <c r="J71" s="61">
        <f t="shared" si="1"/>
        <v>403</v>
      </c>
      <c r="K71" s="62"/>
      <c r="L71" s="61">
        <f t="shared" si="2"/>
        <v>403</v>
      </c>
      <c r="M71" s="62"/>
      <c r="N71" s="61">
        <f t="shared" si="3"/>
        <v>403</v>
      </c>
      <c r="O71" s="62"/>
      <c r="P71" s="61">
        <f t="shared" si="4"/>
        <v>403</v>
      </c>
      <c r="Q71" s="62"/>
      <c r="R71" s="61">
        <f t="shared" si="5"/>
        <v>403</v>
      </c>
    </row>
    <row r="72" spans="1:18" ht="30" hidden="1" customHeight="1">
      <c r="A72" s="19" t="s">
        <v>123</v>
      </c>
      <c r="B72" s="18" t="s">
        <v>70</v>
      </c>
      <c r="C72" s="18" t="s">
        <v>176</v>
      </c>
      <c r="D72" s="18"/>
      <c r="E72" s="62">
        <f t="shared" si="6"/>
        <v>403.5</v>
      </c>
      <c r="F72" s="62">
        <f t="shared" si="6"/>
        <v>-0.5</v>
      </c>
      <c r="G72" s="62"/>
      <c r="H72" s="61">
        <f t="shared" si="0"/>
        <v>403</v>
      </c>
      <c r="I72" s="62"/>
      <c r="J72" s="61">
        <f t="shared" si="1"/>
        <v>403</v>
      </c>
      <c r="K72" s="62"/>
      <c r="L72" s="61">
        <f t="shared" si="2"/>
        <v>403</v>
      </c>
      <c r="M72" s="62"/>
      <c r="N72" s="61">
        <f t="shared" si="3"/>
        <v>403</v>
      </c>
      <c r="O72" s="62"/>
      <c r="P72" s="61">
        <f t="shared" si="4"/>
        <v>403</v>
      </c>
      <c r="Q72" s="62"/>
      <c r="R72" s="61">
        <f t="shared" si="5"/>
        <v>403</v>
      </c>
    </row>
    <row r="73" spans="1:18" ht="39.75" hidden="1" customHeight="1">
      <c r="A73" s="13" t="s">
        <v>214</v>
      </c>
      <c r="B73" s="18" t="s">
        <v>70</v>
      </c>
      <c r="C73" s="18" t="s">
        <v>177</v>
      </c>
      <c r="D73" s="18"/>
      <c r="E73" s="62">
        <f>E74+E75</f>
        <v>403.5</v>
      </c>
      <c r="F73" s="62">
        <f>F74+F75</f>
        <v>-0.5</v>
      </c>
      <c r="G73" s="62"/>
      <c r="H73" s="61">
        <f t="shared" si="0"/>
        <v>403</v>
      </c>
      <c r="I73" s="62"/>
      <c r="J73" s="61">
        <f t="shared" si="1"/>
        <v>403</v>
      </c>
      <c r="K73" s="62"/>
      <c r="L73" s="61">
        <f t="shared" si="2"/>
        <v>403</v>
      </c>
      <c r="M73" s="62"/>
      <c r="N73" s="61">
        <f t="shared" si="3"/>
        <v>403</v>
      </c>
      <c r="O73" s="62"/>
      <c r="P73" s="61">
        <f t="shared" si="4"/>
        <v>403</v>
      </c>
      <c r="Q73" s="62"/>
      <c r="R73" s="61">
        <f t="shared" si="5"/>
        <v>403</v>
      </c>
    </row>
    <row r="74" spans="1:18" ht="33.75" hidden="1" customHeight="1">
      <c r="A74" s="13" t="s">
        <v>119</v>
      </c>
      <c r="B74" s="18" t="s">
        <v>70</v>
      </c>
      <c r="C74" s="18" t="s">
        <v>178</v>
      </c>
      <c r="D74" s="18" t="s">
        <v>118</v>
      </c>
      <c r="E74" s="62">
        <v>320</v>
      </c>
      <c r="F74" s="62"/>
      <c r="G74" s="62"/>
      <c r="H74" s="61">
        <f t="shared" si="0"/>
        <v>320</v>
      </c>
      <c r="I74" s="62"/>
      <c r="J74" s="61">
        <f t="shared" si="1"/>
        <v>320</v>
      </c>
      <c r="K74" s="62"/>
      <c r="L74" s="61">
        <f t="shared" si="2"/>
        <v>320</v>
      </c>
      <c r="M74" s="62"/>
      <c r="N74" s="61">
        <f t="shared" si="3"/>
        <v>320</v>
      </c>
      <c r="O74" s="62"/>
      <c r="P74" s="61">
        <f t="shared" si="4"/>
        <v>320</v>
      </c>
      <c r="Q74" s="62"/>
      <c r="R74" s="61">
        <f t="shared" si="5"/>
        <v>320</v>
      </c>
    </row>
    <row r="75" spans="1:18" ht="33" hidden="1" customHeight="1">
      <c r="A75" s="13" t="s">
        <v>115</v>
      </c>
      <c r="B75" s="18" t="s">
        <v>70</v>
      </c>
      <c r="C75" s="18" t="s">
        <v>178</v>
      </c>
      <c r="D75" s="18" t="s">
        <v>114</v>
      </c>
      <c r="E75" s="62">
        <v>83.5</v>
      </c>
      <c r="F75" s="62">
        <v>-0.5</v>
      </c>
      <c r="G75" s="62"/>
      <c r="H75" s="61">
        <f t="shared" si="0"/>
        <v>83</v>
      </c>
      <c r="I75" s="62"/>
      <c r="J75" s="61">
        <f t="shared" si="1"/>
        <v>83</v>
      </c>
      <c r="K75" s="62"/>
      <c r="L75" s="61">
        <f t="shared" si="2"/>
        <v>83</v>
      </c>
      <c r="M75" s="62"/>
      <c r="N75" s="61">
        <f t="shared" si="3"/>
        <v>83</v>
      </c>
      <c r="O75" s="62"/>
      <c r="P75" s="61">
        <f t="shared" si="4"/>
        <v>83</v>
      </c>
      <c r="Q75" s="62"/>
      <c r="R75" s="61">
        <f t="shared" ref="R75:R138" si="7">P75+Q75</f>
        <v>83</v>
      </c>
    </row>
    <row r="76" spans="1:18" ht="21.75" hidden="1" customHeight="1">
      <c r="A76" s="72" t="s">
        <v>237</v>
      </c>
      <c r="B76" s="32" t="s">
        <v>238</v>
      </c>
      <c r="C76" s="32"/>
      <c r="D76" s="32"/>
      <c r="E76" s="61">
        <f>SUM(E77)</f>
        <v>3122.8</v>
      </c>
      <c r="F76" s="61">
        <f>SUM(F77)</f>
        <v>0</v>
      </c>
      <c r="G76" s="61"/>
      <c r="H76" s="61">
        <f t="shared" si="0"/>
        <v>3122.8</v>
      </c>
      <c r="I76" s="61"/>
      <c r="J76" s="61">
        <f t="shared" si="1"/>
        <v>3122.8</v>
      </c>
      <c r="K76" s="61"/>
      <c r="L76" s="61">
        <f t="shared" si="2"/>
        <v>3122.8</v>
      </c>
      <c r="M76" s="61"/>
      <c r="N76" s="61">
        <f t="shared" si="3"/>
        <v>3122.8</v>
      </c>
      <c r="O76" s="61"/>
      <c r="P76" s="61">
        <f t="shared" si="4"/>
        <v>3122.8</v>
      </c>
      <c r="Q76" s="61"/>
      <c r="R76" s="61">
        <f t="shared" si="7"/>
        <v>3122.8</v>
      </c>
    </row>
    <row r="77" spans="1:18" ht="20.25" hidden="1" customHeight="1">
      <c r="A77" s="19" t="s">
        <v>13</v>
      </c>
      <c r="B77" s="18" t="s">
        <v>239</v>
      </c>
      <c r="C77" s="18" t="s">
        <v>257</v>
      </c>
      <c r="D77" s="18"/>
      <c r="E77" s="62">
        <f>E78+E81</f>
        <v>3122.8</v>
      </c>
      <c r="F77" s="62">
        <f>F78+F81</f>
        <v>0</v>
      </c>
      <c r="G77" s="62"/>
      <c r="H77" s="61">
        <f t="shared" si="0"/>
        <v>3122.8</v>
      </c>
      <c r="I77" s="62"/>
      <c r="J77" s="61">
        <f t="shared" si="1"/>
        <v>3122.8</v>
      </c>
      <c r="K77" s="62"/>
      <c r="L77" s="61">
        <f t="shared" si="2"/>
        <v>3122.8</v>
      </c>
      <c r="M77" s="62"/>
      <c r="N77" s="61">
        <f t="shared" si="3"/>
        <v>3122.8</v>
      </c>
      <c r="O77" s="62"/>
      <c r="P77" s="61">
        <f t="shared" si="4"/>
        <v>3122.8</v>
      </c>
      <c r="Q77" s="62"/>
      <c r="R77" s="61">
        <f t="shared" si="7"/>
        <v>3122.8</v>
      </c>
    </row>
    <row r="78" spans="1:18" ht="20.25" hidden="1" customHeight="1">
      <c r="A78" s="19" t="s">
        <v>29</v>
      </c>
      <c r="B78" s="18" t="s">
        <v>239</v>
      </c>
      <c r="C78" s="18" t="s">
        <v>190</v>
      </c>
      <c r="D78" s="18"/>
      <c r="E78" s="62">
        <f t="shared" ref="E78:E79" si="8">E79</f>
        <v>1963</v>
      </c>
      <c r="F78" s="62"/>
      <c r="G78" s="62"/>
      <c r="H78" s="61">
        <f t="shared" si="0"/>
        <v>1963</v>
      </c>
      <c r="I78" s="62"/>
      <c r="J78" s="61">
        <f t="shared" si="1"/>
        <v>1963</v>
      </c>
      <c r="K78" s="62"/>
      <c r="L78" s="61">
        <f t="shared" si="2"/>
        <v>1963</v>
      </c>
      <c r="M78" s="62"/>
      <c r="N78" s="61">
        <f t="shared" si="3"/>
        <v>1963</v>
      </c>
      <c r="O78" s="62"/>
      <c r="P78" s="61">
        <f t="shared" si="4"/>
        <v>1963</v>
      </c>
      <c r="Q78" s="62"/>
      <c r="R78" s="61">
        <f t="shared" si="7"/>
        <v>1963</v>
      </c>
    </row>
    <row r="79" spans="1:18" ht="31.5" hidden="1" customHeight="1">
      <c r="A79" s="19" t="s">
        <v>128</v>
      </c>
      <c r="B79" s="18" t="s">
        <v>239</v>
      </c>
      <c r="C79" s="18" t="s">
        <v>258</v>
      </c>
      <c r="D79" s="18"/>
      <c r="E79" s="62">
        <f t="shared" si="8"/>
        <v>1963</v>
      </c>
      <c r="F79" s="62"/>
      <c r="G79" s="62"/>
      <c r="H79" s="61">
        <f t="shared" si="0"/>
        <v>1963</v>
      </c>
      <c r="I79" s="62"/>
      <c r="J79" s="61">
        <f t="shared" si="1"/>
        <v>1963</v>
      </c>
      <c r="K79" s="62"/>
      <c r="L79" s="61">
        <f t="shared" si="2"/>
        <v>1963</v>
      </c>
      <c r="M79" s="62"/>
      <c r="N79" s="61">
        <f t="shared" si="3"/>
        <v>1963</v>
      </c>
      <c r="O79" s="62"/>
      <c r="P79" s="61">
        <f t="shared" si="4"/>
        <v>1963</v>
      </c>
      <c r="Q79" s="62"/>
      <c r="R79" s="61">
        <f t="shared" si="7"/>
        <v>1963</v>
      </c>
    </row>
    <row r="80" spans="1:18" ht="18.75" hidden="1" customHeight="1">
      <c r="A80" s="19" t="s">
        <v>42</v>
      </c>
      <c r="B80" s="18" t="s">
        <v>239</v>
      </c>
      <c r="C80" s="18" t="s">
        <v>258</v>
      </c>
      <c r="D80" s="18" t="s">
        <v>43</v>
      </c>
      <c r="E80" s="62">
        <v>1963</v>
      </c>
      <c r="F80" s="62"/>
      <c r="G80" s="62"/>
      <c r="H80" s="61">
        <f t="shared" ref="H80:H144" si="9">E80+F80+G80</f>
        <v>1963</v>
      </c>
      <c r="I80" s="62"/>
      <c r="J80" s="61">
        <f t="shared" ref="J80:J144" si="10">H80+I80</f>
        <v>1963</v>
      </c>
      <c r="K80" s="62"/>
      <c r="L80" s="61">
        <f t="shared" ref="L80:L144" si="11">J80+K80</f>
        <v>1963</v>
      </c>
      <c r="M80" s="62"/>
      <c r="N80" s="61">
        <f t="shared" ref="N80:N144" si="12">L80+M80</f>
        <v>1963</v>
      </c>
      <c r="O80" s="62"/>
      <c r="P80" s="61">
        <f t="shared" ref="P80:P144" si="13">N80+O80</f>
        <v>1963</v>
      </c>
      <c r="Q80" s="62"/>
      <c r="R80" s="61">
        <f t="shared" si="7"/>
        <v>1963</v>
      </c>
    </row>
    <row r="81" spans="1:18" ht="19.5" hidden="1" customHeight="1">
      <c r="A81" s="19" t="s">
        <v>30</v>
      </c>
      <c r="B81" s="18" t="s">
        <v>239</v>
      </c>
      <c r="C81" s="18" t="s">
        <v>259</v>
      </c>
      <c r="D81" s="18"/>
      <c r="E81" s="62">
        <f t="shared" ref="E81:E82" si="14">E82</f>
        <v>1159.8</v>
      </c>
      <c r="F81" s="62"/>
      <c r="G81" s="62"/>
      <c r="H81" s="61">
        <f t="shared" si="9"/>
        <v>1159.8</v>
      </c>
      <c r="I81" s="62"/>
      <c r="J81" s="61">
        <f t="shared" si="10"/>
        <v>1159.8</v>
      </c>
      <c r="K81" s="62"/>
      <c r="L81" s="61">
        <f t="shared" si="11"/>
        <v>1159.8</v>
      </c>
      <c r="M81" s="62"/>
      <c r="N81" s="61">
        <f t="shared" si="12"/>
        <v>1159.8</v>
      </c>
      <c r="O81" s="62"/>
      <c r="P81" s="61">
        <f t="shared" si="13"/>
        <v>1159.8</v>
      </c>
      <c r="Q81" s="62"/>
      <c r="R81" s="61">
        <f t="shared" si="7"/>
        <v>1159.8</v>
      </c>
    </row>
    <row r="82" spans="1:18" ht="42.75" hidden="1" customHeight="1">
      <c r="A82" s="19" t="s">
        <v>128</v>
      </c>
      <c r="B82" s="18" t="s">
        <v>239</v>
      </c>
      <c r="C82" s="18" t="s">
        <v>260</v>
      </c>
      <c r="D82" s="18"/>
      <c r="E82" s="62">
        <f t="shared" si="14"/>
        <v>1159.8</v>
      </c>
      <c r="F82" s="62"/>
      <c r="G82" s="62"/>
      <c r="H82" s="61">
        <f t="shared" si="9"/>
        <v>1159.8</v>
      </c>
      <c r="I82" s="62"/>
      <c r="J82" s="61">
        <f t="shared" si="10"/>
        <v>1159.8</v>
      </c>
      <c r="K82" s="62"/>
      <c r="L82" s="61">
        <f t="shared" si="11"/>
        <v>1159.8</v>
      </c>
      <c r="M82" s="62"/>
      <c r="N82" s="61">
        <f t="shared" si="12"/>
        <v>1159.8</v>
      </c>
      <c r="O82" s="62"/>
      <c r="P82" s="61">
        <f t="shared" si="13"/>
        <v>1159.8</v>
      </c>
      <c r="Q82" s="62"/>
      <c r="R82" s="61">
        <f t="shared" si="7"/>
        <v>1159.8</v>
      </c>
    </row>
    <row r="83" spans="1:18" ht="21" hidden="1" customHeight="1">
      <c r="A83" s="19" t="s">
        <v>42</v>
      </c>
      <c r="B83" s="18" t="s">
        <v>239</v>
      </c>
      <c r="C83" s="18" t="s">
        <v>260</v>
      </c>
      <c r="D83" s="18" t="s">
        <v>43</v>
      </c>
      <c r="E83" s="89">
        <v>1159.8</v>
      </c>
      <c r="F83" s="89"/>
      <c r="G83" s="89"/>
      <c r="H83" s="61">
        <f t="shared" si="9"/>
        <v>1159.8</v>
      </c>
      <c r="I83" s="89"/>
      <c r="J83" s="61">
        <f t="shared" si="10"/>
        <v>1159.8</v>
      </c>
      <c r="K83" s="89"/>
      <c r="L83" s="61">
        <f t="shared" si="11"/>
        <v>1159.8</v>
      </c>
      <c r="M83" s="89"/>
      <c r="N83" s="61">
        <f t="shared" si="12"/>
        <v>1159.8</v>
      </c>
      <c r="O83" s="89"/>
      <c r="P83" s="61">
        <f t="shared" si="13"/>
        <v>1159.8</v>
      </c>
      <c r="Q83" s="89"/>
      <c r="R83" s="61">
        <f t="shared" si="7"/>
        <v>1159.8</v>
      </c>
    </row>
    <row r="84" spans="1:18" ht="31.5" hidden="1" customHeight="1">
      <c r="A84" s="72" t="s">
        <v>94</v>
      </c>
      <c r="B84" s="32" t="s">
        <v>95</v>
      </c>
      <c r="C84" s="32"/>
      <c r="D84" s="32"/>
      <c r="E84" s="61">
        <f>E85+E92</f>
        <v>8740</v>
      </c>
      <c r="F84" s="61">
        <f>F85+F92</f>
        <v>0</v>
      </c>
      <c r="G84" s="61"/>
      <c r="H84" s="61">
        <f t="shared" si="9"/>
        <v>8740</v>
      </c>
      <c r="I84" s="61"/>
      <c r="J84" s="61">
        <f t="shared" si="10"/>
        <v>8740</v>
      </c>
      <c r="K84" s="61"/>
      <c r="L84" s="61">
        <f t="shared" si="11"/>
        <v>8740</v>
      </c>
      <c r="M84" s="61"/>
      <c r="N84" s="61">
        <f t="shared" si="12"/>
        <v>8740</v>
      </c>
      <c r="O84" s="61"/>
      <c r="P84" s="61">
        <f t="shared" si="13"/>
        <v>8740</v>
      </c>
      <c r="Q84" s="61"/>
      <c r="R84" s="61">
        <f t="shared" si="7"/>
        <v>8740</v>
      </c>
    </row>
    <row r="85" spans="1:18" ht="43.5" hidden="1" customHeight="1">
      <c r="A85" s="72" t="s">
        <v>89</v>
      </c>
      <c r="B85" s="32" t="s">
        <v>116</v>
      </c>
      <c r="C85" s="32"/>
      <c r="D85" s="32"/>
      <c r="E85" s="61">
        <f>E86</f>
        <v>8090</v>
      </c>
      <c r="F85" s="61"/>
      <c r="G85" s="61"/>
      <c r="H85" s="61">
        <f t="shared" si="9"/>
        <v>8090</v>
      </c>
      <c r="I85" s="61"/>
      <c r="J85" s="61">
        <f t="shared" si="10"/>
        <v>8090</v>
      </c>
      <c r="K85" s="61"/>
      <c r="L85" s="61">
        <f t="shared" si="11"/>
        <v>8090</v>
      </c>
      <c r="M85" s="61"/>
      <c r="N85" s="61">
        <f t="shared" si="12"/>
        <v>8090</v>
      </c>
      <c r="O85" s="61"/>
      <c r="P85" s="61">
        <f t="shared" si="13"/>
        <v>8090</v>
      </c>
      <c r="Q85" s="61"/>
      <c r="R85" s="61">
        <f t="shared" si="7"/>
        <v>8090</v>
      </c>
    </row>
    <row r="86" spans="1:18" ht="42.75" hidden="1" customHeight="1">
      <c r="A86" s="72" t="s">
        <v>584</v>
      </c>
      <c r="B86" s="32" t="s">
        <v>116</v>
      </c>
      <c r="C86" s="32" t="s">
        <v>195</v>
      </c>
      <c r="D86" s="18"/>
      <c r="E86" s="62">
        <f>SUM(E88)</f>
        <v>8090</v>
      </c>
      <c r="F86" s="62"/>
      <c r="G86" s="62"/>
      <c r="H86" s="61">
        <f t="shared" si="9"/>
        <v>8090</v>
      </c>
      <c r="I86" s="62"/>
      <c r="J86" s="61">
        <f t="shared" si="10"/>
        <v>8090</v>
      </c>
      <c r="K86" s="62"/>
      <c r="L86" s="61">
        <f t="shared" si="11"/>
        <v>8090</v>
      </c>
      <c r="M86" s="62"/>
      <c r="N86" s="61">
        <f t="shared" si="12"/>
        <v>8090</v>
      </c>
      <c r="O86" s="62"/>
      <c r="P86" s="61">
        <f t="shared" si="13"/>
        <v>8090</v>
      </c>
      <c r="Q86" s="62"/>
      <c r="R86" s="61">
        <f t="shared" si="7"/>
        <v>8090</v>
      </c>
    </row>
    <row r="87" spans="1:18" ht="33" hidden="1" customHeight="1">
      <c r="A87" s="74" t="s">
        <v>295</v>
      </c>
      <c r="B87" s="18" t="s">
        <v>116</v>
      </c>
      <c r="C87" s="18" t="s">
        <v>302</v>
      </c>
      <c r="D87" s="18"/>
      <c r="E87" s="62">
        <f>E88</f>
        <v>8090</v>
      </c>
      <c r="F87" s="62"/>
      <c r="G87" s="62"/>
      <c r="H87" s="61">
        <f t="shared" si="9"/>
        <v>8090</v>
      </c>
      <c r="I87" s="62"/>
      <c r="J87" s="61">
        <f t="shared" si="10"/>
        <v>8090</v>
      </c>
      <c r="K87" s="62"/>
      <c r="L87" s="61">
        <f t="shared" si="11"/>
        <v>8090</v>
      </c>
      <c r="M87" s="62"/>
      <c r="N87" s="61">
        <f t="shared" si="12"/>
        <v>8090</v>
      </c>
      <c r="O87" s="62"/>
      <c r="P87" s="61">
        <f t="shared" si="13"/>
        <v>8090</v>
      </c>
      <c r="Q87" s="62"/>
      <c r="R87" s="61">
        <f t="shared" si="7"/>
        <v>8090</v>
      </c>
    </row>
    <row r="88" spans="1:18" ht="35.25" hidden="1" customHeight="1">
      <c r="A88" s="71" t="s">
        <v>107</v>
      </c>
      <c r="B88" s="18" t="s">
        <v>116</v>
      </c>
      <c r="C88" s="18" t="s">
        <v>303</v>
      </c>
      <c r="D88" s="18"/>
      <c r="E88" s="62">
        <f>SUM(E89:E91)</f>
        <v>8090</v>
      </c>
      <c r="F88" s="62"/>
      <c r="G88" s="62"/>
      <c r="H88" s="61">
        <f t="shared" si="9"/>
        <v>8090</v>
      </c>
      <c r="I88" s="62"/>
      <c r="J88" s="61">
        <f t="shared" si="10"/>
        <v>8090</v>
      </c>
      <c r="K88" s="62"/>
      <c r="L88" s="61">
        <f t="shared" si="11"/>
        <v>8090</v>
      </c>
      <c r="M88" s="62"/>
      <c r="N88" s="61">
        <f t="shared" si="12"/>
        <v>8090</v>
      </c>
      <c r="O88" s="62"/>
      <c r="P88" s="61">
        <f t="shared" si="13"/>
        <v>8090</v>
      </c>
      <c r="Q88" s="62"/>
      <c r="R88" s="61">
        <f t="shared" si="7"/>
        <v>8090</v>
      </c>
    </row>
    <row r="89" spans="1:18" ht="18" hidden="1" customHeight="1">
      <c r="A89" s="13" t="s">
        <v>85</v>
      </c>
      <c r="B89" s="18" t="s">
        <v>116</v>
      </c>
      <c r="C89" s="18" t="s">
        <v>303</v>
      </c>
      <c r="D89" s="18" t="s">
        <v>82</v>
      </c>
      <c r="E89" s="62">
        <v>6635</v>
      </c>
      <c r="F89" s="62"/>
      <c r="G89" s="62"/>
      <c r="H89" s="61">
        <f t="shared" si="9"/>
        <v>6635</v>
      </c>
      <c r="I89" s="62"/>
      <c r="J89" s="61">
        <f t="shared" si="10"/>
        <v>6635</v>
      </c>
      <c r="K89" s="62"/>
      <c r="L89" s="61">
        <f t="shared" si="11"/>
        <v>6635</v>
      </c>
      <c r="M89" s="62"/>
      <c r="N89" s="61">
        <f t="shared" si="12"/>
        <v>6635</v>
      </c>
      <c r="O89" s="62"/>
      <c r="P89" s="61">
        <f t="shared" si="13"/>
        <v>6635</v>
      </c>
      <c r="Q89" s="62"/>
      <c r="R89" s="61">
        <f t="shared" si="7"/>
        <v>6635</v>
      </c>
    </row>
    <row r="90" spans="1:18" ht="31.5" hidden="1" customHeight="1">
      <c r="A90" s="13" t="s">
        <v>115</v>
      </c>
      <c r="B90" s="34" t="s">
        <v>116</v>
      </c>
      <c r="C90" s="18" t="s">
        <v>303</v>
      </c>
      <c r="D90" s="34" t="s">
        <v>114</v>
      </c>
      <c r="E90" s="27">
        <v>1435</v>
      </c>
      <c r="F90" s="27"/>
      <c r="G90" s="27"/>
      <c r="H90" s="61">
        <f t="shared" si="9"/>
        <v>1435</v>
      </c>
      <c r="I90" s="27"/>
      <c r="J90" s="61">
        <f t="shared" si="10"/>
        <v>1435</v>
      </c>
      <c r="K90" s="27"/>
      <c r="L90" s="61">
        <f t="shared" si="11"/>
        <v>1435</v>
      </c>
      <c r="M90" s="27"/>
      <c r="N90" s="61">
        <f t="shared" si="12"/>
        <v>1435</v>
      </c>
      <c r="O90" s="27"/>
      <c r="P90" s="61">
        <f t="shared" si="13"/>
        <v>1435</v>
      </c>
      <c r="Q90" s="27"/>
      <c r="R90" s="61">
        <f t="shared" si="7"/>
        <v>1435</v>
      </c>
    </row>
    <row r="91" spans="1:18" ht="18" hidden="1" customHeight="1">
      <c r="A91" s="13" t="s">
        <v>15</v>
      </c>
      <c r="B91" s="34" t="s">
        <v>116</v>
      </c>
      <c r="C91" s="18" t="s">
        <v>303</v>
      </c>
      <c r="D91" s="34" t="s">
        <v>130</v>
      </c>
      <c r="E91" s="27">
        <v>20</v>
      </c>
      <c r="F91" s="27"/>
      <c r="G91" s="27"/>
      <c r="H91" s="61">
        <f t="shared" si="9"/>
        <v>20</v>
      </c>
      <c r="I91" s="27"/>
      <c r="J91" s="61">
        <f t="shared" si="10"/>
        <v>20</v>
      </c>
      <c r="K91" s="27"/>
      <c r="L91" s="61">
        <f t="shared" si="11"/>
        <v>20</v>
      </c>
      <c r="M91" s="27"/>
      <c r="N91" s="61">
        <f t="shared" si="12"/>
        <v>20</v>
      </c>
      <c r="O91" s="27"/>
      <c r="P91" s="61">
        <f t="shared" si="13"/>
        <v>20</v>
      </c>
      <c r="Q91" s="27"/>
      <c r="R91" s="61">
        <f t="shared" si="7"/>
        <v>20</v>
      </c>
    </row>
    <row r="92" spans="1:18" ht="33.75" hidden="1" customHeight="1">
      <c r="A92" s="12" t="s">
        <v>429</v>
      </c>
      <c r="B92" s="75" t="s">
        <v>24</v>
      </c>
      <c r="C92" s="32" t="s">
        <v>430</v>
      </c>
      <c r="D92" s="34"/>
      <c r="E92" s="28">
        <f>SUM(E93,E97,E101,E105)</f>
        <v>650</v>
      </c>
      <c r="F92" s="28"/>
      <c r="G92" s="28"/>
      <c r="H92" s="61">
        <f t="shared" si="9"/>
        <v>650</v>
      </c>
      <c r="I92" s="28"/>
      <c r="J92" s="61">
        <f t="shared" si="10"/>
        <v>650</v>
      </c>
      <c r="K92" s="28"/>
      <c r="L92" s="61">
        <f t="shared" si="11"/>
        <v>650</v>
      </c>
      <c r="M92" s="28"/>
      <c r="N92" s="61">
        <f t="shared" si="12"/>
        <v>650</v>
      </c>
      <c r="O92" s="28"/>
      <c r="P92" s="61">
        <f t="shared" si="13"/>
        <v>650</v>
      </c>
      <c r="Q92" s="28"/>
      <c r="R92" s="61">
        <f t="shared" si="7"/>
        <v>650</v>
      </c>
    </row>
    <row r="93" spans="1:18" ht="56.25" hidden="1" customHeight="1">
      <c r="A93" s="73" t="s">
        <v>580</v>
      </c>
      <c r="B93" s="32" t="s">
        <v>24</v>
      </c>
      <c r="C93" s="32" t="s">
        <v>179</v>
      </c>
      <c r="D93" s="32"/>
      <c r="E93" s="61">
        <f>SUM(E95)</f>
        <v>472</v>
      </c>
      <c r="F93" s="61"/>
      <c r="G93" s="61"/>
      <c r="H93" s="61">
        <f t="shared" si="9"/>
        <v>472</v>
      </c>
      <c r="I93" s="61"/>
      <c r="J93" s="61">
        <f t="shared" si="10"/>
        <v>472</v>
      </c>
      <c r="K93" s="61"/>
      <c r="L93" s="61">
        <f t="shared" si="11"/>
        <v>472</v>
      </c>
      <c r="M93" s="61"/>
      <c r="N93" s="61">
        <f t="shared" si="12"/>
        <v>472</v>
      </c>
      <c r="O93" s="61"/>
      <c r="P93" s="61">
        <f t="shared" si="13"/>
        <v>472</v>
      </c>
      <c r="Q93" s="61"/>
      <c r="R93" s="61">
        <f t="shared" si="7"/>
        <v>472</v>
      </c>
    </row>
    <row r="94" spans="1:18" ht="30" hidden="1" customHeight="1">
      <c r="A94" s="74" t="s">
        <v>292</v>
      </c>
      <c r="B94" s="18" t="s">
        <v>24</v>
      </c>
      <c r="C94" s="18" t="s">
        <v>304</v>
      </c>
      <c r="D94" s="32"/>
      <c r="E94" s="62">
        <f t="shared" ref="E94:E95" si="15">SUM(E95)</f>
        <v>472</v>
      </c>
      <c r="F94" s="62"/>
      <c r="G94" s="62"/>
      <c r="H94" s="61">
        <f t="shared" si="9"/>
        <v>472</v>
      </c>
      <c r="I94" s="62"/>
      <c r="J94" s="61">
        <f t="shared" si="10"/>
        <v>472</v>
      </c>
      <c r="K94" s="62"/>
      <c r="L94" s="61">
        <f t="shared" si="11"/>
        <v>472</v>
      </c>
      <c r="M94" s="62"/>
      <c r="N94" s="61">
        <f t="shared" si="12"/>
        <v>472</v>
      </c>
      <c r="O94" s="62"/>
      <c r="P94" s="61">
        <f t="shared" si="13"/>
        <v>472</v>
      </c>
      <c r="Q94" s="62"/>
      <c r="R94" s="61">
        <f t="shared" si="7"/>
        <v>472</v>
      </c>
    </row>
    <row r="95" spans="1:18" ht="45.75" hidden="1" customHeight="1">
      <c r="A95" s="74" t="s">
        <v>561</v>
      </c>
      <c r="B95" s="18" t="s">
        <v>24</v>
      </c>
      <c r="C95" s="18" t="s">
        <v>305</v>
      </c>
      <c r="D95" s="18"/>
      <c r="E95" s="62">
        <f t="shared" si="15"/>
        <v>472</v>
      </c>
      <c r="F95" s="62"/>
      <c r="G95" s="62"/>
      <c r="H95" s="61">
        <f t="shared" si="9"/>
        <v>472</v>
      </c>
      <c r="I95" s="62"/>
      <c r="J95" s="61">
        <f t="shared" si="10"/>
        <v>472</v>
      </c>
      <c r="K95" s="62"/>
      <c r="L95" s="61">
        <f t="shared" si="11"/>
        <v>472</v>
      </c>
      <c r="M95" s="62"/>
      <c r="N95" s="61">
        <f t="shared" si="12"/>
        <v>472</v>
      </c>
      <c r="O95" s="62"/>
      <c r="P95" s="61">
        <f t="shared" si="13"/>
        <v>472</v>
      </c>
      <c r="Q95" s="62"/>
      <c r="R95" s="61">
        <f t="shared" si="7"/>
        <v>472</v>
      </c>
    </row>
    <row r="96" spans="1:18" ht="33.75" hidden="1" customHeight="1">
      <c r="A96" s="13" t="s">
        <v>115</v>
      </c>
      <c r="B96" s="18" t="s">
        <v>24</v>
      </c>
      <c r="C96" s="18" t="s">
        <v>305</v>
      </c>
      <c r="D96" s="18" t="s">
        <v>114</v>
      </c>
      <c r="E96" s="62">
        <v>472</v>
      </c>
      <c r="F96" s="62"/>
      <c r="G96" s="62"/>
      <c r="H96" s="61">
        <f t="shared" si="9"/>
        <v>472</v>
      </c>
      <c r="I96" s="62"/>
      <c r="J96" s="61">
        <f t="shared" si="10"/>
        <v>472</v>
      </c>
      <c r="K96" s="62"/>
      <c r="L96" s="61">
        <f t="shared" si="11"/>
        <v>472</v>
      </c>
      <c r="M96" s="62"/>
      <c r="N96" s="61">
        <f t="shared" si="12"/>
        <v>472</v>
      </c>
      <c r="O96" s="62"/>
      <c r="P96" s="61">
        <f t="shared" si="13"/>
        <v>472</v>
      </c>
      <c r="Q96" s="62"/>
      <c r="R96" s="61">
        <f t="shared" si="7"/>
        <v>472</v>
      </c>
    </row>
    <row r="97" spans="1:18" ht="54" hidden="1" customHeight="1">
      <c r="A97" s="73" t="s">
        <v>581</v>
      </c>
      <c r="B97" s="32" t="s">
        <v>24</v>
      </c>
      <c r="C97" s="32" t="s">
        <v>180</v>
      </c>
      <c r="D97" s="32"/>
      <c r="E97" s="61">
        <f>SUM(E99)</f>
        <v>55</v>
      </c>
      <c r="F97" s="61"/>
      <c r="G97" s="61"/>
      <c r="H97" s="61">
        <f t="shared" si="9"/>
        <v>55</v>
      </c>
      <c r="I97" s="61"/>
      <c r="J97" s="61">
        <f t="shared" si="10"/>
        <v>55</v>
      </c>
      <c r="K97" s="61"/>
      <c r="L97" s="61">
        <f t="shared" si="11"/>
        <v>55</v>
      </c>
      <c r="M97" s="61"/>
      <c r="N97" s="61">
        <f t="shared" si="12"/>
        <v>55</v>
      </c>
      <c r="O97" s="61"/>
      <c r="P97" s="61">
        <f t="shared" si="13"/>
        <v>55</v>
      </c>
      <c r="Q97" s="61"/>
      <c r="R97" s="61">
        <f t="shared" si="7"/>
        <v>55</v>
      </c>
    </row>
    <row r="98" spans="1:18" ht="29.25" hidden="1" customHeight="1">
      <c r="A98" s="74" t="s">
        <v>291</v>
      </c>
      <c r="B98" s="18" t="s">
        <v>24</v>
      </c>
      <c r="C98" s="18" t="s">
        <v>306</v>
      </c>
      <c r="D98" s="32"/>
      <c r="E98" s="62">
        <f t="shared" ref="E98:E99" si="16">SUM(E99)</f>
        <v>55</v>
      </c>
      <c r="F98" s="27"/>
      <c r="G98" s="27"/>
      <c r="H98" s="61">
        <f t="shared" si="9"/>
        <v>55</v>
      </c>
      <c r="I98" s="27"/>
      <c r="J98" s="61">
        <f t="shared" si="10"/>
        <v>55</v>
      </c>
      <c r="K98" s="27"/>
      <c r="L98" s="61">
        <f t="shared" si="11"/>
        <v>55</v>
      </c>
      <c r="M98" s="27"/>
      <c r="N98" s="61">
        <f t="shared" si="12"/>
        <v>55</v>
      </c>
      <c r="O98" s="27"/>
      <c r="P98" s="61">
        <f t="shared" si="13"/>
        <v>55</v>
      </c>
      <c r="Q98" s="27"/>
      <c r="R98" s="61">
        <f t="shared" si="7"/>
        <v>55</v>
      </c>
    </row>
    <row r="99" spans="1:18" ht="45.75" hidden="1" customHeight="1">
      <c r="A99" s="74" t="s">
        <v>524</v>
      </c>
      <c r="B99" s="18" t="s">
        <v>24</v>
      </c>
      <c r="C99" s="18" t="s">
        <v>307</v>
      </c>
      <c r="D99" s="18"/>
      <c r="E99" s="62">
        <f t="shared" si="16"/>
        <v>55</v>
      </c>
      <c r="F99" s="62"/>
      <c r="G99" s="62"/>
      <c r="H99" s="61">
        <f t="shared" si="9"/>
        <v>55</v>
      </c>
      <c r="I99" s="62"/>
      <c r="J99" s="61">
        <f t="shared" si="10"/>
        <v>55</v>
      </c>
      <c r="K99" s="62"/>
      <c r="L99" s="61">
        <f t="shared" si="11"/>
        <v>55</v>
      </c>
      <c r="M99" s="62"/>
      <c r="N99" s="61">
        <f t="shared" si="12"/>
        <v>55</v>
      </c>
      <c r="O99" s="62"/>
      <c r="P99" s="61">
        <f t="shared" si="13"/>
        <v>55</v>
      </c>
      <c r="Q99" s="62"/>
      <c r="R99" s="61">
        <f t="shared" si="7"/>
        <v>55</v>
      </c>
    </row>
    <row r="100" spans="1:18" ht="32.25" hidden="1" customHeight="1">
      <c r="A100" s="13" t="s">
        <v>115</v>
      </c>
      <c r="B100" s="18" t="s">
        <v>24</v>
      </c>
      <c r="C100" s="18" t="s">
        <v>307</v>
      </c>
      <c r="D100" s="18" t="s">
        <v>114</v>
      </c>
      <c r="E100" s="62">
        <v>55</v>
      </c>
      <c r="F100" s="62"/>
      <c r="G100" s="62"/>
      <c r="H100" s="61">
        <f t="shared" si="9"/>
        <v>55</v>
      </c>
      <c r="I100" s="62"/>
      <c r="J100" s="61">
        <f t="shared" si="10"/>
        <v>55</v>
      </c>
      <c r="K100" s="62"/>
      <c r="L100" s="61">
        <f t="shared" si="11"/>
        <v>55</v>
      </c>
      <c r="M100" s="62"/>
      <c r="N100" s="61">
        <f t="shared" si="12"/>
        <v>55</v>
      </c>
      <c r="O100" s="62"/>
      <c r="P100" s="61">
        <f t="shared" si="13"/>
        <v>55</v>
      </c>
      <c r="Q100" s="62"/>
      <c r="R100" s="61">
        <f t="shared" si="7"/>
        <v>55</v>
      </c>
    </row>
    <row r="101" spans="1:18" ht="55.5" hidden="1" customHeight="1">
      <c r="A101" s="73" t="s">
        <v>582</v>
      </c>
      <c r="B101" s="32" t="s">
        <v>24</v>
      </c>
      <c r="C101" s="32" t="s">
        <v>181</v>
      </c>
      <c r="D101" s="32"/>
      <c r="E101" s="61">
        <f>SUM(E103)</f>
        <v>73</v>
      </c>
      <c r="F101" s="61"/>
      <c r="G101" s="61"/>
      <c r="H101" s="61">
        <f t="shared" si="9"/>
        <v>73</v>
      </c>
      <c r="I101" s="61"/>
      <c r="J101" s="61">
        <f t="shared" si="10"/>
        <v>73</v>
      </c>
      <c r="K101" s="61"/>
      <c r="L101" s="61">
        <f t="shared" si="11"/>
        <v>73</v>
      </c>
      <c r="M101" s="61"/>
      <c r="N101" s="61">
        <f t="shared" si="12"/>
        <v>73</v>
      </c>
      <c r="O101" s="61"/>
      <c r="P101" s="61">
        <f t="shared" si="13"/>
        <v>73</v>
      </c>
      <c r="Q101" s="61"/>
      <c r="R101" s="61">
        <f t="shared" si="7"/>
        <v>73</v>
      </c>
    </row>
    <row r="102" spans="1:18" ht="41.25" hidden="1" customHeight="1">
      <c r="A102" s="74" t="s">
        <v>293</v>
      </c>
      <c r="B102" s="18" t="s">
        <v>24</v>
      </c>
      <c r="C102" s="18" t="s">
        <v>364</v>
      </c>
      <c r="D102" s="32"/>
      <c r="E102" s="62">
        <f>SUM(E103)</f>
        <v>73</v>
      </c>
      <c r="F102" s="62"/>
      <c r="G102" s="62"/>
      <c r="H102" s="61">
        <f t="shared" si="9"/>
        <v>73</v>
      </c>
      <c r="I102" s="62"/>
      <c r="J102" s="61">
        <f t="shared" si="10"/>
        <v>73</v>
      </c>
      <c r="K102" s="62"/>
      <c r="L102" s="61">
        <f t="shared" si="11"/>
        <v>73</v>
      </c>
      <c r="M102" s="62"/>
      <c r="N102" s="61">
        <f t="shared" si="12"/>
        <v>73</v>
      </c>
      <c r="O102" s="62"/>
      <c r="P102" s="61">
        <f t="shared" si="13"/>
        <v>73</v>
      </c>
      <c r="Q102" s="62"/>
      <c r="R102" s="61">
        <f t="shared" si="7"/>
        <v>73</v>
      </c>
    </row>
    <row r="103" spans="1:18" ht="56.25" hidden="1" customHeight="1">
      <c r="A103" s="74" t="s">
        <v>521</v>
      </c>
      <c r="B103" s="18" t="s">
        <v>24</v>
      </c>
      <c r="C103" s="18" t="s">
        <v>359</v>
      </c>
      <c r="D103" s="18"/>
      <c r="E103" s="62">
        <f>SUM(E104)</f>
        <v>73</v>
      </c>
      <c r="F103" s="62"/>
      <c r="G103" s="62"/>
      <c r="H103" s="61">
        <f t="shared" si="9"/>
        <v>73</v>
      </c>
      <c r="I103" s="62"/>
      <c r="J103" s="61">
        <f t="shared" si="10"/>
        <v>73</v>
      </c>
      <c r="K103" s="62"/>
      <c r="L103" s="61">
        <f t="shared" si="11"/>
        <v>73</v>
      </c>
      <c r="M103" s="62"/>
      <c r="N103" s="61">
        <f t="shared" si="12"/>
        <v>73</v>
      </c>
      <c r="O103" s="62"/>
      <c r="P103" s="61">
        <f t="shared" si="13"/>
        <v>73</v>
      </c>
      <c r="Q103" s="62"/>
      <c r="R103" s="61">
        <f t="shared" si="7"/>
        <v>73</v>
      </c>
    </row>
    <row r="104" spans="1:18" ht="31.5" hidden="1" customHeight="1">
      <c r="A104" s="13" t="s">
        <v>115</v>
      </c>
      <c r="B104" s="18" t="s">
        <v>24</v>
      </c>
      <c r="C104" s="18" t="s">
        <v>359</v>
      </c>
      <c r="D104" s="18" t="s">
        <v>114</v>
      </c>
      <c r="E104" s="62">
        <v>73</v>
      </c>
      <c r="F104" s="62"/>
      <c r="G104" s="62"/>
      <c r="H104" s="61">
        <f t="shared" si="9"/>
        <v>73</v>
      </c>
      <c r="I104" s="62"/>
      <c r="J104" s="61">
        <f t="shared" si="10"/>
        <v>73</v>
      </c>
      <c r="K104" s="62"/>
      <c r="L104" s="61">
        <f t="shared" si="11"/>
        <v>73</v>
      </c>
      <c r="M104" s="62"/>
      <c r="N104" s="61">
        <f t="shared" si="12"/>
        <v>73</v>
      </c>
      <c r="O104" s="62"/>
      <c r="P104" s="61">
        <f t="shared" si="13"/>
        <v>73</v>
      </c>
      <c r="Q104" s="62"/>
      <c r="R104" s="61">
        <f t="shared" si="7"/>
        <v>73</v>
      </c>
    </row>
    <row r="105" spans="1:18" ht="54" hidden="1" customHeight="1">
      <c r="A105" s="73" t="s">
        <v>583</v>
      </c>
      <c r="B105" s="32" t="s">
        <v>24</v>
      </c>
      <c r="C105" s="32" t="s">
        <v>182</v>
      </c>
      <c r="D105" s="32"/>
      <c r="E105" s="61">
        <f>SUM(E107)</f>
        <v>50</v>
      </c>
      <c r="F105" s="61"/>
      <c r="G105" s="61"/>
      <c r="H105" s="61">
        <f t="shared" si="9"/>
        <v>50</v>
      </c>
      <c r="I105" s="61"/>
      <c r="J105" s="61">
        <f t="shared" si="10"/>
        <v>50</v>
      </c>
      <c r="K105" s="61"/>
      <c r="L105" s="61">
        <f t="shared" si="11"/>
        <v>50</v>
      </c>
      <c r="M105" s="61"/>
      <c r="N105" s="61">
        <f t="shared" si="12"/>
        <v>50</v>
      </c>
      <c r="O105" s="61"/>
      <c r="P105" s="61">
        <f t="shared" si="13"/>
        <v>50</v>
      </c>
      <c r="Q105" s="61"/>
      <c r="R105" s="61">
        <f t="shared" si="7"/>
        <v>50</v>
      </c>
    </row>
    <row r="106" spans="1:18" ht="54.75" hidden="1" customHeight="1">
      <c r="A106" s="74" t="s">
        <v>294</v>
      </c>
      <c r="B106" s="18" t="s">
        <v>24</v>
      </c>
      <c r="C106" s="18" t="s">
        <v>308</v>
      </c>
      <c r="D106" s="32"/>
      <c r="E106" s="62">
        <f t="shared" ref="E106:E107" si="17">SUM(E107)</f>
        <v>50</v>
      </c>
      <c r="F106" s="62"/>
      <c r="G106" s="62"/>
      <c r="H106" s="61">
        <f t="shared" si="9"/>
        <v>50</v>
      </c>
      <c r="I106" s="62"/>
      <c r="J106" s="61">
        <f t="shared" si="10"/>
        <v>50</v>
      </c>
      <c r="K106" s="62"/>
      <c r="L106" s="61">
        <f t="shared" si="11"/>
        <v>50</v>
      </c>
      <c r="M106" s="62"/>
      <c r="N106" s="61">
        <f t="shared" si="12"/>
        <v>50</v>
      </c>
      <c r="O106" s="62"/>
      <c r="P106" s="61">
        <f t="shared" si="13"/>
        <v>50</v>
      </c>
      <c r="Q106" s="62"/>
      <c r="R106" s="61">
        <f t="shared" si="7"/>
        <v>50</v>
      </c>
    </row>
    <row r="107" spans="1:18" ht="45" hidden="1" customHeight="1">
      <c r="A107" s="74" t="s">
        <v>562</v>
      </c>
      <c r="B107" s="18" t="s">
        <v>24</v>
      </c>
      <c r="C107" s="18" t="s">
        <v>309</v>
      </c>
      <c r="D107" s="18"/>
      <c r="E107" s="62">
        <f t="shared" si="17"/>
        <v>50</v>
      </c>
      <c r="F107" s="62"/>
      <c r="G107" s="62"/>
      <c r="H107" s="61">
        <f t="shared" si="9"/>
        <v>50</v>
      </c>
      <c r="I107" s="62"/>
      <c r="J107" s="61">
        <f t="shared" si="10"/>
        <v>50</v>
      </c>
      <c r="K107" s="62"/>
      <c r="L107" s="61">
        <f t="shared" si="11"/>
        <v>50</v>
      </c>
      <c r="M107" s="62"/>
      <c r="N107" s="61">
        <f t="shared" si="12"/>
        <v>50</v>
      </c>
      <c r="O107" s="62"/>
      <c r="P107" s="61">
        <f t="shared" si="13"/>
        <v>50</v>
      </c>
      <c r="Q107" s="62"/>
      <c r="R107" s="61">
        <f t="shared" si="7"/>
        <v>50</v>
      </c>
    </row>
    <row r="108" spans="1:18" ht="33" hidden="1" customHeight="1">
      <c r="A108" s="13" t="s">
        <v>115</v>
      </c>
      <c r="B108" s="18" t="s">
        <v>24</v>
      </c>
      <c r="C108" s="18" t="s">
        <v>309</v>
      </c>
      <c r="D108" s="18" t="s">
        <v>114</v>
      </c>
      <c r="E108" s="62">
        <v>50</v>
      </c>
      <c r="F108" s="62"/>
      <c r="G108" s="62"/>
      <c r="H108" s="61">
        <f t="shared" si="9"/>
        <v>50</v>
      </c>
      <c r="I108" s="62"/>
      <c r="J108" s="61">
        <f t="shared" si="10"/>
        <v>50</v>
      </c>
      <c r="K108" s="62"/>
      <c r="L108" s="61">
        <f t="shared" si="11"/>
        <v>50</v>
      </c>
      <c r="M108" s="62"/>
      <c r="N108" s="61">
        <f t="shared" si="12"/>
        <v>50</v>
      </c>
      <c r="O108" s="62"/>
      <c r="P108" s="61">
        <f t="shared" si="13"/>
        <v>50</v>
      </c>
      <c r="Q108" s="62"/>
      <c r="R108" s="61">
        <f t="shared" si="7"/>
        <v>50</v>
      </c>
    </row>
    <row r="109" spans="1:18" ht="19.5" customHeight="1">
      <c r="A109" s="12" t="s">
        <v>96</v>
      </c>
      <c r="B109" s="75" t="s">
        <v>97</v>
      </c>
      <c r="C109" s="75"/>
      <c r="D109" s="75"/>
      <c r="E109" s="28">
        <f>SUM(E112,E125,E133)+E110</f>
        <v>97662.5</v>
      </c>
      <c r="F109" s="28">
        <f>SUM(F112,F125,F133)+F110</f>
        <v>0</v>
      </c>
      <c r="G109" s="28">
        <f>G112+G125+G133+G120</f>
        <v>8952</v>
      </c>
      <c r="H109" s="61">
        <f t="shared" si="9"/>
        <v>106614.5</v>
      </c>
      <c r="I109" s="28"/>
      <c r="J109" s="61">
        <f t="shared" si="10"/>
        <v>106614.5</v>
      </c>
      <c r="K109" s="28"/>
      <c r="L109" s="61">
        <f t="shared" si="11"/>
        <v>106614.5</v>
      </c>
      <c r="M109" s="28"/>
      <c r="N109" s="61">
        <f t="shared" si="12"/>
        <v>106614.5</v>
      </c>
      <c r="O109" s="28"/>
      <c r="P109" s="61">
        <f t="shared" si="13"/>
        <v>106614.5</v>
      </c>
      <c r="Q109" s="28">
        <f>Q112+Q125</f>
        <v>51273.7</v>
      </c>
      <c r="R109" s="61">
        <f t="shared" si="7"/>
        <v>157888.20000000001</v>
      </c>
    </row>
    <row r="110" spans="1:18" ht="33" hidden="1" customHeight="1">
      <c r="A110" s="73" t="s">
        <v>503</v>
      </c>
      <c r="B110" s="32" t="s">
        <v>489</v>
      </c>
      <c r="C110" s="32"/>
      <c r="D110" s="75"/>
      <c r="E110" s="28">
        <f>E111</f>
        <v>0</v>
      </c>
      <c r="F110" s="62"/>
      <c r="G110" s="62"/>
      <c r="H110" s="61">
        <f t="shared" si="9"/>
        <v>0</v>
      </c>
      <c r="I110" s="62"/>
      <c r="J110" s="61">
        <f t="shared" si="10"/>
        <v>0</v>
      </c>
      <c r="K110" s="62"/>
      <c r="L110" s="61">
        <f t="shared" si="11"/>
        <v>0</v>
      </c>
      <c r="M110" s="62"/>
      <c r="N110" s="61">
        <f t="shared" si="12"/>
        <v>0</v>
      </c>
      <c r="O110" s="62"/>
      <c r="P110" s="61">
        <f t="shared" si="13"/>
        <v>0</v>
      </c>
      <c r="Q110" s="62"/>
      <c r="R110" s="61">
        <f t="shared" si="7"/>
        <v>0</v>
      </c>
    </row>
    <row r="111" spans="1:18" ht="27.75" hidden="1" customHeight="1">
      <c r="A111" s="13" t="s">
        <v>115</v>
      </c>
      <c r="B111" s="18" t="s">
        <v>489</v>
      </c>
      <c r="C111" s="18" t="s">
        <v>502</v>
      </c>
      <c r="D111" s="34" t="s">
        <v>114</v>
      </c>
      <c r="E111" s="27">
        <v>0</v>
      </c>
      <c r="F111" s="62"/>
      <c r="G111" s="62"/>
      <c r="H111" s="61">
        <f t="shared" si="9"/>
        <v>0</v>
      </c>
      <c r="I111" s="62"/>
      <c r="J111" s="61">
        <f t="shared" si="10"/>
        <v>0</v>
      </c>
      <c r="K111" s="62"/>
      <c r="L111" s="61">
        <f t="shared" si="11"/>
        <v>0</v>
      </c>
      <c r="M111" s="62"/>
      <c r="N111" s="61">
        <f t="shared" si="12"/>
        <v>0</v>
      </c>
      <c r="O111" s="62"/>
      <c r="P111" s="61">
        <f t="shared" si="13"/>
        <v>0</v>
      </c>
      <c r="Q111" s="62"/>
      <c r="R111" s="61">
        <f t="shared" si="7"/>
        <v>0</v>
      </c>
    </row>
    <row r="112" spans="1:18" ht="24" customHeight="1">
      <c r="A112" s="12" t="s">
        <v>207</v>
      </c>
      <c r="B112" s="32" t="s">
        <v>249</v>
      </c>
      <c r="C112" s="32"/>
      <c r="D112" s="75"/>
      <c r="E112" s="28">
        <f t="shared" ref="E112:F113" si="18">SUM(E113)</f>
        <v>7224</v>
      </c>
      <c r="F112" s="28">
        <f t="shared" si="18"/>
        <v>0</v>
      </c>
      <c r="G112" s="28"/>
      <c r="H112" s="61">
        <f t="shared" si="9"/>
        <v>7224</v>
      </c>
      <c r="I112" s="28"/>
      <c r="J112" s="61">
        <f t="shared" si="10"/>
        <v>7224</v>
      </c>
      <c r="K112" s="28"/>
      <c r="L112" s="61">
        <f t="shared" si="11"/>
        <v>7224</v>
      </c>
      <c r="M112" s="28"/>
      <c r="N112" s="61">
        <f t="shared" si="12"/>
        <v>7224</v>
      </c>
      <c r="O112" s="28"/>
      <c r="P112" s="61">
        <f t="shared" si="13"/>
        <v>7224</v>
      </c>
      <c r="Q112" s="28">
        <f>Q113</f>
        <v>224</v>
      </c>
      <c r="R112" s="61">
        <f t="shared" si="7"/>
        <v>7448</v>
      </c>
    </row>
    <row r="113" spans="1:18" ht="34.5" customHeight="1">
      <c r="A113" s="12" t="s">
        <v>204</v>
      </c>
      <c r="B113" s="32" t="s">
        <v>249</v>
      </c>
      <c r="C113" s="32" t="s">
        <v>162</v>
      </c>
      <c r="D113" s="32"/>
      <c r="E113" s="61">
        <f t="shared" si="18"/>
        <v>7224</v>
      </c>
      <c r="F113" s="61">
        <f t="shared" si="18"/>
        <v>0</v>
      </c>
      <c r="G113" s="61"/>
      <c r="H113" s="61">
        <f t="shared" si="9"/>
        <v>7224</v>
      </c>
      <c r="I113" s="61"/>
      <c r="J113" s="61">
        <f t="shared" si="10"/>
        <v>7224</v>
      </c>
      <c r="K113" s="61"/>
      <c r="L113" s="61">
        <f t="shared" si="11"/>
        <v>7224</v>
      </c>
      <c r="M113" s="61"/>
      <c r="N113" s="61">
        <f t="shared" si="12"/>
        <v>7224</v>
      </c>
      <c r="O113" s="61"/>
      <c r="P113" s="61">
        <f t="shared" si="13"/>
        <v>7224</v>
      </c>
      <c r="Q113" s="61">
        <f>Q114</f>
        <v>224</v>
      </c>
      <c r="R113" s="61">
        <f t="shared" si="7"/>
        <v>7448</v>
      </c>
    </row>
    <row r="114" spans="1:18" ht="45" customHeight="1">
      <c r="A114" s="13" t="s">
        <v>80</v>
      </c>
      <c r="B114" s="18" t="s">
        <v>249</v>
      </c>
      <c r="C114" s="18" t="s">
        <v>191</v>
      </c>
      <c r="D114" s="18"/>
      <c r="E114" s="62">
        <f>SUM(E115,E117)</f>
        <v>7224</v>
      </c>
      <c r="F114" s="62">
        <f>SUM(F115,F117)</f>
        <v>0</v>
      </c>
      <c r="G114" s="62"/>
      <c r="H114" s="61">
        <f t="shared" si="9"/>
        <v>7224</v>
      </c>
      <c r="I114" s="62"/>
      <c r="J114" s="61">
        <f t="shared" si="10"/>
        <v>7224</v>
      </c>
      <c r="K114" s="62"/>
      <c r="L114" s="61">
        <f t="shared" si="11"/>
        <v>7224</v>
      </c>
      <c r="M114" s="62"/>
      <c r="N114" s="61">
        <f t="shared" si="12"/>
        <v>7224</v>
      </c>
      <c r="O114" s="62"/>
      <c r="P114" s="61">
        <f t="shared" si="13"/>
        <v>7224</v>
      </c>
      <c r="Q114" s="62">
        <f>Q124</f>
        <v>224</v>
      </c>
      <c r="R114" s="61">
        <f t="shared" si="7"/>
        <v>7448</v>
      </c>
    </row>
    <row r="115" spans="1:18" ht="25.5" customHeight="1">
      <c r="A115" s="13" t="s">
        <v>117</v>
      </c>
      <c r="B115" s="18" t="s">
        <v>249</v>
      </c>
      <c r="C115" s="18" t="s">
        <v>192</v>
      </c>
      <c r="D115" s="18"/>
      <c r="E115" s="62">
        <f>SUM(E116)</f>
        <v>6114</v>
      </c>
      <c r="F115" s="62"/>
      <c r="G115" s="62"/>
      <c r="H115" s="61">
        <f t="shared" si="9"/>
        <v>6114</v>
      </c>
      <c r="I115" s="62"/>
      <c r="J115" s="61">
        <f t="shared" si="10"/>
        <v>6114</v>
      </c>
      <c r="K115" s="62"/>
      <c r="L115" s="61">
        <f t="shared" si="11"/>
        <v>6114</v>
      </c>
      <c r="M115" s="62"/>
      <c r="N115" s="61">
        <f t="shared" si="12"/>
        <v>6114</v>
      </c>
      <c r="O115" s="62"/>
      <c r="P115" s="61">
        <f t="shared" si="13"/>
        <v>6114</v>
      </c>
      <c r="Q115" s="62"/>
      <c r="R115" s="61">
        <f t="shared" si="7"/>
        <v>6114</v>
      </c>
    </row>
    <row r="116" spans="1:18" ht="30.75" customHeight="1">
      <c r="A116" s="13" t="s">
        <v>119</v>
      </c>
      <c r="B116" s="18" t="s">
        <v>249</v>
      </c>
      <c r="C116" s="18" t="s">
        <v>192</v>
      </c>
      <c r="D116" s="18" t="s">
        <v>118</v>
      </c>
      <c r="E116" s="62">
        <v>6114</v>
      </c>
      <c r="F116" s="62"/>
      <c r="G116" s="62"/>
      <c r="H116" s="61">
        <f t="shared" si="9"/>
        <v>6114</v>
      </c>
      <c r="I116" s="62"/>
      <c r="J116" s="61">
        <f t="shared" si="10"/>
        <v>6114</v>
      </c>
      <c r="K116" s="62"/>
      <c r="L116" s="61">
        <f t="shared" si="11"/>
        <v>6114</v>
      </c>
      <c r="M116" s="62"/>
      <c r="N116" s="61">
        <f t="shared" si="12"/>
        <v>6114</v>
      </c>
      <c r="O116" s="62"/>
      <c r="P116" s="61">
        <f t="shared" si="13"/>
        <v>6114</v>
      </c>
      <c r="Q116" s="62"/>
      <c r="R116" s="61">
        <f t="shared" si="7"/>
        <v>6114</v>
      </c>
    </row>
    <row r="117" spans="1:18" ht="29.25" customHeight="1">
      <c r="A117" s="13" t="s">
        <v>120</v>
      </c>
      <c r="B117" s="18" t="s">
        <v>249</v>
      </c>
      <c r="C117" s="18" t="s">
        <v>193</v>
      </c>
      <c r="D117" s="18"/>
      <c r="E117" s="62">
        <f>SUM(E118:E119)</f>
        <v>1110</v>
      </c>
      <c r="F117" s="62"/>
      <c r="G117" s="62"/>
      <c r="H117" s="61">
        <f t="shared" si="9"/>
        <v>1110</v>
      </c>
      <c r="I117" s="62"/>
      <c r="J117" s="61">
        <f t="shared" si="10"/>
        <v>1110</v>
      </c>
      <c r="K117" s="62"/>
      <c r="L117" s="61">
        <f t="shared" si="11"/>
        <v>1110</v>
      </c>
      <c r="M117" s="62"/>
      <c r="N117" s="61">
        <f t="shared" si="12"/>
        <v>1110</v>
      </c>
      <c r="O117" s="62"/>
      <c r="P117" s="61">
        <f t="shared" si="13"/>
        <v>1110</v>
      </c>
      <c r="Q117" s="62"/>
      <c r="R117" s="61">
        <f t="shared" si="7"/>
        <v>1110</v>
      </c>
    </row>
    <row r="118" spans="1:18" ht="28.5" customHeight="1">
      <c r="A118" s="13" t="s">
        <v>115</v>
      </c>
      <c r="B118" s="18" t="s">
        <v>249</v>
      </c>
      <c r="C118" s="18" t="s">
        <v>193</v>
      </c>
      <c r="D118" s="18" t="s">
        <v>114</v>
      </c>
      <c r="E118" s="62">
        <v>1100</v>
      </c>
      <c r="F118" s="62"/>
      <c r="G118" s="62"/>
      <c r="H118" s="61">
        <f t="shared" si="9"/>
        <v>1100</v>
      </c>
      <c r="I118" s="62"/>
      <c r="J118" s="61">
        <f t="shared" si="10"/>
        <v>1100</v>
      </c>
      <c r="K118" s="62"/>
      <c r="L118" s="61">
        <f t="shared" si="11"/>
        <v>1100</v>
      </c>
      <c r="M118" s="62"/>
      <c r="N118" s="61">
        <f t="shared" si="12"/>
        <v>1100</v>
      </c>
      <c r="O118" s="62"/>
      <c r="P118" s="61">
        <f t="shared" si="13"/>
        <v>1100</v>
      </c>
      <c r="Q118" s="62"/>
      <c r="R118" s="61">
        <f t="shared" si="7"/>
        <v>1100</v>
      </c>
    </row>
    <row r="119" spans="1:18" ht="24.75" customHeight="1">
      <c r="A119" s="13" t="s">
        <v>15</v>
      </c>
      <c r="B119" s="18" t="s">
        <v>249</v>
      </c>
      <c r="C119" s="18" t="s">
        <v>193</v>
      </c>
      <c r="D119" s="18" t="s">
        <v>130</v>
      </c>
      <c r="E119" s="62">
        <v>10</v>
      </c>
      <c r="F119" s="62"/>
      <c r="G119" s="62"/>
      <c r="H119" s="61">
        <f t="shared" si="9"/>
        <v>10</v>
      </c>
      <c r="I119" s="62"/>
      <c r="J119" s="61">
        <f t="shared" si="10"/>
        <v>10</v>
      </c>
      <c r="K119" s="62"/>
      <c r="L119" s="61">
        <f t="shared" si="11"/>
        <v>10</v>
      </c>
      <c r="M119" s="62"/>
      <c r="N119" s="61">
        <f t="shared" si="12"/>
        <v>10</v>
      </c>
      <c r="O119" s="62"/>
      <c r="P119" s="61">
        <f t="shared" si="13"/>
        <v>10</v>
      </c>
      <c r="Q119" s="62"/>
      <c r="R119" s="61">
        <f t="shared" si="7"/>
        <v>10</v>
      </c>
    </row>
    <row r="120" spans="1:18" ht="32.25" hidden="1" customHeight="1">
      <c r="A120" s="139" t="s">
        <v>618</v>
      </c>
      <c r="B120" s="140" t="s">
        <v>619</v>
      </c>
      <c r="C120" s="140"/>
      <c r="D120" s="18"/>
      <c r="E120" s="62"/>
      <c r="F120" s="62"/>
      <c r="G120" s="143">
        <f>G121</f>
        <v>3852</v>
      </c>
      <c r="H120" s="61">
        <f t="shared" si="9"/>
        <v>3852</v>
      </c>
      <c r="I120" s="143"/>
      <c r="J120" s="61">
        <f t="shared" si="10"/>
        <v>3852</v>
      </c>
      <c r="K120" s="143"/>
      <c r="L120" s="61">
        <f t="shared" si="11"/>
        <v>3852</v>
      </c>
      <c r="M120" s="143"/>
      <c r="N120" s="61">
        <f t="shared" si="12"/>
        <v>3852</v>
      </c>
      <c r="O120" s="143"/>
      <c r="P120" s="61">
        <f t="shared" si="13"/>
        <v>3852</v>
      </c>
      <c r="Q120" s="143"/>
      <c r="R120" s="61">
        <f t="shared" si="7"/>
        <v>3852</v>
      </c>
    </row>
    <row r="121" spans="1:18" ht="32.25" hidden="1" customHeight="1">
      <c r="A121" s="13" t="s">
        <v>13</v>
      </c>
      <c r="B121" s="140" t="s">
        <v>619</v>
      </c>
      <c r="C121" s="32" t="s">
        <v>172</v>
      </c>
      <c r="D121" s="32"/>
      <c r="E121" s="62"/>
      <c r="F121" s="62"/>
      <c r="G121" s="62">
        <f>G122</f>
        <v>3852</v>
      </c>
      <c r="H121" s="61">
        <f t="shared" si="9"/>
        <v>3852</v>
      </c>
      <c r="I121" s="62"/>
      <c r="J121" s="61">
        <f t="shared" si="10"/>
        <v>3852</v>
      </c>
      <c r="K121" s="62"/>
      <c r="L121" s="61">
        <f t="shared" si="11"/>
        <v>3852</v>
      </c>
      <c r="M121" s="62"/>
      <c r="N121" s="61">
        <f t="shared" si="12"/>
        <v>3852</v>
      </c>
      <c r="O121" s="62"/>
      <c r="P121" s="61">
        <f t="shared" si="13"/>
        <v>3852</v>
      </c>
      <c r="Q121" s="62"/>
      <c r="R121" s="61">
        <f t="shared" si="7"/>
        <v>3852</v>
      </c>
    </row>
    <row r="122" spans="1:18" ht="32.25" hidden="1" customHeight="1">
      <c r="A122" s="15" t="s">
        <v>623</v>
      </c>
      <c r="B122" s="140" t="s">
        <v>619</v>
      </c>
      <c r="C122" s="18" t="s">
        <v>622</v>
      </c>
      <c r="D122" s="18" t="s">
        <v>620</v>
      </c>
      <c r="E122" s="62"/>
      <c r="F122" s="62"/>
      <c r="G122" s="62">
        <f>G123</f>
        <v>3852</v>
      </c>
      <c r="H122" s="61">
        <f t="shared" si="9"/>
        <v>3852</v>
      </c>
      <c r="I122" s="62"/>
      <c r="J122" s="61">
        <f t="shared" si="10"/>
        <v>3852</v>
      </c>
      <c r="K122" s="62"/>
      <c r="L122" s="61">
        <f t="shared" si="11"/>
        <v>3852</v>
      </c>
      <c r="M122" s="62"/>
      <c r="N122" s="61">
        <f t="shared" si="12"/>
        <v>3852</v>
      </c>
      <c r="O122" s="62"/>
      <c r="P122" s="61">
        <f t="shared" si="13"/>
        <v>3852</v>
      </c>
      <c r="Q122" s="62"/>
      <c r="R122" s="61">
        <f t="shared" si="7"/>
        <v>3852</v>
      </c>
    </row>
    <row r="123" spans="1:18" ht="32.25" hidden="1" customHeight="1">
      <c r="A123" s="142" t="s">
        <v>40</v>
      </c>
      <c r="B123" s="140" t="s">
        <v>619</v>
      </c>
      <c r="C123" s="141" t="s">
        <v>622</v>
      </c>
      <c r="D123" s="141" t="s">
        <v>624</v>
      </c>
      <c r="E123" s="62"/>
      <c r="F123" s="62"/>
      <c r="G123" s="143">
        <v>3852</v>
      </c>
      <c r="H123" s="61">
        <f t="shared" si="9"/>
        <v>3852</v>
      </c>
      <c r="I123" s="143"/>
      <c r="J123" s="61">
        <f t="shared" si="10"/>
        <v>3852</v>
      </c>
      <c r="K123" s="143"/>
      <c r="L123" s="61">
        <f t="shared" si="11"/>
        <v>3852</v>
      </c>
      <c r="M123" s="143"/>
      <c r="N123" s="61">
        <f t="shared" si="12"/>
        <v>3852</v>
      </c>
      <c r="O123" s="143"/>
      <c r="P123" s="61">
        <f t="shared" si="13"/>
        <v>3852</v>
      </c>
      <c r="Q123" s="143"/>
      <c r="R123" s="61">
        <f t="shared" si="7"/>
        <v>3852</v>
      </c>
    </row>
    <row r="124" spans="1:18" s="110" customFormat="1" ht="32.25" customHeight="1">
      <c r="A124" s="181" t="s">
        <v>797</v>
      </c>
      <c r="B124" s="183" t="s">
        <v>249</v>
      </c>
      <c r="C124" s="184" t="s">
        <v>802</v>
      </c>
      <c r="D124" s="184" t="s">
        <v>118</v>
      </c>
      <c r="E124" s="62"/>
      <c r="F124" s="62"/>
      <c r="G124" s="62"/>
      <c r="H124" s="61"/>
      <c r="I124" s="62"/>
      <c r="J124" s="61"/>
      <c r="K124" s="62"/>
      <c r="L124" s="61"/>
      <c r="M124" s="62"/>
      <c r="N124" s="61"/>
      <c r="O124" s="62"/>
      <c r="P124" s="61"/>
      <c r="Q124" s="62">
        <v>224</v>
      </c>
      <c r="R124" s="61">
        <f t="shared" si="7"/>
        <v>224</v>
      </c>
    </row>
    <row r="125" spans="1:18" ht="22.5" customHeight="1">
      <c r="A125" s="12" t="s">
        <v>63</v>
      </c>
      <c r="B125" s="32" t="s">
        <v>64</v>
      </c>
      <c r="C125" s="32"/>
      <c r="D125" s="32"/>
      <c r="E125" s="61">
        <f>SUM(E126)</f>
        <v>85338.5</v>
      </c>
      <c r="F125" s="61"/>
      <c r="G125" s="61">
        <f>G126</f>
        <v>3200</v>
      </c>
      <c r="H125" s="61">
        <f t="shared" si="9"/>
        <v>88538.5</v>
      </c>
      <c r="I125" s="61"/>
      <c r="J125" s="61">
        <f t="shared" si="10"/>
        <v>88538.5</v>
      </c>
      <c r="K125" s="61"/>
      <c r="L125" s="61">
        <f t="shared" si="11"/>
        <v>88538.5</v>
      </c>
      <c r="M125" s="61"/>
      <c r="N125" s="61">
        <f t="shared" si="12"/>
        <v>88538.5</v>
      </c>
      <c r="O125" s="61"/>
      <c r="P125" s="61">
        <f t="shared" si="13"/>
        <v>88538.5</v>
      </c>
      <c r="Q125" s="61">
        <f>Q126</f>
        <v>51049.7</v>
      </c>
      <c r="R125" s="61">
        <f t="shared" si="7"/>
        <v>139588.20000000001</v>
      </c>
    </row>
    <row r="126" spans="1:18" ht="33" customHeight="1">
      <c r="A126" s="12" t="s">
        <v>563</v>
      </c>
      <c r="B126" s="32" t="s">
        <v>64</v>
      </c>
      <c r="C126" s="32" t="s">
        <v>196</v>
      </c>
      <c r="D126" s="32"/>
      <c r="E126" s="61">
        <f>E127+E132</f>
        <v>85338.5</v>
      </c>
      <c r="F126" s="61"/>
      <c r="G126" s="61">
        <f>G127</f>
        <v>3200</v>
      </c>
      <c r="H126" s="61">
        <f t="shared" si="9"/>
        <v>88538.5</v>
      </c>
      <c r="I126" s="61"/>
      <c r="J126" s="61">
        <f t="shared" si="10"/>
        <v>88538.5</v>
      </c>
      <c r="K126" s="61"/>
      <c r="L126" s="61">
        <f t="shared" si="11"/>
        <v>88538.5</v>
      </c>
      <c r="M126" s="61"/>
      <c r="N126" s="61">
        <f t="shared" si="12"/>
        <v>88538.5</v>
      </c>
      <c r="O126" s="61"/>
      <c r="P126" s="61">
        <f t="shared" si="13"/>
        <v>88538.5</v>
      </c>
      <c r="Q126" s="61">
        <f>Q127</f>
        <v>51049.7</v>
      </c>
      <c r="R126" s="61">
        <f t="shared" si="7"/>
        <v>139588.20000000001</v>
      </c>
    </row>
    <row r="127" spans="1:18" ht="31.5" customHeight="1">
      <c r="A127" s="74" t="s">
        <v>423</v>
      </c>
      <c r="B127" s="18" t="s">
        <v>64</v>
      </c>
      <c r="C127" s="18" t="s">
        <v>312</v>
      </c>
      <c r="D127" s="32"/>
      <c r="E127" s="62">
        <f>E128+E130</f>
        <v>22358</v>
      </c>
      <c r="F127" s="62"/>
      <c r="G127" s="62">
        <f>G130</f>
        <v>3200</v>
      </c>
      <c r="H127" s="61">
        <f t="shared" si="9"/>
        <v>25558</v>
      </c>
      <c r="I127" s="62"/>
      <c r="J127" s="61">
        <f t="shared" si="10"/>
        <v>25558</v>
      </c>
      <c r="K127" s="62"/>
      <c r="L127" s="61">
        <f t="shared" si="11"/>
        <v>25558</v>
      </c>
      <c r="M127" s="62"/>
      <c r="N127" s="61">
        <f t="shared" si="12"/>
        <v>25558</v>
      </c>
      <c r="O127" s="62"/>
      <c r="P127" s="61">
        <f t="shared" si="13"/>
        <v>25558</v>
      </c>
      <c r="Q127" s="62">
        <f>Q132</f>
        <v>51049.7</v>
      </c>
      <c r="R127" s="61">
        <f t="shared" si="7"/>
        <v>76607.7</v>
      </c>
    </row>
    <row r="128" spans="1:18" ht="34.5" customHeight="1">
      <c r="A128" s="74" t="s">
        <v>311</v>
      </c>
      <c r="B128" s="18" t="s">
        <v>64</v>
      </c>
      <c r="C128" s="18" t="s">
        <v>313</v>
      </c>
      <c r="D128" s="18"/>
      <c r="E128" s="62">
        <f>SUM(E129)</f>
        <v>18858</v>
      </c>
      <c r="F128" s="62"/>
      <c r="G128" s="62"/>
      <c r="H128" s="61">
        <f t="shared" si="9"/>
        <v>18858</v>
      </c>
      <c r="I128" s="62"/>
      <c r="J128" s="61">
        <f t="shared" si="10"/>
        <v>18858</v>
      </c>
      <c r="K128" s="62"/>
      <c r="L128" s="61">
        <f t="shared" si="11"/>
        <v>18858</v>
      </c>
      <c r="M128" s="62"/>
      <c r="N128" s="61">
        <f t="shared" si="12"/>
        <v>18858</v>
      </c>
      <c r="O128" s="62"/>
      <c r="P128" s="61">
        <f t="shared" si="13"/>
        <v>18858</v>
      </c>
      <c r="Q128" s="62"/>
      <c r="R128" s="61">
        <f t="shared" si="7"/>
        <v>18858</v>
      </c>
    </row>
    <row r="129" spans="1:18" ht="31.5" customHeight="1">
      <c r="A129" s="13" t="s">
        <v>115</v>
      </c>
      <c r="B129" s="18" t="s">
        <v>64</v>
      </c>
      <c r="C129" s="18" t="s">
        <v>313</v>
      </c>
      <c r="D129" s="18" t="s">
        <v>114</v>
      </c>
      <c r="E129" s="62">
        <v>18858</v>
      </c>
      <c r="F129" s="62"/>
      <c r="G129" s="62"/>
      <c r="H129" s="61">
        <f t="shared" si="9"/>
        <v>18858</v>
      </c>
      <c r="I129" s="62"/>
      <c r="J129" s="61">
        <f t="shared" si="10"/>
        <v>18858</v>
      </c>
      <c r="K129" s="62"/>
      <c r="L129" s="61">
        <f t="shared" si="11"/>
        <v>18858</v>
      </c>
      <c r="M129" s="62"/>
      <c r="N129" s="61">
        <f t="shared" si="12"/>
        <v>18858</v>
      </c>
      <c r="O129" s="62"/>
      <c r="P129" s="61">
        <f t="shared" si="13"/>
        <v>18858</v>
      </c>
      <c r="Q129" s="62"/>
      <c r="R129" s="61">
        <f t="shared" si="7"/>
        <v>18858</v>
      </c>
    </row>
    <row r="130" spans="1:18" ht="21.75" customHeight="1">
      <c r="A130" s="13" t="s">
        <v>12</v>
      </c>
      <c r="B130" s="18" t="s">
        <v>64</v>
      </c>
      <c r="C130" s="18" t="s">
        <v>362</v>
      </c>
      <c r="D130" s="18"/>
      <c r="E130" s="62">
        <f>E131</f>
        <v>3500</v>
      </c>
      <c r="F130" s="62"/>
      <c r="G130" s="62">
        <f>G131</f>
        <v>3200</v>
      </c>
      <c r="H130" s="61">
        <f t="shared" si="9"/>
        <v>6700</v>
      </c>
      <c r="I130" s="62"/>
      <c r="J130" s="61">
        <f t="shared" si="10"/>
        <v>6700</v>
      </c>
      <c r="K130" s="62"/>
      <c r="L130" s="61">
        <f t="shared" si="11"/>
        <v>6700</v>
      </c>
      <c r="M130" s="62"/>
      <c r="N130" s="61">
        <f t="shared" si="12"/>
        <v>6700</v>
      </c>
      <c r="O130" s="62"/>
      <c r="P130" s="61">
        <f t="shared" si="13"/>
        <v>6700</v>
      </c>
      <c r="Q130" s="62"/>
      <c r="R130" s="61">
        <f t="shared" si="7"/>
        <v>6700</v>
      </c>
    </row>
    <row r="131" spans="1:18" ht="35.25" customHeight="1">
      <c r="A131" s="13" t="s">
        <v>115</v>
      </c>
      <c r="B131" s="18" t="s">
        <v>64</v>
      </c>
      <c r="C131" s="18" t="s">
        <v>362</v>
      </c>
      <c r="D131" s="18" t="s">
        <v>114</v>
      </c>
      <c r="E131" s="62">
        <v>3500</v>
      </c>
      <c r="F131" s="62"/>
      <c r="G131" s="62">
        <v>3200</v>
      </c>
      <c r="H131" s="61">
        <f t="shared" si="9"/>
        <v>6700</v>
      </c>
      <c r="I131" s="62"/>
      <c r="J131" s="61">
        <f t="shared" si="10"/>
        <v>6700</v>
      </c>
      <c r="K131" s="62"/>
      <c r="L131" s="61">
        <f t="shared" si="11"/>
        <v>6700</v>
      </c>
      <c r="M131" s="62"/>
      <c r="N131" s="61">
        <f t="shared" si="12"/>
        <v>6700</v>
      </c>
      <c r="O131" s="62"/>
      <c r="P131" s="61">
        <f t="shared" si="13"/>
        <v>6700</v>
      </c>
      <c r="Q131" s="62"/>
      <c r="R131" s="61">
        <f t="shared" si="7"/>
        <v>6700</v>
      </c>
    </row>
    <row r="132" spans="1:18" ht="41.25" customHeight="1">
      <c r="A132" s="13" t="s">
        <v>454</v>
      </c>
      <c r="B132" s="68" t="s">
        <v>64</v>
      </c>
      <c r="C132" s="18" t="s">
        <v>455</v>
      </c>
      <c r="D132" s="18" t="s">
        <v>114</v>
      </c>
      <c r="E132" s="62">
        <v>62980.5</v>
      </c>
      <c r="F132" s="62"/>
      <c r="G132" s="62"/>
      <c r="H132" s="61">
        <f t="shared" si="9"/>
        <v>62980.5</v>
      </c>
      <c r="I132" s="62"/>
      <c r="J132" s="61">
        <f t="shared" si="10"/>
        <v>62980.5</v>
      </c>
      <c r="K132" s="62"/>
      <c r="L132" s="61">
        <f t="shared" si="11"/>
        <v>62980.5</v>
      </c>
      <c r="M132" s="62"/>
      <c r="N132" s="61">
        <f t="shared" si="12"/>
        <v>62980.5</v>
      </c>
      <c r="O132" s="62"/>
      <c r="P132" s="61">
        <f t="shared" si="13"/>
        <v>62980.5</v>
      </c>
      <c r="Q132" s="62">
        <v>51049.7</v>
      </c>
      <c r="R132" s="61">
        <f t="shared" si="7"/>
        <v>114030.2</v>
      </c>
    </row>
    <row r="133" spans="1:18" ht="24.75" hidden="1" customHeight="1">
      <c r="A133" s="73" t="s">
        <v>22</v>
      </c>
      <c r="B133" s="32" t="s">
        <v>235</v>
      </c>
      <c r="C133" s="32"/>
      <c r="D133" s="32"/>
      <c r="E133" s="61">
        <f>E138+E142+E146+E149+E154</f>
        <v>5100</v>
      </c>
      <c r="F133" s="61"/>
      <c r="G133" s="61">
        <f>G138+G142+G146+G149</f>
        <v>1900</v>
      </c>
      <c r="H133" s="61">
        <f t="shared" si="9"/>
        <v>7000</v>
      </c>
      <c r="I133" s="61"/>
      <c r="J133" s="61">
        <f t="shared" si="10"/>
        <v>7000</v>
      </c>
      <c r="K133" s="61"/>
      <c r="L133" s="61">
        <f t="shared" si="11"/>
        <v>7000</v>
      </c>
      <c r="M133" s="61"/>
      <c r="N133" s="61">
        <f t="shared" si="12"/>
        <v>7000</v>
      </c>
      <c r="O133" s="61"/>
      <c r="P133" s="61">
        <f t="shared" si="13"/>
        <v>7000</v>
      </c>
      <c r="Q133" s="61"/>
      <c r="R133" s="61">
        <f t="shared" si="7"/>
        <v>7000</v>
      </c>
    </row>
    <row r="134" spans="1:18" ht="44.25" hidden="1" customHeight="1">
      <c r="A134" s="73" t="s">
        <v>516</v>
      </c>
      <c r="B134" s="32" t="s">
        <v>235</v>
      </c>
      <c r="C134" s="32"/>
      <c r="D134" s="32"/>
      <c r="E134" s="61"/>
      <c r="F134" s="61"/>
      <c r="G134" s="61"/>
      <c r="H134" s="61">
        <f t="shared" si="9"/>
        <v>0</v>
      </c>
      <c r="I134" s="61"/>
      <c r="J134" s="61">
        <f t="shared" si="10"/>
        <v>0</v>
      </c>
      <c r="K134" s="61"/>
      <c r="L134" s="61">
        <f t="shared" si="11"/>
        <v>0</v>
      </c>
      <c r="M134" s="61"/>
      <c r="N134" s="61">
        <f t="shared" si="12"/>
        <v>0</v>
      </c>
      <c r="O134" s="61"/>
      <c r="P134" s="61">
        <f t="shared" si="13"/>
        <v>0</v>
      </c>
      <c r="Q134" s="61"/>
      <c r="R134" s="61">
        <f t="shared" si="7"/>
        <v>0</v>
      </c>
    </row>
    <row r="135" spans="1:18" ht="30" hidden="1" customHeight="1">
      <c r="A135" s="13" t="s">
        <v>297</v>
      </c>
      <c r="B135" s="18" t="s">
        <v>235</v>
      </c>
      <c r="C135" s="18"/>
      <c r="D135" s="32"/>
      <c r="E135" s="62"/>
      <c r="F135" s="62"/>
      <c r="G135" s="62"/>
      <c r="H135" s="61">
        <f t="shared" si="9"/>
        <v>0</v>
      </c>
      <c r="I135" s="62"/>
      <c r="J135" s="61">
        <f t="shared" si="10"/>
        <v>0</v>
      </c>
      <c r="K135" s="62"/>
      <c r="L135" s="61">
        <f t="shared" si="11"/>
        <v>0</v>
      </c>
      <c r="M135" s="62"/>
      <c r="N135" s="61">
        <f t="shared" si="12"/>
        <v>0</v>
      </c>
      <c r="O135" s="62"/>
      <c r="P135" s="61">
        <f t="shared" si="13"/>
        <v>0</v>
      </c>
      <c r="Q135" s="62"/>
      <c r="R135" s="61">
        <f t="shared" si="7"/>
        <v>0</v>
      </c>
    </row>
    <row r="136" spans="1:18" ht="32.25" hidden="1" customHeight="1">
      <c r="A136" s="14" t="s">
        <v>149</v>
      </c>
      <c r="B136" s="18" t="s">
        <v>235</v>
      </c>
      <c r="C136" s="18"/>
      <c r="D136" s="18"/>
      <c r="E136" s="62"/>
      <c r="F136" s="62"/>
      <c r="G136" s="62"/>
      <c r="H136" s="61">
        <f t="shared" si="9"/>
        <v>0</v>
      </c>
      <c r="I136" s="62"/>
      <c r="J136" s="61">
        <f t="shared" si="10"/>
        <v>0</v>
      </c>
      <c r="K136" s="62"/>
      <c r="L136" s="61">
        <f t="shared" si="11"/>
        <v>0</v>
      </c>
      <c r="M136" s="62"/>
      <c r="N136" s="61">
        <f t="shared" si="12"/>
        <v>0</v>
      </c>
      <c r="O136" s="62"/>
      <c r="P136" s="61">
        <f t="shared" si="13"/>
        <v>0</v>
      </c>
      <c r="Q136" s="62"/>
      <c r="R136" s="61">
        <f t="shared" si="7"/>
        <v>0</v>
      </c>
    </row>
    <row r="137" spans="1:18" ht="44.25" hidden="1" customHeight="1">
      <c r="A137" s="14" t="s">
        <v>115</v>
      </c>
      <c r="B137" s="18" t="s">
        <v>235</v>
      </c>
      <c r="C137" s="18"/>
      <c r="D137" s="18" t="s">
        <v>114</v>
      </c>
      <c r="E137" s="62"/>
      <c r="F137" s="62"/>
      <c r="G137" s="62"/>
      <c r="H137" s="61">
        <f t="shared" si="9"/>
        <v>0</v>
      </c>
      <c r="I137" s="62"/>
      <c r="J137" s="61">
        <f t="shared" si="10"/>
        <v>0</v>
      </c>
      <c r="K137" s="62"/>
      <c r="L137" s="61">
        <f t="shared" si="11"/>
        <v>0</v>
      </c>
      <c r="M137" s="62"/>
      <c r="N137" s="61">
        <f t="shared" si="12"/>
        <v>0</v>
      </c>
      <c r="O137" s="62"/>
      <c r="P137" s="61">
        <f t="shared" si="13"/>
        <v>0</v>
      </c>
      <c r="Q137" s="62"/>
      <c r="R137" s="61">
        <f t="shared" si="7"/>
        <v>0</v>
      </c>
    </row>
    <row r="138" spans="1:18" ht="43.5" hidden="1" customHeight="1">
      <c r="A138" s="73" t="s">
        <v>564</v>
      </c>
      <c r="B138" s="32" t="s">
        <v>235</v>
      </c>
      <c r="C138" s="32" t="s">
        <v>183</v>
      </c>
      <c r="D138" s="32"/>
      <c r="E138" s="61">
        <f t="shared" ref="E138:E140" si="19">SUM(E139)</f>
        <v>1000</v>
      </c>
      <c r="F138" s="61"/>
      <c r="G138" s="61"/>
      <c r="H138" s="61">
        <f t="shared" si="9"/>
        <v>1000</v>
      </c>
      <c r="I138" s="61"/>
      <c r="J138" s="61">
        <f t="shared" si="10"/>
        <v>1000</v>
      </c>
      <c r="K138" s="61"/>
      <c r="L138" s="61">
        <f t="shared" si="11"/>
        <v>1000</v>
      </c>
      <c r="M138" s="61"/>
      <c r="N138" s="61">
        <f t="shared" si="12"/>
        <v>1000</v>
      </c>
      <c r="O138" s="61"/>
      <c r="P138" s="61">
        <f t="shared" si="13"/>
        <v>1000</v>
      </c>
      <c r="Q138" s="61"/>
      <c r="R138" s="61">
        <f t="shared" si="7"/>
        <v>1000</v>
      </c>
    </row>
    <row r="139" spans="1:18" ht="30" hidden="1" customHeight="1">
      <c r="A139" s="13" t="s">
        <v>316</v>
      </c>
      <c r="B139" s="18" t="s">
        <v>235</v>
      </c>
      <c r="C139" s="18" t="s">
        <v>317</v>
      </c>
      <c r="D139" s="32"/>
      <c r="E139" s="62">
        <f t="shared" si="19"/>
        <v>1000</v>
      </c>
      <c r="F139" s="62"/>
      <c r="G139" s="62"/>
      <c r="H139" s="61">
        <f t="shared" si="9"/>
        <v>1000</v>
      </c>
      <c r="I139" s="62"/>
      <c r="J139" s="61">
        <f t="shared" si="10"/>
        <v>1000</v>
      </c>
      <c r="K139" s="62"/>
      <c r="L139" s="61">
        <f t="shared" si="11"/>
        <v>1000</v>
      </c>
      <c r="M139" s="62"/>
      <c r="N139" s="61">
        <f t="shared" si="12"/>
        <v>1000</v>
      </c>
      <c r="O139" s="62"/>
      <c r="P139" s="61">
        <f t="shared" si="13"/>
        <v>1000</v>
      </c>
      <c r="Q139" s="62"/>
      <c r="R139" s="61">
        <f t="shared" ref="R139:R202" si="20">P139+Q139</f>
        <v>1000</v>
      </c>
    </row>
    <row r="140" spans="1:18" ht="28.5" hidden="1" customHeight="1">
      <c r="A140" s="14" t="s">
        <v>1</v>
      </c>
      <c r="B140" s="18" t="s">
        <v>235</v>
      </c>
      <c r="C140" s="18" t="s">
        <v>318</v>
      </c>
      <c r="D140" s="18"/>
      <c r="E140" s="62">
        <f t="shared" si="19"/>
        <v>1000</v>
      </c>
      <c r="F140" s="62"/>
      <c r="G140" s="62"/>
      <c r="H140" s="61">
        <f t="shared" si="9"/>
        <v>1000</v>
      </c>
      <c r="I140" s="62"/>
      <c r="J140" s="61">
        <f t="shared" si="10"/>
        <v>1000</v>
      </c>
      <c r="K140" s="62"/>
      <c r="L140" s="61">
        <f t="shared" si="11"/>
        <v>1000</v>
      </c>
      <c r="M140" s="62"/>
      <c r="N140" s="61">
        <f t="shared" si="12"/>
        <v>1000</v>
      </c>
      <c r="O140" s="62"/>
      <c r="P140" s="61">
        <f t="shared" si="13"/>
        <v>1000</v>
      </c>
      <c r="Q140" s="62"/>
      <c r="R140" s="61">
        <f t="shared" si="20"/>
        <v>1000</v>
      </c>
    </row>
    <row r="141" spans="1:18" ht="31.5" hidden="1" customHeight="1">
      <c r="A141" s="71" t="s">
        <v>34</v>
      </c>
      <c r="B141" s="18" t="s">
        <v>235</v>
      </c>
      <c r="C141" s="18" t="s">
        <v>318</v>
      </c>
      <c r="D141" s="18" t="s">
        <v>114</v>
      </c>
      <c r="E141" s="62">
        <v>1000</v>
      </c>
      <c r="F141" s="62"/>
      <c r="G141" s="62"/>
      <c r="H141" s="61">
        <f t="shared" si="9"/>
        <v>1000</v>
      </c>
      <c r="I141" s="62"/>
      <c r="J141" s="61">
        <f t="shared" si="10"/>
        <v>1000</v>
      </c>
      <c r="K141" s="62"/>
      <c r="L141" s="61">
        <f t="shared" si="11"/>
        <v>1000</v>
      </c>
      <c r="M141" s="62"/>
      <c r="N141" s="61">
        <f t="shared" si="12"/>
        <v>1000</v>
      </c>
      <c r="O141" s="62"/>
      <c r="P141" s="61">
        <f t="shared" si="13"/>
        <v>1000</v>
      </c>
      <c r="Q141" s="62"/>
      <c r="R141" s="61">
        <f t="shared" si="20"/>
        <v>1000</v>
      </c>
    </row>
    <row r="142" spans="1:18" ht="42" hidden="1" customHeight="1">
      <c r="A142" s="72" t="s">
        <v>587</v>
      </c>
      <c r="B142" s="32" t="s">
        <v>235</v>
      </c>
      <c r="C142" s="32" t="s">
        <v>184</v>
      </c>
      <c r="D142" s="76"/>
      <c r="E142" s="77">
        <f>SUM(E144)</f>
        <v>1000</v>
      </c>
      <c r="F142" s="77"/>
      <c r="G142" s="77"/>
      <c r="H142" s="61">
        <f t="shared" si="9"/>
        <v>1000</v>
      </c>
      <c r="I142" s="77"/>
      <c r="J142" s="61">
        <f t="shared" si="10"/>
        <v>1000</v>
      </c>
      <c r="K142" s="77"/>
      <c r="L142" s="61">
        <f t="shared" si="11"/>
        <v>1000</v>
      </c>
      <c r="M142" s="77"/>
      <c r="N142" s="61">
        <f t="shared" si="12"/>
        <v>1000</v>
      </c>
      <c r="O142" s="77"/>
      <c r="P142" s="61">
        <f t="shared" si="13"/>
        <v>1000</v>
      </c>
      <c r="Q142" s="77"/>
      <c r="R142" s="61">
        <f t="shared" si="20"/>
        <v>1000</v>
      </c>
    </row>
    <row r="143" spans="1:18" ht="42" hidden="1" customHeight="1">
      <c r="A143" s="13" t="s">
        <v>296</v>
      </c>
      <c r="B143" s="18" t="s">
        <v>235</v>
      </c>
      <c r="C143" s="18" t="s">
        <v>319</v>
      </c>
      <c r="D143" s="76"/>
      <c r="E143" s="63">
        <f t="shared" ref="E143:E144" si="21">SUM(E144)</f>
        <v>1000</v>
      </c>
      <c r="F143" s="63"/>
      <c r="G143" s="63"/>
      <c r="H143" s="61">
        <f t="shared" si="9"/>
        <v>1000</v>
      </c>
      <c r="I143" s="63"/>
      <c r="J143" s="61">
        <f t="shared" si="10"/>
        <v>1000</v>
      </c>
      <c r="K143" s="63"/>
      <c r="L143" s="61">
        <f t="shared" si="11"/>
        <v>1000</v>
      </c>
      <c r="M143" s="63"/>
      <c r="N143" s="61">
        <f t="shared" si="12"/>
        <v>1000</v>
      </c>
      <c r="O143" s="63"/>
      <c r="P143" s="61">
        <f t="shared" si="13"/>
        <v>1000</v>
      </c>
      <c r="Q143" s="63"/>
      <c r="R143" s="61">
        <f t="shared" si="20"/>
        <v>1000</v>
      </c>
    </row>
    <row r="144" spans="1:18" ht="42" hidden="1" customHeight="1">
      <c r="A144" s="19" t="s">
        <v>525</v>
      </c>
      <c r="B144" s="18" t="s">
        <v>235</v>
      </c>
      <c r="C144" s="18" t="s">
        <v>320</v>
      </c>
      <c r="D144" s="78"/>
      <c r="E144" s="63">
        <f t="shared" si="21"/>
        <v>1000</v>
      </c>
      <c r="F144" s="63"/>
      <c r="G144" s="63"/>
      <c r="H144" s="61">
        <f t="shared" si="9"/>
        <v>1000</v>
      </c>
      <c r="I144" s="63"/>
      <c r="J144" s="61">
        <f t="shared" si="10"/>
        <v>1000</v>
      </c>
      <c r="K144" s="63"/>
      <c r="L144" s="61">
        <f t="shared" si="11"/>
        <v>1000</v>
      </c>
      <c r="M144" s="63"/>
      <c r="N144" s="61">
        <f t="shared" si="12"/>
        <v>1000</v>
      </c>
      <c r="O144" s="63"/>
      <c r="P144" s="61">
        <f t="shared" si="13"/>
        <v>1000</v>
      </c>
      <c r="Q144" s="63"/>
      <c r="R144" s="61">
        <f t="shared" si="20"/>
        <v>1000</v>
      </c>
    </row>
    <row r="145" spans="1:18" ht="47.25" hidden="1" customHeight="1">
      <c r="A145" s="71" t="s">
        <v>34</v>
      </c>
      <c r="B145" s="18" t="s">
        <v>235</v>
      </c>
      <c r="C145" s="18" t="s">
        <v>320</v>
      </c>
      <c r="D145" s="18" t="s">
        <v>114</v>
      </c>
      <c r="E145" s="62">
        <v>1000</v>
      </c>
      <c r="F145" s="62"/>
      <c r="G145" s="62"/>
      <c r="H145" s="61">
        <f t="shared" ref="H145:H212" si="22">E145+F145+G145</f>
        <v>1000</v>
      </c>
      <c r="I145" s="62"/>
      <c r="J145" s="61">
        <f t="shared" ref="J145:J212" si="23">H145+I145</f>
        <v>1000</v>
      </c>
      <c r="K145" s="62"/>
      <c r="L145" s="61">
        <f t="shared" ref="L145:L212" si="24">J145+K145</f>
        <v>1000</v>
      </c>
      <c r="M145" s="62"/>
      <c r="N145" s="61">
        <f t="shared" ref="N145:N211" si="25">L145+M145</f>
        <v>1000</v>
      </c>
      <c r="O145" s="62"/>
      <c r="P145" s="61">
        <f t="shared" ref="P145:P211" si="26">N145+O145</f>
        <v>1000</v>
      </c>
      <c r="Q145" s="62"/>
      <c r="R145" s="61">
        <f t="shared" si="20"/>
        <v>1000</v>
      </c>
    </row>
    <row r="146" spans="1:18" ht="43.5" hidden="1" customHeight="1">
      <c r="A146" s="70" t="s">
        <v>567</v>
      </c>
      <c r="B146" s="67" t="s">
        <v>235</v>
      </c>
      <c r="C146" s="32" t="s">
        <v>419</v>
      </c>
      <c r="D146" s="32"/>
      <c r="E146" s="61">
        <f>SUM(E147)</f>
        <v>100</v>
      </c>
      <c r="F146" s="61"/>
      <c r="G146" s="61"/>
      <c r="H146" s="61">
        <f t="shared" si="22"/>
        <v>100</v>
      </c>
      <c r="I146" s="61"/>
      <c r="J146" s="61">
        <f t="shared" si="23"/>
        <v>100</v>
      </c>
      <c r="K146" s="61"/>
      <c r="L146" s="61">
        <f t="shared" si="24"/>
        <v>100</v>
      </c>
      <c r="M146" s="61"/>
      <c r="N146" s="61">
        <f t="shared" si="25"/>
        <v>100</v>
      </c>
      <c r="O146" s="61"/>
      <c r="P146" s="61">
        <f t="shared" si="26"/>
        <v>100</v>
      </c>
      <c r="Q146" s="61"/>
      <c r="R146" s="61">
        <f t="shared" si="20"/>
        <v>100</v>
      </c>
    </row>
    <row r="147" spans="1:18" ht="30.75" hidden="1" customHeight="1">
      <c r="A147" s="71" t="s">
        <v>422</v>
      </c>
      <c r="B147" s="68" t="s">
        <v>235</v>
      </c>
      <c r="C147" s="18" t="s">
        <v>419</v>
      </c>
      <c r="D147" s="18"/>
      <c r="E147" s="62">
        <f>SUM(E148)</f>
        <v>100</v>
      </c>
      <c r="F147" s="62"/>
      <c r="G147" s="62"/>
      <c r="H147" s="61">
        <f t="shared" si="22"/>
        <v>100</v>
      </c>
      <c r="I147" s="62"/>
      <c r="J147" s="61">
        <f t="shared" si="23"/>
        <v>100</v>
      </c>
      <c r="K147" s="62"/>
      <c r="L147" s="61">
        <f t="shared" si="24"/>
        <v>100</v>
      </c>
      <c r="M147" s="62"/>
      <c r="N147" s="61">
        <f t="shared" si="25"/>
        <v>100</v>
      </c>
      <c r="O147" s="62"/>
      <c r="P147" s="61">
        <f t="shared" si="26"/>
        <v>100</v>
      </c>
      <c r="Q147" s="62"/>
      <c r="R147" s="61">
        <f t="shared" si="20"/>
        <v>100</v>
      </c>
    </row>
    <row r="148" spans="1:18" ht="30" hidden="1" customHeight="1">
      <c r="A148" s="14" t="s">
        <v>115</v>
      </c>
      <c r="B148" s="68" t="s">
        <v>235</v>
      </c>
      <c r="C148" s="18" t="s">
        <v>419</v>
      </c>
      <c r="D148" s="18" t="s">
        <v>114</v>
      </c>
      <c r="E148" s="62">
        <v>100</v>
      </c>
      <c r="F148" s="62"/>
      <c r="G148" s="62"/>
      <c r="H148" s="61">
        <f t="shared" si="22"/>
        <v>100</v>
      </c>
      <c r="I148" s="62"/>
      <c r="J148" s="61">
        <f t="shared" si="23"/>
        <v>100</v>
      </c>
      <c r="K148" s="62"/>
      <c r="L148" s="61">
        <f t="shared" si="24"/>
        <v>100</v>
      </c>
      <c r="M148" s="62"/>
      <c r="N148" s="61">
        <f t="shared" si="25"/>
        <v>100</v>
      </c>
      <c r="O148" s="62"/>
      <c r="P148" s="61">
        <f t="shared" si="26"/>
        <v>100</v>
      </c>
      <c r="Q148" s="62"/>
      <c r="R148" s="61">
        <f t="shared" si="20"/>
        <v>100</v>
      </c>
    </row>
    <row r="149" spans="1:18" ht="20.25" hidden="1" customHeight="1">
      <c r="A149" s="73" t="s">
        <v>22</v>
      </c>
      <c r="B149" s="67" t="s">
        <v>235</v>
      </c>
      <c r="C149" s="32"/>
      <c r="D149" s="32"/>
      <c r="E149" s="61">
        <f t="shared" ref="E149:E152" si="27">E150</f>
        <v>1500</v>
      </c>
      <c r="F149" s="61"/>
      <c r="G149" s="61">
        <f>G150</f>
        <v>1900</v>
      </c>
      <c r="H149" s="61">
        <f t="shared" si="22"/>
        <v>3400</v>
      </c>
      <c r="I149" s="61"/>
      <c r="J149" s="61">
        <f t="shared" si="23"/>
        <v>3400</v>
      </c>
      <c r="K149" s="61"/>
      <c r="L149" s="61">
        <f t="shared" si="24"/>
        <v>3400</v>
      </c>
      <c r="M149" s="61"/>
      <c r="N149" s="61">
        <f t="shared" si="25"/>
        <v>3400</v>
      </c>
      <c r="O149" s="61"/>
      <c r="P149" s="61">
        <f t="shared" si="26"/>
        <v>3400</v>
      </c>
      <c r="Q149" s="61"/>
      <c r="R149" s="61">
        <f t="shared" si="20"/>
        <v>3400</v>
      </c>
    </row>
    <row r="150" spans="1:18" ht="44.25" hidden="1" customHeight="1">
      <c r="A150" s="73" t="s">
        <v>568</v>
      </c>
      <c r="B150" s="67" t="s">
        <v>235</v>
      </c>
      <c r="C150" s="32" t="s">
        <v>194</v>
      </c>
      <c r="D150" s="32"/>
      <c r="E150" s="61">
        <f t="shared" si="27"/>
        <v>1500</v>
      </c>
      <c r="F150" s="61"/>
      <c r="G150" s="61">
        <f>G151</f>
        <v>1900</v>
      </c>
      <c r="H150" s="61">
        <f t="shared" si="22"/>
        <v>3400</v>
      </c>
      <c r="I150" s="61"/>
      <c r="J150" s="61">
        <f t="shared" si="23"/>
        <v>3400</v>
      </c>
      <c r="K150" s="61"/>
      <c r="L150" s="61">
        <f t="shared" si="24"/>
        <v>3400</v>
      </c>
      <c r="M150" s="61"/>
      <c r="N150" s="61">
        <f t="shared" si="25"/>
        <v>3400</v>
      </c>
      <c r="O150" s="61"/>
      <c r="P150" s="61">
        <f t="shared" si="26"/>
        <v>3400</v>
      </c>
      <c r="Q150" s="61"/>
      <c r="R150" s="61">
        <f t="shared" si="20"/>
        <v>3400</v>
      </c>
    </row>
    <row r="151" spans="1:18" ht="30" hidden="1" customHeight="1">
      <c r="A151" s="13" t="s">
        <v>297</v>
      </c>
      <c r="B151" s="68" t="s">
        <v>235</v>
      </c>
      <c r="C151" s="18" t="s">
        <v>314</v>
      </c>
      <c r="D151" s="18"/>
      <c r="E151" s="62">
        <f t="shared" si="27"/>
        <v>1500</v>
      </c>
      <c r="F151" s="62"/>
      <c r="G151" s="62">
        <f>G152</f>
        <v>1900</v>
      </c>
      <c r="H151" s="61">
        <f t="shared" si="22"/>
        <v>3400</v>
      </c>
      <c r="I151" s="62"/>
      <c r="J151" s="61">
        <f t="shared" si="23"/>
        <v>3400</v>
      </c>
      <c r="K151" s="62"/>
      <c r="L151" s="61">
        <f t="shared" si="24"/>
        <v>3400</v>
      </c>
      <c r="M151" s="62"/>
      <c r="N151" s="61">
        <f t="shared" si="25"/>
        <v>3400</v>
      </c>
      <c r="O151" s="62"/>
      <c r="P151" s="61">
        <f t="shared" si="26"/>
        <v>3400</v>
      </c>
      <c r="Q151" s="62"/>
      <c r="R151" s="61">
        <f t="shared" si="20"/>
        <v>3400</v>
      </c>
    </row>
    <row r="152" spans="1:18" ht="30" hidden="1" customHeight="1">
      <c r="A152" s="14" t="s">
        <v>149</v>
      </c>
      <c r="B152" s="68" t="s">
        <v>235</v>
      </c>
      <c r="C152" s="18" t="s">
        <v>315</v>
      </c>
      <c r="D152" s="18"/>
      <c r="E152" s="62">
        <f t="shared" si="27"/>
        <v>1500</v>
      </c>
      <c r="F152" s="62"/>
      <c r="G152" s="62">
        <f>G153</f>
        <v>1900</v>
      </c>
      <c r="H152" s="61">
        <f t="shared" si="22"/>
        <v>3400</v>
      </c>
      <c r="I152" s="62"/>
      <c r="J152" s="61">
        <f t="shared" si="23"/>
        <v>3400</v>
      </c>
      <c r="K152" s="62"/>
      <c r="L152" s="61">
        <f t="shared" si="24"/>
        <v>3400</v>
      </c>
      <c r="M152" s="62"/>
      <c r="N152" s="61">
        <f t="shared" si="25"/>
        <v>3400</v>
      </c>
      <c r="O152" s="62"/>
      <c r="P152" s="61">
        <f t="shared" si="26"/>
        <v>3400</v>
      </c>
      <c r="Q152" s="62"/>
      <c r="R152" s="61">
        <f t="shared" si="20"/>
        <v>3400</v>
      </c>
    </row>
    <row r="153" spans="1:18" ht="30" hidden="1" customHeight="1">
      <c r="A153" s="14" t="s">
        <v>115</v>
      </c>
      <c r="B153" s="68" t="s">
        <v>235</v>
      </c>
      <c r="C153" s="18" t="s">
        <v>315</v>
      </c>
      <c r="D153" s="18" t="s">
        <v>114</v>
      </c>
      <c r="E153" s="62">
        <v>1500</v>
      </c>
      <c r="F153" s="62"/>
      <c r="G153" s="62">
        <v>1900</v>
      </c>
      <c r="H153" s="61">
        <f t="shared" si="22"/>
        <v>3400</v>
      </c>
      <c r="I153" s="62"/>
      <c r="J153" s="61">
        <f t="shared" si="23"/>
        <v>3400</v>
      </c>
      <c r="K153" s="62"/>
      <c r="L153" s="61">
        <f t="shared" si="24"/>
        <v>3400</v>
      </c>
      <c r="M153" s="62"/>
      <c r="N153" s="61">
        <f t="shared" si="25"/>
        <v>3400</v>
      </c>
      <c r="O153" s="62"/>
      <c r="P153" s="61">
        <f t="shared" si="26"/>
        <v>3400</v>
      </c>
      <c r="Q153" s="62"/>
      <c r="R153" s="61">
        <f t="shared" si="20"/>
        <v>3400</v>
      </c>
    </row>
    <row r="154" spans="1:18" ht="44.25" hidden="1" customHeight="1">
      <c r="A154" s="73" t="s">
        <v>568</v>
      </c>
      <c r="B154" s="67" t="s">
        <v>235</v>
      </c>
      <c r="C154" s="32" t="s">
        <v>194</v>
      </c>
      <c r="D154" s="18"/>
      <c r="E154" s="90">
        <f t="shared" ref="E154:E156" si="28">E155</f>
        <v>1500</v>
      </c>
      <c r="F154" s="90"/>
      <c r="G154" s="90"/>
      <c r="H154" s="61">
        <f t="shared" si="22"/>
        <v>1500</v>
      </c>
      <c r="I154" s="90"/>
      <c r="J154" s="61">
        <f t="shared" si="23"/>
        <v>1500</v>
      </c>
      <c r="K154" s="90"/>
      <c r="L154" s="61">
        <f t="shared" si="24"/>
        <v>1500</v>
      </c>
      <c r="M154" s="90"/>
      <c r="N154" s="61">
        <f t="shared" si="25"/>
        <v>1500</v>
      </c>
      <c r="O154" s="90"/>
      <c r="P154" s="61">
        <f t="shared" si="26"/>
        <v>1500</v>
      </c>
      <c r="Q154" s="90"/>
      <c r="R154" s="61">
        <f t="shared" si="20"/>
        <v>1500</v>
      </c>
    </row>
    <row r="155" spans="1:18" ht="30.75" hidden="1" customHeight="1">
      <c r="A155" s="12" t="s">
        <v>297</v>
      </c>
      <c r="B155" s="67" t="s">
        <v>235</v>
      </c>
      <c r="C155" s="32" t="s">
        <v>518</v>
      </c>
      <c r="D155" s="32"/>
      <c r="E155" s="90">
        <f t="shared" si="28"/>
        <v>1500</v>
      </c>
      <c r="F155" s="90"/>
      <c r="G155" s="90"/>
      <c r="H155" s="61">
        <f t="shared" si="22"/>
        <v>1500</v>
      </c>
      <c r="I155" s="90"/>
      <c r="J155" s="61">
        <f t="shared" si="23"/>
        <v>1500</v>
      </c>
      <c r="K155" s="90"/>
      <c r="L155" s="61">
        <f t="shared" si="24"/>
        <v>1500</v>
      </c>
      <c r="M155" s="90"/>
      <c r="N155" s="61">
        <f t="shared" si="25"/>
        <v>1500</v>
      </c>
      <c r="O155" s="90"/>
      <c r="P155" s="61">
        <f t="shared" si="26"/>
        <v>1500</v>
      </c>
      <c r="Q155" s="90"/>
      <c r="R155" s="61">
        <f t="shared" si="20"/>
        <v>1500</v>
      </c>
    </row>
    <row r="156" spans="1:18" ht="21" hidden="1" customHeight="1">
      <c r="A156" s="14" t="s">
        <v>517</v>
      </c>
      <c r="B156" s="68" t="s">
        <v>235</v>
      </c>
      <c r="C156" s="18" t="s">
        <v>519</v>
      </c>
      <c r="D156" s="18"/>
      <c r="E156" s="91">
        <f t="shared" si="28"/>
        <v>1500</v>
      </c>
      <c r="F156" s="91"/>
      <c r="G156" s="91"/>
      <c r="H156" s="61">
        <f t="shared" si="22"/>
        <v>1500</v>
      </c>
      <c r="I156" s="91"/>
      <c r="J156" s="61">
        <f t="shared" si="23"/>
        <v>1500</v>
      </c>
      <c r="K156" s="91"/>
      <c r="L156" s="61">
        <f t="shared" si="24"/>
        <v>1500</v>
      </c>
      <c r="M156" s="91"/>
      <c r="N156" s="61">
        <f t="shared" si="25"/>
        <v>1500</v>
      </c>
      <c r="O156" s="91"/>
      <c r="P156" s="61">
        <f t="shared" si="26"/>
        <v>1500</v>
      </c>
      <c r="Q156" s="91"/>
      <c r="R156" s="61">
        <f t="shared" si="20"/>
        <v>1500</v>
      </c>
    </row>
    <row r="157" spans="1:18" ht="30" hidden="1" customHeight="1">
      <c r="A157" s="14" t="s">
        <v>115</v>
      </c>
      <c r="B157" s="68" t="s">
        <v>235</v>
      </c>
      <c r="C157" s="18" t="s">
        <v>519</v>
      </c>
      <c r="D157" s="18" t="s">
        <v>114</v>
      </c>
      <c r="E157" s="62">
        <v>1500</v>
      </c>
      <c r="F157" s="62"/>
      <c r="G157" s="62"/>
      <c r="H157" s="61">
        <f t="shared" si="22"/>
        <v>1500</v>
      </c>
      <c r="I157" s="62"/>
      <c r="J157" s="61">
        <f t="shared" si="23"/>
        <v>1500</v>
      </c>
      <c r="K157" s="62"/>
      <c r="L157" s="61">
        <f t="shared" si="24"/>
        <v>1500</v>
      </c>
      <c r="M157" s="62"/>
      <c r="N157" s="61">
        <f t="shared" si="25"/>
        <v>1500</v>
      </c>
      <c r="O157" s="62"/>
      <c r="P157" s="61">
        <f t="shared" si="26"/>
        <v>1500</v>
      </c>
      <c r="Q157" s="62"/>
      <c r="R157" s="61">
        <f t="shared" si="20"/>
        <v>1500</v>
      </c>
    </row>
    <row r="158" spans="1:18" ht="23.25" customHeight="1">
      <c r="A158" s="12" t="s">
        <v>250</v>
      </c>
      <c r="B158" s="32" t="s">
        <v>251</v>
      </c>
      <c r="C158" s="32"/>
      <c r="D158" s="32"/>
      <c r="E158" s="61">
        <f>E159+E167+E179</f>
        <v>34100</v>
      </c>
      <c r="F158" s="61">
        <f>F159+F167+F179</f>
        <v>15749.5</v>
      </c>
      <c r="G158" s="61">
        <f>G159+G179</f>
        <v>3002.4</v>
      </c>
      <c r="H158" s="61">
        <f t="shared" si="22"/>
        <v>52851.9</v>
      </c>
      <c r="I158" s="61">
        <f>I159</f>
        <v>-2000</v>
      </c>
      <c r="J158" s="61">
        <f t="shared" si="23"/>
        <v>50851.9</v>
      </c>
      <c r="K158" s="61"/>
      <c r="L158" s="61">
        <f t="shared" si="24"/>
        <v>50851.9</v>
      </c>
      <c r="M158" s="61">
        <f>M179</f>
        <v>1100</v>
      </c>
      <c r="N158" s="61">
        <f t="shared" si="25"/>
        <v>51951.9</v>
      </c>
      <c r="O158" s="61"/>
      <c r="P158" s="61">
        <f t="shared" si="26"/>
        <v>51951.9</v>
      </c>
      <c r="Q158" s="61">
        <f>Q159+Q179</f>
        <v>15861.000000000002</v>
      </c>
      <c r="R158" s="61">
        <f t="shared" si="20"/>
        <v>67812.900000000009</v>
      </c>
    </row>
    <row r="159" spans="1:18" ht="23.25" customHeight="1">
      <c r="A159" s="12" t="s">
        <v>28</v>
      </c>
      <c r="B159" s="32" t="s">
        <v>27</v>
      </c>
      <c r="C159" s="32"/>
      <c r="D159" s="32"/>
      <c r="E159" s="61">
        <f>E160+E164</f>
        <v>8400</v>
      </c>
      <c r="F159" s="61">
        <f>F160+F164</f>
        <v>1749.5</v>
      </c>
      <c r="G159" s="61">
        <f>G160+G164</f>
        <v>388.4</v>
      </c>
      <c r="H159" s="61">
        <f t="shared" si="22"/>
        <v>10537.9</v>
      </c>
      <c r="I159" s="61">
        <f>I164</f>
        <v>-2000</v>
      </c>
      <c r="J159" s="61">
        <f t="shared" si="23"/>
        <v>8537.9</v>
      </c>
      <c r="K159" s="61"/>
      <c r="L159" s="61">
        <f t="shared" si="24"/>
        <v>8537.9</v>
      </c>
      <c r="M159" s="61"/>
      <c r="N159" s="61">
        <f t="shared" si="25"/>
        <v>8537.9</v>
      </c>
      <c r="O159" s="61"/>
      <c r="P159" s="61">
        <f t="shared" si="26"/>
        <v>8537.9</v>
      </c>
      <c r="Q159" s="61">
        <f>Q163</f>
        <v>-1749.4</v>
      </c>
      <c r="R159" s="61">
        <f t="shared" si="20"/>
        <v>6788.5</v>
      </c>
    </row>
    <row r="160" spans="1:18" ht="44.25" customHeight="1">
      <c r="A160" s="12" t="s">
        <v>398</v>
      </c>
      <c r="B160" s="32" t="s">
        <v>27</v>
      </c>
      <c r="C160" s="32" t="s">
        <v>399</v>
      </c>
      <c r="D160" s="18"/>
      <c r="E160" s="61">
        <f>E161</f>
        <v>6250</v>
      </c>
      <c r="F160" s="61">
        <f>F161+F166</f>
        <v>0</v>
      </c>
      <c r="G160" s="61">
        <f>G161</f>
        <v>388.4</v>
      </c>
      <c r="H160" s="61">
        <f t="shared" si="22"/>
        <v>6638.4</v>
      </c>
      <c r="I160" s="61"/>
      <c r="J160" s="61">
        <f t="shared" si="23"/>
        <v>6638.4</v>
      </c>
      <c r="K160" s="61"/>
      <c r="L160" s="61">
        <f t="shared" si="24"/>
        <v>6638.4</v>
      </c>
      <c r="M160" s="61"/>
      <c r="N160" s="61">
        <f t="shared" si="25"/>
        <v>6638.4</v>
      </c>
      <c r="O160" s="61"/>
      <c r="P160" s="61">
        <f t="shared" si="26"/>
        <v>6638.4</v>
      </c>
      <c r="Q160" s="61"/>
      <c r="R160" s="61">
        <f t="shared" si="20"/>
        <v>6638.4</v>
      </c>
    </row>
    <row r="161" spans="1:18" ht="40.5" customHeight="1">
      <c r="A161" s="13" t="s">
        <v>400</v>
      </c>
      <c r="B161" s="18" t="s">
        <v>27</v>
      </c>
      <c r="C161" s="18" t="s">
        <v>401</v>
      </c>
      <c r="D161" s="18"/>
      <c r="E161" s="62">
        <f>E163</f>
        <v>6250</v>
      </c>
      <c r="F161" s="62"/>
      <c r="G161" s="62">
        <f>G163</f>
        <v>388.4</v>
      </c>
      <c r="H161" s="61">
        <f t="shared" si="22"/>
        <v>6638.4</v>
      </c>
      <c r="I161" s="62"/>
      <c r="J161" s="61">
        <f t="shared" si="23"/>
        <v>6638.4</v>
      </c>
      <c r="K161" s="62"/>
      <c r="L161" s="61">
        <f t="shared" si="24"/>
        <v>6638.4</v>
      </c>
      <c r="M161" s="62"/>
      <c r="N161" s="61">
        <f t="shared" si="25"/>
        <v>6638.4</v>
      </c>
      <c r="O161" s="62"/>
      <c r="P161" s="61">
        <f t="shared" si="26"/>
        <v>6638.4</v>
      </c>
      <c r="Q161" s="62"/>
      <c r="R161" s="61">
        <f t="shared" si="20"/>
        <v>6638.4</v>
      </c>
    </row>
    <row r="162" spans="1:18" ht="21.75" customHeight="1">
      <c r="A162" s="71" t="s">
        <v>402</v>
      </c>
      <c r="B162" s="18" t="s">
        <v>27</v>
      </c>
      <c r="C162" s="18" t="s">
        <v>403</v>
      </c>
      <c r="D162" s="18"/>
      <c r="E162" s="62"/>
      <c r="F162" s="62"/>
      <c r="G162" s="62"/>
      <c r="H162" s="61">
        <f t="shared" si="22"/>
        <v>0</v>
      </c>
      <c r="I162" s="62"/>
      <c r="J162" s="61">
        <f t="shared" si="23"/>
        <v>0</v>
      </c>
      <c r="K162" s="62"/>
      <c r="L162" s="61">
        <f t="shared" si="24"/>
        <v>0</v>
      </c>
      <c r="M162" s="62"/>
      <c r="N162" s="61">
        <f t="shared" si="25"/>
        <v>0</v>
      </c>
      <c r="O162" s="62"/>
      <c r="P162" s="61">
        <f t="shared" si="26"/>
        <v>0</v>
      </c>
      <c r="Q162" s="62"/>
      <c r="R162" s="61">
        <f t="shared" si="20"/>
        <v>0</v>
      </c>
    </row>
    <row r="163" spans="1:18" ht="43.5" customHeight="1">
      <c r="A163" s="13" t="s">
        <v>434</v>
      </c>
      <c r="B163" s="18" t="s">
        <v>27</v>
      </c>
      <c r="C163" s="18" t="s">
        <v>403</v>
      </c>
      <c r="D163" s="18" t="s">
        <v>452</v>
      </c>
      <c r="E163" s="62">
        <v>6250</v>
      </c>
      <c r="F163" s="62"/>
      <c r="G163" s="62">
        <v>388.4</v>
      </c>
      <c r="H163" s="61">
        <f>E163+F163+G163</f>
        <v>6638.4</v>
      </c>
      <c r="I163" s="62"/>
      <c r="J163" s="61">
        <f t="shared" si="23"/>
        <v>6638.4</v>
      </c>
      <c r="K163" s="62"/>
      <c r="L163" s="61">
        <f t="shared" si="24"/>
        <v>6638.4</v>
      </c>
      <c r="M163" s="62"/>
      <c r="N163" s="61">
        <f t="shared" si="25"/>
        <v>6638.4</v>
      </c>
      <c r="O163" s="62"/>
      <c r="P163" s="61">
        <f t="shared" si="26"/>
        <v>6638.4</v>
      </c>
      <c r="Q163" s="62">
        <f>Q164</f>
        <v>-1749.4</v>
      </c>
      <c r="R163" s="61">
        <f t="shared" si="20"/>
        <v>4889</v>
      </c>
    </row>
    <row r="164" spans="1:18" ht="43.5" customHeight="1">
      <c r="A164" s="12" t="s">
        <v>569</v>
      </c>
      <c r="B164" s="82" t="s">
        <v>537</v>
      </c>
      <c r="C164" s="32"/>
      <c r="D164" s="32"/>
      <c r="E164" s="61">
        <f>E165+E166</f>
        <v>2150</v>
      </c>
      <c r="F164" s="61">
        <f>F165+F166</f>
        <v>1749.5</v>
      </c>
      <c r="G164" s="61">
        <f>G165+G166</f>
        <v>0</v>
      </c>
      <c r="H164" s="61">
        <f t="shared" si="22"/>
        <v>3899.5</v>
      </c>
      <c r="I164" s="61">
        <f>I165</f>
        <v>-2000</v>
      </c>
      <c r="J164" s="61">
        <f t="shared" si="23"/>
        <v>1899.5</v>
      </c>
      <c r="K164" s="61"/>
      <c r="L164" s="61">
        <f t="shared" si="24"/>
        <v>1899.5</v>
      </c>
      <c r="M164" s="61"/>
      <c r="N164" s="61">
        <f t="shared" si="25"/>
        <v>1899.5</v>
      </c>
      <c r="O164" s="61"/>
      <c r="P164" s="61">
        <f t="shared" si="26"/>
        <v>1899.5</v>
      </c>
      <c r="Q164" s="61">
        <f>Q165+Q166</f>
        <v>-1749.4</v>
      </c>
      <c r="R164" s="61">
        <f t="shared" si="20"/>
        <v>150.09999999999991</v>
      </c>
    </row>
    <row r="165" spans="1:18" ht="18.75" customHeight="1">
      <c r="A165" s="13" t="s">
        <v>500</v>
      </c>
      <c r="B165" s="30" t="s">
        <v>537</v>
      </c>
      <c r="C165" s="18" t="s">
        <v>482</v>
      </c>
      <c r="D165" s="18" t="s">
        <v>114</v>
      </c>
      <c r="E165" s="62">
        <v>0</v>
      </c>
      <c r="F165" s="62">
        <v>1749.5</v>
      </c>
      <c r="G165" s="62">
        <v>437.4</v>
      </c>
      <c r="H165" s="61">
        <f t="shared" si="22"/>
        <v>2186.9</v>
      </c>
      <c r="I165" s="62">
        <v>-2000</v>
      </c>
      <c r="J165" s="61">
        <f t="shared" si="23"/>
        <v>186.90000000000009</v>
      </c>
      <c r="K165" s="62"/>
      <c r="L165" s="61">
        <f t="shared" si="24"/>
        <v>186.90000000000009</v>
      </c>
      <c r="M165" s="62"/>
      <c r="N165" s="61">
        <f t="shared" si="25"/>
        <v>186.90000000000009</v>
      </c>
      <c r="O165" s="62"/>
      <c r="P165" s="61">
        <f t="shared" si="26"/>
        <v>186.90000000000009</v>
      </c>
      <c r="Q165" s="62">
        <v>-36.9</v>
      </c>
      <c r="R165" s="61">
        <f t="shared" si="20"/>
        <v>150.00000000000009</v>
      </c>
    </row>
    <row r="166" spans="1:18" ht="25.5" customHeight="1">
      <c r="A166" s="13" t="s">
        <v>499</v>
      </c>
      <c r="B166" s="30" t="s">
        <v>537</v>
      </c>
      <c r="C166" s="18" t="s">
        <v>483</v>
      </c>
      <c r="D166" s="18" t="s">
        <v>114</v>
      </c>
      <c r="E166" s="62">
        <v>2150</v>
      </c>
      <c r="F166" s="62"/>
      <c r="G166" s="62">
        <v>-437.4</v>
      </c>
      <c r="H166" s="61">
        <f>E166+F166+G166</f>
        <v>1712.6</v>
      </c>
      <c r="I166" s="62"/>
      <c r="J166" s="61">
        <f t="shared" si="23"/>
        <v>1712.6</v>
      </c>
      <c r="K166" s="62"/>
      <c r="L166" s="61">
        <f t="shared" si="24"/>
        <v>1712.6</v>
      </c>
      <c r="M166" s="62"/>
      <c r="N166" s="61">
        <f t="shared" si="25"/>
        <v>1712.6</v>
      </c>
      <c r="O166" s="62"/>
      <c r="P166" s="61">
        <f t="shared" si="26"/>
        <v>1712.6</v>
      </c>
      <c r="Q166" s="62">
        <v>-1712.5</v>
      </c>
      <c r="R166" s="61">
        <f t="shared" si="20"/>
        <v>9.9999999999909051E-2</v>
      </c>
    </row>
    <row r="167" spans="1:18" ht="21.75" hidden="1" customHeight="1">
      <c r="A167" s="12" t="s">
        <v>219</v>
      </c>
      <c r="B167" s="32" t="s">
        <v>252</v>
      </c>
      <c r="C167" s="32"/>
      <c r="D167" s="32"/>
      <c r="E167" s="61">
        <f>SUM(E168)</f>
        <v>20200</v>
      </c>
      <c r="F167" s="61">
        <f>SUM(F168)</f>
        <v>0</v>
      </c>
      <c r="G167" s="61"/>
      <c r="H167" s="61">
        <f t="shared" si="22"/>
        <v>20200</v>
      </c>
      <c r="I167" s="61"/>
      <c r="J167" s="61">
        <f t="shared" si="23"/>
        <v>20200</v>
      </c>
      <c r="K167" s="61"/>
      <c r="L167" s="61">
        <f t="shared" si="24"/>
        <v>20200</v>
      </c>
      <c r="M167" s="61"/>
      <c r="N167" s="61">
        <f t="shared" si="25"/>
        <v>20200</v>
      </c>
      <c r="O167" s="61"/>
      <c r="P167" s="61">
        <f t="shared" si="26"/>
        <v>20200</v>
      </c>
      <c r="Q167" s="61"/>
      <c r="R167" s="61">
        <f t="shared" si="20"/>
        <v>20200</v>
      </c>
    </row>
    <row r="168" spans="1:18" ht="54" hidden="1" customHeight="1">
      <c r="A168" s="12" t="s">
        <v>565</v>
      </c>
      <c r="B168" s="32" t="s">
        <v>252</v>
      </c>
      <c r="C168" s="32" t="s">
        <v>198</v>
      </c>
      <c r="D168" s="32"/>
      <c r="E168" s="61">
        <f t="shared" ref="E168:F170" si="29">E169</f>
        <v>20200</v>
      </c>
      <c r="F168" s="61">
        <f t="shared" si="29"/>
        <v>0</v>
      </c>
      <c r="G168" s="61"/>
      <c r="H168" s="61">
        <f t="shared" si="22"/>
        <v>20200</v>
      </c>
      <c r="I168" s="61"/>
      <c r="J168" s="61">
        <f t="shared" si="23"/>
        <v>20200</v>
      </c>
      <c r="K168" s="61"/>
      <c r="L168" s="61">
        <f t="shared" si="24"/>
        <v>20200</v>
      </c>
      <c r="M168" s="61"/>
      <c r="N168" s="61">
        <f t="shared" si="25"/>
        <v>20200</v>
      </c>
      <c r="O168" s="61"/>
      <c r="P168" s="61">
        <f t="shared" si="26"/>
        <v>20200</v>
      </c>
      <c r="Q168" s="61"/>
      <c r="R168" s="61">
        <f t="shared" si="20"/>
        <v>20200</v>
      </c>
    </row>
    <row r="169" spans="1:18" ht="25.5" hidden="1" customHeight="1">
      <c r="A169" s="12" t="s">
        <v>219</v>
      </c>
      <c r="B169" s="32" t="s">
        <v>252</v>
      </c>
      <c r="C169" s="32"/>
      <c r="D169" s="32"/>
      <c r="E169" s="61">
        <f t="shared" si="29"/>
        <v>20200</v>
      </c>
      <c r="F169" s="61"/>
      <c r="G169" s="61"/>
      <c r="H169" s="61">
        <f t="shared" si="22"/>
        <v>20200</v>
      </c>
      <c r="I169" s="61"/>
      <c r="J169" s="61">
        <f t="shared" si="23"/>
        <v>20200</v>
      </c>
      <c r="K169" s="61"/>
      <c r="L169" s="61">
        <f t="shared" si="24"/>
        <v>20200</v>
      </c>
      <c r="M169" s="61"/>
      <c r="N169" s="61">
        <f t="shared" si="25"/>
        <v>20200</v>
      </c>
      <c r="O169" s="61"/>
      <c r="P169" s="61">
        <f t="shared" si="26"/>
        <v>20200</v>
      </c>
      <c r="Q169" s="61"/>
      <c r="R169" s="61">
        <f t="shared" si="20"/>
        <v>20200</v>
      </c>
    </row>
    <row r="170" spans="1:18" ht="57" hidden="1" customHeight="1">
      <c r="A170" s="12" t="s">
        <v>515</v>
      </c>
      <c r="B170" s="32" t="s">
        <v>252</v>
      </c>
      <c r="C170" s="18" t="s">
        <v>198</v>
      </c>
      <c r="D170" s="32"/>
      <c r="E170" s="61">
        <f t="shared" si="29"/>
        <v>20200</v>
      </c>
      <c r="F170" s="61"/>
      <c r="G170" s="61"/>
      <c r="H170" s="61">
        <f t="shared" si="22"/>
        <v>20200</v>
      </c>
      <c r="I170" s="61"/>
      <c r="J170" s="61">
        <f t="shared" si="23"/>
        <v>20200</v>
      </c>
      <c r="K170" s="61"/>
      <c r="L170" s="61">
        <f t="shared" si="24"/>
        <v>20200</v>
      </c>
      <c r="M170" s="61"/>
      <c r="N170" s="61">
        <f t="shared" si="25"/>
        <v>20200</v>
      </c>
      <c r="O170" s="61"/>
      <c r="P170" s="61">
        <f t="shared" si="26"/>
        <v>20200</v>
      </c>
      <c r="Q170" s="61"/>
      <c r="R170" s="61">
        <f t="shared" si="20"/>
        <v>20200</v>
      </c>
    </row>
    <row r="171" spans="1:18" ht="30" hidden="1" customHeight="1">
      <c r="A171" s="13" t="s">
        <v>411</v>
      </c>
      <c r="B171" s="30" t="s">
        <v>60</v>
      </c>
      <c r="C171" s="18" t="s">
        <v>322</v>
      </c>
      <c r="D171" s="18"/>
      <c r="E171" s="27">
        <f>E172+E175</f>
        <v>20200</v>
      </c>
      <c r="F171" s="27">
        <f>F172+F175</f>
        <v>0</v>
      </c>
      <c r="G171" s="27"/>
      <c r="H171" s="61">
        <f t="shared" si="22"/>
        <v>20200</v>
      </c>
      <c r="I171" s="27"/>
      <c r="J171" s="61">
        <f t="shared" si="23"/>
        <v>20200</v>
      </c>
      <c r="K171" s="27"/>
      <c r="L171" s="61">
        <f t="shared" si="24"/>
        <v>20200</v>
      </c>
      <c r="M171" s="27"/>
      <c r="N171" s="61">
        <f t="shared" si="25"/>
        <v>20200</v>
      </c>
      <c r="O171" s="27"/>
      <c r="P171" s="61">
        <f t="shared" si="26"/>
        <v>20200</v>
      </c>
      <c r="Q171" s="27"/>
      <c r="R171" s="61">
        <f t="shared" si="20"/>
        <v>20200</v>
      </c>
    </row>
    <row r="172" spans="1:18" ht="20.25" hidden="1" customHeight="1">
      <c r="A172" s="15" t="s">
        <v>412</v>
      </c>
      <c r="B172" s="30" t="s">
        <v>60</v>
      </c>
      <c r="C172" s="18" t="s">
        <v>322</v>
      </c>
      <c r="D172" s="18" t="s">
        <v>114</v>
      </c>
      <c r="E172" s="27">
        <f>E173+E174</f>
        <v>16200</v>
      </c>
      <c r="F172" s="27"/>
      <c r="G172" s="27"/>
      <c r="H172" s="61">
        <f t="shared" si="22"/>
        <v>16200</v>
      </c>
      <c r="I172" s="27"/>
      <c r="J172" s="61">
        <f t="shared" si="23"/>
        <v>16200</v>
      </c>
      <c r="K172" s="27"/>
      <c r="L172" s="61">
        <f t="shared" si="24"/>
        <v>16200</v>
      </c>
      <c r="M172" s="27"/>
      <c r="N172" s="61">
        <f t="shared" si="25"/>
        <v>16200</v>
      </c>
      <c r="O172" s="27"/>
      <c r="P172" s="61">
        <f t="shared" si="26"/>
        <v>16200</v>
      </c>
      <c r="Q172" s="27"/>
      <c r="R172" s="61">
        <f t="shared" si="20"/>
        <v>16200</v>
      </c>
    </row>
    <row r="173" spans="1:18" ht="32.25" hidden="1" customHeight="1">
      <c r="A173" s="14" t="s">
        <v>115</v>
      </c>
      <c r="B173" s="30" t="s">
        <v>60</v>
      </c>
      <c r="C173" s="18" t="s">
        <v>322</v>
      </c>
      <c r="D173" s="18" t="s">
        <v>529</v>
      </c>
      <c r="E173" s="27">
        <v>13900</v>
      </c>
      <c r="F173" s="27"/>
      <c r="G173" s="27"/>
      <c r="H173" s="61">
        <f t="shared" si="22"/>
        <v>13900</v>
      </c>
      <c r="I173" s="27"/>
      <c r="J173" s="61">
        <f t="shared" si="23"/>
        <v>13900</v>
      </c>
      <c r="K173" s="27"/>
      <c r="L173" s="61">
        <f t="shared" si="24"/>
        <v>13900</v>
      </c>
      <c r="M173" s="27"/>
      <c r="N173" s="61">
        <f t="shared" si="25"/>
        <v>13900</v>
      </c>
      <c r="O173" s="27"/>
      <c r="P173" s="61">
        <f t="shared" si="26"/>
        <v>13900</v>
      </c>
      <c r="Q173" s="27"/>
      <c r="R173" s="61">
        <f t="shared" si="20"/>
        <v>13900</v>
      </c>
    </row>
    <row r="174" spans="1:18" ht="32.25" hidden="1" customHeight="1">
      <c r="A174" s="14" t="s">
        <v>115</v>
      </c>
      <c r="B174" s="30" t="s">
        <v>60</v>
      </c>
      <c r="C174" s="18" t="s">
        <v>322</v>
      </c>
      <c r="D174" s="18" t="s">
        <v>433</v>
      </c>
      <c r="E174" s="27">
        <v>2300</v>
      </c>
      <c r="F174" s="62"/>
      <c r="G174" s="62"/>
      <c r="H174" s="61">
        <f t="shared" si="22"/>
        <v>2300</v>
      </c>
      <c r="I174" s="62"/>
      <c r="J174" s="61">
        <f t="shared" si="23"/>
        <v>2300</v>
      </c>
      <c r="K174" s="62"/>
      <c r="L174" s="61">
        <f t="shared" si="24"/>
        <v>2300</v>
      </c>
      <c r="M174" s="62"/>
      <c r="N174" s="61">
        <f t="shared" si="25"/>
        <v>2300</v>
      </c>
      <c r="O174" s="62"/>
      <c r="P174" s="61">
        <f t="shared" si="26"/>
        <v>2300</v>
      </c>
      <c r="Q174" s="62"/>
      <c r="R174" s="61">
        <f t="shared" si="20"/>
        <v>2300</v>
      </c>
    </row>
    <row r="175" spans="1:18" ht="28.5" hidden="1" customHeight="1">
      <c r="A175" s="14" t="s">
        <v>149</v>
      </c>
      <c r="B175" s="30" t="s">
        <v>60</v>
      </c>
      <c r="C175" s="18" t="s">
        <v>413</v>
      </c>
      <c r="D175" s="18"/>
      <c r="E175" s="62">
        <f>E176</f>
        <v>4000</v>
      </c>
      <c r="F175" s="62"/>
      <c r="G175" s="62"/>
      <c r="H175" s="61">
        <f t="shared" si="22"/>
        <v>4000</v>
      </c>
      <c r="I175" s="62"/>
      <c r="J175" s="61">
        <f t="shared" si="23"/>
        <v>4000</v>
      </c>
      <c r="K175" s="62"/>
      <c r="L175" s="61">
        <f t="shared" si="24"/>
        <v>4000</v>
      </c>
      <c r="M175" s="62"/>
      <c r="N175" s="61">
        <f t="shared" si="25"/>
        <v>4000</v>
      </c>
      <c r="O175" s="62"/>
      <c r="P175" s="61">
        <f t="shared" si="26"/>
        <v>4000</v>
      </c>
      <c r="Q175" s="62"/>
      <c r="R175" s="61">
        <f t="shared" si="20"/>
        <v>4000</v>
      </c>
    </row>
    <row r="176" spans="1:18" ht="33.75" hidden="1" customHeight="1">
      <c r="A176" s="14" t="s">
        <v>115</v>
      </c>
      <c r="B176" s="30" t="s">
        <v>60</v>
      </c>
      <c r="C176" s="18" t="s">
        <v>413</v>
      </c>
      <c r="D176" s="18" t="s">
        <v>114</v>
      </c>
      <c r="E176" s="62">
        <v>4000</v>
      </c>
      <c r="F176" s="62"/>
      <c r="G176" s="62"/>
      <c r="H176" s="61">
        <f t="shared" si="22"/>
        <v>4000</v>
      </c>
      <c r="I176" s="62"/>
      <c r="J176" s="61">
        <f t="shared" si="23"/>
        <v>4000</v>
      </c>
      <c r="K176" s="62"/>
      <c r="L176" s="61">
        <f t="shared" si="24"/>
        <v>4000</v>
      </c>
      <c r="M176" s="62"/>
      <c r="N176" s="61">
        <f t="shared" si="25"/>
        <v>4000</v>
      </c>
      <c r="O176" s="62"/>
      <c r="P176" s="61">
        <f t="shared" si="26"/>
        <v>4000</v>
      </c>
      <c r="Q176" s="62"/>
      <c r="R176" s="61">
        <f t="shared" si="20"/>
        <v>4000</v>
      </c>
    </row>
    <row r="177" spans="1:18" ht="32.25" hidden="1" customHeight="1">
      <c r="A177" s="13"/>
      <c r="B177" s="30"/>
      <c r="C177" s="18"/>
      <c r="D177" s="18"/>
      <c r="E177" s="62"/>
      <c r="F177" s="62"/>
      <c r="G177" s="62"/>
      <c r="H177" s="61"/>
      <c r="I177" s="62"/>
      <c r="J177" s="61"/>
      <c r="K177" s="62"/>
      <c r="L177" s="61"/>
      <c r="M177" s="62"/>
      <c r="N177" s="61">
        <f t="shared" si="25"/>
        <v>0</v>
      </c>
      <c r="O177" s="62"/>
      <c r="P177" s="61">
        <f t="shared" si="26"/>
        <v>0</v>
      </c>
      <c r="Q177" s="62"/>
      <c r="R177" s="61">
        <f t="shared" si="20"/>
        <v>0</v>
      </c>
    </row>
    <row r="178" spans="1:18" ht="39.75" hidden="1" customHeight="1">
      <c r="A178" s="13"/>
      <c r="B178" s="30"/>
      <c r="C178" s="18"/>
      <c r="D178" s="18"/>
      <c r="E178" s="62"/>
      <c r="F178" s="62"/>
      <c r="G178" s="62"/>
      <c r="H178" s="61"/>
      <c r="I178" s="62"/>
      <c r="J178" s="61"/>
      <c r="K178" s="62"/>
      <c r="L178" s="61"/>
      <c r="M178" s="62"/>
      <c r="N178" s="61">
        <f t="shared" si="25"/>
        <v>0</v>
      </c>
      <c r="O178" s="62"/>
      <c r="P178" s="61">
        <f t="shared" si="26"/>
        <v>0</v>
      </c>
      <c r="Q178" s="62"/>
      <c r="R178" s="61">
        <f t="shared" si="20"/>
        <v>0</v>
      </c>
    </row>
    <row r="179" spans="1:18" ht="22.5" customHeight="1">
      <c r="A179" s="12" t="s">
        <v>460</v>
      </c>
      <c r="B179" s="32" t="s">
        <v>459</v>
      </c>
      <c r="C179" s="18"/>
      <c r="D179" s="18"/>
      <c r="E179" s="61">
        <f>E180+E184</f>
        <v>5500</v>
      </c>
      <c r="F179" s="61">
        <f>F180+F184</f>
        <v>14000</v>
      </c>
      <c r="G179" s="61">
        <f>G180+G184</f>
        <v>2614</v>
      </c>
      <c r="H179" s="61">
        <f t="shared" si="22"/>
        <v>22114</v>
      </c>
      <c r="I179" s="61"/>
      <c r="J179" s="61">
        <f t="shared" si="23"/>
        <v>22114</v>
      </c>
      <c r="K179" s="61"/>
      <c r="L179" s="61">
        <f t="shared" si="24"/>
        <v>22114</v>
      </c>
      <c r="M179" s="61">
        <f>M184</f>
        <v>1100</v>
      </c>
      <c r="N179" s="61">
        <f t="shared" si="25"/>
        <v>23214</v>
      </c>
      <c r="O179" s="61"/>
      <c r="P179" s="61">
        <f t="shared" si="26"/>
        <v>23214</v>
      </c>
      <c r="Q179" s="61">
        <f>Q184</f>
        <v>17610.400000000001</v>
      </c>
      <c r="R179" s="61">
        <f t="shared" si="20"/>
        <v>40824.400000000001</v>
      </c>
    </row>
    <row r="180" spans="1:18" ht="45" hidden="1" customHeight="1">
      <c r="A180" s="12" t="s">
        <v>588</v>
      </c>
      <c r="B180" s="32" t="s">
        <v>459</v>
      </c>
      <c r="C180" s="32" t="s">
        <v>458</v>
      </c>
      <c r="D180" s="18"/>
      <c r="E180" s="61">
        <f>E181</f>
        <v>1700</v>
      </c>
      <c r="F180" s="61">
        <f>F181</f>
        <v>14000</v>
      </c>
      <c r="G180" s="61">
        <f>G181</f>
        <v>2534</v>
      </c>
      <c r="H180" s="61">
        <f t="shared" si="22"/>
        <v>18234</v>
      </c>
      <c r="I180" s="61"/>
      <c r="J180" s="61">
        <f t="shared" si="23"/>
        <v>18234</v>
      </c>
      <c r="K180" s="61"/>
      <c r="L180" s="61">
        <f t="shared" si="24"/>
        <v>18234</v>
      </c>
      <c r="M180" s="61"/>
      <c r="N180" s="61">
        <f t="shared" si="25"/>
        <v>18234</v>
      </c>
      <c r="O180" s="61"/>
      <c r="P180" s="61">
        <f t="shared" si="26"/>
        <v>18234</v>
      </c>
      <c r="Q180" s="61"/>
      <c r="R180" s="61">
        <f t="shared" si="20"/>
        <v>18234</v>
      </c>
    </row>
    <row r="181" spans="1:18" ht="34.5" hidden="1" customHeight="1">
      <c r="A181" s="13" t="s">
        <v>456</v>
      </c>
      <c r="B181" s="18" t="s">
        <v>459</v>
      </c>
      <c r="C181" s="18" t="s">
        <v>451</v>
      </c>
      <c r="D181" s="18"/>
      <c r="E181" s="62">
        <f>E182+E183</f>
        <v>1700</v>
      </c>
      <c r="F181" s="62">
        <f>F182+F183</f>
        <v>14000</v>
      </c>
      <c r="G181" s="62">
        <f>G182</f>
        <v>2534</v>
      </c>
      <c r="H181" s="61">
        <f t="shared" si="22"/>
        <v>18234</v>
      </c>
      <c r="I181" s="62"/>
      <c r="J181" s="61">
        <f t="shared" si="23"/>
        <v>18234</v>
      </c>
      <c r="K181" s="62"/>
      <c r="L181" s="61">
        <f t="shared" si="24"/>
        <v>18234</v>
      </c>
      <c r="M181" s="62"/>
      <c r="N181" s="61">
        <f t="shared" si="25"/>
        <v>18234</v>
      </c>
      <c r="O181" s="62"/>
      <c r="P181" s="61">
        <f t="shared" si="26"/>
        <v>18234</v>
      </c>
      <c r="Q181" s="62"/>
      <c r="R181" s="61">
        <f t="shared" si="20"/>
        <v>18234</v>
      </c>
    </row>
    <row r="182" spans="1:18" ht="27" hidden="1" customHeight="1">
      <c r="A182" s="13" t="s">
        <v>457</v>
      </c>
      <c r="B182" s="18" t="s">
        <v>459</v>
      </c>
      <c r="C182" s="18" t="s">
        <v>451</v>
      </c>
      <c r="D182" s="18" t="s">
        <v>114</v>
      </c>
      <c r="E182" s="62">
        <v>1700</v>
      </c>
      <c r="F182" s="62"/>
      <c r="G182" s="62">
        <v>2534</v>
      </c>
      <c r="H182" s="61">
        <f t="shared" si="22"/>
        <v>4234</v>
      </c>
      <c r="I182" s="62"/>
      <c r="J182" s="61">
        <f t="shared" si="23"/>
        <v>4234</v>
      </c>
      <c r="K182" s="62"/>
      <c r="L182" s="61">
        <f t="shared" si="24"/>
        <v>4234</v>
      </c>
      <c r="M182" s="62"/>
      <c r="N182" s="61">
        <f t="shared" si="25"/>
        <v>4234</v>
      </c>
      <c r="O182" s="62"/>
      <c r="P182" s="61">
        <f t="shared" si="26"/>
        <v>4234</v>
      </c>
      <c r="Q182" s="62"/>
      <c r="R182" s="61">
        <f t="shared" si="20"/>
        <v>4234</v>
      </c>
    </row>
    <row r="183" spans="1:18" ht="22.5" hidden="1" customHeight="1">
      <c r="A183" s="13" t="s">
        <v>500</v>
      </c>
      <c r="B183" s="18" t="s">
        <v>459</v>
      </c>
      <c r="C183" s="18" t="s">
        <v>451</v>
      </c>
      <c r="D183" s="18" t="s">
        <v>114</v>
      </c>
      <c r="E183" s="62"/>
      <c r="F183" s="62">
        <v>14000</v>
      </c>
      <c r="G183" s="62"/>
      <c r="H183" s="61">
        <f t="shared" si="22"/>
        <v>14000</v>
      </c>
      <c r="I183" s="62"/>
      <c r="J183" s="61">
        <f t="shared" si="23"/>
        <v>14000</v>
      </c>
      <c r="K183" s="62"/>
      <c r="L183" s="61">
        <f t="shared" si="24"/>
        <v>14000</v>
      </c>
      <c r="M183" s="62"/>
      <c r="N183" s="61">
        <f t="shared" si="25"/>
        <v>14000</v>
      </c>
      <c r="O183" s="62"/>
      <c r="P183" s="61">
        <f t="shared" si="26"/>
        <v>14000</v>
      </c>
      <c r="Q183" s="62"/>
      <c r="R183" s="61">
        <f t="shared" si="20"/>
        <v>14000</v>
      </c>
    </row>
    <row r="184" spans="1:18" ht="55.5" customHeight="1">
      <c r="A184" s="12" t="s">
        <v>565</v>
      </c>
      <c r="B184" s="82" t="s">
        <v>450</v>
      </c>
      <c r="C184" s="32" t="s">
        <v>198</v>
      </c>
      <c r="D184" s="32"/>
      <c r="E184" s="61">
        <f>E186</f>
        <v>3800</v>
      </c>
      <c r="F184" s="61">
        <f>F186</f>
        <v>0</v>
      </c>
      <c r="G184" s="61">
        <f>G185+G186</f>
        <v>80</v>
      </c>
      <c r="H184" s="61">
        <f t="shared" si="22"/>
        <v>3880</v>
      </c>
      <c r="I184" s="61"/>
      <c r="J184" s="61">
        <f t="shared" si="23"/>
        <v>3880</v>
      </c>
      <c r="K184" s="61"/>
      <c r="L184" s="61">
        <f t="shared" si="24"/>
        <v>3880</v>
      </c>
      <c r="M184" s="61">
        <f>M190</f>
        <v>1100</v>
      </c>
      <c r="N184" s="61">
        <f t="shared" si="25"/>
        <v>4980</v>
      </c>
      <c r="O184" s="61"/>
      <c r="P184" s="61">
        <f t="shared" si="26"/>
        <v>4980</v>
      </c>
      <c r="Q184" s="61">
        <f>SUM(Q187:Q191)</f>
        <v>17610.400000000001</v>
      </c>
      <c r="R184" s="61">
        <f t="shared" si="20"/>
        <v>22590.400000000001</v>
      </c>
    </row>
    <row r="185" spans="1:18" ht="36" customHeight="1">
      <c r="A185" s="13" t="s">
        <v>594</v>
      </c>
      <c r="B185" s="30" t="s">
        <v>450</v>
      </c>
      <c r="C185" s="18" t="s">
        <v>595</v>
      </c>
      <c r="D185" s="18" t="s">
        <v>114</v>
      </c>
      <c r="E185" s="62"/>
      <c r="F185" s="62"/>
      <c r="G185" s="62">
        <v>80</v>
      </c>
      <c r="H185" s="61">
        <f t="shared" si="22"/>
        <v>80</v>
      </c>
      <c r="I185" s="62"/>
      <c r="J185" s="61">
        <f t="shared" si="23"/>
        <v>80</v>
      </c>
      <c r="K185" s="62"/>
      <c r="L185" s="61">
        <f t="shared" si="24"/>
        <v>80</v>
      </c>
      <c r="M185" s="62"/>
      <c r="N185" s="61">
        <f t="shared" si="25"/>
        <v>80</v>
      </c>
      <c r="O185" s="62"/>
      <c r="P185" s="61">
        <f t="shared" si="26"/>
        <v>80</v>
      </c>
      <c r="Q185" s="62"/>
      <c r="R185" s="61">
        <f t="shared" si="20"/>
        <v>80</v>
      </c>
    </row>
    <row r="186" spans="1:18" ht="29.25" customHeight="1">
      <c r="A186" s="14" t="s">
        <v>149</v>
      </c>
      <c r="B186" s="30" t="s">
        <v>450</v>
      </c>
      <c r="C186" s="18" t="s">
        <v>413</v>
      </c>
      <c r="D186" s="18"/>
      <c r="E186" s="62">
        <f t="shared" ref="E186" si="30">E187</f>
        <v>3800</v>
      </c>
      <c r="F186" s="62"/>
      <c r="G186" s="62"/>
      <c r="H186" s="61">
        <f t="shared" si="22"/>
        <v>3800</v>
      </c>
      <c r="I186" s="62"/>
      <c r="J186" s="61">
        <f t="shared" si="23"/>
        <v>3800</v>
      </c>
      <c r="K186" s="62"/>
      <c r="L186" s="61">
        <f t="shared" si="24"/>
        <v>3800</v>
      </c>
      <c r="M186" s="61">
        <f>M187</f>
        <v>0</v>
      </c>
      <c r="N186" s="61">
        <f t="shared" si="25"/>
        <v>3800</v>
      </c>
      <c r="O186" s="61"/>
      <c r="P186" s="61">
        <f t="shared" si="26"/>
        <v>3800</v>
      </c>
      <c r="Q186" s="61">
        <f>Q187</f>
        <v>954</v>
      </c>
      <c r="R186" s="61">
        <f t="shared" si="20"/>
        <v>4754</v>
      </c>
    </row>
    <row r="187" spans="1:18" ht="35.25" customHeight="1">
      <c r="A187" s="13" t="s">
        <v>115</v>
      </c>
      <c r="B187" s="30" t="s">
        <v>450</v>
      </c>
      <c r="C187" s="18" t="s">
        <v>413</v>
      </c>
      <c r="D187" s="18" t="s">
        <v>114</v>
      </c>
      <c r="E187" s="62">
        <v>3800</v>
      </c>
      <c r="F187" s="62"/>
      <c r="G187" s="62"/>
      <c r="H187" s="61">
        <f t="shared" si="22"/>
        <v>3800</v>
      </c>
      <c r="I187" s="62"/>
      <c r="J187" s="61">
        <f t="shared" si="23"/>
        <v>3800</v>
      </c>
      <c r="K187" s="62"/>
      <c r="L187" s="61">
        <f t="shared" si="24"/>
        <v>3800</v>
      </c>
      <c r="M187" s="62"/>
      <c r="N187" s="61">
        <f t="shared" si="25"/>
        <v>3800</v>
      </c>
      <c r="O187" s="62"/>
      <c r="P187" s="61">
        <f t="shared" si="26"/>
        <v>3800</v>
      </c>
      <c r="Q187" s="62">
        <v>954</v>
      </c>
      <c r="R187" s="61">
        <f t="shared" si="20"/>
        <v>4754</v>
      </c>
    </row>
    <row r="188" spans="1:18" ht="40.5" customHeight="1">
      <c r="A188" s="181" t="s">
        <v>809</v>
      </c>
      <c r="B188" s="220" t="s">
        <v>450</v>
      </c>
      <c r="C188" s="184" t="s">
        <v>810</v>
      </c>
      <c r="D188" s="184" t="s">
        <v>114</v>
      </c>
      <c r="E188" s="185"/>
      <c r="F188" s="185"/>
      <c r="G188" s="185"/>
      <c r="H188" s="170"/>
      <c r="I188" s="185"/>
      <c r="J188" s="170"/>
      <c r="K188" s="185"/>
      <c r="L188" s="170"/>
      <c r="M188" s="185"/>
      <c r="N188" s="170">
        <f t="shared" si="25"/>
        <v>0</v>
      </c>
      <c r="O188" s="185"/>
      <c r="P188" s="170">
        <f t="shared" si="26"/>
        <v>0</v>
      </c>
      <c r="Q188" s="185">
        <v>10000</v>
      </c>
      <c r="R188" s="61">
        <f t="shared" si="20"/>
        <v>10000</v>
      </c>
    </row>
    <row r="189" spans="1:18" ht="40.5" customHeight="1">
      <c r="A189" s="181" t="s">
        <v>807</v>
      </c>
      <c r="B189" s="220" t="s">
        <v>450</v>
      </c>
      <c r="C189" s="184" t="s">
        <v>811</v>
      </c>
      <c r="D189" s="184" t="s">
        <v>114</v>
      </c>
      <c r="E189" s="185"/>
      <c r="F189" s="185"/>
      <c r="G189" s="185"/>
      <c r="H189" s="170"/>
      <c r="I189" s="185"/>
      <c r="J189" s="170"/>
      <c r="K189" s="185"/>
      <c r="L189" s="170"/>
      <c r="M189" s="185"/>
      <c r="N189" s="170">
        <f t="shared" si="25"/>
        <v>0</v>
      </c>
      <c r="O189" s="185"/>
      <c r="P189" s="170"/>
      <c r="Q189" s="185">
        <v>4156.3999999999996</v>
      </c>
      <c r="R189" s="61">
        <f t="shared" si="20"/>
        <v>4156.3999999999996</v>
      </c>
    </row>
    <row r="190" spans="1:18" ht="39" customHeight="1">
      <c r="A190" s="181" t="s">
        <v>808</v>
      </c>
      <c r="B190" s="220" t="s">
        <v>450</v>
      </c>
      <c r="C190" s="184" t="s">
        <v>322</v>
      </c>
      <c r="D190" s="184" t="s">
        <v>114</v>
      </c>
      <c r="E190" s="185"/>
      <c r="F190" s="185"/>
      <c r="G190" s="185"/>
      <c r="H190" s="170"/>
      <c r="I190" s="185"/>
      <c r="J190" s="170"/>
      <c r="K190" s="185"/>
      <c r="L190" s="170"/>
      <c r="M190" s="185">
        <f>M191</f>
        <v>1100</v>
      </c>
      <c r="N190" s="170">
        <f t="shared" si="25"/>
        <v>1100</v>
      </c>
      <c r="O190" s="185"/>
      <c r="P190" s="170"/>
      <c r="Q190" s="183">
        <v>2000</v>
      </c>
      <c r="R190" s="61">
        <f t="shared" si="20"/>
        <v>2000</v>
      </c>
    </row>
    <row r="191" spans="1:18" ht="39" customHeight="1">
      <c r="A191" s="181" t="s">
        <v>815</v>
      </c>
      <c r="B191" s="220" t="s">
        <v>450</v>
      </c>
      <c r="C191" s="184" t="s">
        <v>322</v>
      </c>
      <c r="D191" s="184" t="s">
        <v>114</v>
      </c>
      <c r="E191" s="185"/>
      <c r="F191" s="185"/>
      <c r="G191" s="185"/>
      <c r="H191" s="170"/>
      <c r="I191" s="185"/>
      <c r="J191" s="170"/>
      <c r="K191" s="185"/>
      <c r="L191" s="170"/>
      <c r="M191" s="185">
        <v>1100</v>
      </c>
      <c r="N191" s="170">
        <f>M191</f>
        <v>1100</v>
      </c>
      <c r="O191" s="185"/>
      <c r="P191" s="170"/>
      <c r="Q191" s="183">
        <v>500</v>
      </c>
      <c r="R191" s="61">
        <f t="shared" si="20"/>
        <v>500</v>
      </c>
    </row>
    <row r="192" spans="1:18" ht="27" customHeight="1">
      <c r="A192" s="72" t="s">
        <v>99</v>
      </c>
      <c r="B192" s="32" t="s">
        <v>98</v>
      </c>
      <c r="C192" s="32"/>
      <c r="D192" s="32"/>
      <c r="E192" s="61">
        <f>SUM(E193,E204,E236,E241,E221)</f>
        <v>700856</v>
      </c>
      <c r="F192" s="61">
        <f>SUM(F193,F204,F236,F241,F221)</f>
        <v>8617.6</v>
      </c>
      <c r="G192" s="61"/>
      <c r="H192" s="61">
        <f t="shared" si="22"/>
        <v>709473.6</v>
      </c>
      <c r="I192" s="61"/>
      <c r="J192" s="61">
        <f t="shared" si="23"/>
        <v>709473.6</v>
      </c>
      <c r="K192" s="61"/>
      <c r="L192" s="61">
        <f t="shared" si="24"/>
        <v>709473.6</v>
      </c>
      <c r="M192" s="61">
        <f>M204</f>
        <v>500</v>
      </c>
      <c r="N192" s="61">
        <f t="shared" si="25"/>
        <v>709973.6</v>
      </c>
      <c r="O192" s="61"/>
      <c r="P192" s="61">
        <f t="shared" si="26"/>
        <v>709973.6</v>
      </c>
      <c r="Q192" s="61">
        <f>Q193+Q204+Q241</f>
        <v>-18401.3</v>
      </c>
      <c r="R192" s="61">
        <f t="shared" si="20"/>
        <v>691572.29999999993</v>
      </c>
    </row>
    <row r="193" spans="1:19" ht="23.25" customHeight="1">
      <c r="A193" s="12" t="s">
        <v>221</v>
      </c>
      <c r="B193" s="32" t="s">
        <v>254</v>
      </c>
      <c r="C193" s="32"/>
      <c r="D193" s="32"/>
      <c r="E193" s="61">
        <f t="shared" ref="E193:F195" si="31">SUM(E194)</f>
        <v>207635.5</v>
      </c>
      <c r="F193" s="61">
        <f t="shared" si="31"/>
        <v>3276</v>
      </c>
      <c r="G193" s="61"/>
      <c r="H193" s="61">
        <f t="shared" si="22"/>
        <v>210911.5</v>
      </c>
      <c r="I193" s="61"/>
      <c r="J193" s="61">
        <f t="shared" si="23"/>
        <v>210911.5</v>
      </c>
      <c r="K193" s="61"/>
      <c r="L193" s="61">
        <f t="shared" si="24"/>
        <v>210911.5</v>
      </c>
      <c r="M193" s="61"/>
      <c r="N193" s="61">
        <f t="shared" si="25"/>
        <v>210911.5</v>
      </c>
      <c r="O193" s="61"/>
      <c r="P193" s="61">
        <f t="shared" si="26"/>
        <v>210911.5</v>
      </c>
      <c r="Q193" s="61">
        <f>Q194</f>
        <v>-8450</v>
      </c>
      <c r="R193" s="61">
        <f t="shared" si="20"/>
        <v>202461.5</v>
      </c>
    </row>
    <row r="194" spans="1:19" ht="30" customHeight="1">
      <c r="A194" s="72" t="s">
        <v>572</v>
      </c>
      <c r="B194" s="32" t="s">
        <v>254</v>
      </c>
      <c r="C194" s="32" t="s">
        <v>199</v>
      </c>
      <c r="D194" s="18"/>
      <c r="E194" s="61">
        <f t="shared" si="31"/>
        <v>207635.5</v>
      </c>
      <c r="F194" s="61">
        <f t="shared" si="31"/>
        <v>3276</v>
      </c>
      <c r="G194" s="61"/>
      <c r="H194" s="61">
        <f t="shared" si="22"/>
        <v>210911.5</v>
      </c>
      <c r="I194" s="61"/>
      <c r="J194" s="61">
        <f t="shared" si="23"/>
        <v>210911.5</v>
      </c>
      <c r="K194" s="61"/>
      <c r="L194" s="61">
        <f t="shared" si="24"/>
        <v>210911.5</v>
      </c>
      <c r="M194" s="61"/>
      <c r="N194" s="61">
        <f t="shared" si="25"/>
        <v>210911.5</v>
      </c>
      <c r="O194" s="61"/>
      <c r="P194" s="61">
        <f t="shared" si="26"/>
        <v>210911.5</v>
      </c>
      <c r="Q194" s="61">
        <f>Q195</f>
        <v>-8450</v>
      </c>
      <c r="R194" s="61">
        <f t="shared" si="20"/>
        <v>202461.5</v>
      </c>
    </row>
    <row r="195" spans="1:19" ht="33" customHeight="1">
      <c r="A195" s="70" t="s">
        <v>11</v>
      </c>
      <c r="B195" s="32" t="s">
        <v>254</v>
      </c>
      <c r="C195" s="32" t="s">
        <v>200</v>
      </c>
      <c r="D195" s="32"/>
      <c r="E195" s="61">
        <f t="shared" si="31"/>
        <v>207635.5</v>
      </c>
      <c r="F195" s="61">
        <f t="shared" si="31"/>
        <v>3276</v>
      </c>
      <c r="G195" s="61"/>
      <c r="H195" s="61">
        <f t="shared" si="22"/>
        <v>210911.5</v>
      </c>
      <c r="I195" s="61"/>
      <c r="J195" s="61">
        <f t="shared" si="23"/>
        <v>210911.5</v>
      </c>
      <c r="K195" s="61"/>
      <c r="L195" s="61">
        <f t="shared" si="24"/>
        <v>210911.5</v>
      </c>
      <c r="M195" s="61"/>
      <c r="N195" s="61">
        <f t="shared" si="25"/>
        <v>210911.5</v>
      </c>
      <c r="O195" s="61"/>
      <c r="P195" s="61">
        <f t="shared" si="26"/>
        <v>210911.5</v>
      </c>
      <c r="Q195" s="61">
        <f>Q197</f>
        <v>-8450</v>
      </c>
      <c r="R195" s="61">
        <f t="shared" si="20"/>
        <v>202461.5</v>
      </c>
    </row>
    <row r="196" spans="1:19" ht="27" customHeight="1">
      <c r="A196" s="71" t="s">
        <v>300</v>
      </c>
      <c r="B196" s="18" t="s">
        <v>254</v>
      </c>
      <c r="C196" s="18" t="s">
        <v>323</v>
      </c>
      <c r="D196" s="32"/>
      <c r="E196" s="62">
        <f>SUM(E197,E200,)</f>
        <v>207635.5</v>
      </c>
      <c r="F196" s="62">
        <f>SUM(F197,F200,)</f>
        <v>3276</v>
      </c>
      <c r="G196" s="62"/>
      <c r="H196" s="61">
        <f t="shared" si="22"/>
        <v>210911.5</v>
      </c>
      <c r="I196" s="62"/>
      <c r="J196" s="61">
        <f t="shared" si="23"/>
        <v>210911.5</v>
      </c>
      <c r="K196" s="62"/>
      <c r="L196" s="61">
        <f t="shared" si="24"/>
        <v>210911.5</v>
      </c>
      <c r="M196" s="62"/>
      <c r="N196" s="61">
        <f t="shared" si="25"/>
        <v>210911.5</v>
      </c>
      <c r="O196" s="62"/>
      <c r="P196" s="61">
        <f t="shared" si="26"/>
        <v>210911.5</v>
      </c>
      <c r="Q196" s="62">
        <f>Q197</f>
        <v>-8450</v>
      </c>
      <c r="R196" s="61">
        <f t="shared" si="20"/>
        <v>202461.5</v>
      </c>
    </row>
    <row r="197" spans="1:19" ht="78.75" customHeight="1">
      <c r="A197" s="71" t="s">
        <v>208</v>
      </c>
      <c r="B197" s="18" t="s">
        <v>254</v>
      </c>
      <c r="C197" s="18" t="s">
        <v>324</v>
      </c>
      <c r="D197" s="18"/>
      <c r="E197" s="63">
        <f>E198+E199</f>
        <v>128194.5</v>
      </c>
      <c r="F197" s="63">
        <f>F198+F199</f>
        <v>3276</v>
      </c>
      <c r="G197" s="63"/>
      <c r="H197" s="61">
        <f t="shared" si="22"/>
        <v>131470.5</v>
      </c>
      <c r="I197" s="63"/>
      <c r="J197" s="61">
        <f t="shared" si="23"/>
        <v>131470.5</v>
      </c>
      <c r="K197" s="63"/>
      <c r="L197" s="61">
        <f t="shared" si="24"/>
        <v>131470.5</v>
      </c>
      <c r="M197" s="63"/>
      <c r="N197" s="61">
        <f t="shared" si="25"/>
        <v>131470.5</v>
      </c>
      <c r="O197" s="63"/>
      <c r="P197" s="61">
        <f t="shared" si="26"/>
        <v>131470.5</v>
      </c>
      <c r="Q197" s="63">
        <f>Q198</f>
        <v>-8450</v>
      </c>
      <c r="R197" s="61">
        <f t="shared" si="20"/>
        <v>123020.5</v>
      </c>
      <c r="S197" s="64"/>
    </row>
    <row r="198" spans="1:19" ht="20.25" customHeight="1">
      <c r="A198" s="14" t="s">
        <v>453</v>
      </c>
      <c r="B198" s="68" t="s">
        <v>254</v>
      </c>
      <c r="C198" s="18" t="s">
        <v>324</v>
      </c>
      <c r="D198" s="18" t="s">
        <v>425</v>
      </c>
      <c r="E198" s="63">
        <v>126912</v>
      </c>
      <c r="F198" s="63">
        <v>3230.5</v>
      </c>
      <c r="G198" s="63"/>
      <c r="H198" s="61">
        <f t="shared" si="22"/>
        <v>130142.5</v>
      </c>
      <c r="I198" s="63"/>
      <c r="J198" s="61">
        <f t="shared" si="23"/>
        <v>130142.5</v>
      </c>
      <c r="K198" s="63"/>
      <c r="L198" s="61">
        <f t="shared" si="24"/>
        <v>130142.5</v>
      </c>
      <c r="M198" s="63"/>
      <c r="N198" s="61">
        <f t="shared" si="25"/>
        <v>130142.5</v>
      </c>
      <c r="O198" s="63"/>
      <c r="P198" s="61">
        <f t="shared" si="26"/>
        <v>130142.5</v>
      </c>
      <c r="Q198" s="212">
        <v>-8450</v>
      </c>
      <c r="R198" s="61">
        <f t="shared" si="20"/>
        <v>121692.5</v>
      </c>
      <c r="S198" s="65"/>
    </row>
    <row r="199" spans="1:19" ht="21.75" customHeight="1">
      <c r="A199" s="14" t="s">
        <v>84</v>
      </c>
      <c r="B199" s="68" t="s">
        <v>254</v>
      </c>
      <c r="C199" s="18" t="s">
        <v>462</v>
      </c>
      <c r="D199" s="18" t="s">
        <v>425</v>
      </c>
      <c r="E199" s="63">
        <v>1282.5</v>
      </c>
      <c r="F199" s="63">
        <v>45.5</v>
      </c>
      <c r="G199" s="63"/>
      <c r="H199" s="61">
        <f t="shared" si="22"/>
        <v>1328</v>
      </c>
      <c r="I199" s="63"/>
      <c r="J199" s="61">
        <f t="shared" si="23"/>
        <v>1328</v>
      </c>
      <c r="K199" s="63"/>
      <c r="L199" s="61">
        <f t="shared" si="24"/>
        <v>1328</v>
      </c>
      <c r="M199" s="63"/>
      <c r="N199" s="61">
        <f t="shared" si="25"/>
        <v>1328</v>
      </c>
      <c r="O199" s="63"/>
      <c r="P199" s="61">
        <f t="shared" si="26"/>
        <v>1328</v>
      </c>
      <c r="Q199" s="63"/>
      <c r="R199" s="61">
        <f t="shared" si="20"/>
        <v>1328</v>
      </c>
      <c r="S199" s="65"/>
    </row>
    <row r="200" spans="1:19" ht="42.75" customHeight="1">
      <c r="A200" s="71" t="s">
        <v>256</v>
      </c>
      <c r="B200" s="18" t="s">
        <v>254</v>
      </c>
      <c r="C200" s="18" t="s">
        <v>325</v>
      </c>
      <c r="D200" s="18"/>
      <c r="E200" s="62">
        <f>E201+E202+E203</f>
        <v>79441</v>
      </c>
      <c r="F200" s="62">
        <f>F201+F202+F203</f>
        <v>0</v>
      </c>
      <c r="G200" s="62"/>
      <c r="H200" s="61">
        <f t="shared" si="22"/>
        <v>79441</v>
      </c>
      <c r="I200" s="62"/>
      <c r="J200" s="61">
        <f t="shared" si="23"/>
        <v>79441</v>
      </c>
      <c r="K200" s="62"/>
      <c r="L200" s="61">
        <f t="shared" si="24"/>
        <v>79441</v>
      </c>
      <c r="M200" s="62"/>
      <c r="N200" s="61">
        <f t="shared" si="25"/>
        <v>79441</v>
      </c>
      <c r="O200" s="62"/>
      <c r="P200" s="61">
        <f t="shared" si="26"/>
        <v>79441</v>
      </c>
      <c r="Q200" s="62"/>
      <c r="R200" s="61">
        <f t="shared" si="20"/>
        <v>79441</v>
      </c>
      <c r="S200" s="64"/>
    </row>
    <row r="201" spans="1:19" ht="22.5" customHeight="1">
      <c r="A201" s="71" t="s">
        <v>453</v>
      </c>
      <c r="B201" s="30" t="s">
        <v>385</v>
      </c>
      <c r="C201" s="18" t="s">
        <v>325</v>
      </c>
      <c r="D201" s="18" t="s">
        <v>425</v>
      </c>
      <c r="E201" s="62">
        <v>34119</v>
      </c>
      <c r="F201" s="62"/>
      <c r="G201" s="62"/>
      <c r="H201" s="61">
        <f t="shared" si="22"/>
        <v>34119</v>
      </c>
      <c r="I201" s="62"/>
      <c r="J201" s="61">
        <f t="shared" si="23"/>
        <v>34119</v>
      </c>
      <c r="K201" s="62"/>
      <c r="L201" s="61">
        <f t="shared" si="24"/>
        <v>34119</v>
      </c>
      <c r="M201" s="62"/>
      <c r="N201" s="61">
        <f t="shared" si="25"/>
        <v>34119</v>
      </c>
      <c r="O201" s="62"/>
      <c r="P201" s="61">
        <f t="shared" si="26"/>
        <v>34119</v>
      </c>
      <c r="Q201" s="62"/>
      <c r="R201" s="61">
        <f t="shared" si="20"/>
        <v>34119</v>
      </c>
    </row>
    <row r="202" spans="1:19" ht="20.25" customHeight="1">
      <c r="A202" s="71" t="s">
        <v>84</v>
      </c>
      <c r="B202" s="30" t="s">
        <v>385</v>
      </c>
      <c r="C202" s="18" t="s">
        <v>369</v>
      </c>
      <c r="D202" s="18" t="s">
        <v>425</v>
      </c>
      <c r="E202" s="62">
        <v>31075</v>
      </c>
      <c r="F202" s="62"/>
      <c r="G202" s="62"/>
      <c r="H202" s="61">
        <f t="shared" si="22"/>
        <v>31075</v>
      </c>
      <c r="I202" s="62"/>
      <c r="J202" s="61">
        <f t="shared" si="23"/>
        <v>31075</v>
      </c>
      <c r="K202" s="62"/>
      <c r="L202" s="61">
        <f t="shared" si="24"/>
        <v>31075</v>
      </c>
      <c r="M202" s="62"/>
      <c r="N202" s="61">
        <f t="shared" si="25"/>
        <v>31075</v>
      </c>
      <c r="O202" s="62"/>
      <c r="P202" s="61">
        <f t="shared" si="26"/>
        <v>31075</v>
      </c>
      <c r="Q202" s="62"/>
      <c r="R202" s="61">
        <f t="shared" si="20"/>
        <v>31075</v>
      </c>
    </row>
    <row r="203" spans="1:19" ht="23.25" customHeight="1">
      <c r="A203" s="14" t="s">
        <v>493</v>
      </c>
      <c r="B203" s="30" t="s">
        <v>385</v>
      </c>
      <c r="C203" s="18" t="s">
        <v>492</v>
      </c>
      <c r="D203" s="18" t="s">
        <v>425</v>
      </c>
      <c r="E203" s="62">
        <v>14247</v>
      </c>
      <c r="F203" s="62"/>
      <c r="G203" s="62"/>
      <c r="H203" s="61">
        <f t="shared" si="22"/>
        <v>14247</v>
      </c>
      <c r="I203" s="62"/>
      <c r="J203" s="61">
        <f t="shared" si="23"/>
        <v>14247</v>
      </c>
      <c r="K203" s="62"/>
      <c r="L203" s="61">
        <f t="shared" si="24"/>
        <v>14247</v>
      </c>
      <c r="M203" s="62"/>
      <c r="N203" s="61">
        <f t="shared" si="25"/>
        <v>14247</v>
      </c>
      <c r="O203" s="62"/>
      <c r="P203" s="61">
        <f t="shared" si="26"/>
        <v>14247</v>
      </c>
      <c r="Q203" s="62"/>
      <c r="R203" s="61">
        <f t="shared" ref="R203:R266" si="32">P203+Q203</f>
        <v>14247</v>
      </c>
    </row>
    <row r="204" spans="1:19" ht="21.75" customHeight="1">
      <c r="A204" s="16" t="s">
        <v>222</v>
      </c>
      <c r="B204" s="32" t="s">
        <v>255</v>
      </c>
      <c r="C204" s="32"/>
      <c r="D204" s="32"/>
      <c r="E204" s="61">
        <f>SUM(E205)+E219</f>
        <v>407553.5</v>
      </c>
      <c r="F204" s="61">
        <f>SUM(F205)+F219</f>
        <v>5341.6</v>
      </c>
      <c r="G204" s="61"/>
      <c r="H204" s="61">
        <f t="shared" si="22"/>
        <v>412895.1</v>
      </c>
      <c r="I204" s="61"/>
      <c r="J204" s="61">
        <f t="shared" si="23"/>
        <v>412895.1</v>
      </c>
      <c r="K204" s="61"/>
      <c r="L204" s="61">
        <f t="shared" si="24"/>
        <v>412895.1</v>
      </c>
      <c r="M204" s="61">
        <f>M205+M219</f>
        <v>500</v>
      </c>
      <c r="N204" s="61">
        <f t="shared" si="25"/>
        <v>413395.1</v>
      </c>
      <c r="O204" s="61"/>
      <c r="P204" s="61">
        <f t="shared" si="26"/>
        <v>413395.1</v>
      </c>
      <c r="Q204" s="61">
        <f>Q205</f>
        <v>-10060</v>
      </c>
      <c r="R204" s="61">
        <f t="shared" si="32"/>
        <v>403335.1</v>
      </c>
    </row>
    <row r="205" spans="1:19" ht="32.25" customHeight="1">
      <c r="A205" s="16" t="s">
        <v>124</v>
      </c>
      <c r="B205" s="32" t="s">
        <v>255</v>
      </c>
      <c r="C205" s="32" t="s">
        <v>263</v>
      </c>
      <c r="D205" s="32"/>
      <c r="E205" s="61">
        <f>SUM(E206)</f>
        <v>402553.5</v>
      </c>
      <c r="F205" s="61">
        <f>SUM(F206)</f>
        <v>5341.6</v>
      </c>
      <c r="G205" s="61"/>
      <c r="H205" s="61">
        <f t="shared" si="22"/>
        <v>407895.1</v>
      </c>
      <c r="I205" s="61"/>
      <c r="J205" s="61">
        <f t="shared" si="23"/>
        <v>407895.1</v>
      </c>
      <c r="K205" s="61"/>
      <c r="L205" s="61">
        <f t="shared" si="24"/>
        <v>407895.1</v>
      </c>
      <c r="M205" s="61">
        <f>M206</f>
        <v>-1500</v>
      </c>
      <c r="N205" s="61">
        <f t="shared" si="25"/>
        <v>406395.1</v>
      </c>
      <c r="O205" s="61"/>
      <c r="P205" s="61">
        <f t="shared" si="26"/>
        <v>406395.1</v>
      </c>
      <c r="Q205" s="61">
        <f>Q206+Q218</f>
        <v>-10060</v>
      </c>
      <c r="R205" s="61">
        <f t="shared" si="32"/>
        <v>396335.1</v>
      </c>
    </row>
    <row r="206" spans="1:19" ht="41.25" customHeight="1">
      <c r="A206" s="71" t="s">
        <v>301</v>
      </c>
      <c r="B206" s="18" t="s">
        <v>255</v>
      </c>
      <c r="C206" s="18" t="s">
        <v>326</v>
      </c>
      <c r="D206" s="32"/>
      <c r="E206" s="62">
        <f>SUM(E207,E210)</f>
        <v>402553.5</v>
      </c>
      <c r="F206" s="62">
        <f>SUM(F207,F210)</f>
        <v>5341.6</v>
      </c>
      <c r="G206" s="62"/>
      <c r="H206" s="61">
        <f t="shared" si="22"/>
        <v>407895.1</v>
      </c>
      <c r="I206" s="62"/>
      <c r="J206" s="61">
        <f t="shared" si="23"/>
        <v>407895.1</v>
      </c>
      <c r="K206" s="62"/>
      <c r="L206" s="61">
        <f t="shared" si="24"/>
        <v>407895.1</v>
      </c>
      <c r="M206" s="62">
        <f>M215+M216</f>
        <v>-1500</v>
      </c>
      <c r="N206" s="61">
        <f t="shared" si="25"/>
        <v>406395.1</v>
      </c>
      <c r="O206" s="62"/>
      <c r="P206" s="61">
        <f t="shared" si="26"/>
        <v>406395.1</v>
      </c>
      <c r="Q206" s="62">
        <f>Q207</f>
        <v>-10510</v>
      </c>
      <c r="R206" s="61">
        <f t="shared" si="32"/>
        <v>395885.1</v>
      </c>
    </row>
    <row r="207" spans="1:19" ht="97.5" customHeight="1">
      <c r="A207" s="71" t="s">
        <v>209</v>
      </c>
      <c r="B207" s="18" t="s">
        <v>255</v>
      </c>
      <c r="C207" s="18" t="s">
        <v>327</v>
      </c>
      <c r="D207" s="18"/>
      <c r="E207" s="62">
        <f>E208+E209</f>
        <v>225681.6</v>
      </c>
      <c r="F207" s="62">
        <f>F208+F209</f>
        <v>4397</v>
      </c>
      <c r="G207" s="62"/>
      <c r="H207" s="61">
        <f t="shared" si="22"/>
        <v>230078.6</v>
      </c>
      <c r="I207" s="62"/>
      <c r="J207" s="61">
        <f t="shared" si="23"/>
        <v>230078.6</v>
      </c>
      <c r="K207" s="62"/>
      <c r="L207" s="61">
        <f t="shared" si="24"/>
        <v>230078.6</v>
      </c>
      <c r="M207" s="62"/>
      <c r="N207" s="61">
        <f t="shared" si="25"/>
        <v>230078.6</v>
      </c>
      <c r="O207" s="62"/>
      <c r="P207" s="61">
        <f t="shared" si="26"/>
        <v>230078.6</v>
      </c>
      <c r="Q207" s="62">
        <f>Q208</f>
        <v>-10510</v>
      </c>
      <c r="R207" s="61">
        <f t="shared" si="32"/>
        <v>219568.6</v>
      </c>
    </row>
    <row r="208" spans="1:19" ht="21" customHeight="1">
      <c r="A208" s="14" t="s">
        <v>453</v>
      </c>
      <c r="B208" s="68" t="s">
        <v>255</v>
      </c>
      <c r="C208" s="18" t="s">
        <v>327</v>
      </c>
      <c r="D208" s="18" t="s">
        <v>425</v>
      </c>
      <c r="E208" s="63">
        <v>223425</v>
      </c>
      <c r="F208" s="63">
        <v>4329.6000000000004</v>
      </c>
      <c r="G208" s="63"/>
      <c r="H208" s="61">
        <f t="shared" si="22"/>
        <v>227754.6</v>
      </c>
      <c r="I208" s="63"/>
      <c r="J208" s="61">
        <f t="shared" si="23"/>
        <v>227754.6</v>
      </c>
      <c r="K208" s="63"/>
      <c r="L208" s="61">
        <f t="shared" si="24"/>
        <v>227754.6</v>
      </c>
      <c r="M208" s="63"/>
      <c r="N208" s="61">
        <f t="shared" si="25"/>
        <v>227754.6</v>
      </c>
      <c r="O208" s="63"/>
      <c r="P208" s="61">
        <f t="shared" si="26"/>
        <v>227754.6</v>
      </c>
      <c r="Q208" s="212">
        <v>-10510</v>
      </c>
      <c r="R208" s="61">
        <f t="shared" si="32"/>
        <v>217244.6</v>
      </c>
    </row>
    <row r="209" spans="1:18" ht="18.75" customHeight="1">
      <c r="A209" s="14" t="s">
        <v>84</v>
      </c>
      <c r="B209" s="68" t="s">
        <v>255</v>
      </c>
      <c r="C209" s="18" t="s">
        <v>461</v>
      </c>
      <c r="D209" s="18" t="s">
        <v>425</v>
      </c>
      <c r="E209" s="63">
        <v>2256.6</v>
      </c>
      <c r="F209" s="63">
        <v>67.400000000000006</v>
      </c>
      <c r="G209" s="63"/>
      <c r="H209" s="61">
        <f t="shared" si="22"/>
        <v>2324</v>
      </c>
      <c r="I209" s="63"/>
      <c r="J209" s="61">
        <f t="shared" si="23"/>
        <v>2324</v>
      </c>
      <c r="K209" s="63"/>
      <c r="L209" s="61">
        <f t="shared" si="24"/>
        <v>2324</v>
      </c>
      <c r="M209" s="63"/>
      <c r="N209" s="61">
        <f t="shared" si="25"/>
        <v>2324</v>
      </c>
      <c r="O209" s="63"/>
      <c r="P209" s="61">
        <f t="shared" si="26"/>
        <v>2324</v>
      </c>
      <c r="Q209" s="63"/>
      <c r="R209" s="61">
        <f t="shared" si="32"/>
        <v>2324</v>
      </c>
    </row>
    <row r="210" spans="1:18" ht="45.75" customHeight="1">
      <c r="A210" s="71" t="s">
        <v>210</v>
      </c>
      <c r="B210" s="18" t="s">
        <v>255</v>
      </c>
      <c r="C210" s="18" t="s">
        <v>328</v>
      </c>
      <c r="D210" s="18"/>
      <c r="E210" s="62">
        <f>E211+E212+E213+E214+E215+E216</f>
        <v>176871.90000000002</v>
      </c>
      <c r="F210" s="62">
        <f>F211+F212+F213+F214+F215+F216+R217</f>
        <v>944.6</v>
      </c>
      <c r="G210" s="62"/>
      <c r="H210" s="61">
        <f t="shared" si="22"/>
        <v>177816.50000000003</v>
      </c>
      <c r="I210" s="62"/>
      <c r="J210" s="61">
        <f t="shared" si="23"/>
        <v>177816.50000000003</v>
      </c>
      <c r="K210" s="62"/>
      <c r="L210" s="61">
        <f t="shared" si="24"/>
        <v>177816.50000000003</v>
      </c>
      <c r="M210" s="62"/>
      <c r="N210" s="61">
        <f t="shared" si="25"/>
        <v>177816.50000000003</v>
      </c>
      <c r="O210" s="62"/>
      <c r="P210" s="61">
        <f t="shared" si="26"/>
        <v>177816.50000000003</v>
      </c>
      <c r="Q210" s="62"/>
      <c r="R210" s="61">
        <f t="shared" si="32"/>
        <v>177816.50000000003</v>
      </c>
    </row>
    <row r="211" spans="1:18" ht="23.25" customHeight="1">
      <c r="A211" s="14" t="s">
        <v>453</v>
      </c>
      <c r="B211" s="68" t="s">
        <v>255</v>
      </c>
      <c r="C211" s="18" t="s">
        <v>328</v>
      </c>
      <c r="D211" s="18" t="s">
        <v>425</v>
      </c>
      <c r="E211" s="62">
        <v>62648</v>
      </c>
      <c r="F211" s="62"/>
      <c r="G211" s="62"/>
      <c r="H211" s="61">
        <f t="shared" si="22"/>
        <v>62648</v>
      </c>
      <c r="I211" s="62"/>
      <c r="J211" s="61">
        <f t="shared" si="23"/>
        <v>62648</v>
      </c>
      <c r="K211" s="62"/>
      <c r="L211" s="61">
        <f t="shared" si="24"/>
        <v>62648</v>
      </c>
      <c r="M211" s="62"/>
      <c r="N211" s="61">
        <f t="shared" si="25"/>
        <v>62648</v>
      </c>
      <c r="O211" s="62"/>
      <c r="P211" s="61">
        <f t="shared" si="26"/>
        <v>62648</v>
      </c>
      <c r="Q211" s="62"/>
      <c r="R211" s="61">
        <f t="shared" si="32"/>
        <v>62648</v>
      </c>
    </row>
    <row r="212" spans="1:18" ht="19.5" customHeight="1">
      <c r="A212" s="14" t="s">
        <v>84</v>
      </c>
      <c r="B212" s="68" t="s">
        <v>255</v>
      </c>
      <c r="C212" s="18" t="s">
        <v>443</v>
      </c>
      <c r="D212" s="18" t="s">
        <v>425</v>
      </c>
      <c r="E212" s="62">
        <v>59866</v>
      </c>
      <c r="F212" s="62"/>
      <c r="G212" s="62"/>
      <c r="H212" s="61">
        <f t="shared" si="22"/>
        <v>59866</v>
      </c>
      <c r="I212" s="62"/>
      <c r="J212" s="61">
        <f t="shared" si="23"/>
        <v>59866</v>
      </c>
      <c r="K212" s="62"/>
      <c r="L212" s="61">
        <f t="shared" si="24"/>
        <v>59866</v>
      </c>
      <c r="M212" s="62"/>
      <c r="N212" s="61">
        <f t="shared" ref="N212:N278" si="33">L212+M212</f>
        <v>59866</v>
      </c>
      <c r="O212" s="62"/>
      <c r="P212" s="61">
        <f t="shared" ref="P212:P278" si="34">N212+O212</f>
        <v>59866</v>
      </c>
      <c r="Q212" s="62"/>
      <c r="R212" s="61">
        <f t="shared" si="32"/>
        <v>59866</v>
      </c>
    </row>
    <row r="213" spans="1:18" ht="21.75" customHeight="1">
      <c r="A213" s="14" t="s">
        <v>493</v>
      </c>
      <c r="B213" s="68" t="s">
        <v>255</v>
      </c>
      <c r="C213" s="18" t="s">
        <v>496</v>
      </c>
      <c r="D213" s="18" t="s">
        <v>425</v>
      </c>
      <c r="E213" s="62">
        <v>6218</v>
      </c>
      <c r="F213" s="62"/>
      <c r="G213" s="62"/>
      <c r="H213" s="61">
        <f t="shared" ref="H213:H279" si="35">E213+F213+G213</f>
        <v>6218</v>
      </c>
      <c r="I213" s="62"/>
      <c r="J213" s="61">
        <f t="shared" ref="J213:J279" si="36">H213+I213</f>
        <v>6218</v>
      </c>
      <c r="K213" s="62"/>
      <c r="L213" s="61">
        <f t="shared" ref="L213:L279" si="37">J213+K213</f>
        <v>6218</v>
      </c>
      <c r="M213" s="62"/>
      <c r="N213" s="61">
        <f t="shared" si="33"/>
        <v>6218</v>
      </c>
      <c r="O213" s="62"/>
      <c r="P213" s="61">
        <f t="shared" si="34"/>
        <v>6218</v>
      </c>
      <c r="Q213" s="62"/>
      <c r="R213" s="61">
        <f t="shared" si="32"/>
        <v>6218</v>
      </c>
    </row>
    <row r="214" spans="1:18" ht="29.25" customHeight="1">
      <c r="A214" s="19" t="s">
        <v>530</v>
      </c>
      <c r="B214" s="68" t="s">
        <v>255</v>
      </c>
      <c r="C214" s="18" t="s">
        <v>531</v>
      </c>
      <c r="D214" s="18" t="s">
        <v>469</v>
      </c>
      <c r="E214" s="62">
        <v>17030.2</v>
      </c>
      <c r="F214" s="62"/>
      <c r="G214" s="62"/>
      <c r="H214" s="61">
        <f t="shared" si="35"/>
        <v>17030.2</v>
      </c>
      <c r="I214" s="62"/>
      <c r="J214" s="61">
        <f t="shared" si="36"/>
        <v>17030.2</v>
      </c>
      <c r="K214" s="62"/>
      <c r="L214" s="61">
        <f t="shared" si="37"/>
        <v>17030.2</v>
      </c>
      <c r="M214" s="62"/>
      <c r="N214" s="61">
        <f t="shared" si="33"/>
        <v>17030.2</v>
      </c>
      <c r="O214" s="62"/>
      <c r="P214" s="61">
        <f t="shared" si="34"/>
        <v>17030.2</v>
      </c>
      <c r="Q214" s="62"/>
      <c r="R214" s="61">
        <f t="shared" si="32"/>
        <v>17030.2</v>
      </c>
    </row>
    <row r="215" spans="1:18" ht="30.75" customHeight="1">
      <c r="A215" s="19" t="s">
        <v>532</v>
      </c>
      <c r="B215" s="68" t="s">
        <v>255</v>
      </c>
      <c r="C215" s="18" t="s">
        <v>533</v>
      </c>
      <c r="D215" s="18" t="s">
        <v>469</v>
      </c>
      <c r="E215" s="62">
        <v>16309.7</v>
      </c>
      <c r="F215" s="62"/>
      <c r="G215" s="62"/>
      <c r="H215" s="61">
        <f t="shared" si="35"/>
        <v>16309.7</v>
      </c>
      <c r="I215" s="62"/>
      <c r="J215" s="61">
        <f t="shared" si="36"/>
        <v>16309.7</v>
      </c>
      <c r="K215" s="62"/>
      <c r="L215" s="61">
        <f t="shared" si="37"/>
        <v>16309.7</v>
      </c>
      <c r="M215" s="62">
        <v>1041</v>
      </c>
      <c r="N215" s="61">
        <f t="shared" si="33"/>
        <v>17350.7</v>
      </c>
      <c r="O215" s="62"/>
      <c r="P215" s="61">
        <f t="shared" si="34"/>
        <v>17350.7</v>
      </c>
      <c r="Q215" s="62"/>
      <c r="R215" s="61">
        <f t="shared" si="32"/>
        <v>17350.7</v>
      </c>
    </row>
    <row r="216" spans="1:18" ht="30" customHeight="1">
      <c r="A216" s="19" t="s">
        <v>534</v>
      </c>
      <c r="B216" s="68" t="s">
        <v>255</v>
      </c>
      <c r="C216" s="18" t="s">
        <v>535</v>
      </c>
      <c r="D216" s="18" t="s">
        <v>469</v>
      </c>
      <c r="E216" s="62">
        <v>14800</v>
      </c>
      <c r="F216" s="62"/>
      <c r="G216" s="62"/>
      <c r="H216" s="61">
        <f t="shared" si="35"/>
        <v>14800</v>
      </c>
      <c r="I216" s="62"/>
      <c r="J216" s="61">
        <f t="shared" si="36"/>
        <v>14800</v>
      </c>
      <c r="K216" s="62"/>
      <c r="L216" s="61">
        <f t="shared" si="37"/>
        <v>14800</v>
      </c>
      <c r="M216" s="62">
        <v>-2541</v>
      </c>
      <c r="N216" s="61">
        <f t="shared" si="33"/>
        <v>12259</v>
      </c>
      <c r="O216" s="62"/>
      <c r="P216" s="61">
        <f t="shared" si="34"/>
        <v>12259</v>
      </c>
      <c r="Q216" s="62"/>
      <c r="R216" s="61">
        <f t="shared" si="32"/>
        <v>12259</v>
      </c>
    </row>
    <row r="217" spans="1:18" ht="30" customHeight="1">
      <c r="A217" s="122" t="s">
        <v>591</v>
      </c>
      <c r="B217" s="68" t="s">
        <v>255</v>
      </c>
      <c r="C217" s="18" t="s">
        <v>592</v>
      </c>
      <c r="D217" s="18" t="s">
        <v>469</v>
      </c>
      <c r="E217" s="62"/>
      <c r="F217" s="62">
        <v>944.6</v>
      </c>
      <c r="G217" s="62"/>
      <c r="H217" s="61">
        <f t="shared" si="35"/>
        <v>944.6</v>
      </c>
      <c r="I217" s="62"/>
      <c r="J217" s="61">
        <f t="shared" si="36"/>
        <v>944.6</v>
      </c>
      <c r="K217" s="62"/>
      <c r="L217" s="61">
        <f t="shared" si="37"/>
        <v>944.6</v>
      </c>
      <c r="M217" s="62"/>
      <c r="N217" s="61">
        <f t="shared" si="33"/>
        <v>944.6</v>
      </c>
      <c r="O217" s="62"/>
      <c r="P217" s="61">
        <f t="shared" si="34"/>
        <v>944.6</v>
      </c>
      <c r="Q217" s="62"/>
      <c r="R217" s="61">
        <f t="shared" si="32"/>
        <v>944.6</v>
      </c>
    </row>
    <row r="218" spans="1:18" ht="30" customHeight="1">
      <c r="A218" s="122" t="s">
        <v>812</v>
      </c>
      <c r="B218" s="183" t="s">
        <v>255</v>
      </c>
      <c r="C218" s="184" t="s">
        <v>813</v>
      </c>
      <c r="D218" s="184" t="s">
        <v>469</v>
      </c>
      <c r="E218" s="62"/>
      <c r="F218" s="62"/>
      <c r="G218" s="62"/>
      <c r="H218" s="61"/>
      <c r="I218" s="62"/>
      <c r="J218" s="61"/>
      <c r="K218" s="62"/>
      <c r="L218" s="61"/>
      <c r="M218" s="62"/>
      <c r="N218" s="61"/>
      <c r="O218" s="62"/>
      <c r="P218" s="61"/>
      <c r="Q218" s="62">
        <v>450</v>
      </c>
      <c r="R218" s="61">
        <f t="shared" si="32"/>
        <v>450</v>
      </c>
    </row>
    <row r="219" spans="1:18" ht="57.75" customHeight="1">
      <c r="A219" s="12" t="s">
        <v>565</v>
      </c>
      <c r="B219" s="82" t="s">
        <v>476</v>
      </c>
      <c r="C219" s="32" t="s">
        <v>413</v>
      </c>
      <c r="D219" s="32" t="s">
        <v>114</v>
      </c>
      <c r="E219" s="61">
        <f>E220</f>
        <v>5000</v>
      </c>
      <c r="F219" s="61"/>
      <c r="G219" s="61"/>
      <c r="H219" s="61">
        <f t="shared" si="35"/>
        <v>5000</v>
      </c>
      <c r="I219" s="61"/>
      <c r="J219" s="61">
        <f t="shared" si="36"/>
        <v>5000</v>
      </c>
      <c r="K219" s="61"/>
      <c r="L219" s="61">
        <f t="shared" si="37"/>
        <v>5000</v>
      </c>
      <c r="M219" s="61">
        <f>M220</f>
        <v>2000</v>
      </c>
      <c r="N219" s="61">
        <f t="shared" si="33"/>
        <v>7000</v>
      </c>
      <c r="O219" s="61"/>
      <c r="P219" s="61">
        <f t="shared" si="34"/>
        <v>7000</v>
      </c>
      <c r="Q219" s="61"/>
      <c r="R219" s="61">
        <f t="shared" si="32"/>
        <v>7000</v>
      </c>
    </row>
    <row r="220" spans="1:18" ht="30.75" customHeight="1">
      <c r="A220" s="14" t="s">
        <v>149</v>
      </c>
      <c r="B220" s="30" t="s">
        <v>476</v>
      </c>
      <c r="C220" s="18" t="s">
        <v>413</v>
      </c>
      <c r="D220" s="18" t="s">
        <v>114</v>
      </c>
      <c r="E220" s="62">
        <v>5000</v>
      </c>
      <c r="F220" s="62"/>
      <c r="G220" s="62"/>
      <c r="H220" s="61">
        <f t="shared" si="35"/>
        <v>5000</v>
      </c>
      <c r="I220" s="62"/>
      <c r="J220" s="61">
        <f t="shared" si="36"/>
        <v>5000</v>
      </c>
      <c r="K220" s="62"/>
      <c r="L220" s="61">
        <f t="shared" si="37"/>
        <v>5000</v>
      </c>
      <c r="M220" s="62">
        <v>2000</v>
      </c>
      <c r="N220" s="61">
        <f t="shared" si="33"/>
        <v>7000</v>
      </c>
      <c r="O220" s="62"/>
      <c r="P220" s="61">
        <f t="shared" si="34"/>
        <v>7000</v>
      </c>
      <c r="Q220" s="62"/>
      <c r="R220" s="61">
        <f t="shared" si="32"/>
        <v>7000</v>
      </c>
    </row>
    <row r="221" spans="1:18" ht="27.75" hidden="1" customHeight="1">
      <c r="A221" s="12" t="s">
        <v>384</v>
      </c>
      <c r="B221" s="32" t="s">
        <v>381</v>
      </c>
      <c r="C221" s="18"/>
      <c r="D221" s="18"/>
      <c r="E221" s="61">
        <f>SUM(E222,E227)</f>
        <v>69333</v>
      </c>
      <c r="F221" s="61">
        <f>SUM(F222,F227)</f>
        <v>0</v>
      </c>
      <c r="G221" s="61"/>
      <c r="H221" s="61">
        <f t="shared" si="35"/>
        <v>69333</v>
      </c>
      <c r="I221" s="61"/>
      <c r="J221" s="61">
        <f t="shared" si="36"/>
        <v>69333</v>
      </c>
      <c r="K221" s="61"/>
      <c r="L221" s="61">
        <f t="shared" si="37"/>
        <v>69333</v>
      </c>
      <c r="M221" s="61"/>
      <c r="N221" s="61">
        <f t="shared" si="33"/>
        <v>69333</v>
      </c>
      <c r="O221" s="61"/>
      <c r="P221" s="61">
        <f t="shared" si="34"/>
        <v>69333</v>
      </c>
      <c r="Q221" s="61"/>
      <c r="R221" s="61">
        <f t="shared" si="32"/>
        <v>69333</v>
      </c>
    </row>
    <row r="222" spans="1:18" ht="42.75" hidden="1" customHeight="1">
      <c r="A222" s="16" t="s">
        <v>579</v>
      </c>
      <c r="B222" s="32" t="s">
        <v>381</v>
      </c>
      <c r="C222" s="32" t="s">
        <v>261</v>
      </c>
      <c r="D222" s="18"/>
      <c r="E222" s="61">
        <f t="shared" ref="E222:E224" si="38">SUM(E223)</f>
        <v>23200</v>
      </c>
      <c r="F222" s="61"/>
      <c r="G222" s="61"/>
      <c r="H222" s="61">
        <f t="shared" si="35"/>
        <v>23200</v>
      </c>
      <c r="I222" s="61"/>
      <c r="J222" s="61">
        <f t="shared" si="36"/>
        <v>23200</v>
      </c>
      <c r="K222" s="61"/>
      <c r="L222" s="61">
        <f t="shared" si="37"/>
        <v>23200</v>
      </c>
      <c r="M222" s="61"/>
      <c r="N222" s="61">
        <f t="shared" si="33"/>
        <v>23200</v>
      </c>
      <c r="O222" s="61"/>
      <c r="P222" s="61">
        <f t="shared" si="34"/>
        <v>23200</v>
      </c>
      <c r="Q222" s="61"/>
      <c r="R222" s="61">
        <f t="shared" si="32"/>
        <v>23200</v>
      </c>
    </row>
    <row r="223" spans="1:18" ht="30" hidden="1" customHeight="1">
      <c r="A223" s="14" t="s">
        <v>2</v>
      </c>
      <c r="B223" s="18" t="s">
        <v>381</v>
      </c>
      <c r="C223" s="18" t="s">
        <v>262</v>
      </c>
      <c r="D223" s="18"/>
      <c r="E223" s="62">
        <f t="shared" si="38"/>
        <v>23200</v>
      </c>
      <c r="F223" s="62"/>
      <c r="G223" s="62"/>
      <c r="H223" s="61">
        <f t="shared" si="35"/>
        <v>23200</v>
      </c>
      <c r="I223" s="62"/>
      <c r="J223" s="61">
        <f t="shared" si="36"/>
        <v>23200</v>
      </c>
      <c r="K223" s="62"/>
      <c r="L223" s="61">
        <f t="shared" si="37"/>
        <v>23200</v>
      </c>
      <c r="M223" s="62"/>
      <c r="N223" s="61">
        <f t="shared" si="33"/>
        <v>23200</v>
      </c>
      <c r="O223" s="62"/>
      <c r="P223" s="61">
        <f t="shared" si="34"/>
        <v>23200</v>
      </c>
      <c r="Q223" s="62"/>
      <c r="R223" s="61">
        <f t="shared" si="32"/>
        <v>23200</v>
      </c>
    </row>
    <row r="224" spans="1:18" ht="21.75" hidden="1" customHeight="1">
      <c r="A224" s="71" t="s">
        <v>356</v>
      </c>
      <c r="B224" s="18" t="s">
        <v>381</v>
      </c>
      <c r="C224" s="18" t="s">
        <v>357</v>
      </c>
      <c r="D224" s="18"/>
      <c r="E224" s="62">
        <f t="shared" si="38"/>
        <v>23200</v>
      </c>
      <c r="F224" s="62"/>
      <c r="G224" s="62"/>
      <c r="H224" s="61">
        <f t="shared" si="35"/>
        <v>23200</v>
      </c>
      <c r="I224" s="62"/>
      <c r="J224" s="61">
        <f t="shared" si="36"/>
        <v>23200</v>
      </c>
      <c r="K224" s="62"/>
      <c r="L224" s="61">
        <f t="shared" si="37"/>
        <v>23200</v>
      </c>
      <c r="M224" s="62"/>
      <c r="N224" s="61">
        <f t="shared" si="33"/>
        <v>23200</v>
      </c>
      <c r="O224" s="62"/>
      <c r="P224" s="61">
        <f t="shared" si="34"/>
        <v>23200</v>
      </c>
      <c r="Q224" s="62"/>
      <c r="R224" s="61">
        <f t="shared" si="32"/>
        <v>23200</v>
      </c>
    </row>
    <row r="225" spans="1:19" ht="31.5" hidden="1" customHeight="1">
      <c r="A225" s="14" t="s">
        <v>3</v>
      </c>
      <c r="B225" s="18" t="s">
        <v>381</v>
      </c>
      <c r="C225" s="18" t="s">
        <v>358</v>
      </c>
      <c r="D225" s="18"/>
      <c r="E225" s="62">
        <f>SUM(E226)</f>
        <v>23200</v>
      </c>
      <c r="F225" s="62"/>
      <c r="G225" s="62"/>
      <c r="H225" s="61">
        <f t="shared" si="35"/>
        <v>23200</v>
      </c>
      <c r="I225" s="62"/>
      <c r="J225" s="61">
        <f t="shared" si="36"/>
        <v>23200</v>
      </c>
      <c r="K225" s="62"/>
      <c r="L225" s="61">
        <f t="shared" si="37"/>
        <v>23200</v>
      </c>
      <c r="M225" s="62"/>
      <c r="N225" s="61">
        <f t="shared" si="33"/>
        <v>23200</v>
      </c>
      <c r="O225" s="62"/>
      <c r="P225" s="61">
        <f t="shared" si="34"/>
        <v>23200</v>
      </c>
      <c r="Q225" s="62"/>
      <c r="R225" s="61">
        <f t="shared" si="32"/>
        <v>23200</v>
      </c>
    </row>
    <row r="226" spans="1:19" ht="18.75" hidden="1" customHeight="1">
      <c r="A226" s="14" t="s">
        <v>84</v>
      </c>
      <c r="B226" s="18" t="s">
        <v>381</v>
      </c>
      <c r="C226" s="18" t="s">
        <v>358</v>
      </c>
      <c r="D226" s="18" t="s">
        <v>425</v>
      </c>
      <c r="E226" s="62">
        <v>23200</v>
      </c>
      <c r="F226" s="62"/>
      <c r="G226" s="62"/>
      <c r="H226" s="61">
        <f t="shared" si="35"/>
        <v>23200</v>
      </c>
      <c r="I226" s="62"/>
      <c r="J226" s="61">
        <f t="shared" si="36"/>
        <v>23200</v>
      </c>
      <c r="K226" s="62"/>
      <c r="L226" s="61">
        <f t="shared" si="37"/>
        <v>23200</v>
      </c>
      <c r="M226" s="62"/>
      <c r="N226" s="61">
        <f t="shared" si="33"/>
        <v>23200</v>
      </c>
      <c r="O226" s="62"/>
      <c r="P226" s="61">
        <f t="shared" si="34"/>
        <v>23200</v>
      </c>
      <c r="Q226" s="62"/>
      <c r="R226" s="61">
        <f t="shared" si="32"/>
        <v>23200</v>
      </c>
    </row>
    <row r="227" spans="1:19" ht="27.75" hidden="1" customHeight="1">
      <c r="A227" s="12" t="s">
        <v>125</v>
      </c>
      <c r="B227" s="32" t="s">
        <v>381</v>
      </c>
      <c r="C227" s="32" t="s">
        <v>264</v>
      </c>
      <c r="D227" s="32"/>
      <c r="E227" s="61">
        <f>SUM(E228+E235)</f>
        <v>46133</v>
      </c>
      <c r="F227" s="61">
        <f>SUM(F228+F235)</f>
        <v>0</v>
      </c>
      <c r="G227" s="61"/>
      <c r="H227" s="61">
        <f t="shared" si="35"/>
        <v>46133</v>
      </c>
      <c r="I227" s="61"/>
      <c r="J227" s="61">
        <f t="shared" si="36"/>
        <v>46133</v>
      </c>
      <c r="K227" s="61"/>
      <c r="L227" s="61">
        <f t="shared" si="37"/>
        <v>46133</v>
      </c>
      <c r="M227" s="61"/>
      <c r="N227" s="61">
        <f t="shared" si="33"/>
        <v>46133</v>
      </c>
      <c r="O227" s="61"/>
      <c r="P227" s="61">
        <f t="shared" si="34"/>
        <v>46133</v>
      </c>
      <c r="Q227" s="61"/>
      <c r="R227" s="61">
        <f t="shared" si="32"/>
        <v>46133</v>
      </c>
    </row>
    <row r="228" spans="1:19" ht="35.25" hidden="1" customHeight="1">
      <c r="A228" s="13" t="s">
        <v>290</v>
      </c>
      <c r="B228" s="18" t="s">
        <v>381</v>
      </c>
      <c r="C228" s="18" t="s">
        <v>329</v>
      </c>
      <c r="D228" s="32"/>
      <c r="E228" s="62">
        <f>E229+E232</f>
        <v>44133</v>
      </c>
      <c r="F228" s="62"/>
      <c r="G228" s="62"/>
      <c r="H228" s="61">
        <f t="shared" si="35"/>
        <v>44133</v>
      </c>
      <c r="I228" s="62"/>
      <c r="J228" s="61">
        <f t="shared" si="36"/>
        <v>44133</v>
      </c>
      <c r="K228" s="62"/>
      <c r="L228" s="61">
        <f t="shared" si="37"/>
        <v>44133</v>
      </c>
      <c r="M228" s="62"/>
      <c r="N228" s="61">
        <f t="shared" si="33"/>
        <v>44133</v>
      </c>
      <c r="O228" s="62"/>
      <c r="P228" s="61">
        <f t="shared" si="34"/>
        <v>44133</v>
      </c>
      <c r="Q228" s="62"/>
      <c r="R228" s="61">
        <f t="shared" si="32"/>
        <v>44133</v>
      </c>
    </row>
    <row r="229" spans="1:19" ht="24.75" hidden="1" customHeight="1">
      <c r="A229" s="71" t="s">
        <v>432</v>
      </c>
      <c r="B229" s="18" t="s">
        <v>381</v>
      </c>
      <c r="C229" s="18" t="s">
        <v>330</v>
      </c>
      <c r="D229" s="18"/>
      <c r="E229" s="62">
        <f>E230+E231</f>
        <v>22402</v>
      </c>
      <c r="F229" s="62"/>
      <c r="G229" s="62"/>
      <c r="H229" s="61">
        <f t="shared" si="35"/>
        <v>22402</v>
      </c>
      <c r="I229" s="62"/>
      <c r="J229" s="61">
        <f t="shared" si="36"/>
        <v>22402</v>
      </c>
      <c r="K229" s="62"/>
      <c r="L229" s="61">
        <f t="shared" si="37"/>
        <v>22402</v>
      </c>
      <c r="M229" s="62"/>
      <c r="N229" s="61">
        <f t="shared" si="33"/>
        <v>22402</v>
      </c>
      <c r="O229" s="62"/>
      <c r="P229" s="61">
        <f t="shared" si="34"/>
        <v>22402</v>
      </c>
      <c r="Q229" s="62"/>
      <c r="R229" s="61">
        <f t="shared" si="32"/>
        <v>22402</v>
      </c>
    </row>
    <row r="230" spans="1:19" ht="22.5" hidden="1" customHeight="1">
      <c r="A230" s="14" t="s">
        <v>543</v>
      </c>
      <c r="B230" s="18" t="s">
        <v>381</v>
      </c>
      <c r="C230" s="18" t="s">
        <v>330</v>
      </c>
      <c r="D230" s="18" t="s">
        <v>83</v>
      </c>
      <c r="E230" s="62">
        <v>19925</v>
      </c>
      <c r="F230" s="62"/>
      <c r="G230" s="62"/>
      <c r="H230" s="61">
        <f t="shared" si="35"/>
        <v>19925</v>
      </c>
      <c r="I230" s="62"/>
      <c r="J230" s="61">
        <f t="shared" si="36"/>
        <v>19925</v>
      </c>
      <c r="K230" s="62"/>
      <c r="L230" s="61">
        <f t="shared" si="37"/>
        <v>19925</v>
      </c>
      <c r="M230" s="62"/>
      <c r="N230" s="61">
        <f t="shared" si="33"/>
        <v>19925</v>
      </c>
      <c r="O230" s="62"/>
      <c r="P230" s="61">
        <f t="shared" si="34"/>
        <v>19925</v>
      </c>
      <c r="Q230" s="62"/>
      <c r="R230" s="61">
        <f t="shared" si="32"/>
        <v>19925</v>
      </c>
    </row>
    <row r="231" spans="1:19" ht="24" hidden="1" customHeight="1">
      <c r="A231" s="14" t="s">
        <v>84</v>
      </c>
      <c r="B231" s="18" t="s">
        <v>381</v>
      </c>
      <c r="C231" s="18" t="s">
        <v>330</v>
      </c>
      <c r="D231" s="18" t="s">
        <v>83</v>
      </c>
      <c r="E231" s="62">
        <v>2477</v>
      </c>
      <c r="F231" s="62"/>
      <c r="G231" s="62"/>
      <c r="H231" s="61">
        <f t="shared" si="35"/>
        <v>2477</v>
      </c>
      <c r="I231" s="62"/>
      <c r="J231" s="61">
        <f t="shared" si="36"/>
        <v>2477</v>
      </c>
      <c r="K231" s="62"/>
      <c r="L231" s="61">
        <f t="shared" si="37"/>
        <v>2477</v>
      </c>
      <c r="M231" s="62"/>
      <c r="N231" s="61">
        <f t="shared" si="33"/>
        <v>2477</v>
      </c>
      <c r="O231" s="62"/>
      <c r="P231" s="61">
        <f t="shared" si="34"/>
        <v>2477</v>
      </c>
      <c r="Q231" s="62"/>
      <c r="R231" s="61">
        <f t="shared" si="32"/>
        <v>2477</v>
      </c>
    </row>
    <row r="232" spans="1:19" ht="24" hidden="1" customHeight="1">
      <c r="A232" s="71" t="s">
        <v>431</v>
      </c>
      <c r="B232" s="18" t="s">
        <v>381</v>
      </c>
      <c r="C232" s="18" t="s">
        <v>426</v>
      </c>
      <c r="D232" s="18"/>
      <c r="E232" s="62">
        <f>SUM(E233+E234)</f>
        <v>21731</v>
      </c>
      <c r="F232" s="62"/>
      <c r="G232" s="62"/>
      <c r="H232" s="61">
        <f t="shared" si="35"/>
        <v>21731</v>
      </c>
      <c r="I232" s="62"/>
      <c r="J232" s="61">
        <f t="shared" si="36"/>
        <v>21731</v>
      </c>
      <c r="K232" s="62"/>
      <c r="L232" s="61">
        <f t="shared" si="37"/>
        <v>21731</v>
      </c>
      <c r="M232" s="62"/>
      <c r="N232" s="61">
        <f t="shared" si="33"/>
        <v>21731</v>
      </c>
      <c r="O232" s="62"/>
      <c r="P232" s="61">
        <f t="shared" si="34"/>
        <v>21731</v>
      </c>
      <c r="Q232" s="62"/>
      <c r="R232" s="61">
        <f t="shared" si="32"/>
        <v>21731</v>
      </c>
    </row>
    <row r="233" spans="1:19" ht="21" hidden="1" customHeight="1">
      <c r="A233" s="14" t="s">
        <v>543</v>
      </c>
      <c r="B233" s="18" t="s">
        <v>381</v>
      </c>
      <c r="C233" s="18" t="s">
        <v>426</v>
      </c>
      <c r="D233" s="18" t="s">
        <v>425</v>
      </c>
      <c r="E233" s="62">
        <v>20096</v>
      </c>
      <c r="F233" s="62"/>
      <c r="G233" s="62"/>
      <c r="H233" s="61">
        <f t="shared" si="35"/>
        <v>20096</v>
      </c>
      <c r="I233" s="62"/>
      <c r="J233" s="61">
        <f t="shared" si="36"/>
        <v>20096</v>
      </c>
      <c r="K233" s="62"/>
      <c r="L233" s="61">
        <f t="shared" si="37"/>
        <v>20096</v>
      </c>
      <c r="M233" s="62"/>
      <c r="N233" s="61">
        <f t="shared" si="33"/>
        <v>20096</v>
      </c>
      <c r="O233" s="62"/>
      <c r="P233" s="61">
        <f t="shared" si="34"/>
        <v>20096</v>
      </c>
      <c r="Q233" s="62"/>
      <c r="R233" s="61">
        <f t="shared" si="32"/>
        <v>20096</v>
      </c>
    </row>
    <row r="234" spans="1:19" ht="30" hidden="1" customHeight="1">
      <c r="A234" s="14" t="s">
        <v>84</v>
      </c>
      <c r="B234" s="18" t="s">
        <v>381</v>
      </c>
      <c r="C234" s="18" t="s">
        <v>426</v>
      </c>
      <c r="D234" s="18" t="s">
        <v>425</v>
      </c>
      <c r="E234" s="69">
        <v>1635</v>
      </c>
      <c r="F234" s="69"/>
      <c r="G234" s="69"/>
      <c r="H234" s="61">
        <f t="shared" si="35"/>
        <v>1635</v>
      </c>
      <c r="I234" s="69"/>
      <c r="J234" s="61">
        <f t="shared" si="36"/>
        <v>1635</v>
      </c>
      <c r="K234" s="69"/>
      <c r="L234" s="61">
        <f t="shared" si="37"/>
        <v>1635</v>
      </c>
      <c r="M234" s="69"/>
      <c r="N234" s="61">
        <f t="shared" si="33"/>
        <v>1635</v>
      </c>
      <c r="O234" s="69"/>
      <c r="P234" s="61">
        <f t="shared" si="34"/>
        <v>1635</v>
      </c>
      <c r="Q234" s="69"/>
      <c r="R234" s="61">
        <f t="shared" si="32"/>
        <v>1635</v>
      </c>
    </row>
    <row r="235" spans="1:19" ht="21" hidden="1" customHeight="1">
      <c r="A235" s="13" t="s">
        <v>548</v>
      </c>
      <c r="B235" s="18" t="s">
        <v>381</v>
      </c>
      <c r="C235" s="18" t="s">
        <v>491</v>
      </c>
      <c r="D235" s="18" t="s">
        <v>376</v>
      </c>
      <c r="E235" s="62">
        <v>2000</v>
      </c>
      <c r="F235" s="62"/>
      <c r="G235" s="62"/>
      <c r="H235" s="61">
        <f t="shared" si="35"/>
        <v>2000</v>
      </c>
      <c r="I235" s="62"/>
      <c r="J235" s="61">
        <f t="shared" si="36"/>
        <v>2000</v>
      </c>
      <c r="K235" s="62"/>
      <c r="L235" s="61">
        <f t="shared" si="37"/>
        <v>2000</v>
      </c>
      <c r="M235" s="62"/>
      <c r="N235" s="61">
        <f t="shared" si="33"/>
        <v>2000</v>
      </c>
      <c r="O235" s="62"/>
      <c r="P235" s="61">
        <f t="shared" si="34"/>
        <v>2000</v>
      </c>
      <c r="Q235" s="62"/>
      <c r="R235" s="61">
        <f t="shared" si="32"/>
        <v>2000</v>
      </c>
      <c r="S235" s="66"/>
    </row>
    <row r="236" spans="1:19" ht="21" hidden="1" customHeight="1">
      <c r="A236" s="12" t="s">
        <v>223</v>
      </c>
      <c r="B236" s="32" t="s">
        <v>47</v>
      </c>
      <c r="C236" s="32"/>
      <c r="D236" s="32"/>
      <c r="E236" s="86">
        <f>SUM(E237)</f>
        <v>650</v>
      </c>
      <c r="F236" s="86"/>
      <c r="G236" s="86"/>
      <c r="H236" s="61">
        <f t="shared" si="35"/>
        <v>650</v>
      </c>
      <c r="I236" s="86"/>
      <c r="J236" s="61">
        <f t="shared" si="36"/>
        <v>650</v>
      </c>
      <c r="K236" s="86"/>
      <c r="L236" s="61">
        <f t="shared" si="37"/>
        <v>650</v>
      </c>
      <c r="M236" s="86"/>
      <c r="N236" s="61">
        <f t="shared" si="33"/>
        <v>650</v>
      </c>
      <c r="O236" s="86"/>
      <c r="P236" s="61">
        <f t="shared" si="34"/>
        <v>650</v>
      </c>
      <c r="Q236" s="86"/>
      <c r="R236" s="61">
        <f t="shared" si="32"/>
        <v>650</v>
      </c>
    </row>
    <row r="237" spans="1:19" ht="45" hidden="1" customHeight="1">
      <c r="A237" s="72" t="s">
        <v>585</v>
      </c>
      <c r="B237" s="32" t="s">
        <v>47</v>
      </c>
      <c r="C237" s="32" t="s">
        <v>265</v>
      </c>
      <c r="D237" s="32"/>
      <c r="E237" s="61">
        <f>SUM(E239)</f>
        <v>650</v>
      </c>
      <c r="F237" s="61"/>
      <c r="G237" s="61"/>
      <c r="H237" s="61">
        <f t="shared" si="35"/>
        <v>650</v>
      </c>
      <c r="I237" s="61"/>
      <c r="J237" s="61">
        <f t="shared" si="36"/>
        <v>650</v>
      </c>
      <c r="K237" s="61"/>
      <c r="L237" s="61">
        <f t="shared" si="37"/>
        <v>650</v>
      </c>
      <c r="M237" s="61"/>
      <c r="N237" s="61">
        <f t="shared" si="33"/>
        <v>650</v>
      </c>
      <c r="O237" s="61"/>
      <c r="P237" s="61">
        <f t="shared" si="34"/>
        <v>650</v>
      </c>
      <c r="Q237" s="61"/>
      <c r="R237" s="61">
        <f t="shared" si="32"/>
        <v>650</v>
      </c>
    </row>
    <row r="238" spans="1:19" ht="35.25" hidden="1" customHeight="1">
      <c r="A238" s="19" t="s">
        <v>331</v>
      </c>
      <c r="B238" s="18" t="s">
        <v>47</v>
      </c>
      <c r="C238" s="18" t="s">
        <v>341</v>
      </c>
      <c r="D238" s="32"/>
      <c r="E238" s="62">
        <f>E239</f>
        <v>650</v>
      </c>
      <c r="F238" s="62"/>
      <c r="G238" s="62"/>
      <c r="H238" s="61">
        <f t="shared" si="35"/>
        <v>650</v>
      </c>
      <c r="I238" s="62"/>
      <c r="J238" s="61">
        <f t="shared" si="36"/>
        <v>650</v>
      </c>
      <c r="K238" s="62"/>
      <c r="L238" s="61">
        <f t="shared" si="37"/>
        <v>650</v>
      </c>
      <c r="M238" s="62"/>
      <c r="N238" s="61">
        <f t="shared" si="33"/>
        <v>650</v>
      </c>
      <c r="O238" s="62"/>
      <c r="P238" s="61">
        <f t="shared" si="34"/>
        <v>650</v>
      </c>
      <c r="Q238" s="62"/>
      <c r="R238" s="61">
        <f t="shared" si="32"/>
        <v>650</v>
      </c>
    </row>
    <row r="239" spans="1:19" ht="18.75" hidden="1" customHeight="1">
      <c r="A239" s="13" t="s">
        <v>8</v>
      </c>
      <c r="B239" s="18" t="s">
        <v>47</v>
      </c>
      <c r="C239" s="18" t="s">
        <v>332</v>
      </c>
      <c r="D239" s="18"/>
      <c r="E239" s="62">
        <f>SUM(E240)</f>
        <v>650</v>
      </c>
      <c r="F239" s="62"/>
      <c r="G239" s="62"/>
      <c r="H239" s="61">
        <f t="shared" si="35"/>
        <v>650</v>
      </c>
      <c r="I239" s="62"/>
      <c r="J239" s="61">
        <f t="shared" si="36"/>
        <v>650</v>
      </c>
      <c r="K239" s="62"/>
      <c r="L239" s="61">
        <f t="shared" si="37"/>
        <v>650</v>
      </c>
      <c r="M239" s="62"/>
      <c r="N239" s="61">
        <f t="shared" si="33"/>
        <v>650</v>
      </c>
      <c r="O239" s="62"/>
      <c r="P239" s="61">
        <f t="shared" si="34"/>
        <v>650</v>
      </c>
      <c r="Q239" s="62"/>
      <c r="R239" s="61">
        <f t="shared" si="32"/>
        <v>650</v>
      </c>
    </row>
    <row r="240" spans="1:19" ht="35.25" hidden="1" customHeight="1">
      <c r="A240" s="14" t="s">
        <v>115</v>
      </c>
      <c r="B240" s="18" t="s">
        <v>47</v>
      </c>
      <c r="C240" s="18" t="s">
        <v>332</v>
      </c>
      <c r="D240" s="18" t="s">
        <v>114</v>
      </c>
      <c r="E240" s="62">
        <v>650</v>
      </c>
      <c r="F240" s="62"/>
      <c r="G240" s="62"/>
      <c r="H240" s="61">
        <f t="shared" si="35"/>
        <v>650</v>
      </c>
      <c r="I240" s="62"/>
      <c r="J240" s="61">
        <f t="shared" si="36"/>
        <v>650</v>
      </c>
      <c r="K240" s="62"/>
      <c r="L240" s="61">
        <f t="shared" si="37"/>
        <v>650</v>
      </c>
      <c r="M240" s="62"/>
      <c r="N240" s="61">
        <f t="shared" si="33"/>
        <v>650</v>
      </c>
      <c r="O240" s="62"/>
      <c r="P240" s="61">
        <f t="shared" si="34"/>
        <v>650</v>
      </c>
      <c r="Q240" s="62"/>
      <c r="R240" s="61">
        <f t="shared" si="32"/>
        <v>650</v>
      </c>
    </row>
    <row r="241" spans="1:18" ht="24.75" customHeight="1">
      <c r="A241" s="12" t="s">
        <v>36</v>
      </c>
      <c r="B241" s="32" t="s">
        <v>23</v>
      </c>
      <c r="C241" s="32"/>
      <c r="D241" s="32"/>
      <c r="E241" s="61">
        <f>SUM(E247,E244)</f>
        <v>15684</v>
      </c>
      <c r="F241" s="61"/>
      <c r="G241" s="61"/>
      <c r="H241" s="61">
        <f t="shared" si="35"/>
        <v>15684</v>
      </c>
      <c r="I241" s="61"/>
      <c r="J241" s="61">
        <f t="shared" si="36"/>
        <v>15684</v>
      </c>
      <c r="K241" s="61"/>
      <c r="L241" s="61">
        <f t="shared" si="37"/>
        <v>15684</v>
      </c>
      <c r="M241" s="61"/>
      <c r="N241" s="61">
        <f t="shared" si="33"/>
        <v>15684</v>
      </c>
      <c r="O241" s="61"/>
      <c r="P241" s="61">
        <f t="shared" si="34"/>
        <v>15684</v>
      </c>
      <c r="Q241" s="61">
        <f>Q247</f>
        <v>108.7</v>
      </c>
      <c r="R241" s="61">
        <f t="shared" si="32"/>
        <v>15792.7</v>
      </c>
    </row>
    <row r="242" spans="1:18" ht="47.25" customHeight="1">
      <c r="A242" s="12" t="s">
        <v>514</v>
      </c>
      <c r="B242" s="32" t="s">
        <v>23</v>
      </c>
      <c r="C242" s="32" t="s">
        <v>266</v>
      </c>
      <c r="D242" s="32"/>
      <c r="E242" s="61">
        <f>SUM(E244)</f>
        <v>11987</v>
      </c>
      <c r="F242" s="61"/>
      <c r="G242" s="61"/>
      <c r="H242" s="61">
        <f t="shared" si="35"/>
        <v>11987</v>
      </c>
      <c r="I242" s="61"/>
      <c r="J242" s="61">
        <f t="shared" si="36"/>
        <v>11987</v>
      </c>
      <c r="K242" s="61"/>
      <c r="L242" s="61">
        <f t="shared" si="37"/>
        <v>11987</v>
      </c>
      <c r="M242" s="61"/>
      <c r="N242" s="61">
        <f t="shared" si="33"/>
        <v>11987</v>
      </c>
      <c r="O242" s="61"/>
      <c r="P242" s="61">
        <f t="shared" si="34"/>
        <v>11987</v>
      </c>
      <c r="Q242" s="61"/>
      <c r="R242" s="61">
        <f t="shared" si="32"/>
        <v>11987</v>
      </c>
    </row>
    <row r="243" spans="1:18" ht="29.25" customHeight="1">
      <c r="A243" s="13" t="s">
        <v>333</v>
      </c>
      <c r="B243" s="18" t="s">
        <v>23</v>
      </c>
      <c r="C243" s="18" t="s">
        <v>334</v>
      </c>
      <c r="D243" s="18"/>
      <c r="E243" s="62">
        <f>SUM(E244)</f>
        <v>11987</v>
      </c>
      <c r="F243" s="62"/>
      <c r="G243" s="62"/>
      <c r="H243" s="61">
        <f t="shared" si="35"/>
        <v>11987</v>
      </c>
      <c r="I243" s="62"/>
      <c r="J243" s="61">
        <f t="shared" si="36"/>
        <v>11987</v>
      </c>
      <c r="K243" s="62"/>
      <c r="L243" s="61">
        <f t="shared" si="37"/>
        <v>11987</v>
      </c>
      <c r="M243" s="62"/>
      <c r="N243" s="61">
        <f t="shared" si="33"/>
        <v>11987</v>
      </c>
      <c r="O243" s="62"/>
      <c r="P243" s="61">
        <f t="shared" si="34"/>
        <v>11987</v>
      </c>
      <c r="Q243" s="62"/>
      <c r="R243" s="61">
        <f t="shared" si="32"/>
        <v>11987</v>
      </c>
    </row>
    <row r="244" spans="1:18" ht="42.75" customHeight="1">
      <c r="A244" s="13" t="s">
        <v>126</v>
      </c>
      <c r="B244" s="18" t="s">
        <v>23</v>
      </c>
      <c r="C244" s="18" t="s">
        <v>334</v>
      </c>
      <c r="D244" s="18"/>
      <c r="E244" s="62">
        <f>SUM(E245:E246)</f>
        <v>11987</v>
      </c>
      <c r="F244" s="62"/>
      <c r="G244" s="62"/>
      <c r="H244" s="61">
        <f t="shared" si="35"/>
        <v>11987</v>
      </c>
      <c r="I244" s="62"/>
      <c r="J244" s="61">
        <f t="shared" si="36"/>
        <v>11987</v>
      </c>
      <c r="K244" s="62"/>
      <c r="L244" s="61">
        <f t="shared" si="37"/>
        <v>11987</v>
      </c>
      <c r="M244" s="62"/>
      <c r="N244" s="61">
        <f t="shared" si="33"/>
        <v>11987</v>
      </c>
      <c r="O244" s="62"/>
      <c r="P244" s="61">
        <f t="shared" si="34"/>
        <v>11987</v>
      </c>
      <c r="Q244" s="62"/>
      <c r="R244" s="61">
        <f t="shared" si="32"/>
        <v>11987</v>
      </c>
    </row>
    <row r="245" spans="1:18" ht="26.25" customHeight="1">
      <c r="A245" s="71" t="s">
        <v>85</v>
      </c>
      <c r="B245" s="18" t="s">
        <v>23</v>
      </c>
      <c r="C245" s="18" t="s">
        <v>334</v>
      </c>
      <c r="D245" s="18" t="s">
        <v>82</v>
      </c>
      <c r="E245" s="62">
        <v>8742</v>
      </c>
      <c r="F245" s="62"/>
      <c r="G245" s="62"/>
      <c r="H245" s="61">
        <f t="shared" si="35"/>
        <v>8742</v>
      </c>
      <c r="I245" s="62"/>
      <c r="J245" s="61">
        <f t="shared" si="36"/>
        <v>8742</v>
      </c>
      <c r="K245" s="62"/>
      <c r="L245" s="61">
        <f t="shared" si="37"/>
        <v>8742</v>
      </c>
      <c r="M245" s="62"/>
      <c r="N245" s="61">
        <f t="shared" si="33"/>
        <v>8742</v>
      </c>
      <c r="O245" s="62"/>
      <c r="P245" s="61">
        <f t="shared" si="34"/>
        <v>8742</v>
      </c>
      <c r="Q245" s="62"/>
      <c r="R245" s="61">
        <f t="shared" si="32"/>
        <v>8742</v>
      </c>
    </row>
    <row r="246" spans="1:18" ht="30.75" customHeight="1">
      <c r="A246" s="13" t="s">
        <v>115</v>
      </c>
      <c r="B246" s="18" t="s">
        <v>23</v>
      </c>
      <c r="C246" s="18" t="s">
        <v>334</v>
      </c>
      <c r="D246" s="18" t="s">
        <v>114</v>
      </c>
      <c r="E246" s="62">
        <v>3245</v>
      </c>
      <c r="F246" s="62"/>
      <c r="G246" s="62"/>
      <c r="H246" s="61">
        <f t="shared" si="35"/>
        <v>3245</v>
      </c>
      <c r="I246" s="62"/>
      <c r="J246" s="61">
        <f t="shared" si="36"/>
        <v>3245</v>
      </c>
      <c r="K246" s="62"/>
      <c r="L246" s="61">
        <f t="shared" si="37"/>
        <v>3245</v>
      </c>
      <c r="M246" s="62"/>
      <c r="N246" s="61">
        <f t="shared" si="33"/>
        <v>3245</v>
      </c>
      <c r="O246" s="62"/>
      <c r="P246" s="61">
        <f t="shared" si="34"/>
        <v>3245</v>
      </c>
      <c r="Q246" s="62"/>
      <c r="R246" s="61">
        <f t="shared" si="32"/>
        <v>3245</v>
      </c>
    </row>
    <row r="247" spans="1:18" ht="37.5" customHeight="1">
      <c r="A247" s="12" t="s">
        <v>204</v>
      </c>
      <c r="B247" s="32" t="s">
        <v>23</v>
      </c>
      <c r="C247" s="32" t="s">
        <v>268</v>
      </c>
      <c r="D247" s="32"/>
      <c r="E247" s="61">
        <f>SUM(E248)</f>
        <v>3697</v>
      </c>
      <c r="F247" s="61"/>
      <c r="G247" s="61"/>
      <c r="H247" s="61">
        <f t="shared" si="35"/>
        <v>3697</v>
      </c>
      <c r="I247" s="61"/>
      <c r="J247" s="61">
        <f t="shared" si="36"/>
        <v>3697</v>
      </c>
      <c r="K247" s="61"/>
      <c r="L247" s="61">
        <f t="shared" si="37"/>
        <v>3697</v>
      </c>
      <c r="M247" s="61"/>
      <c r="N247" s="61">
        <f t="shared" si="33"/>
        <v>3697</v>
      </c>
      <c r="O247" s="61"/>
      <c r="P247" s="61">
        <f t="shared" si="34"/>
        <v>3697</v>
      </c>
      <c r="Q247" s="61">
        <f>Q248</f>
        <v>108.7</v>
      </c>
      <c r="R247" s="61">
        <f t="shared" si="32"/>
        <v>3805.7</v>
      </c>
    </row>
    <row r="248" spans="1:18" ht="32.25" customHeight="1">
      <c r="A248" s="19" t="s">
        <v>16</v>
      </c>
      <c r="B248" s="18" t="s">
        <v>23</v>
      </c>
      <c r="C248" s="18" t="s">
        <v>269</v>
      </c>
      <c r="D248" s="18"/>
      <c r="E248" s="62">
        <f>SUM(E252,E249)</f>
        <v>3697</v>
      </c>
      <c r="F248" s="62"/>
      <c r="G248" s="62"/>
      <c r="H248" s="61">
        <f t="shared" si="35"/>
        <v>3697</v>
      </c>
      <c r="I248" s="62"/>
      <c r="J248" s="61">
        <f t="shared" si="36"/>
        <v>3697</v>
      </c>
      <c r="K248" s="62"/>
      <c r="L248" s="61">
        <f t="shared" si="37"/>
        <v>3697</v>
      </c>
      <c r="M248" s="62"/>
      <c r="N248" s="61">
        <f t="shared" si="33"/>
        <v>3697</v>
      </c>
      <c r="O248" s="62"/>
      <c r="P248" s="61">
        <f t="shared" si="34"/>
        <v>3697</v>
      </c>
      <c r="Q248" s="62">
        <f>Q251</f>
        <v>108.7</v>
      </c>
      <c r="R248" s="61">
        <f t="shared" si="32"/>
        <v>3805.7</v>
      </c>
    </row>
    <row r="249" spans="1:18" ht="33" customHeight="1">
      <c r="A249" s="13" t="s">
        <v>117</v>
      </c>
      <c r="B249" s="18" t="s">
        <v>23</v>
      </c>
      <c r="C249" s="18" t="s">
        <v>270</v>
      </c>
      <c r="D249" s="18"/>
      <c r="E249" s="62">
        <f>SUM(E250)</f>
        <v>3057</v>
      </c>
      <c r="F249" s="62"/>
      <c r="G249" s="62"/>
      <c r="H249" s="61">
        <f t="shared" si="35"/>
        <v>3057</v>
      </c>
      <c r="I249" s="62"/>
      <c r="J249" s="61">
        <f t="shared" si="36"/>
        <v>3057</v>
      </c>
      <c r="K249" s="62"/>
      <c r="L249" s="61">
        <f t="shared" si="37"/>
        <v>3057</v>
      </c>
      <c r="M249" s="62"/>
      <c r="N249" s="61">
        <f t="shared" si="33"/>
        <v>3057</v>
      </c>
      <c r="O249" s="62"/>
      <c r="P249" s="61">
        <f t="shared" si="34"/>
        <v>3057</v>
      </c>
      <c r="Q249" s="62"/>
      <c r="R249" s="61">
        <f t="shared" si="32"/>
        <v>3057</v>
      </c>
    </row>
    <row r="250" spans="1:18" ht="29.25" customHeight="1">
      <c r="A250" s="13" t="s">
        <v>119</v>
      </c>
      <c r="B250" s="18" t="s">
        <v>23</v>
      </c>
      <c r="C250" s="18" t="s">
        <v>270</v>
      </c>
      <c r="D250" s="18" t="s">
        <v>118</v>
      </c>
      <c r="E250" s="62">
        <v>3057</v>
      </c>
      <c r="F250" s="62"/>
      <c r="G250" s="62"/>
      <c r="H250" s="61">
        <f t="shared" si="35"/>
        <v>3057</v>
      </c>
      <c r="I250" s="62"/>
      <c r="J250" s="61">
        <f t="shared" si="36"/>
        <v>3057</v>
      </c>
      <c r="K250" s="62"/>
      <c r="L250" s="61">
        <f t="shared" si="37"/>
        <v>3057</v>
      </c>
      <c r="M250" s="62"/>
      <c r="N250" s="61">
        <f t="shared" si="33"/>
        <v>3057</v>
      </c>
      <c r="O250" s="62"/>
      <c r="P250" s="61">
        <f t="shared" si="34"/>
        <v>3057</v>
      </c>
      <c r="Q250" s="62"/>
      <c r="R250" s="61">
        <f t="shared" si="32"/>
        <v>3057</v>
      </c>
    </row>
    <row r="251" spans="1:18" ht="29.25" customHeight="1">
      <c r="A251" s="181" t="s">
        <v>797</v>
      </c>
      <c r="B251" s="183" t="s">
        <v>23</v>
      </c>
      <c r="C251" s="184" t="s">
        <v>803</v>
      </c>
      <c r="D251" s="184" t="s">
        <v>118</v>
      </c>
      <c r="E251" s="62"/>
      <c r="F251" s="62"/>
      <c r="G251" s="62"/>
      <c r="H251" s="61"/>
      <c r="I251" s="62"/>
      <c r="J251" s="61"/>
      <c r="K251" s="62"/>
      <c r="L251" s="61"/>
      <c r="M251" s="62"/>
      <c r="N251" s="61"/>
      <c r="O251" s="62"/>
      <c r="P251" s="61"/>
      <c r="Q251" s="62">
        <v>108.7</v>
      </c>
      <c r="R251" s="61">
        <f t="shared" si="32"/>
        <v>108.7</v>
      </c>
    </row>
    <row r="252" spans="1:18" ht="32.25" customHeight="1">
      <c r="A252" s="13" t="s">
        <v>106</v>
      </c>
      <c r="B252" s="18" t="s">
        <v>23</v>
      </c>
      <c r="C252" s="18" t="s">
        <v>271</v>
      </c>
      <c r="D252" s="18"/>
      <c r="E252" s="62">
        <f>SUM(E253)</f>
        <v>640</v>
      </c>
      <c r="F252" s="62"/>
      <c r="G252" s="62"/>
      <c r="H252" s="61">
        <f t="shared" si="35"/>
        <v>640</v>
      </c>
      <c r="I252" s="62"/>
      <c r="J252" s="61">
        <f t="shared" si="36"/>
        <v>640</v>
      </c>
      <c r="K252" s="62"/>
      <c r="L252" s="61">
        <f t="shared" si="37"/>
        <v>640</v>
      </c>
      <c r="M252" s="62"/>
      <c r="N252" s="61">
        <f t="shared" si="33"/>
        <v>640</v>
      </c>
      <c r="O252" s="62"/>
      <c r="P252" s="61">
        <f t="shared" si="34"/>
        <v>640</v>
      </c>
      <c r="Q252" s="62"/>
      <c r="R252" s="61">
        <f t="shared" si="32"/>
        <v>640</v>
      </c>
    </row>
    <row r="253" spans="1:18" ht="33" customHeight="1">
      <c r="A253" s="13" t="s">
        <v>115</v>
      </c>
      <c r="B253" s="18" t="s">
        <v>23</v>
      </c>
      <c r="C253" s="18" t="s">
        <v>271</v>
      </c>
      <c r="D253" s="18" t="s">
        <v>114</v>
      </c>
      <c r="E253" s="62">
        <v>640</v>
      </c>
      <c r="F253" s="62"/>
      <c r="G253" s="62"/>
      <c r="H253" s="61">
        <f t="shared" si="35"/>
        <v>640</v>
      </c>
      <c r="I253" s="62"/>
      <c r="J253" s="61">
        <f t="shared" si="36"/>
        <v>640</v>
      </c>
      <c r="K253" s="62"/>
      <c r="L253" s="61">
        <f t="shared" si="37"/>
        <v>640</v>
      </c>
      <c r="M253" s="62"/>
      <c r="N253" s="61">
        <f t="shared" si="33"/>
        <v>640</v>
      </c>
      <c r="O253" s="62"/>
      <c r="P253" s="61">
        <f t="shared" si="34"/>
        <v>640</v>
      </c>
      <c r="Q253" s="62"/>
      <c r="R253" s="61">
        <f t="shared" si="32"/>
        <v>640</v>
      </c>
    </row>
    <row r="254" spans="1:18" ht="23.25" customHeight="1">
      <c r="A254" s="12" t="s">
        <v>52</v>
      </c>
      <c r="B254" s="32" t="s">
        <v>53</v>
      </c>
      <c r="C254" s="32"/>
      <c r="D254" s="32"/>
      <c r="E254" s="61">
        <f>E255+E281</f>
        <v>83316.900000000009</v>
      </c>
      <c r="F254" s="61">
        <f>F255+F281</f>
        <v>2661.7999999999997</v>
      </c>
      <c r="G254" s="61"/>
      <c r="H254" s="61">
        <f t="shared" si="35"/>
        <v>85978.700000000012</v>
      </c>
      <c r="I254" s="61">
        <f>I255</f>
        <v>2000</v>
      </c>
      <c r="J254" s="61">
        <f t="shared" si="36"/>
        <v>87978.700000000012</v>
      </c>
      <c r="K254" s="61"/>
      <c r="L254" s="61">
        <f t="shared" si="37"/>
        <v>87978.700000000012</v>
      </c>
      <c r="M254" s="61">
        <f>M255</f>
        <v>101</v>
      </c>
      <c r="N254" s="61">
        <f t="shared" si="33"/>
        <v>88079.700000000012</v>
      </c>
      <c r="O254" s="61"/>
      <c r="P254" s="61">
        <f t="shared" si="34"/>
        <v>88079.700000000012</v>
      </c>
      <c r="Q254" s="61">
        <f>Q255+Q281</f>
        <v>7575.1</v>
      </c>
      <c r="R254" s="61">
        <f t="shared" si="32"/>
        <v>95654.800000000017</v>
      </c>
    </row>
    <row r="255" spans="1:18" ht="21.75" customHeight="1">
      <c r="A255" s="12" t="s">
        <v>220</v>
      </c>
      <c r="B255" s="32" t="s">
        <v>54</v>
      </c>
      <c r="C255" s="32"/>
      <c r="D255" s="32"/>
      <c r="E255" s="61">
        <f>E256+E279</f>
        <v>73563.8</v>
      </c>
      <c r="F255" s="61">
        <f>F256+F279</f>
        <v>3096.2999999999997</v>
      </c>
      <c r="G255" s="61"/>
      <c r="H255" s="61">
        <f t="shared" si="35"/>
        <v>76660.100000000006</v>
      </c>
      <c r="I255" s="61">
        <f>I256</f>
        <v>2000</v>
      </c>
      <c r="J255" s="61">
        <f t="shared" si="36"/>
        <v>78660.100000000006</v>
      </c>
      <c r="K255" s="61"/>
      <c r="L255" s="61">
        <f t="shared" si="37"/>
        <v>78660.100000000006</v>
      </c>
      <c r="M255" s="61">
        <f>M256</f>
        <v>101</v>
      </c>
      <c r="N255" s="61">
        <f t="shared" si="33"/>
        <v>78761.100000000006</v>
      </c>
      <c r="O255" s="61"/>
      <c r="P255" s="61">
        <f t="shared" si="34"/>
        <v>78761.100000000006</v>
      </c>
      <c r="Q255" s="61">
        <f>Q256</f>
        <v>7499.6</v>
      </c>
      <c r="R255" s="61">
        <f t="shared" si="32"/>
        <v>86260.700000000012</v>
      </c>
    </row>
    <row r="256" spans="1:18" ht="43.5" customHeight="1">
      <c r="A256" s="16" t="s">
        <v>579</v>
      </c>
      <c r="B256" s="32" t="s">
        <v>54</v>
      </c>
      <c r="C256" s="32" t="s">
        <v>261</v>
      </c>
      <c r="D256" s="32"/>
      <c r="E256" s="61">
        <f>E257</f>
        <v>68563.8</v>
      </c>
      <c r="F256" s="61">
        <f>F257</f>
        <v>3096.2999999999997</v>
      </c>
      <c r="G256" s="61"/>
      <c r="H256" s="61">
        <f t="shared" si="35"/>
        <v>71660.100000000006</v>
      </c>
      <c r="I256" s="61">
        <f>I257</f>
        <v>2000</v>
      </c>
      <c r="J256" s="61">
        <f t="shared" si="36"/>
        <v>73660.100000000006</v>
      </c>
      <c r="K256" s="61"/>
      <c r="L256" s="61">
        <f t="shared" si="37"/>
        <v>73660.100000000006</v>
      </c>
      <c r="M256" s="61">
        <f>M257</f>
        <v>101</v>
      </c>
      <c r="N256" s="61">
        <f t="shared" si="33"/>
        <v>73761.100000000006</v>
      </c>
      <c r="O256" s="61"/>
      <c r="P256" s="61">
        <f t="shared" si="34"/>
        <v>73761.100000000006</v>
      </c>
      <c r="Q256" s="61">
        <f>Q257</f>
        <v>7499.6</v>
      </c>
      <c r="R256" s="61">
        <f t="shared" si="32"/>
        <v>81260.700000000012</v>
      </c>
    </row>
    <row r="257" spans="1:18" ht="42.75" customHeight="1">
      <c r="A257" s="16" t="s">
        <v>4</v>
      </c>
      <c r="B257" s="32" t="s">
        <v>54</v>
      </c>
      <c r="C257" s="32" t="s">
        <v>272</v>
      </c>
      <c r="D257" s="32"/>
      <c r="E257" s="61">
        <f>E258+E268+E273</f>
        <v>68563.8</v>
      </c>
      <c r="F257" s="61">
        <f>F258+F268+F273</f>
        <v>3096.2999999999997</v>
      </c>
      <c r="G257" s="61"/>
      <c r="H257" s="61">
        <f t="shared" si="35"/>
        <v>71660.100000000006</v>
      </c>
      <c r="I257" s="61">
        <f>I258</f>
        <v>2000</v>
      </c>
      <c r="J257" s="61">
        <f t="shared" si="36"/>
        <v>73660.100000000006</v>
      </c>
      <c r="K257" s="61"/>
      <c r="L257" s="61">
        <f t="shared" si="37"/>
        <v>73660.100000000006</v>
      </c>
      <c r="M257" s="61">
        <f>M258</f>
        <v>101</v>
      </c>
      <c r="N257" s="61">
        <f t="shared" si="33"/>
        <v>73761.100000000006</v>
      </c>
      <c r="O257" s="61"/>
      <c r="P257" s="61">
        <f t="shared" si="34"/>
        <v>73761.100000000006</v>
      </c>
      <c r="Q257" s="61">
        <f>Q258+Q268</f>
        <v>7499.6</v>
      </c>
      <c r="R257" s="61">
        <f t="shared" si="32"/>
        <v>81260.700000000012</v>
      </c>
    </row>
    <row r="258" spans="1:18" ht="37.5" customHeight="1">
      <c r="A258" s="16" t="s">
        <v>353</v>
      </c>
      <c r="B258" s="32" t="s">
        <v>54</v>
      </c>
      <c r="C258" s="32" t="s">
        <v>347</v>
      </c>
      <c r="D258" s="32"/>
      <c r="E258" s="61">
        <f>E259+E261+E263</f>
        <v>40284.300000000003</v>
      </c>
      <c r="F258" s="61">
        <f>F259+F261+F263</f>
        <v>3112.6</v>
      </c>
      <c r="G258" s="61"/>
      <c r="H258" s="61">
        <f t="shared" si="35"/>
        <v>43396.9</v>
      </c>
      <c r="I258" s="61">
        <f>I261</f>
        <v>2000</v>
      </c>
      <c r="J258" s="61">
        <f t="shared" si="36"/>
        <v>45396.9</v>
      </c>
      <c r="K258" s="61"/>
      <c r="L258" s="61">
        <f t="shared" si="37"/>
        <v>45396.9</v>
      </c>
      <c r="M258" s="61">
        <f>M263</f>
        <v>101</v>
      </c>
      <c r="N258" s="61">
        <f t="shared" si="33"/>
        <v>45497.9</v>
      </c>
      <c r="O258" s="61"/>
      <c r="P258" s="61">
        <f t="shared" si="34"/>
        <v>45497.9</v>
      </c>
      <c r="Q258" s="61">
        <f>Q259</f>
        <v>-1268</v>
      </c>
      <c r="R258" s="61">
        <f t="shared" si="32"/>
        <v>44229.9</v>
      </c>
    </row>
    <row r="259" spans="1:18" ht="45" customHeight="1">
      <c r="A259" s="71" t="s">
        <v>211</v>
      </c>
      <c r="B259" s="18" t="s">
        <v>54</v>
      </c>
      <c r="C259" s="18" t="s">
        <v>354</v>
      </c>
      <c r="D259" s="32"/>
      <c r="E259" s="62">
        <f>SUM(E260)</f>
        <v>32950</v>
      </c>
      <c r="F259" s="62">
        <f>SUM(F260)</f>
        <v>3050</v>
      </c>
      <c r="G259" s="62"/>
      <c r="H259" s="61">
        <f t="shared" si="35"/>
        <v>36000</v>
      </c>
      <c r="I259" s="62"/>
      <c r="J259" s="61">
        <f t="shared" si="36"/>
        <v>36000</v>
      </c>
      <c r="K259" s="62"/>
      <c r="L259" s="61">
        <f t="shared" si="37"/>
        <v>36000</v>
      </c>
      <c r="M259" s="62"/>
      <c r="N259" s="61">
        <f t="shared" si="33"/>
        <v>36000</v>
      </c>
      <c r="O259" s="62"/>
      <c r="P259" s="61">
        <f t="shared" si="34"/>
        <v>36000</v>
      </c>
      <c r="Q259" s="62">
        <f>Q260</f>
        <v>-1268</v>
      </c>
      <c r="R259" s="61">
        <f t="shared" si="32"/>
        <v>34732</v>
      </c>
    </row>
    <row r="260" spans="1:18" ht="24.75" customHeight="1">
      <c r="A260" s="14" t="s">
        <v>84</v>
      </c>
      <c r="B260" s="18" t="s">
        <v>54</v>
      </c>
      <c r="C260" s="18" t="s">
        <v>354</v>
      </c>
      <c r="D260" s="18" t="s">
        <v>425</v>
      </c>
      <c r="E260" s="63">
        <v>32950</v>
      </c>
      <c r="F260" s="63">
        <v>3050</v>
      </c>
      <c r="G260" s="63"/>
      <c r="H260" s="61">
        <f t="shared" si="35"/>
        <v>36000</v>
      </c>
      <c r="I260" s="63"/>
      <c r="J260" s="61">
        <f t="shared" si="36"/>
        <v>36000</v>
      </c>
      <c r="K260" s="63"/>
      <c r="L260" s="61">
        <f t="shared" si="37"/>
        <v>36000</v>
      </c>
      <c r="M260" s="63"/>
      <c r="N260" s="61">
        <f t="shared" si="33"/>
        <v>36000</v>
      </c>
      <c r="O260" s="63"/>
      <c r="P260" s="61">
        <f t="shared" si="34"/>
        <v>36000</v>
      </c>
      <c r="Q260" s="63">
        <v>-1268</v>
      </c>
      <c r="R260" s="61">
        <f t="shared" si="32"/>
        <v>34732</v>
      </c>
    </row>
    <row r="261" spans="1:18" ht="27.75" customHeight="1">
      <c r="A261" s="14" t="s">
        <v>5</v>
      </c>
      <c r="B261" s="18" t="s">
        <v>54</v>
      </c>
      <c r="C261" s="18" t="s">
        <v>355</v>
      </c>
      <c r="D261" s="32"/>
      <c r="E261" s="62">
        <f>E262</f>
        <v>6494</v>
      </c>
      <c r="F261" s="62"/>
      <c r="G261" s="62"/>
      <c r="H261" s="61">
        <f t="shared" si="35"/>
        <v>6494</v>
      </c>
      <c r="I261" s="62">
        <f>I262</f>
        <v>2000</v>
      </c>
      <c r="J261" s="61">
        <f t="shared" si="36"/>
        <v>8494</v>
      </c>
      <c r="K261" s="62"/>
      <c r="L261" s="61">
        <f t="shared" si="37"/>
        <v>8494</v>
      </c>
      <c r="M261" s="62"/>
      <c r="N261" s="61">
        <f t="shared" si="33"/>
        <v>8494</v>
      </c>
      <c r="O261" s="62"/>
      <c r="P261" s="61">
        <f t="shared" si="34"/>
        <v>8494</v>
      </c>
      <c r="Q261" s="62"/>
      <c r="R261" s="61">
        <f t="shared" si="32"/>
        <v>8494</v>
      </c>
    </row>
    <row r="262" spans="1:18" ht="25.5" customHeight="1">
      <c r="A262" s="14" t="s">
        <v>84</v>
      </c>
      <c r="B262" s="68" t="s">
        <v>54</v>
      </c>
      <c r="C262" s="18" t="s">
        <v>355</v>
      </c>
      <c r="D262" s="18" t="s">
        <v>425</v>
      </c>
      <c r="E262" s="62">
        <v>6494</v>
      </c>
      <c r="F262" s="62"/>
      <c r="G262" s="62"/>
      <c r="H262" s="61">
        <f t="shared" si="35"/>
        <v>6494</v>
      </c>
      <c r="I262" s="62">
        <v>2000</v>
      </c>
      <c r="J262" s="61">
        <f t="shared" si="36"/>
        <v>8494</v>
      </c>
      <c r="K262" s="62"/>
      <c r="L262" s="61">
        <f t="shared" si="37"/>
        <v>8494</v>
      </c>
      <c r="M262" s="62"/>
      <c r="N262" s="61">
        <f t="shared" si="33"/>
        <v>8494</v>
      </c>
      <c r="O262" s="62"/>
      <c r="P262" s="61">
        <f t="shared" si="34"/>
        <v>8494</v>
      </c>
      <c r="Q262" s="62"/>
      <c r="R262" s="61">
        <f t="shared" si="32"/>
        <v>8494</v>
      </c>
    </row>
    <row r="263" spans="1:18" ht="24.75" customHeight="1">
      <c r="A263" s="14" t="s">
        <v>487</v>
      </c>
      <c r="B263" s="68" t="s">
        <v>54</v>
      </c>
      <c r="C263" s="18"/>
      <c r="D263" s="18"/>
      <c r="E263" s="63">
        <f>E264+E265</f>
        <v>840.3</v>
      </c>
      <c r="F263" s="63">
        <f>F264+F265</f>
        <v>62.6</v>
      </c>
      <c r="G263" s="63"/>
      <c r="H263" s="61">
        <f t="shared" si="35"/>
        <v>902.9</v>
      </c>
      <c r="I263" s="63"/>
      <c r="J263" s="61">
        <f t="shared" si="36"/>
        <v>902.9</v>
      </c>
      <c r="K263" s="63"/>
      <c r="L263" s="61">
        <f t="shared" si="37"/>
        <v>902.9</v>
      </c>
      <c r="M263" s="77">
        <f>M266</f>
        <v>101</v>
      </c>
      <c r="N263" s="61">
        <f t="shared" si="33"/>
        <v>1003.9</v>
      </c>
      <c r="O263" s="77"/>
      <c r="P263" s="61">
        <f t="shared" si="34"/>
        <v>1003.9</v>
      </c>
      <c r="Q263" s="77"/>
      <c r="R263" s="61">
        <f t="shared" si="32"/>
        <v>1003.9</v>
      </c>
    </row>
    <row r="264" spans="1:18" ht="25.5" customHeight="1">
      <c r="A264" s="14" t="s">
        <v>500</v>
      </c>
      <c r="B264" s="68" t="s">
        <v>54</v>
      </c>
      <c r="C264" s="18" t="s">
        <v>494</v>
      </c>
      <c r="D264" s="18" t="s">
        <v>469</v>
      </c>
      <c r="E264" s="63">
        <v>831.3</v>
      </c>
      <c r="F264" s="63">
        <v>62.6</v>
      </c>
      <c r="G264" s="63"/>
      <c r="H264" s="61">
        <f t="shared" si="35"/>
        <v>893.9</v>
      </c>
      <c r="I264" s="63"/>
      <c r="J264" s="61">
        <f t="shared" si="36"/>
        <v>893.9</v>
      </c>
      <c r="K264" s="63"/>
      <c r="L264" s="61">
        <f t="shared" si="37"/>
        <v>893.9</v>
      </c>
      <c r="M264" s="63"/>
      <c r="N264" s="61">
        <f t="shared" si="33"/>
        <v>893.9</v>
      </c>
      <c r="O264" s="63"/>
      <c r="P264" s="61">
        <f t="shared" si="34"/>
        <v>893.9</v>
      </c>
      <c r="Q264" s="63"/>
      <c r="R264" s="61">
        <f t="shared" si="32"/>
        <v>893.9</v>
      </c>
    </row>
    <row r="265" spans="1:18" ht="18.75" customHeight="1">
      <c r="A265" s="14" t="s">
        <v>467</v>
      </c>
      <c r="B265" s="68" t="s">
        <v>54</v>
      </c>
      <c r="C265" s="18" t="s">
        <v>495</v>
      </c>
      <c r="D265" s="18" t="s">
        <v>469</v>
      </c>
      <c r="E265" s="62">
        <v>9</v>
      </c>
      <c r="F265" s="62"/>
      <c r="G265" s="62"/>
      <c r="H265" s="61">
        <f t="shared" si="35"/>
        <v>9</v>
      </c>
      <c r="I265" s="62"/>
      <c r="J265" s="61">
        <f t="shared" si="36"/>
        <v>9</v>
      </c>
      <c r="K265" s="62"/>
      <c r="L265" s="61">
        <v>8</v>
      </c>
      <c r="M265" s="62"/>
      <c r="N265" s="61">
        <f t="shared" si="33"/>
        <v>8</v>
      </c>
      <c r="O265" s="62"/>
      <c r="P265" s="61">
        <f t="shared" si="34"/>
        <v>8</v>
      </c>
      <c r="Q265" s="62"/>
      <c r="R265" s="61">
        <f t="shared" si="32"/>
        <v>8</v>
      </c>
    </row>
    <row r="266" spans="1:18" ht="33" customHeight="1">
      <c r="A266" s="14" t="s">
        <v>500</v>
      </c>
      <c r="B266" s="68" t="s">
        <v>54</v>
      </c>
      <c r="C266" s="184" t="s">
        <v>628</v>
      </c>
      <c r="D266" s="18" t="s">
        <v>469</v>
      </c>
      <c r="E266" s="63"/>
      <c r="F266" s="63"/>
      <c r="G266" s="63"/>
      <c r="H266" s="61">
        <f t="shared" si="35"/>
        <v>0</v>
      </c>
      <c r="I266" s="63"/>
      <c r="J266" s="61">
        <f t="shared" si="36"/>
        <v>0</v>
      </c>
      <c r="K266" s="63"/>
      <c r="L266" s="61">
        <f t="shared" si="37"/>
        <v>0</v>
      </c>
      <c r="M266" s="63">
        <v>101</v>
      </c>
      <c r="N266" s="61">
        <f t="shared" si="33"/>
        <v>101</v>
      </c>
      <c r="O266" s="63"/>
      <c r="P266" s="61">
        <f t="shared" si="34"/>
        <v>101</v>
      </c>
      <c r="Q266" s="63"/>
      <c r="R266" s="61">
        <f t="shared" si="32"/>
        <v>101</v>
      </c>
    </row>
    <row r="267" spans="1:18" ht="28.5" customHeight="1">
      <c r="A267" s="14" t="s">
        <v>467</v>
      </c>
      <c r="B267" s="68" t="s">
        <v>54</v>
      </c>
      <c r="C267" s="184" t="s">
        <v>628</v>
      </c>
      <c r="D267" s="18" t="s">
        <v>469</v>
      </c>
      <c r="E267" s="62"/>
      <c r="F267" s="61"/>
      <c r="G267" s="61"/>
      <c r="H267" s="61">
        <f t="shared" si="35"/>
        <v>0</v>
      </c>
      <c r="I267" s="61"/>
      <c r="J267" s="61">
        <f t="shared" si="36"/>
        <v>0</v>
      </c>
      <c r="K267" s="61"/>
      <c r="L267" s="61">
        <v>1</v>
      </c>
      <c r="M267" s="61"/>
      <c r="N267" s="61">
        <f t="shared" si="33"/>
        <v>1</v>
      </c>
      <c r="O267" s="61"/>
      <c r="P267" s="61">
        <f t="shared" si="34"/>
        <v>1</v>
      </c>
      <c r="Q267" s="61"/>
      <c r="R267" s="61">
        <f t="shared" ref="R267:R330" si="39">P267+Q267</f>
        <v>1</v>
      </c>
    </row>
    <row r="268" spans="1:18" ht="27.75" customHeight="1">
      <c r="A268" s="16" t="s">
        <v>352</v>
      </c>
      <c r="B268" s="32" t="s">
        <v>54</v>
      </c>
      <c r="C268" s="32" t="s">
        <v>348</v>
      </c>
      <c r="D268" s="18"/>
      <c r="E268" s="61">
        <f>E269+E271</f>
        <v>6585</v>
      </c>
      <c r="F268" s="61">
        <f>F269+F271</f>
        <v>0</v>
      </c>
      <c r="G268" s="61"/>
      <c r="H268" s="61">
        <f t="shared" si="35"/>
        <v>6585</v>
      </c>
      <c r="I268" s="61"/>
      <c r="J268" s="61">
        <f t="shared" si="36"/>
        <v>6585</v>
      </c>
      <c r="K268" s="61"/>
      <c r="L268" s="61">
        <f t="shared" si="37"/>
        <v>6585</v>
      </c>
      <c r="M268" s="61"/>
      <c r="N268" s="61">
        <f t="shared" si="33"/>
        <v>6585</v>
      </c>
      <c r="O268" s="61"/>
      <c r="P268" s="61">
        <f t="shared" si="34"/>
        <v>6585</v>
      </c>
      <c r="Q268" s="61">
        <f>Q272</f>
        <v>8767.6</v>
      </c>
      <c r="R268" s="61">
        <f t="shared" si="39"/>
        <v>15352.6</v>
      </c>
    </row>
    <row r="269" spans="1:18" ht="25.5" customHeight="1">
      <c r="A269" s="14" t="s">
        <v>6</v>
      </c>
      <c r="B269" s="18" t="s">
        <v>54</v>
      </c>
      <c r="C269" s="18" t="s">
        <v>361</v>
      </c>
      <c r="D269" s="32"/>
      <c r="E269" s="62">
        <f>SUM(E270)</f>
        <v>6285</v>
      </c>
      <c r="F269" s="62"/>
      <c r="G269" s="62"/>
      <c r="H269" s="61">
        <f t="shared" si="35"/>
        <v>6285</v>
      </c>
      <c r="I269" s="62"/>
      <c r="J269" s="61">
        <f t="shared" si="36"/>
        <v>6285</v>
      </c>
      <c r="K269" s="62"/>
      <c r="L269" s="61">
        <f t="shared" si="37"/>
        <v>6285</v>
      </c>
      <c r="M269" s="62"/>
      <c r="N269" s="61">
        <f t="shared" si="33"/>
        <v>6285</v>
      </c>
      <c r="O269" s="62"/>
      <c r="P269" s="61">
        <f t="shared" si="34"/>
        <v>6285</v>
      </c>
      <c r="Q269" s="62"/>
      <c r="R269" s="61">
        <f t="shared" si="39"/>
        <v>6285</v>
      </c>
    </row>
    <row r="270" spans="1:18" ht="24" customHeight="1">
      <c r="A270" s="14" t="s">
        <v>84</v>
      </c>
      <c r="B270" s="18" t="s">
        <v>54</v>
      </c>
      <c r="C270" s="18" t="s">
        <v>361</v>
      </c>
      <c r="D270" s="18" t="s">
        <v>425</v>
      </c>
      <c r="E270" s="62">
        <v>6285</v>
      </c>
      <c r="F270" s="62"/>
      <c r="G270" s="62"/>
      <c r="H270" s="61">
        <f t="shared" si="35"/>
        <v>6285</v>
      </c>
      <c r="I270" s="62"/>
      <c r="J270" s="61">
        <f t="shared" si="36"/>
        <v>6285</v>
      </c>
      <c r="K270" s="62"/>
      <c r="L270" s="61">
        <f t="shared" si="37"/>
        <v>6285</v>
      </c>
      <c r="M270" s="62"/>
      <c r="N270" s="61">
        <f t="shared" si="33"/>
        <v>6285</v>
      </c>
      <c r="O270" s="62"/>
      <c r="P270" s="61">
        <f t="shared" si="34"/>
        <v>6285</v>
      </c>
      <c r="Q270" s="62"/>
      <c r="R270" s="61">
        <f t="shared" si="39"/>
        <v>6285</v>
      </c>
    </row>
    <row r="271" spans="1:18" ht="24" customHeight="1">
      <c r="A271" s="14" t="s">
        <v>467</v>
      </c>
      <c r="B271" s="18" t="s">
        <v>54</v>
      </c>
      <c r="C271" s="18" t="s">
        <v>574</v>
      </c>
      <c r="D271" s="18" t="s">
        <v>425</v>
      </c>
      <c r="E271" s="62">
        <v>300</v>
      </c>
      <c r="F271" s="62"/>
      <c r="G271" s="62"/>
      <c r="H271" s="61">
        <f t="shared" si="35"/>
        <v>300</v>
      </c>
      <c r="I271" s="62"/>
      <c r="J271" s="61">
        <f t="shared" si="36"/>
        <v>300</v>
      </c>
      <c r="K271" s="62"/>
      <c r="L271" s="61">
        <f t="shared" si="37"/>
        <v>300</v>
      </c>
      <c r="M271" s="62"/>
      <c r="N271" s="61">
        <f t="shared" si="33"/>
        <v>300</v>
      </c>
      <c r="O271" s="62"/>
      <c r="P271" s="61">
        <f t="shared" si="34"/>
        <v>300</v>
      </c>
      <c r="Q271" s="62"/>
      <c r="R271" s="61">
        <f t="shared" si="39"/>
        <v>300</v>
      </c>
    </row>
    <row r="272" spans="1:18" ht="24" customHeight="1">
      <c r="A272" s="195" t="s">
        <v>500</v>
      </c>
      <c r="B272" s="183" t="s">
        <v>54</v>
      </c>
      <c r="C272" s="184" t="s">
        <v>814</v>
      </c>
      <c r="D272" s="184" t="s">
        <v>469</v>
      </c>
      <c r="E272" s="62"/>
      <c r="F272" s="62"/>
      <c r="G272" s="62"/>
      <c r="H272" s="61"/>
      <c r="I272" s="62"/>
      <c r="J272" s="61"/>
      <c r="K272" s="62"/>
      <c r="L272" s="61"/>
      <c r="M272" s="62"/>
      <c r="N272" s="61"/>
      <c r="O272" s="62"/>
      <c r="P272" s="61"/>
      <c r="Q272" s="62">
        <v>8767.6</v>
      </c>
      <c r="R272" s="61">
        <f t="shared" si="39"/>
        <v>8767.6</v>
      </c>
    </row>
    <row r="273" spans="1:18" ht="30" hidden="1" customHeight="1">
      <c r="A273" s="16" t="s">
        <v>349</v>
      </c>
      <c r="B273" s="32" t="s">
        <v>54</v>
      </c>
      <c r="C273" s="32" t="s">
        <v>351</v>
      </c>
      <c r="D273" s="18"/>
      <c r="E273" s="61">
        <f>E274</f>
        <v>21694.5</v>
      </c>
      <c r="F273" s="61">
        <f>F274</f>
        <v>-16.3</v>
      </c>
      <c r="G273" s="61"/>
      <c r="H273" s="61">
        <f t="shared" si="35"/>
        <v>21678.2</v>
      </c>
      <c r="I273" s="61"/>
      <c r="J273" s="61">
        <f t="shared" si="36"/>
        <v>21678.2</v>
      </c>
      <c r="K273" s="61"/>
      <c r="L273" s="61">
        <f t="shared" si="37"/>
        <v>21678.2</v>
      </c>
      <c r="M273" s="61"/>
      <c r="N273" s="61">
        <f t="shared" si="33"/>
        <v>21678.2</v>
      </c>
      <c r="O273" s="61"/>
      <c r="P273" s="61">
        <f t="shared" si="34"/>
        <v>21678.2</v>
      </c>
      <c r="Q273" s="61"/>
      <c r="R273" s="61">
        <f t="shared" si="39"/>
        <v>21678.2</v>
      </c>
    </row>
    <row r="274" spans="1:18" ht="22.5" hidden="1" customHeight="1">
      <c r="A274" s="14" t="s">
        <v>7</v>
      </c>
      <c r="B274" s="18" t="s">
        <v>54</v>
      </c>
      <c r="C274" s="18" t="s">
        <v>350</v>
      </c>
      <c r="D274" s="32"/>
      <c r="E274" s="62">
        <f>SUM(E275)+E276</f>
        <v>21694.5</v>
      </c>
      <c r="F274" s="62">
        <f>SUM(F275)+F276</f>
        <v>-16.3</v>
      </c>
      <c r="G274" s="62"/>
      <c r="H274" s="61">
        <f t="shared" si="35"/>
        <v>21678.2</v>
      </c>
      <c r="I274" s="62"/>
      <c r="J274" s="61">
        <f t="shared" si="36"/>
        <v>21678.2</v>
      </c>
      <c r="K274" s="62"/>
      <c r="L274" s="61">
        <f t="shared" si="37"/>
        <v>21678.2</v>
      </c>
      <c r="M274" s="62"/>
      <c r="N274" s="61">
        <f t="shared" si="33"/>
        <v>21678.2</v>
      </c>
      <c r="O274" s="62"/>
      <c r="P274" s="61">
        <f t="shared" si="34"/>
        <v>21678.2</v>
      </c>
      <c r="Q274" s="62"/>
      <c r="R274" s="61">
        <f t="shared" si="39"/>
        <v>21678.2</v>
      </c>
    </row>
    <row r="275" spans="1:18" ht="21.75" hidden="1" customHeight="1">
      <c r="A275" s="14" t="s">
        <v>84</v>
      </c>
      <c r="B275" s="68" t="s">
        <v>54</v>
      </c>
      <c r="C275" s="18" t="s">
        <v>350</v>
      </c>
      <c r="D275" s="18" t="s">
        <v>425</v>
      </c>
      <c r="E275" s="62">
        <v>21499</v>
      </c>
      <c r="F275" s="62"/>
      <c r="G275" s="62"/>
      <c r="H275" s="61">
        <f t="shared" si="35"/>
        <v>21499</v>
      </c>
      <c r="I275" s="62"/>
      <c r="J275" s="61">
        <f t="shared" si="36"/>
        <v>21499</v>
      </c>
      <c r="K275" s="62"/>
      <c r="L275" s="61">
        <f t="shared" si="37"/>
        <v>21499</v>
      </c>
      <c r="M275" s="62"/>
      <c r="N275" s="61">
        <f t="shared" si="33"/>
        <v>21499</v>
      </c>
      <c r="O275" s="62"/>
      <c r="P275" s="61">
        <f t="shared" si="34"/>
        <v>21499</v>
      </c>
      <c r="Q275" s="62"/>
      <c r="R275" s="61">
        <f t="shared" si="39"/>
        <v>21499</v>
      </c>
    </row>
    <row r="276" spans="1:18" ht="34.5" hidden="1" customHeight="1">
      <c r="A276" s="14" t="s">
        <v>486</v>
      </c>
      <c r="B276" s="68" t="s">
        <v>54</v>
      </c>
      <c r="C276" s="18"/>
      <c r="D276" s="18"/>
      <c r="E276" s="62">
        <f>E277+E278</f>
        <v>195.5</v>
      </c>
      <c r="F276" s="62">
        <f>F277+F278</f>
        <v>-16.3</v>
      </c>
      <c r="G276" s="62"/>
      <c r="H276" s="61">
        <f t="shared" si="35"/>
        <v>179.2</v>
      </c>
      <c r="I276" s="62"/>
      <c r="J276" s="61">
        <f t="shared" si="36"/>
        <v>179.2</v>
      </c>
      <c r="K276" s="62"/>
      <c r="L276" s="61">
        <f t="shared" si="37"/>
        <v>179.2</v>
      </c>
      <c r="M276" s="62"/>
      <c r="N276" s="61">
        <f t="shared" si="33"/>
        <v>179.2</v>
      </c>
      <c r="O276" s="62"/>
      <c r="P276" s="61">
        <f t="shared" si="34"/>
        <v>179.2</v>
      </c>
      <c r="Q276" s="62"/>
      <c r="R276" s="61">
        <f t="shared" si="39"/>
        <v>179.2</v>
      </c>
    </row>
    <row r="277" spans="1:18" ht="26.25" hidden="1" customHeight="1">
      <c r="A277" s="14" t="s">
        <v>500</v>
      </c>
      <c r="B277" s="68" t="s">
        <v>54</v>
      </c>
      <c r="C277" s="18" t="s">
        <v>485</v>
      </c>
      <c r="D277" s="18" t="s">
        <v>469</v>
      </c>
      <c r="E277" s="63">
        <v>194.5</v>
      </c>
      <c r="F277" s="63">
        <v>-16.3</v>
      </c>
      <c r="G277" s="63"/>
      <c r="H277" s="61">
        <f t="shared" si="35"/>
        <v>178.2</v>
      </c>
      <c r="I277" s="63"/>
      <c r="J277" s="61">
        <f t="shared" si="36"/>
        <v>178.2</v>
      </c>
      <c r="K277" s="63"/>
      <c r="L277" s="61">
        <f t="shared" si="37"/>
        <v>178.2</v>
      </c>
      <c r="M277" s="63"/>
      <c r="N277" s="61">
        <f t="shared" si="33"/>
        <v>178.2</v>
      </c>
      <c r="O277" s="63"/>
      <c r="P277" s="61">
        <f t="shared" si="34"/>
        <v>178.2</v>
      </c>
      <c r="Q277" s="63"/>
      <c r="R277" s="61">
        <f t="shared" si="39"/>
        <v>178.2</v>
      </c>
    </row>
    <row r="278" spans="1:18" ht="24.75" hidden="1" customHeight="1">
      <c r="A278" s="14" t="s">
        <v>467</v>
      </c>
      <c r="B278" s="68" t="s">
        <v>54</v>
      </c>
      <c r="C278" s="18" t="s">
        <v>468</v>
      </c>
      <c r="D278" s="18" t="s">
        <v>469</v>
      </c>
      <c r="E278" s="62">
        <v>1</v>
      </c>
      <c r="F278" s="62"/>
      <c r="G278" s="62"/>
      <c r="H278" s="61">
        <f t="shared" si="35"/>
        <v>1</v>
      </c>
      <c r="I278" s="62"/>
      <c r="J278" s="61">
        <f t="shared" si="36"/>
        <v>1</v>
      </c>
      <c r="K278" s="62"/>
      <c r="L278" s="61">
        <f t="shared" si="37"/>
        <v>1</v>
      </c>
      <c r="M278" s="62"/>
      <c r="N278" s="61">
        <f t="shared" si="33"/>
        <v>1</v>
      </c>
      <c r="O278" s="62"/>
      <c r="P278" s="61">
        <f t="shared" si="34"/>
        <v>1</v>
      </c>
      <c r="Q278" s="62"/>
      <c r="R278" s="61">
        <f t="shared" si="39"/>
        <v>1</v>
      </c>
    </row>
    <row r="279" spans="1:18" ht="57" hidden="1" customHeight="1">
      <c r="A279" s="12" t="s">
        <v>565</v>
      </c>
      <c r="B279" s="67" t="s">
        <v>54</v>
      </c>
      <c r="C279" s="32" t="s">
        <v>413</v>
      </c>
      <c r="D279" s="32"/>
      <c r="E279" s="61">
        <f>E280</f>
        <v>5000</v>
      </c>
      <c r="F279" s="61">
        <f>F280</f>
        <v>0</v>
      </c>
      <c r="G279" s="61"/>
      <c r="H279" s="61">
        <f t="shared" si="35"/>
        <v>5000</v>
      </c>
      <c r="I279" s="61"/>
      <c r="J279" s="61">
        <f t="shared" si="36"/>
        <v>5000</v>
      </c>
      <c r="K279" s="61"/>
      <c r="L279" s="61">
        <f t="shared" si="37"/>
        <v>5000</v>
      </c>
      <c r="M279" s="61"/>
      <c r="N279" s="61">
        <f t="shared" ref="N279:N343" si="40">L279+M279</f>
        <v>5000</v>
      </c>
      <c r="O279" s="61"/>
      <c r="P279" s="61">
        <f t="shared" ref="P279:P343" si="41">N279+O279</f>
        <v>5000</v>
      </c>
      <c r="Q279" s="61"/>
      <c r="R279" s="61">
        <f t="shared" si="39"/>
        <v>5000</v>
      </c>
    </row>
    <row r="280" spans="1:18" ht="34.5" hidden="1" customHeight="1">
      <c r="A280" s="14" t="s">
        <v>149</v>
      </c>
      <c r="B280" s="68" t="s">
        <v>54</v>
      </c>
      <c r="C280" s="18" t="s">
        <v>413</v>
      </c>
      <c r="D280" s="18" t="s">
        <v>114</v>
      </c>
      <c r="E280" s="62">
        <v>5000</v>
      </c>
      <c r="F280" s="62"/>
      <c r="G280" s="62"/>
      <c r="H280" s="61">
        <f t="shared" ref="H280:H344" si="42">E280+F280+G280</f>
        <v>5000</v>
      </c>
      <c r="I280" s="62"/>
      <c r="J280" s="61">
        <f t="shared" ref="J280:J344" si="43">H280+I280</f>
        <v>5000</v>
      </c>
      <c r="K280" s="62"/>
      <c r="L280" s="61">
        <f t="shared" ref="L280:L344" si="44">J280+K280</f>
        <v>5000</v>
      </c>
      <c r="M280" s="62"/>
      <c r="N280" s="61">
        <f t="shared" si="40"/>
        <v>5000</v>
      </c>
      <c r="O280" s="62"/>
      <c r="P280" s="61">
        <f t="shared" si="41"/>
        <v>5000</v>
      </c>
      <c r="Q280" s="62"/>
      <c r="R280" s="61">
        <f t="shared" si="39"/>
        <v>5000</v>
      </c>
    </row>
    <row r="281" spans="1:18" ht="24.75" customHeight="1">
      <c r="A281" s="72" t="s">
        <v>81</v>
      </c>
      <c r="B281" s="32" t="s">
        <v>55</v>
      </c>
      <c r="C281" s="18"/>
      <c r="D281" s="18"/>
      <c r="E281" s="61">
        <f>E282+E285+E292</f>
        <v>9753.1</v>
      </c>
      <c r="F281" s="61">
        <f>F282+F285+F292</f>
        <v>-434.5</v>
      </c>
      <c r="G281" s="61"/>
      <c r="H281" s="61">
        <f t="shared" si="42"/>
        <v>9318.6</v>
      </c>
      <c r="I281" s="61"/>
      <c r="J281" s="61">
        <f t="shared" si="43"/>
        <v>9318.6</v>
      </c>
      <c r="K281" s="61"/>
      <c r="L281" s="61">
        <f t="shared" si="44"/>
        <v>9318.6</v>
      </c>
      <c r="M281" s="61"/>
      <c r="N281" s="61">
        <f t="shared" si="40"/>
        <v>9318.6</v>
      </c>
      <c r="O281" s="61"/>
      <c r="P281" s="61">
        <f t="shared" si="41"/>
        <v>9318.6</v>
      </c>
      <c r="Q281" s="61">
        <f>Q285</f>
        <v>75.5</v>
      </c>
      <c r="R281" s="61">
        <f t="shared" si="39"/>
        <v>9394.1</v>
      </c>
    </row>
    <row r="282" spans="1:18" ht="32.25" customHeight="1">
      <c r="A282" s="12" t="s">
        <v>437</v>
      </c>
      <c r="B282" s="32" t="s">
        <v>55</v>
      </c>
      <c r="C282" s="32" t="s">
        <v>438</v>
      </c>
      <c r="D282" s="32"/>
      <c r="E282" s="61">
        <f>E283</f>
        <v>6650</v>
      </c>
      <c r="F282" s="61"/>
      <c r="G282" s="61"/>
      <c r="H282" s="61">
        <f t="shared" si="42"/>
        <v>6650</v>
      </c>
      <c r="I282" s="61"/>
      <c r="J282" s="61">
        <f t="shared" si="43"/>
        <v>6650</v>
      </c>
      <c r="K282" s="61"/>
      <c r="L282" s="61">
        <f t="shared" si="44"/>
        <v>6650</v>
      </c>
      <c r="M282" s="61"/>
      <c r="N282" s="61">
        <f t="shared" si="40"/>
        <v>6650</v>
      </c>
      <c r="O282" s="61"/>
      <c r="P282" s="61">
        <f t="shared" si="41"/>
        <v>6650</v>
      </c>
      <c r="Q282" s="61"/>
      <c r="R282" s="61">
        <f t="shared" si="39"/>
        <v>6650</v>
      </c>
    </row>
    <row r="283" spans="1:18" ht="33" customHeight="1">
      <c r="A283" s="14" t="s">
        <v>439</v>
      </c>
      <c r="B283" s="18" t="s">
        <v>55</v>
      </c>
      <c r="C283" s="18" t="s">
        <v>438</v>
      </c>
      <c r="D283" s="18"/>
      <c r="E283" s="62">
        <f>E284</f>
        <v>6650</v>
      </c>
      <c r="F283" s="62"/>
      <c r="G283" s="62"/>
      <c r="H283" s="61">
        <f t="shared" si="42"/>
        <v>6650</v>
      </c>
      <c r="I283" s="62"/>
      <c r="J283" s="61">
        <f t="shared" si="43"/>
        <v>6650</v>
      </c>
      <c r="K283" s="62"/>
      <c r="L283" s="61">
        <f t="shared" si="44"/>
        <v>6650</v>
      </c>
      <c r="M283" s="62"/>
      <c r="N283" s="61">
        <f t="shared" si="40"/>
        <v>6650</v>
      </c>
      <c r="O283" s="62"/>
      <c r="P283" s="61">
        <f t="shared" si="41"/>
        <v>6650</v>
      </c>
      <c r="Q283" s="62"/>
      <c r="R283" s="61">
        <f t="shared" si="39"/>
        <v>6650</v>
      </c>
    </row>
    <row r="284" spans="1:18" ht="20.25" customHeight="1">
      <c r="A284" s="14" t="s">
        <v>84</v>
      </c>
      <c r="B284" s="18" t="s">
        <v>55</v>
      </c>
      <c r="C284" s="18" t="s">
        <v>438</v>
      </c>
      <c r="D284" s="18" t="s">
        <v>425</v>
      </c>
      <c r="E284" s="62">
        <v>6650</v>
      </c>
      <c r="F284" s="62"/>
      <c r="G284" s="62"/>
      <c r="H284" s="61">
        <f t="shared" si="42"/>
        <v>6650</v>
      </c>
      <c r="I284" s="62"/>
      <c r="J284" s="61">
        <f t="shared" si="43"/>
        <v>6650</v>
      </c>
      <c r="K284" s="62"/>
      <c r="L284" s="61">
        <f t="shared" si="44"/>
        <v>6650</v>
      </c>
      <c r="M284" s="62"/>
      <c r="N284" s="61">
        <f t="shared" si="40"/>
        <v>6650</v>
      </c>
      <c r="O284" s="62"/>
      <c r="P284" s="61">
        <f t="shared" si="41"/>
        <v>6650</v>
      </c>
      <c r="Q284" s="62"/>
      <c r="R284" s="61">
        <f t="shared" si="39"/>
        <v>6650</v>
      </c>
    </row>
    <row r="285" spans="1:18" ht="32.25" customHeight="1">
      <c r="A285" s="12" t="s">
        <v>204</v>
      </c>
      <c r="B285" s="32" t="s">
        <v>55</v>
      </c>
      <c r="C285" s="32" t="s">
        <v>162</v>
      </c>
      <c r="D285" s="32"/>
      <c r="E285" s="61">
        <f>SUM(E286)</f>
        <v>1845</v>
      </c>
      <c r="F285" s="61">
        <f>SUM(F286)</f>
        <v>0</v>
      </c>
      <c r="G285" s="61"/>
      <c r="H285" s="61">
        <f t="shared" si="42"/>
        <v>1845</v>
      </c>
      <c r="I285" s="61"/>
      <c r="J285" s="61">
        <f t="shared" si="43"/>
        <v>1845</v>
      </c>
      <c r="K285" s="61"/>
      <c r="L285" s="61">
        <f t="shared" si="44"/>
        <v>1845</v>
      </c>
      <c r="M285" s="61"/>
      <c r="N285" s="61">
        <f t="shared" si="40"/>
        <v>1845</v>
      </c>
      <c r="O285" s="61"/>
      <c r="P285" s="61">
        <f t="shared" si="41"/>
        <v>1845</v>
      </c>
      <c r="Q285" s="61">
        <f>Q286</f>
        <v>75.5</v>
      </c>
      <c r="R285" s="61">
        <f t="shared" si="39"/>
        <v>1920.5</v>
      </c>
    </row>
    <row r="286" spans="1:18" ht="33" customHeight="1">
      <c r="A286" s="19" t="s">
        <v>129</v>
      </c>
      <c r="B286" s="18" t="s">
        <v>55</v>
      </c>
      <c r="C286" s="18" t="s">
        <v>273</v>
      </c>
      <c r="D286" s="18"/>
      <c r="E286" s="62">
        <f>SUM(E287,E290)</f>
        <v>1845</v>
      </c>
      <c r="F286" s="62">
        <f>SUM(F287,F290)</f>
        <v>0</v>
      </c>
      <c r="G286" s="62"/>
      <c r="H286" s="61">
        <f t="shared" si="42"/>
        <v>1845</v>
      </c>
      <c r="I286" s="62"/>
      <c r="J286" s="61">
        <f t="shared" si="43"/>
        <v>1845</v>
      </c>
      <c r="K286" s="62"/>
      <c r="L286" s="61">
        <f t="shared" si="44"/>
        <v>1845</v>
      </c>
      <c r="M286" s="62"/>
      <c r="N286" s="61">
        <f t="shared" si="40"/>
        <v>1845</v>
      </c>
      <c r="O286" s="62"/>
      <c r="P286" s="61">
        <f t="shared" si="41"/>
        <v>1845</v>
      </c>
      <c r="Q286" s="62">
        <f>Q289</f>
        <v>75.5</v>
      </c>
      <c r="R286" s="61">
        <f t="shared" si="39"/>
        <v>1920.5</v>
      </c>
    </row>
    <row r="287" spans="1:18" ht="34.5" customHeight="1">
      <c r="A287" s="13" t="s">
        <v>117</v>
      </c>
      <c r="B287" s="18" t="s">
        <v>55</v>
      </c>
      <c r="C287" s="18" t="s">
        <v>274</v>
      </c>
      <c r="D287" s="18"/>
      <c r="E287" s="62">
        <f>SUM(E288)</f>
        <v>1805</v>
      </c>
      <c r="F287" s="62"/>
      <c r="G287" s="62"/>
      <c r="H287" s="61">
        <f t="shared" si="42"/>
        <v>1805</v>
      </c>
      <c r="I287" s="62"/>
      <c r="J287" s="61">
        <f t="shared" si="43"/>
        <v>1805</v>
      </c>
      <c r="K287" s="62"/>
      <c r="L287" s="61">
        <f t="shared" si="44"/>
        <v>1805</v>
      </c>
      <c r="M287" s="62"/>
      <c r="N287" s="61">
        <f t="shared" si="40"/>
        <v>1805</v>
      </c>
      <c r="O287" s="62"/>
      <c r="P287" s="61">
        <f t="shared" si="41"/>
        <v>1805</v>
      </c>
      <c r="Q287" s="62"/>
      <c r="R287" s="61">
        <f t="shared" si="39"/>
        <v>1805</v>
      </c>
    </row>
    <row r="288" spans="1:18" ht="32.25" customHeight="1">
      <c r="A288" s="13" t="s">
        <v>119</v>
      </c>
      <c r="B288" s="18" t="s">
        <v>55</v>
      </c>
      <c r="C288" s="18" t="s">
        <v>274</v>
      </c>
      <c r="D288" s="18" t="s">
        <v>118</v>
      </c>
      <c r="E288" s="62">
        <v>1805</v>
      </c>
      <c r="F288" s="62"/>
      <c r="G288" s="62"/>
      <c r="H288" s="61">
        <f t="shared" si="42"/>
        <v>1805</v>
      </c>
      <c r="I288" s="62"/>
      <c r="J288" s="61">
        <f t="shared" si="43"/>
        <v>1805</v>
      </c>
      <c r="K288" s="62"/>
      <c r="L288" s="61">
        <f t="shared" si="44"/>
        <v>1805</v>
      </c>
      <c r="M288" s="62"/>
      <c r="N288" s="61">
        <f t="shared" si="40"/>
        <v>1805</v>
      </c>
      <c r="O288" s="62"/>
      <c r="P288" s="61">
        <f t="shared" si="41"/>
        <v>1805</v>
      </c>
      <c r="Q288" s="62"/>
      <c r="R288" s="61">
        <f t="shared" si="39"/>
        <v>1805</v>
      </c>
    </row>
    <row r="289" spans="1:18" ht="32.25" customHeight="1">
      <c r="A289" s="181" t="s">
        <v>797</v>
      </c>
      <c r="B289" s="184" t="s">
        <v>55</v>
      </c>
      <c r="C289" s="184" t="s">
        <v>804</v>
      </c>
      <c r="D289" s="184" t="s">
        <v>118</v>
      </c>
      <c r="E289" s="62"/>
      <c r="F289" s="62"/>
      <c r="G289" s="62"/>
      <c r="H289" s="61"/>
      <c r="I289" s="62"/>
      <c r="J289" s="61"/>
      <c r="K289" s="62"/>
      <c r="L289" s="61"/>
      <c r="M289" s="62"/>
      <c r="N289" s="61"/>
      <c r="O289" s="62"/>
      <c r="P289" s="61"/>
      <c r="Q289" s="62">
        <v>75.5</v>
      </c>
      <c r="R289" s="61">
        <f t="shared" si="39"/>
        <v>75.5</v>
      </c>
    </row>
    <row r="290" spans="1:18" ht="31.5" customHeight="1">
      <c r="A290" s="13" t="s">
        <v>106</v>
      </c>
      <c r="B290" s="18" t="s">
        <v>55</v>
      </c>
      <c r="C290" s="18" t="s">
        <v>275</v>
      </c>
      <c r="D290" s="18"/>
      <c r="E290" s="62">
        <f>SUM(E291)</f>
        <v>40</v>
      </c>
      <c r="F290" s="62"/>
      <c r="G290" s="62"/>
      <c r="H290" s="61">
        <f t="shared" si="42"/>
        <v>40</v>
      </c>
      <c r="I290" s="62"/>
      <c r="J290" s="61">
        <f t="shared" si="43"/>
        <v>40</v>
      </c>
      <c r="K290" s="62"/>
      <c r="L290" s="61">
        <f t="shared" si="44"/>
        <v>40</v>
      </c>
      <c r="M290" s="62"/>
      <c r="N290" s="61">
        <f t="shared" si="40"/>
        <v>40</v>
      </c>
      <c r="O290" s="62"/>
      <c r="P290" s="61">
        <f t="shared" si="41"/>
        <v>40</v>
      </c>
      <c r="Q290" s="62"/>
      <c r="R290" s="61">
        <f t="shared" si="39"/>
        <v>40</v>
      </c>
    </row>
    <row r="291" spans="1:18" ht="36.75" customHeight="1">
      <c r="A291" s="13" t="s">
        <v>115</v>
      </c>
      <c r="B291" s="18" t="s">
        <v>55</v>
      </c>
      <c r="C291" s="18" t="s">
        <v>275</v>
      </c>
      <c r="D291" s="18" t="s">
        <v>114</v>
      </c>
      <c r="E291" s="62">
        <v>40</v>
      </c>
      <c r="F291" s="62"/>
      <c r="G291" s="62"/>
      <c r="H291" s="61">
        <f t="shared" si="42"/>
        <v>40</v>
      </c>
      <c r="I291" s="62"/>
      <c r="J291" s="61">
        <f t="shared" si="43"/>
        <v>40</v>
      </c>
      <c r="K291" s="62"/>
      <c r="L291" s="61">
        <f t="shared" si="44"/>
        <v>40</v>
      </c>
      <c r="M291" s="62"/>
      <c r="N291" s="61">
        <f t="shared" si="40"/>
        <v>40</v>
      </c>
      <c r="O291" s="62"/>
      <c r="P291" s="61">
        <f t="shared" si="41"/>
        <v>40</v>
      </c>
      <c r="Q291" s="62"/>
      <c r="R291" s="61">
        <f t="shared" si="39"/>
        <v>40</v>
      </c>
    </row>
    <row r="292" spans="1:18" ht="45.75" hidden="1" customHeight="1">
      <c r="A292" s="16" t="s">
        <v>520</v>
      </c>
      <c r="B292" s="18" t="s">
        <v>55</v>
      </c>
      <c r="C292" s="18" t="s">
        <v>472</v>
      </c>
      <c r="D292" s="18"/>
      <c r="E292" s="61">
        <f>E293+E294</f>
        <v>1258.0999999999999</v>
      </c>
      <c r="F292" s="61">
        <f>F293+F294</f>
        <v>-434.5</v>
      </c>
      <c r="G292" s="61"/>
      <c r="H292" s="61">
        <f t="shared" si="42"/>
        <v>823.59999999999991</v>
      </c>
      <c r="I292" s="61"/>
      <c r="J292" s="61">
        <f t="shared" si="43"/>
        <v>823.59999999999991</v>
      </c>
      <c r="K292" s="61"/>
      <c r="L292" s="61">
        <f t="shared" si="44"/>
        <v>823.59999999999991</v>
      </c>
      <c r="M292" s="61"/>
      <c r="N292" s="61">
        <f t="shared" si="40"/>
        <v>823.59999999999991</v>
      </c>
      <c r="O292" s="61"/>
      <c r="P292" s="61">
        <f t="shared" si="41"/>
        <v>823.59999999999991</v>
      </c>
      <c r="Q292" s="61"/>
      <c r="R292" s="61">
        <f t="shared" si="39"/>
        <v>823.59999999999991</v>
      </c>
    </row>
    <row r="293" spans="1:18" ht="35.25" hidden="1" customHeight="1">
      <c r="A293" s="13" t="s">
        <v>474</v>
      </c>
      <c r="B293" s="18" t="s">
        <v>55</v>
      </c>
      <c r="C293" s="18" t="s">
        <v>471</v>
      </c>
      <c r="D293" s="18" t="s">
        <v>114</v>
      </c>
      <c r="E293" s="62">
        <v>1257.0999999999999</v>
      </c>
      <c r="F293" s="62">
        <v>-434.5</v>
      </c>
      <c r="G293" s="62"/>
      <c r="H293" s="61">
        <f t="shared" si="42"/>
        <v>822.59999999999991</v>
      </c>
      <c r="I293" s="62"/>
      <c r="J293" s="61">
        <f t="shared" si="43"/>
        <v>822.59999999999991</v>
      </c>
      <c r="K293" s="62"/>
      <c r="L293" s="61">
        <f t="shared" si="44"/>
        <v>822.59999999999991</v>
      </c>
      <c r="M293" s="62"/>
      <c r="N293" s="61">
        <f t="shared" si="40"/>
        <v>822.59999999999991</v>
      </c>
      <c r="O293" s="62"/>
      <c r="P293" s="61">
        <f t="shared" si="41"/>
        <v>822.59999999999991</v>
      </c>
      <c r="Q293" s="62"/>
      <c r="R293" s="61">
        <f t="shared" si="39"/>
        <v>822.59999999999991</v>
      </c>
    </row>
    <row r="294" spans="1:18" ht="31.5" hidden="1" customHeight="1">
      <c r="A294" s="13" t="s">
        <v>475</v>
      </c>
      <c r="B294" s="18" t="s">
        <v>55</v>
      </c>
      <c r="C294" s="18" t="s">
        <v>473</v>
      </c>
      <c r="D294" s="18" t="s">
        <v>114</v>
      </c>
      <c r="E294" s="62">
        <v>1</v>
      </c>
      <c r="F294" s="62"/>
      <c r="G294" s="62"/>
      <c r="H294" s="61">
        <f t="shared" si="42"/>
        <v>1</v>
      </c>
      <c r="I294" s="62"/>
      <c r="J294" s="61">
        <f t="shared" si="43"/>
        <v>1</v>
      </c>
      <c r="K294" s="62"/>
      <c r="L294" s="61">
        <f t="shared" si="44"/>
        <v>1</v>
      </c>
      <c r="M294" s="62"/>
      <c r="N294" s="61">
        <f t="shared" si="40"/>
        <v>1</v>
      </c>
      <c r="O294" s="62"/>
      <c r="P294" s="61">
        <f t="shared" si="41"/>
        <v>1</v>
      </c>
      <c r="Q294" s="62"/>
      <c r="R294" s="61">
        <f t="shared" si="39"/>
        <v>1</v>
      </c>
    </row>
    <row r="295" spans="1:18" ht="24" customHeight="1">
      <c r="A295" s="12" t="s">
        <v>65</v>
      </c>
      <c r="B295" s="32" t="s">
        <v>153</v>
      </c>
      <c r="C295" s="32"/>
      <c r="D295" s="32"/>
      <c r="E295" s="61">
        <f>SUM(E296,E301,E313,E319)</f>
        <v>32616.2</v>
      </c>
      <c r="F295" s="61">
        <f>SUM(F296,F301,F313,F319)</f>
        <v>0</v>
      </c>
      <c r="G295" s="61"/>
      <c r="H295" s="61">
        <f t="shared" si="42"/>
        <v>32616.2</v>
      </c>
      <c r="I295" s="61"/>
      <c r="J295" s="61">
        <f t="shared" si="43"/>
        <v>32616.2</v>
      </c>
      <c r="K295" s="61"/>
      <c r="L295" s="61">
        <f t="shared" si="44"/>
        <v>32616.2</v>
      </c>
      <c r="M295" s="61">
        <f>M301</f>
        <v>1157</v>
      </c>
      <c r="N295" s="61">
        <f t="shared" si="40"/>
        <v>33773.199999999997</v>
      </c>
      <c r="O295" s="61"/>
      <c r="P295" s="61">
        <f t="shared" si="41"/>
        <v>33773.199999999997</v>
      </c>
      <c r="Q295" s="61">
        <f>Q301</f>
        <v>7145.4</v>
      </c>
      <c r="R295" s="61">
        <f t="shared" si="39"/>
        <v>40918.6</v>
      </c>
    </row>
    <row r="296" spans="1:18" ht="31.5" customHeight="1">
      <c r="A296" s="72" t="s">
        <v>578</v>
      </c>
      <c r="B296" s="32" t="s">
        <v>236</v>
      </c>
      <c r="C296" s="32"/>
      <c r="D296" s="32"/>
      <c r="E296" s="61">
        <f t="shared" ref="E296:E297" si="45">SUM(E297)</f>
        <v>10829</v>
      </c>
      <c r="F296" s="61"/>
      <c r="G296" s="61"/>
      <c r="H296" s="61">
        <f t="shared" si="42"/>
        <v>10829</v>
      </c>
      <c r="I296" s="61"/>
      <c r="J296" s="61">
        <f t="shared" si="43"/>
        <v>10829</v>
      </c>
      <c r="K296" s="61"/>
      <c r="L296" s="61">
        <f t="shared" si="44"/>
        <v>10829</v>
      </c>
      <c r="M296" s="61"/>
      <c r="N296" s="61">
        <f t="shared" si="40"/>
        <v>10829</v>
      </c>
      <c r="O296" s="61"/>
      <c r="P296" s="61">
        <f t="shared" si="41"/>
        <v>10829</v>
      </c>
      <c r="Q296" s="61"/>
      <c r="R296" s="61">
        <f t="shared" si="39"/>
        <v>10829</v>
      </c>
    </row>
    <row r="297" spans="1:18" ht="27.75" customHeight="1">
      <c r="A297" s="12" t="s">
        <v>152</v>
      </c>
      <c r="B297" s="32" t="s">
        <v>236</v>
      </c>
      <c r="C297" s="32"/>
      <c r="D297" s="32"/>
      <c r="E297" s="61">
        <f t="shared" si="45"/>
        <v>10829</v>
      </c>
      <c r="F297" s="61"/>
      <c r="G297" s="61"/>
      <c r="H297" s="61">
        <f t="shared" si="42"/>
        <v>10829</v>
      </c>
      <c r="I297" s="61"/>
      <c r="J297" s="61">
        <f t="shared" si="43"/>
        <v>10829</v>
      </c>
      <c r="K297" s="61"/>
      <c r="L297" s="61">
        <f t="shared" si="44"/>
        <v>10829</v>
      </c>
      <c r="M297" s="61"/>
      <c r="N297" s="61">
        <f t="shared" si="40"/>
        <v>10829</v>
      </c>
      <c r="O297" s="61"/>
      <c r="P297" s="61">
        <f t="shared" si="41"/>
        <v>10829</v>
      </c>
      <c r="Q297" s="61"/>
      <c r="R297" s="61">
        <f t="shared" si="39"/>
        <v>10829</v>
      </c>
    </row>
    <row r="298" spans="1:18" ht="33.75" customHeight="1">
      <c r="A298" s="19" t="s">
        <v>388</v>
      </c>
      <c r="B298" s="32" t="s">
        <v>236</v>
      </c>
      <c r="C298" s="18" t="s">
        <v>387</v>
      </c>
      <c r="D298" s="32"/>
      <c r="E298" s="61">
        <f>SUM(E299)</f>
        <v>10829</v>
      </c>
      <c r="F298" s="61"/>
      <c r="G298" s="61"/>
      <c r="H298" s="61">
        <f t="shared" si="42"/>
        <v>10829</v>
      </c>
      <c r="I298" s="61"/>
      <c r="J298" s="61">
        <f t="shared" si="43"/>
        <v>10829</v>
      </c>
      <c r="K298" s="61"/>
      <c r="L298" s="61">
        <f t="shared" si="44"/>
        <v>10829</v>
      </c>
      <c r="M298" s="61"/>
      <c r="N298" s="61">
        <f t="shared" si="40"/>
        <v>10829</v>
      </c>
      <c r="O298" s="61"/>
      <c r="P298" s="61">
        <f t="shared" si="41"/>
        <v>10829</v>
      </c>
      <c r="Q298" s="61"/>
      <c r="R298" s="61">
        <f t="shared" si="39"/>
        <v>10829</v>
      </c>
    </row>
    <row r="299" spans="1:18" ht="27" customHeight="1">
      <c r="A299" s="13" t="s">
        <v>212</v>
      </c>
      <c r="B299" s="18" t="s">
        <v>236</v>
      </c>
      <c r="C299" s="18" t="s">
        <v>386</v>
      </c>
      <c r="D299" s="18"/>
      <c r="E299" s="62">
        <f>SUM(E300)</f>
        <v>10829</v>
      </c>
      <c r="F299" s="62"/>
      <c r="G299" s="62"/>
      <c r="H299" s="61">
        <f t="shared" si="42"/>
        <v>10829</v>
      </c>
      <c r="I299" s="62"/>
      <c r="J299" s="61">
        <f t="shared" si="43"/>
        <v>10829</v>
      </c>
      <c r="K299" s="62"/>
      <c r="L299" s="61">
        <f t="shared" si="44"/>
        <v>10829</v>
      </c>
      <c r="M299" s="62"/>
      <c r="N299" s="61">
        <f t="shared" si="40"/>
        <v>10829</v>
      </c>
      <c r="O299" s="62"/>
      <c r="P299" s="61">
        <f t="shared" si="41"/>
        <v>10829</v>
      </c>
      <c r="Q299" s="62"/>
      <c r="R299" s="61">
        <f t="shared" si="39"/>
        <v>10829</v>
      </c>
    </row>
    <row r="300" spans="1:18" ht="35.25" customHeight="1">
      <c r="A300" s="13" t="s">
        <v>87</v>
      </c>
      <c r="B300" s="18" t="s">
        <v>236</v>
      </c>
      <c r="C300" s="18" t="s">
        <v>386</v>
      </c>
      <c r="D300" s="18" t="s">
        <v>436</v>
      </c>
      <c r="E300" s="62">
        <v>10829</v>
      </c>
      <c r="F300" s="62"/>
      <c r="G300" s="62"/>
      <c r="H300" s="61">
        <f t="shared" si="42"/>
        <v>10829</v>
      </c>
      <c r="I300" s="62"/>
      <c r="J300" s="61">
        <f t="shared" si="43"/>
        <v>10829</v>
      </c>
      <c r="K300" s="62"/>
      <c r="L300" s="61">
        <f t="shared" si="44"/>
        <v>10829</v>
      </c>
      <c r="M300" s="62"/>
      <c r="N300" s="61">
        <f t="shared" si="40"/>
        <v>10829</v>
      </c>
      <c r="O300" s="62"/>
      <c r="P300" s="61">
        <f t="shared" si="41"/>
        <v>10829</v>
      </c>
      <c r="Q300" s="62"/>
      <c r="R300" s="61">
        <f t="shared" si="39"/>
        <v>10829</v>
      </c>
    </row>
    <row r="301" spans="1:18" ht="27" customHeight="1">
      <c r="A301" s="12" t="s">
        <v>59</v>
      </c>
      <c r="B301" s="32" t="s">
        <v>50</v>
      </c>
      <c r="C301" s="32"/>
      <c r="D301" s="32"/>
      <c r="E301" s="61">
        <f>SUM(E302,E308)</f>
        <v>12587.2</v>
      </c>
      <c r="F301" s="61">
        <f>SUM(F302,F308)</f>
        <v>0</v>
      </c>
      <c r="G301" s="61"/>
      <c r="H301" s="61">
        <f t="shared" si="42"/>
        <v>12587.2</v>
      </c>
      <c r="I301" s="61"/>
      <c r="J301" s="61">
        <f t="shared" si="43"/>
        <v>12587.2</v>
      </c>
      <c r="K301" s="61"/>
      <c r="L301" s="61">
        <f t="shared" si="44"/>
        <v>12587.2</v>
      </c>
      <c r="M301" s="61">
        <f>M302</f>
        <v>1157</v>
      </c>
      <c r="N301" s="61">
        <f t="shared" si="40"/>
        <v>13744.2</v>
      </c>
      <c r="O301" s="61"/>
      <c r="P301" s="61">
        <f t="shared" si="41"/>
        <v>13744.2</v>
      </c>
      <c r="Q301" s="61">
        <f>Q302</f>
        <v>7145.4</v>
      </c>
      <c r="R301" s="61">
        <f t="shared" si="39"/>
        <v>20889.599999999999</v>
      </c>
    </row>
    <row r="302" spans="1:18" ht="41.25" customHeight="1">
      <c r="A302" s="12" t="s">
        <v>586</v>
      </c>
      <c r="B302" s="32" t="s">
        <v>50</v>
      </c>
      <c r="C302" s="32" t="s">
        <v>276</v>
      </c>
      <c r="D302" s="32"/>
      <c r="E302" s="61">
        <f>E303</f>
        <v>9700</v>
      </c>
      <c r="F302" s="61">
        <f>F303</f>
        <v>0</v>
      </c>
      <c r="G302" s="61"/>
      <c r="H302" s="61">
        <f t="shared" si="42"/>
        <v>9700</v>
      </c>
      <c r="I302" s="61"/>
      <c r="J302" s="61">
        <f t="shared" si="43"/>
        <v>9700</v>
      </c>
      <c r="K302" s="61"/>
      <c r="L302" s="61">
        <f t="shared" si="44"/>
        <v>9700</v>
      </c>
      <c r="M302" s="61">
        <f>M303</f>
        <v>1157</v>
      </c>
      <c r="N302" s="61">
        <f t="shared" si="40"/>
        <v>10857</v>
      </c>
      <c r="O302" s="61"/>
      <c r="P302" s="61">
        <f t="shared" si="41"/>
        <v>10857</v>
      </c>
      <c r="Q302" s="61">
        <f>Q303</f>
        <v>7145.4</v>
      </c>
      <c r="R302" s="61">
        <f t="shared" si="39"/>
        <v>18002.400000000001</v>
      </c>
    </row>
    <row r="303" spans="1:18" ht="42" customHeight="1">
      <c r="A303" s="13" t="s">
        <v>298</v>
      </c>
      <c r="B303" s="18" t="s">
        <v>50</v>
      </c>
      <c r="C303" s="18" t="s">
        <v>335</v>
      </c>
      <c r="D303" s="32"/>
      <c r="E303" s="61">
        <f>SUM(E304)+E306</f>
        <v>9700</v>
      </c>
      <c r="F303" s="61">
        <f>SUM(F304)+F306</f>
        <v>0</v>
      </c>
      <c r="G303" s="61"/>
      <c r="H303" s="61">
        <f t="shared" si="42"/>
        <v>9700</v>
      </c>
      <c r="I303" s="61"/>
      <c r="J303" s="61">
        <f t="shared" si="43"/>
        <v>9700</v>
      </c>
      <c r="K303" s="61"/>
      <c r="L303" s="61">
        <f t="shared" si="44"/>
        <v>9700</v>
      </c>
      <c r="M303" s="61">
        <f>M304</f>
        <v>1157</v>
      </c>
      <c r="N303" s="61">
        <f t="shared" si="40"/>
        <v>10857</v>
      </c>
      <c r="O303" s="61"/>
      <c r="P303" s="61">
        <f t="shared" si="41"/>
        <v>10857</v>
      </c>
      <c r="Q303" s="61">
        <f>Q306</f>
        <v>7145.4</v>
      </c>
      <c r="R303" s="61">
        <f t="shared" si="39"/>
        <v>18002.400000000001</v>
      </c>
    </row>
    <row r="304" spans="1:18" ht="35.25" customHeight="1">
      <c r="A304" s="13" t="s">
        <v>10</v>
      </c>
      <c r="B304" s="18" t="s">
        <v>50</v>
      </c>
      <c r="C304" s="18" t="s">
        <v>448</v>
      </c>
      <c r="D304" s="32"/>
      <c r="E304" s="61">
        <f>SUM(E305)</f>
        <v>1500</v>
      </c>
      <c r="F304" s="61"/>
      <c r="G304" s="61"/>
      <c r="H304" s="61">
        <f t="shared" si="42"/>
        <v>1500</v>
      </c>
      <c r="I304" s="61"/>
      <c r="J304" s="61">
        <f t="shared" si="43"/>
        <v>1500</v>
      </c>
      <c r="K304" s="61"/>
      <c r="L304" s="61">
        <f t="shared" si="44"/>
        <v>1500</v>
      </c>
      <c r="M304" s="61">
        <f>M305</f>
        <v>1157</v>
      </c>
      <c r="N304" s="61">
        <f t="shared" si="40"/>
        <v>2657</v>
      </c>
      <c r="O304" s="61"/>
      <c r="P304" s="61">
        <f t="shared" si="41"/>
        <v>2657</v>
      </c>
      <c r="Q304" s="61"/>
      <c r="R304" s="61">
        <f t="shared" si="39"/>
        <v>2657</v>
      </c>
    </row>
    <row r="305" spans="1:18" ht="32.25" customHeight="1">
      <c r="A305" s="14" t="s">
        <v>90</v>
      </c>
      <c r="B305" s="18" t="s">
        <v>50</v>
      </c>
      <c r="C305" s="18" t="s">
        <v>448</v>
      </c>
      <c r="D305" s="18" t="s">
        <v>88</v>
      </c>
      <c r="E305" s="62">
        <v>1500</v>
      </c>
      <c r="F305" s="62"/>
      <c r="G305" s="62"/>
      <c r="H305" s="61">
        <f t="shared" si="42"/>
        <v>1500</v>
      </c>
      <c r="I305" s="62"/>
      <c r="J305" s="61">
        <f t="shared" si="43"/>
        <v>1500</v>
      </c>
      <c r="K305" s="62"/>
      <c r="L305" s="61">
        <f t="shared" si="44"/>
        <v>1500</v>
      </c>
      <c r="M305" s="62">
        <v>1157</v>
      </c>
      <c r="N305" s="61">
        <f t="shared" si="40"/>
        <v>2657</v>
      </c>
      <c r="O305" s="62"/>
      <c r="P305" s="61">
        <f t="shared" si="41"/>
        <v>2657</v>
      </c>
      <c r="Q305" s="62"/>
      <c r="R305" s="61">
        <f t="shared" si="39"/>
        <v>2657</v>
      </c>
    </row>
    <row r="306" spans="1:18" ht="43.5" customHeight="1">
      <c r="A306" s="19" t="s">
        <v>435</v>
      </c>
      <c r="B306" s="68" t="s">
        <v>50</v>
      </c>
      <c r="C306" s="18" t="s">
        <v>484</v>
      </c>
      <c r="D306" s="18"/>
      <c r="E306" s="62">
        <f>E307</f>
        <v>8200</v>
      </c>
      <c r="F306" s="62"/>
      <c r="G306" s="62"/>
      <c r="H306" s="61">
        <f t="shared" si="42"/>
        <v>8200</v>
      </c>
      <c r="I306" s="62"/>
      <c r="J306" s="61">
        <f t="shared" si="43"/>
        <v>8200</v>
      </c>
      <c r="K306" s="62"/>
      <c r="L306" s="61">
        <f t="shared" si="44"/>
        <v>8200</v>
      </c>
      <c r="M306" s="62"/>
      <c r="N306" s="61">
        <f t="shared" si="40"/>
        <v>8200</v>
      </c>
      <c r="O306" s="62"/>
      <c r="P306" s="61">
        <f t="shared" si="41"/>
        <v>8200</v>
      </c>
      <c r="Q306" s="62">
        <f>Q307</f>
        <v>7145.4</v>
      </c>
      <c r="R306" s="61">
        <f t="shared" si="39"/>
        <v>15345.4</v>
      </c>
    </row>
    <row r="307" spans="1:18" ht="32.25" customHeight="1">
      <c r="A307" s="14" t="s">
        <v>90</v>
      </c>
      <c r="B307" s="68" t="s">
        <v>50</v>
      </c>
      <c r="C307" s="18" t="s">
        <v>484</v>
      </c>
      <c r="D307" s="18" t="s">
        <v>88</v>
      </c>
      <c r="E307" s="62">
        <v>8200</v>
      </c>
      <c r="F307" s="62"/>
      <c r="G307" s="62"/>
      <c r="H307" s="61">
        <f t="shared" si="42"/>
        <v>8200</v>
      </c>
      <c r="I307" s="62"/>
      <c r="J307" s="61">
        <f t="shared" si="43"/>
        <v>8200</v>
      </c>
      <c r="K307" s="62"/>
      <c r="L307" s="61">
        <f t="shared" si="44"/>
        <v>8200</v>
      </c>
      <c r="M307" s="62"/>
      <c r="N307" s="61">
        <f t="shared" si="40"/>
        <v>8200</v>
      </c>
      <c r="O307" s="62"/>
      <c r="P307" s="61">
        <f t="shared" si="41"/>
        <v>8200</v>
      </c>
      <c r="Q307" s="62">
        <v>7145.4</v>
      </c>
      <c r="R307" s="61">
        <f t="shared" si="39"/>
        <v>15345.4</v>
      </c>
    </row>
    <row r="308" spans="1:18" ht="33.75" hidden="1" customHeight="1">
      <c r="A308" s="72" t="s">
        <v>570</v>
      </c>
      <c r="B308" s="32" t="s">
        <v>50</v>
      </c>
      <c r="C308" s="32" t="s">
        <v>199</v>
      </c>
      <c r="D308" s="32"/>
      <c r="E308" s="61">
        <f>SUM(E309)</f>
        <v>2887.2</v>
      </c>
      <c r="F308" s="61">
        <f>SUM(F309)</f>
        <v>0</v>
      </c>
      <c r="G308" s="61"/>
      <c r="H308" s="61">
        <f t="shared" si="42"/>
        <v>2887.2</v>
      </c>
      <c r="I308" s="61"/>
      <c r="J308" s="61">
        <f t="shared" si="43"/>
        <v>2887.2</v>
      </c>
      <c r="K308" s="61"/>
      <c r="L308" s="61">
        <f t="shared" si="44"/>
        <v>2887.2</v>
      </c>
      <c r="M308" s="61"/>
      <c r="N308" s="61">
        <f t="shared" si="40"/>
        <v>2887.2</v>
      </c>
      <c r="O308" s="61"/>
      <c r="P308" s="61">
        <f t="shared" si="41"/>
        <v>2887.2</v>
      </c>
      <c r="Q308" s="61"/>
      <c r="R308" s="61">
        <f t="shared" si="39"/>
        <v>2887.2</v>
      </c>
    </row>
    <row r="309" spans="1:18" ht="26.25" hidden="1" customHeight="1">
      <c r="A309" s="87" t="s">
        <v>9</v>
      </c>
      <c r="B309" s="18" t="s">
        <v>50</v>
      </c>
      <c r="C309" s="18" t="s">
        <v>277</v>
      </c>
      <c r="D309" s="18"/>
      <c r="E309" s="62">
        <f>SUM(E311)</f>
        <v>2887.2</v>
      </c>
      <c r="F309" s="27"/>
      <c r="G309" s="27"/>
      <c r="H309" s="61">
        <f t="shared" si="42"/>
        <v>2887.2</v>
      </c>
      <c r="I309" s="27"/>
      <c r="J309" s="61">
        <f t="shared" si="43"/>
        <v>2887.2</v>
      </c>
      <c r="K309" s="27"/>
      <c r="L309" s="61">
        <f t="shared" si="44"/>
        <v>2887.2</v>
      </c>
      <c r="M309" s="27"/>
      <c r="N309" s="61">
        <f t="shared" si="40"/>
        <v>2887.2</v>
      </c>
      <c r="O309" s="27"/>
      <c r="P309" s="61">
        <f t="shared" si="41"/>
        <v>2887.2</v>
      </c>
      <c r="Q309" s="27"/>
      <c r="R309" s="61">
        <f t="shared" si="39"/>
        <v>2887.2</v>
      </c>
    </row>
    <row r="310" spans="1:18" ht="30.75" hidden="1" customHeight="1">
      <c r="A310" s="19" t="s">
        <v>342</v>
      </c>
      <c r="B310" s="18" t="s">
        <v>50</v>
      </c>
      <c r="C310" s="18" t="s">
        <v>343</v>
      </c>
      <c r="D310" s="18"/>
      <c r="E310" s="62">
        <f>E311</f>
        <v>2887.2</v>
      </c>
      <c r="F310" s="63"/>
      <c r="G310" s="63"/>
      <c r="H310" s="61">
        <f t="shared" si="42"/>
        <v>2887.2</v>
      </c>
      <c r="I310" s="63"/>
      <c r="J310" s="61">
        <f t="shared" si="43"/>
        <v>2887.2</v>
      </c>
      <c r="K310" s="63"/>
      <c r="L310" s="61">
        <f t="shared" si="44"/>
        <v>2887.2</v>
      </c>
      <c r="M310" s="63"/>
      <c r="N310" s="61">
        <f t="shared" si="40"/>
        <v>2887.2</v>
      </c>
      <c r="O310" s="63"/>
      <c r="P310" s="61">
        <f t="shared" si="41"/>
        <v>2887.2</v>
      </c>
      <c r="Q310" s="63"/>
      <c r="R310" s="61">
        <f t="shared" si="39"/>
        <v>2887.2</v>
      </c>
    </row>
    <row r="311" spans="1:18" ht="71.25" hidden="1" customHeight="1">
      <c r="A311" s="13" t="s">
        <v>0</v>
      </c>
      <c r="B311" s="18" t="s">
        <v>50</v>
      </c>
      <c r="C311" s="18" t="s">
        <v>344</v>
      </c>
      <c r="D311" s="18"/>
      <c r="E311" s="62">
        <f>SUM(E312)</f>
        <v>2887.2</v>
      </c>
      <c r="F311" s="63"/>
      <c r="G311" s="63"/>
      <c r="H311" s="61">
        <f t="shared" si="42"/>
        <v>2887.2</v>
      </c>
      <c r="I311" s="63"/>
      <c r="J311" s="61">
        <f t="shared" si="43"/>
        <v>2887.2</v>
      </c>
      <c r="K311" s="63"/>
      <c r="L311" s="61">
        <f t="shared" si="44"/>
        <v>2887.2</v>
      </c>
      <c r="M311" s="63"/>
      <c r="N311" s="61">
        <f t="shared" si="40"/>
        <v>2887.2</v>
      </c>
      <c r="O311" s="63"/>
      <c r="P311" s="61">
        <f t="shared" si="41"/>
        <v>2887.2</v>
      </c>
      <c r="Q311" s="63"/>
      <c r="R311" s="61">
        <f t="shared" si="39"/>
        <v>2887.2</v>
      </c>
    </row>
    <row r="312" spans="1:18" ht="24.75" hidden="1" customHeight="1">
      <c r="A312" s="13" t="s">
        <v>84</v>
      </c>
      <c r="B312" s="18" t="s">
        <v>50</v>
      </c>
      <c r="C312" s="18" t="s">
        <v>344</v>
      </c>
      <c r="D312" s="18" t="s">
        <v>425</v>
      </c>
      <c r="E312" s="63">
        <v>2887.2</v>
      </c>
      <c r="F312" s="63"/>
      <c r="G312" s="63"/>
      <c r="H312" s="61">
        <f t="shared" si="42"/>
        <v>2887.2</v>
      </c>
      <c r="I312" s="63"/>
      <c r="J312" s="61">
        <f t="shared" si="43"/>
        <v>2887.2</v>
      </c>
      <c r="K312" s="63"/>
      <c r="L312" s="61">
        <f t="shared" si="44"/>
        <v>2887.2</v>
      </c>
      <c r="M312" s="63"/>
      <c r="N312" s="61">
        <f t="shared" si="40"/>
        <v>2887.2</v>
      </c>
      <c r="O312" s="63"/>
      <c r="P312" s="61">
        <f t="shared" si="41"/>
        <v>2887.2</v>
      </c>
      <c r="Q312" s="63"/>
      <c r="R312" s="61">
        <f t="shared" si="39"/>
        <v>2887.2</v>
      </c>
    </row>
    <row r="313" spans="1:18" ht="19.5" hidden="1" customHeight="1">
      <c r="A313" s="16" t="s">
        <v>58</v>
      </c>
      <c r="B313" s="32" t="s">
        <v>45</v>
      </c>
      <c r="C313" s="32"/>
      <c r="D313" s="32"/>
      <c r="E313" s="61">
        <f>SUM(E314)</f>
        <v>3200</v>
      </c>
      <c r="F313" s="61">
        <f>SUM(F314)</f>
        <v>0</v>
      </c>
      <c r="G313" s="61"/>
      <c r="H313" s="61">
        <f t="shared" si="42"/>
        <v>3200</v>
      </c>
      <c r="I313" s="61"/>
      <c r="J313" s="61">
        <f t="shared" si="43"/>
        <v>3200</v>
      </c>
      <c r="K313" s="61"/>
      <c r="L313" s="61">
        <f t="shared" si="44"/>
        <v>3200</v>
      </c>
      <c r="M313" s="61"/>
      <c r="N313" s="61">
        <f t="shared" si="40"/>
        <v>3200</v>
      </c>
      <c r="O313" s="61"/>
      <c r="P313" s="61">
        <f t="shared" si="41"/>
        <v>3200</v>
      </c>
      <c r="Q313" s="61"/>
      <c r="R313" s="61">
        <f t="shared" si="39"/>
        <v>3200</v>
      </c>
    </row>
    <row r="314" spans="1:18" ht="39.75" hidden="1" customHeight="1">
      <c r="A314" s="72" t="s">
        <v>572</v>
      </c>
      <c r="B314" s="32" t="s">
        <v>45</v>
      </c>
      <c r="C314" s="32" t="s">
        <v>199</v>
      </c>
      <c r="D314" s="18"/>
      <c r="E314" s="61">
        <f>SUM(E315)</f>
        <v>3200</v>
      </c>
      <c r="F314" s="77"/>
      <c r="G314" s="77"/>
      <c r="H314" s="61">
        <f t="shared" si="42"/>
        <v>3200</v>
      </c>
      <c r="I314" s="77"/>
      <c r="J314" s="61">
        <f t="shared" si="43"/>
        <v>3200</v>
      </c>
      <c r="K314" s="77"/>
      <c r="L314" s="61">
        <f t="shared" si="44"/>
        <v>3200</v>
      </c>
      <c r="M314" s="77"/>
      <c r="N314" s="61">
        <f t="shared" si="40"/>
        <v>3200</v>
      </c>
      <c r="O314" s="77"/>
      <c r="P314" s="61">
        <f t="shared" si="41"/>
        <v>3200</v>
      </c>
      <c r="Q314" s="77"/>
      <c r="R314" s="61">
        <f t="shared" si="39"/>
        <v>3200</v>
      </c>
    </row>
    <row r="315" spans="1:18" ht="19.5" hidden="1" customHeight="1">
      <c r="A315" s="19" t="s">
        <v>18</v>
      </c>
      <c r="B315" s="18" t="s">
        <v>45</v>
      </c>
      <c r="C315" s="18" t="s">
        <v>278</v>
      </c>
      <c r="D315" s="18"/>
      <c r="E315" s="62">
        <f>SUM(E317)</f>
        <v>3200</v>
      </c>
      <c r="F315" s="63"/>
      <c r="G315" s="63"/>
      <c r="H315" s="61">
        <f t="shared" si="42"/>
        <v>3200</v>
      </c>
      <c r="I315" s="63"/>
      <c r="J315" s="61">
        <f t="shared" si="43"/>
        <v>3200</v>
      </c>
      <c r="K315" s="63"/>
      <c r="L315" s="61">
        <f t="shared" si="44"/>
        <v>3200</v>
      </c>
      <c r="M315" s="63"/>
      <c r="N315" s="61">
        <f t="shared" si="40"/>
        <v>3200</v>
      </c>
      <c r="O315" s="63"/>
      <c r="P315" s="61">
        <f t="shared" si="41"/>
        <v>3200</v>
      </c>
      <c r="Q315" s="63"/>
      <c r="R315" s="61">
        <f t="shared" si="39"/>
        <v>3200</v>
      </c>
    </row>
    <row r="316" spans="1:18" ht="30.75" hidden="1" customHeight="1">
      <c r="A316" s="19" t="s">
        <v>342</v>
      </c>
      <c r="B316" s="18" t="s">
        <v>45</v>
      </c>
      <c r="C316" s="18" t="s">
        <v>345</v>
      </c>
      <c r="D316" s="18"/>
      <c r="E316" s="62">
        <f>SUM(E317)</f>
        <v>3200</v>
      </c>
      <c r="F316" s="63"/>
      <c r="G316" s="63"/>
      <c r="H316" s="61">
        <f t="shared" si="42"/>
        <v>3200</v>
      </c>
      <c r="I316" s="63"/>
      <c r="J316" s="61">
        <f t="shared" si="43"/>
        <v>3200</v>
      </c>
      <c r="K316" s="63"/>
      <c r="L316" s="61">
        <f t="shared" si="44"/>
        <v>3200</v>
      </c>
      <c r="M316" s="63"/>
      <c r="N316" s="61">
        <f t="shared" si="40"/>
        <v>3200</v>
      </c>
      <c r="O316" s="63"/>
      <c r="P316" s="61">
        <f t="shared" si="41"/>
        <v>3200</v>
      </c>
      <c r="Q316" s="63"/>
      <c r="R316" s="61">
        <f t="shared" si="39"/>
        <v>3200</v>
      </c>
    </row>
    <row r="317" spans="1:18" ht="93.75" hidden="1" customHeight="1">
      <c r="A317" s="13" t="s">
        <v>213</v>
      </c>
      <c r="B317" s="18" t="s">
        <v>45</v>
      </c>
      <c r="C317" s="18" t="s">
        <v>346</v>
      </c>
      <c r="D317" s="32"/>
      <c r="E317" s="62">
        <f>SUM(E318)</f>
        <v>3200</v>
      </c>
      <c r="F317" s="63"/>
      <c r="G317" s="63"/>
      <c r="H317" s="61">
        <f t="shared" si="42"/>
        <v>3200</v>
      </c>
      <c r="I317" s="63"/>
      <c r="J317" s="61">
        <f t="shared" si="43"/>
        <v>3200</v>
      </c>
      <c r="K317" s="63"/>
      <c r="L317" s="61">
        <f t="shared" si="44"/>
        <v>3200</v>
      </c>
      <c r="M317" s="63"/>
      <c r="N317" s="61">
        <f t="shared" si="40"/>
        <v>3200</v>
      </c>
      <c r="O317" s="63"/>
      <c r="P317" s="61">
        <f t="shared" si="41"/>
        <v>3200</v>
      </c>
      <c r="Q317" s="63"/>
      <c r="R317" s="61">
        <f t="shared" si="39"/>
        <v>3200</v>
      </c>
    </row>
    <row r="318" spans="1:18" ht="23.25" hidden="1" customHeight="1">
      <c r="A318" s="13" t="s">
        <v>84</v>
      </c>
      <c r="B318" s="18" t="s">
        <v>45</v>
      </c>
      <c r="C318" s="18" t="s">
        <v>346</v>
      </c>
      <c r="D318" s="18" t="s">
        <v>394</v>
      </c>
      <c r="E318" s="63">
        <v>3200</v>
      </c>
      <c r="F318" s="63"/>
      <c r="G318" s="63"/>
      <c r="H318" s="61">
        <f t="shared" si="42"/>
        <v>3200</v>
      </c>
      <c r="I318" s="63"/>
      <c r="J318" s="61">
        <f t="shared" si="43"/>
        <v>3200</v>
      </c>
      <c r="K318" s="63"/>
      <c r="L318" s="61">
        <f t="shared" si="44"/>
        <v>3200</v>
      </c>
      <c r="M318" s="63"/>
      <c r="N318" s="61">
        <f t="shared" si="40"/>
        <v>3200</v>
      </c>
      <c r="O318" s="63"/>
      <c r="P318" s="61">
        <f t="shared" si="41"/>
        <v>3200</v>
      </c>
      <c r="Q318" s="63"/>
      <c r="R318" s="61">
        <f t="shared" si="39"/>
        <v>3200</v>
      </c>
    </row>
    <row r="319" spans="1:18" ht="27" hidden="1" customHeight="1">
      <c r="A319" s="12" t="s">
        <v>26</v>
      </c>
      <c r="B319" s="32" t="s">
        <v>243</v>
      </c>
      <c r="C319" s="32"/>
      <c r="D319" s="32"/>
      <c r="E319" s="61">
        <f>E320</f>
        <v>6000</v>
      </c>
      <c r="F319" s="61">
        <f>F320</f>
        <v>0</v>
      </c>
      <c r="G319" s="61"/>
      <c r="H319" s="61">
        <f t="shared" si="42"/>
        <v>6000</v>
      </c>
      <c r="I319" s="61"/>
      <c r="J319" s="61">
        <f t="shared" si="43"/>
        <v>6000</v>
      </c>
      <c r="K319" s="61"/>
      <c r="L319" s="61">
        <f t="shared" si="44"/>
        <v>6000</v>
      </c>
      <c r="M319" s="61"/>
      <c r="N319" s="61">
        <f t="shared" si="40"/>
        <v>6000</v>
      </c>
      <c r="O319" s="61"/>
      <c r="P319" s="61">
        <f t="shared" si="41"/>
        <v>6000</v>
      </c>
      <c r="Q319" s="61"/>
      <c r="R319" s="61">
        <f t="shared" si="39"/>
        <v>6000</v>
      </c>
    </row>
    <row r="320" spans="1:18" ht="35.25" hidden="1" customHeight="1">
      <c r="A320" s="72" t="s">
        <v>578</v>
      </c>
      <c r="B320" s="32" t="s">
        <v>243</v>
      </c>
      <c r="C320" s="32" t="s">
        <v>186</v>
      </c>
      <c r="D320" s="32"/>
      <c r="E320" s="61">
        <f>SUM(E322,E325,E328,E331)</f>
        <v>6000</v>
      </c>
      <c r="F320" s="61">
        <f>SUM(F322,F325,F328,F331)</f>
        <v>0</v>
      </c>
      <c r="G320" s="61"/>
      <c r="H320" s="61">
        <f t="shared" si="42"/>
        <v>6000</v>
      </c>
      <c r="I320" s="61"/>
      <c r="J320" s="61">
        <f t="shared" si="43"/>
        <v>6000</v>
      </c>
      <c r="K320" s="61"/>
      <c r="L320" s="61">
        <f t="shared" si="44"/>
        <v>6000</v>
      </c>
      <c r="M320" s="61"/>
      <c r="N320" s="61">
        <f t="shared" si="40"/>
        <v>6000</v>
      </c>
      <c r="O320" s="61"/>
      <c r="P320" s="61">
        <f t="shared" si="41"/>
        <v>6000</v>
      </c>
      <c r="Q320" s="61"/>
      <c r="R320" s="61">
        <f t="shared" si="39"/>
        <v>6000</v>
      </c>
    </row>
    <row r="321" spans="1:18" ht="34.5" hidden="1" customHeight="1">
      <c r="A321" s="19" t="s">
        <v>389</v>
      </c>
      <c r="B321" s="18" t="s">
        <v>243</v>
      </c>
      <c r="C321" s="18" t="s">
        <v>337</v>
      </c>
      <c r="D321" s="32"/>
      <c r="E321" s="61">
        <f>E322+E325</f>
        <v>5800</v>
      </c>
      <c r="F321" s="61">
        <f>F322+F325</f>
        <v>0</v>
      </c>
      <c r="G321" s="61"/>
      <c r="H321" s="61">
        <f t="shared" si="42"/>
        <v>5800</v>
      </c>
      <c r="I321" s="61"/>
      <c r="J321" s="61">
        <f t="shared" si="43"/>
        <v>5800</v>
      </c>
      <c r="K321" s="61"/>
      <c r="L321" s="61">
        <f t="shared" si="44"/>
        <v>5800</v>
      </c>
      <c r="M321" s="61"/>
      <c r="N321" s="61">
        <f t="shared" si="40"/>
        <v>5800</v>
      </c>
      <c r="O321" s="61"/>
      <c r="P321" s="61">
        <f t="shared" si="41"/>
        <v>5800</v>
      </c>
      <c r="Q321" s="61"/>
      <c r="R321" s="61">
        <f t="shared" si="39"/>
        <v>5800</v>
      </c>
    </row>
    <row r="322" spans="1:18" ht="18" hidden="1" customHeight="1">
      <c r="A322" s="19" t="s">
        <v>201</v>
      </c>
      <c r="B322" s="18" t="s">
        <v>243</v>
      </c>
      <c r="C322" s="18" t="s">
        <v>338</v>
      </c>
      <c r="D322" s="32"/>
      <c r="E322" s="61">
        <f>SUM(E323)+E324</f>
        <v>800</v>
      </c>
      <c r="F322" s="61"/>
      <c r="G322" s="61"/>
      <c r="H322" s="61">
        <f t="shared" si="42"/>
        <v>800</v>
      </c>
      <c r="I322" s="61"/>
      <c r="J322" s="61">
        <f t="shared" si="43"/>
        <v>800</v>
      </c>
      <c r="K322" s="61"/>
      <c r="L322" s="61">
        <f t="shared" si="44"/>
        <v>800</v>
      </c>
      <c r="M322" s="61"/>
      <c r="N322" s="61">
        <f t="shared" si="40"/>
        <v>800</v>
      </c>
      <c r="O322" s="61"/>
      <c r="P322" s="61">
        <f t="shared" si="41"/>
        <v>800</v>
      </c>
      <c r="Q322" s="61"/>
      <c r="R322" s="61">
        <f t="shared" si="39"/>
        <v>800</v>
      </c>
    </row>
    <row r="323" spans="1:18" ht="30.75" hidden="1" customHeight="1">
      <c r="A323" s="14" t="s">
        <v>115</v>
      </c>
      <c r="B323" s="18" t="s">
        <v>243</v>
      </c>
      <c r="C323" s="18" t="s">
        <v>338</v>
      </c>
      <c r="D323" s="18" t="s">
        <v>114</v>
      </c>
      <c r="E323" s="62">
        <v>700</v>
      </c>
      <c r="F323" s="62"/>
      <c r="G323" s="62"/>
      <c r="H323" s="61">
        <f t="shared" si="42"/>
        <v>700</v>
      </c>
      <c r="I323" s="62"/>
      <c r="J323" s="61">
        <f t="shared" si="43"/>
        <v>700</v>
      </c>
      <c r="K323" s="62"/>
      <c r="L323" s="61">
        <f t="shared" si="44"/>
        <v>700</v>
      </c>
      <c r="M323" s="62"/>
      <c r="N323" s="61">
        <f t="shared" si="40"/>
        <v>700</v>
      </c>
      <c r="O323" s="62"/>
      <c r="P323" s="61">
        <f t="shared" si="41"/>
        <v>700</v>
      </c>
      <c r="Q323" s="62"/>
      <c r="R323" s="61">
        <f t="shared" si="39"/>
        <v>700</v>
      </c>
    </row>
    <row r="324" spans="1:18" ht="21" hidden="1" customHeight="1">
      <c r="A324" s="74" t="s">
        <v>216</v>
      </c>
      <c r="B324" s="18" t="s">
        <v>243</v>
      </c>
      <c r="C324" s="18" t="s">
        <v>338</v>
      </c>
      <c r="D324" s="18" t="s">
        <v>226</v>
      </c>
      <c r="E324" s="62">
        <v>100</v>
      </c>
      <c r="F324" s="62"/>
      <c r="G324" s="62"/>
      <c r="H324" s="61">
        <f t="shared" si="42"/>
        <v>100</v>
      </c>
      <c r="I324" s="62"/>
      <c r="J324" s="61">
        <f t="shared" si="43"/>
        <v>100</v>
      </c>
      <c r="K324" s="62"/>
      <c r="L324" s="61">
        <f t="shared" si="44"/>
        <v>100</v>
      </c>
      <c r="M324" s="62"/>
      <c r="N324" s="61">
        <f t="shared" si="40"/>
        <v>100</v>
      </c>
      <c r="O324" s="62"/>
      <c r="P324" s="61">
        <f t="shared" si="41"/>
        <v>100</v>
      </c>
      <c r="Q324" s="62"/>
      <c r="R324" s="61">
        <f t="shared" si="39"/>
        <v>100</v>
      </c>
    </row>
    <row r="325" spans="1:18" ht="33" hidden="1" customHeight="1">
      <c r="A325" s="13" t="s">
        <v>202</v>
      </c>
      <c r="B325" s="18" t="s">
        <v>243</v>
      </c>
      <c r="C325" s="18" t="s">
        <v>559</v>
      </c>
      <c r="D325" s="32"/>
      <c r="E325" s="61">
        <f>E326+E327</f>
        <v>5000</v>
      </c>
      <c r="F325" s="61"/>
      <c r="G325" s="61"/>
      <c r="H325" s="61">
        <f t="shared" si="42"/>
        <v>5000</v>
      </c>
      <c r="I325" s="61"/>
      <c r="J325" s="61">
        <f t="shared" si="43"/>
        <v>5000</v>
      </c>
      <c r="K325" s="61"/>
      <c r="L325" s="61">
        <f t="shared" si="44"/>
        <v>5000</v>
      </c>
      <c r="M325" s="61"/>
      <c r="N325" s="61">
        <f t="shared" si="40"/>
        <v>5000</v>
      </c>
      <c r="O325" s="61"/>
      <c r="P325" s="61">
        <f t="shared" si="41"/>
        <v>5000</v>
      </c>
      <c r="Q325" s="61"/>
      <c r="R325" s="61">
        <f t="shared" si="39"/>
        <v>5000</v>
      </c>
    </row>
    <row r="326" spans="1:18" ht="33" hidden="1" customHeight="1">
      <c r="A326" s="14" t="s">
        <v>115</v>
      </c>
      <c r="B326" s="18" t="s">
        <v>243</v>
      </c>
      <c r="C326" s="18" t="s">
        <v>339</v>
      </c>
      <c r="D326" s="18" t="s">
        <v>114</v>
      </c>
      <c r="E326" s="62">
        <v>1000</v>
      </c>
      <c r="F326" s="62"/>
      <c r="G326" s="62"/>
      <c r="H326" s="61">
        <f t="shared" si="42"/>
        <v>1000</v>
      </c>
      <c r="I326" s="62"/>
      <c r="J326" s="61">
        <f t="shared" si="43"/>
        <v>1000</v>
      </c>
      <c r="K326" s="62"/>
      <c r="L326" s="61">
        <f t="shared" si="44"/>
        <v>1000</v>
      </c>
      <c r="M326" s="62"/>
      <c r="N326" s="61">
        <f t="shared" si="40"/>
        <v>1000</v>
      </c>
      <c r="O326" s="62"/>
      <c r="P326" s="61">
        <f t="shared" si="41"/>
        <v>1000</v>
      </c>
      <c r="Q326" s="62"/>
      <c r="R326" s="61">
        <f t="shared" si="39"/>
        <v>1000</v>
      </c>
    </row>
    <row r="327" spans="1:18" ht="22.5" hidden="1" customHeight="1">
      <c r="A327" s="74" t="s">
        <v>216</v>
      </c>
      <c r="B327" s="18" t="s">
        <v>243</v>
      </c>
      <c r="C327" s="18" t="s">
        <v>339</v>
      </c>
      <c r="D327" s="18" t="s">
        <v>226</v>
      </c>
      <c r="E327" s="62">
        <v>4000</v>
      </c>
      <c r="F327" s="62"/>
      <c r="G327" s="62"/>
      <c r="H327" s="61">
        <f t="shared" si="42"/>
        <v>4000</v>
      </c>
      <c r="I327" s="62"/>
      <c r="J327" s="61">
        <f t="shared" si="43"/>
        <v>4000</v>
      </c>
      <c r="K327" s="62"/>
      <c r="L327" s="61">
        <f t="shared" si="44"/>
        <v>4000</v>
      </c>
      <c r="M327" s="62"/>
      <c r="N327" s="61">
        <f t="shared" si="40"/>
        <v>4000</v>
      </c>
      <c r="O327" s="62"/>
      <c r="P327" s="61">
        <f t="shared" si="41"/>
        <v>4000</v>
      </c>
      <c r="Q327" s="62"/>
      <c r="R327" s="61">
        <f t="shared" si="39"/>
        <v>4000</v>
      </c>
    </row>
    <row r="328" spans="1:18" ht="32.25" hidden="1" customHeight="1">
      <c r="A328" s="19" t="s">
        <v>390</v>
      </c>
      <c r="B328" s="18" t="s">
        <v>243</v>
      </c>
      <c r="C328" s="18" t="s">
        <v>392</v>
      </c>
      <c r="D328" s="18"/>
      <c r="E328" s="61">
        <v>100</v>
      </c>
      <c r="F328" s="61"/>
      <c r="G328" s="61"/>
      <c r="H328" s="61">
        <f t="shared" si="42"/>
        <v>100</v>
      </c>
      <c r="I328" s="61"/>
      <c r="J328" s="61">
        <f t="shared" si="43"/>
        <v>100</v>
      </c>
      <c r="K328" s="61"/>
      <c r="L328" s="61">
        <f t="shared" si="44"/>
        <v>100</v>
      </c>
      <c r="M328" s="61"/>
      <c r="N328" s="61">
        <f t="shared" si="40"/>
        <v>100</v>
      </c>
      <c r="O328" s="61"/>
      <c r="P328" s="61">
        <f t="shared" si="41"/>
        <v>100</v>
      </c>
      <c r="Q328" s="61"/>
      <c r="R328" s="61">
        <f t="shared" si="39"/>
        <v>100</v>
      </c>
    </row>
    <row r="329" spans="1:18" ht="24" hidden="1" customHeight="1">
      <c r="A329" s="13" t="s">
        <v>391</v>
      </c>
      <c r="B329" s="18" t="s">
        <v>243</v>
      </c>
      <c r="C329" s="18" t="s">
        <v>393</v>
      </c>
      <c r="D329" s="18"/>
      <c r="E329" s="62">
        <v>100</v>
      </c>
      <c r="F329" s="62"/>
      <c r="G329" s="62"/>
      <c r="H329" s="61">
        <f t="shared" si="42"/>
        <v>100</v>
      </c>
      <c r="I329" s="62"/>
      <c r="J329" s="61">
        <f t="shared" si="43"/>
        <v>100</v>
      </c>
      <c r="K329" s="62"/>
      <c r="L329" s="61">
        <f t="shared" si="44"/>
        <v>100</v>
      </c>
      <c r="M329" s="62"/>
      <c r="N329" s="61">
        <f t="shared" si="40"/>
        <v>100</v>
      </c>
      <c r="O329" s="62"/>
      <c r="P329" s="61">
        <f t="shared" si="41"/>
        <v>100</v>
      </c>
      <c r="Q329" s="62"/>
      <c r="R329" s="61">
        <f t="shared" si="39"/>
        <v>100</v>
      </c>
    </row>
    <row r="330" spans="1:18" ht="30" hidden="1" customHeight="1">
      <c r="A330" s="14" t="s">
        <v>115</v>
      </c>
      <c r="B330" s="18" t="s">
        <v>243</v>
      </c>
      <c r="C330" s="18" t="s">
        <v>393</v>
      </c>
      <c r="D330" s="18" t="s">
        <v>114</v>
      </c>
      <c r="E330" s="62">
        <v>100</v>
      </c>
      <c r="F330" s="62"/>
      <c r="G330" s="62"/>
      <c r="H330" s="61">
        <f t="shared" si="42"/>
        <v>100</v>
      </c>
      <c r="I330" s="62"/>
      <c r="J330" s="61">
        <f t="shared" si="43"/>
        <v>100</v>
      </c>
      <c r="K330" s="62"/>
      <c r="L330" s="61">
        <f t="shared" si="44"/>
        <v>100</v>
      </c>
      <c r="M330" s="62"/>
      <c r="N330" s="61">
        <f t="shared" si="40"/>
        <v>100</v>
      </c>
      <c r="O330" s="62"/>
      <c r="P330" s="61">
        <f t="shared" si="41"/>
        <v>100</v>
      </c>
      <c r="Q330" s="62"/>
      <c r="R330" s="61">
        <f t="shared" si="39"/>
        <v>100</v>
      </c>
    </row>
    <row r="331" spans="1:18" ht="18.75" hidden="1" customHeight="1">
      <c r="A331" s="13" t="s">
        <v>480</v>
      </c>
      <c r="B331" s="32" t="s">
        <v>243</v>
      </c>
      <c r="C331" s="32" t="s">
        <v>479</v>
      </c>
      <c r="D331" s="32"/>
      <c r="E331" s="61">
        <f>E332</f>
        <v>100</v>
      </c>
      <c r="F331" s="61"/>
      <c r="G331" s="61"/>
      <c r="H331" s="61">
        <f t="shared" si="42"/>
        <v>100</v>
      </c>
      <c r="I331" s="61"/>
      <c r="J331" s="61">
        <f t="shared" si="43"/>
        <v>100</v>
      </c>
      <c r="K331" s="61"/>
      <c r="L331" s="61">
        <f t="shared" si="44"/>
        <v>100</v>
      </c>
      <c r="M331" s="61"/>
      <c r="N331" s="61">
        <f t="shared" si="40"/>
        <v>100</v>
      </c>
      <c r="O331" s="61"/>
      <c r="P331" s="61">
        <f t="shared" si="41"/>
        <v>100</v>
      </c>
      <c r="Q331" s="61"/>
      <c r="R331" s="61">
        <f t="shared" ref="R331:R374" si="46">P331+Q331</f>
        <v>100</v>
      </c>
    </row>
    <row r="332" spans="1:18" ht="33" hidden="1" customHeight="1">
      <c r="A332" s="14" t="s">
        <v>115</v>
      </c>
      <c r="B332" s="18" t="s">
        <v>243</v>
      </c>
      <c r="C332" s="18" t="s">
        <v>479</v>
      </c>
      <c r="D332" s="18" t="s">
        <v>114</v>
      </c>
      <c r="E332" s="62">
        <v>100</v>
      </c>
      <c r="F332" s="62"/>
      <c r="G332" s="62"/>
      <c r="H332" s="61">
        <f t="shared" si="42"/>
        <v>100</v>
      </c>
      <c r="I332" s="62"/>
      <c r="J332" s="61">
        <f t="shared" si="43"/>
        <v>100</v>
      </c>
      <c r="K332" s="62"/>
      <c r="L332" s="61">
        <f t="shared" si="44"/>
        <v>100</v>
      </c>
      <c r="M332" s="62"/>
      <c r="N332" s="61">
        <f t="shared" si="40"/>
        <v>100</v>
      </c>
      <c r="O332" s="62"/>
      <c r="P332" s="61">
        <f t="shared" si="41"/>
        <v>100</v>
      </c>
      <c r="Q332" s="62"/>
      <c r="R332" s="61">
        <f t="shared" si="46"/>
        <v>100</v>
      </c>
    </row>
    <row r="333" spans="1:18" ht="18" customHeight="1">
      <c r="A333" s="12" t="s">
        <v>100</v>
      </c>
      <c r="B333" s="32" t="s">
        <v>48</v>
      </c>
      <c r="C333" s="32"/>
      <c r="D333" s="32"/>
      <c r="E333" s="61">
        <f>SUM(E334)+E346</f>
        <v>17947</v>
      </c>
      <c r="F333" s="61">
        <f t="shared" ref="F333" si="47">SUM(F334)+F346</f>
        <v>0</v>
      </c>
      <c r="G333" s="61">
        <f>G334</f>
        <v>-388.5</v>
      </c>
      <c r="H333" s="61">
        <f t="shared" si="42"/>
        <v>17558.5</v>
      </c>
      <c r="I333" s="61"/>
      <c r="J333" s="61">
        <f t="shared" si="43"/>
        <v>17558.5</v>
      </c>
      <c r="K333" s="61"/>
      <c r="L333" s="61">
        <f t="shared" si="44"/>
        <v>17558.5</v>
      </c>
      <c r="M333" s="61">
        <f>M339+M345</f>
        <v>0</v>
      </c>
      <c r="N333" s="61">
        <f t="shared" si="40"/>
        <v>17558.5</v>
      </c>
      <c r="O333" s="61"/>
      <c r="P333" s="61">
        <f t="shared" si="41"/>
        <v>17558.5</v>
      </c>
      <c r="Q333" s="61">
        <f>Q334</f>
        <v>250</v>
      </c>
      <c r="R333" s="61">
        <f t="shared" si="46"/>
        <v>17808.5</v>
      </c>
    </row>
    <row r="334" spans="1:18" ht="21" customHeight="1">
      <c r="A334" s="12" t="s">
        <v>49</v>
      </c>
      <c r="B334" s="32" t="s">
        <v>248</v>
      </c>
      <c r="C334" s="32"/>
      <c r="D334" s="32"/>
      <c r="E334" s="61">
        <f>SUM(E335)</f>
        <v>16947</v>
      </c>
      <c r="F334" s="61">
        <f t="shared" ref="F334" si="48">SUM(F335)</f>
        <v>0</v>
      </c>
      <c r="G334" s="61">
        <f>G335+G345</f>
        <v>-388.5</v>
      </c>
      <c r="H334" s="61">
        <f t="shared" si="42"/>
        <v>16558.5</v>
      </c>
      <c r="I334" s="61"/>
      <c r="J334" s="61">
        <f t="shared" si="43"/>
        <v>16558.5</v>
      </c>
      <c r="K334" s="61"/>
      <c r="L334" s="61">
        <f t="shared" si="44"/>
        <v>16558.5</v>
      </c>
      <c r="M334" s="61"/>
      <c r="N334" s="61">
        <f t="shared" si="40"/>
        <v>16558.5</v>
      </c>
      <c r="O334" s="61"/>
      <c r="P334" s="61">
        <f t="shared" si="41"/>
        <v>16558.5</v>
      </c>
      <c r="Q334" s="61">
        <f>Q335</f>
        <v>250</v>
      </c>
      <c r="R334" s="61">
        <f t="shared" si="46"/>
        <v>16808.5</v>
      </c>
    </row>
    <row r="335" spans="1:18" ht="44.25" customHeight="1">
      <c r="A335" s="72" t="s">
        <v>585</v>
      </c>
      <c r="B335" s="32" t="s">
        <v>248</v>
      </c>
      <c r="C335" s="32" t="s">
        <v>279</v>
      </c>
      <c r="D335" s="32"/>
      <c r="E335" s="61">
        <f>SUM(E339,E341,E337)</f>
        <v>16947</v>
      </c>
      <c r="F335" s="61">
        <f t="shared" ref="F335:G335" si="49">SUM(F339,F341,F337)</f>
        <v>0</v>
      </c>
      <c r="G335" s="61">
        <f t="shared" si="49"/>
        <v>0</v>
      </c>
      <c r="H335" s="61">
        <f t="shared" si="42"/>
        <v>16947</v>
      </c>
      <c r="I335" s="61"/>
      <c r="J335" s="61">
        <f t="shared" si="43"/>
        <v>16947</v>
      </c>
      <c r="K335" s="61"/>
      <c r="L335" s="61">
        <f t="shared" si="44"/>
        <v>16947</v>
      </c>
      <c r="M335" s="61"/>
      <c r="N335" s="61">
        <f t="shared" si="40"/>
        <v>16947</v>
      </c>
      <c r="O335" s="61"/>
      <c r="P335" s="61">
        <f t="shared" si="41"/>
        <v>16947</v>
      </c>
      <c r="Q335" s="61">
        <f>Q336</f>
        <v>250</v>
      </c>
      <c r="R335" s="61">
        <f t="shared" si="46"/>
        <v>17197</v>
      </c>
    </row>
    <row r="336" spans="1:18" ht="33" customHeight="1">
      <c r="A336" s="19" t="s">
        <v>340</v>
      </c>
      <c r="B336" s="18" t="s">
        <v>248</v>
      </c>
      <c r="C336" s="18" t="s">
        <v>370</v>
      </c>
      <c r="D336" s="32"/>
      <c r="E336" s="61">
        <f>SUM(E338,E340,E341)</f>
        <v>16947</v>
      </c>
      <c r="F336" s="61">
        <f t="shared" ref="F336:G336" si="50">SUM(F338,F340,F341)</f>
        <v>0</v>
      </c>
      <c r="G336" s="61">
        <f t="shared" si="50"/>
        <v>0</v>
      </c>
      <c r="H336" s="61">
        <f t="shared" si="42"/>
        <v>16947</v>
      </c>
      <c r="I336" s="61"/>
      <c r="J336" s="61">
        <f t="shared" si="43"/>
        <v>16947</v>
      </c>
      <c r="K336" s="61"/>
      <c r="L336" s="61">
        <f t="shared" si="44"/>
        <v>16947</v>
      </c>
      <c r="M336" s="61"/>
      <c r="N336" s="61">
        <f t="shared" si="40"/>
        <v>16947</v>
      </c>
      <c r="O336" s="61"/>
      <c r="P336" s="61">
        <f t="shared" si="41"/>
        <v>16947</v>
      </c>
      <c r="Q336" s="61">
        <f>Q337</f>
        <v>250</v>
      </c>
      <c r="R336" s="61">
        <f t="shared" si="46"/>
        <v>17197</v>
      </c>
    </row>
    <row r="337" spans="1:18" ht="24" customHeight="1">
      <c r="A337" s="13" t="s">
        <v>380</v>
      </c>
      <c r="B337" s="18" t="s">
        <v>248</v>
      </c>
      <c r="C337" s="18" t="s">
        <v>371</v>
      </c>
      <c r="D337" s="18"/>
      <c r="E337" s="62">
        <f>SUM(E338)</f>
        <v>1995</v>
      </c>
      <c r="F337" s="62"/>
      <c r="G337" s="62"/>
      <c r="H337" s="61">
        <f t="shared" si="42"/>
        <v>1995</v>
      </c>
      <c r="I337" s="62"/>
      <c r="J337" s="61">
        <f t="shared" si="43"/>
        <v>1995</v>
      </c>
      <c r="K337" s="62"/>
      <c r="L337" s="61">
        <f t="shared" si="44"/>
        <v>1995</v>
      </c>
      <c r="M337" s="62"/>
      <c r="N337" s="61">
        <f t="shared" si="40"/>
        <v>1995</v>
      </c>
      <c r="O337" s="62"/>
      <c r="P337" s="61">
        <f t="shared" si="41"/>
        <v>1995</v>
      </c>
      <c r="Q337" s="62">
        <f>Q338</f>
        <v>250</v>
      </c>
      <c r="R337" s="61">
        <f t="shared" si="46"/>
        <v>2245</v>
      </c>
    </row>
    <row r="338" spans="1:18" ht="33" customHeight="1">
      <c r="A338" s="14" t="s">
        <v>115</v>
      </c>
      <c r="B338" s="18" t="s">
        <v>248</v>
      </c>
      <c r="C338" s="18" t="s">
        <v>371</v>
      </c>
      <c r="D338" s="18" t="s">
        <v>114</v>
      </c>
      <c r="E338" s="62">
        <v>1995</v>
      </c>
      <c r="F338" s="62"/>
      <c r="G338" s="62"/>
      <c r="H338" s="61">
        <f t="shared" si="42"/>
        <v>1995</v>
      </c>
      <c r="I338" s="62"/>
      <c r="J338" s="61">
        <f t="shared" si="43"/>
        <v>1995</v>
      </c>
      <c r="K338" s="62"/>
      <c r="L338" s="61">
        <f t="shared" si="44"/>
        <v>1995</v>
      </c>
      <c r="M338" s="62"/>
      <c r="N338" s="61">
        <f t="shared" si="40"/>
        <v>1995</v>
      </c>
      <c r="O338" s="62"/>
      <c r="P338" s="61">
        <f t="shared" si="41"/>
        <v>1995</v>
      </c>
      <c r="Q338" s="62">
        <v>250</v>
      </c>
      <c r="R338" s="61">
        <f t="shared" si="46"/>
        <v>2245</v>
      </c>
    </row>
    <row r="339" spans="1:18" ht="24" customHeight="1">
      <c r="A339" s="13" t="s">
        <v>379</v>
      </c>
      <c r="B339" s="18" t="s">
        <v>248</v>
      </c>
      <c r="C339" s="18" t="s">
        <v>372</v>
      </c>
      <c r="D339" s="18"/>
      <c r="E339" s="62">
        <f>SUM(E340:E340)</f>
        <v>2110</v>
      </c>
      <c r="F339" s="62"/>
      <c r="G339" s="62"/>
      <c r="H339" s="61">
        <f t="shared" si="42"/>
        <v>2110</v>
      </c>
      <c r="I339" s="62"/>
      <c r="J339" s="61">
        <f t="shared" si="43"/>
        <v>2110</v>
      </c>
      <c r="K339" s="62"/>
      <c r="L339" s="61">
        <f t="shared" si="44"/>
        <v>2110</v>
      </c>
      <c r="M339" s="62">
        <f>M340</f>
        <v>-1000</v>
      </c>
      <c r="N339" s="61">
        <f t="shared" si="40"/>
        <v>1110</v>
      </c>
      <c r="O339" s="62"/>
      <c r="P339" s="61">
        <f t="shared" si="41"/>
        <v>1110</v>
      </c>
      <c r="Q339" s="62">
        <f>Q340</f>
        <v>1000</v>
      </c>
      <c r="R339" s="61">
        <f t="shared" si="46"/>
        <v>2110</v>
      </c>
    </row>
    <row r="340" spans="1:18" ht="19.5" customHeight="1">
      <c r="A340" s="13" t="s">
        <v>378</v>
      </c>
      <c r="B340" s="68" t="s">
        <v>248</v>
      </c>
      <c r="C340" s="18" t="s">
        <v>372</v>
      </c>
      <c r="D340" s="18" t="s">
        <v>376</v>
      </c>
      <c r="E340" s="62">
        <v>2110</v>
      </c>
      <c r="F340" s="62"/>
      <c r="G340" s="62"/>
      <c r="H340" s="61">
        <f t="shared" si="42"/>
        <v>2110</v>
      </c>
      <c r="I340" s="62"/>
      <c r="J340" s="61">
        <f t="shared" si="43"/>
        <v>2110</v>
      </c>
      <c r="K340" s="62"/>
      <c r="L340" s="61">
        <f t="shared" si="44"/>
        <v>2110</v>
      </c>
      <c r="M340" s="62">
        <v>-1000</v>
      </c>
      <c r="N340" s="61">
        <f t="shared" si="40"/>
        <v>1110</v>
      </c>
      <c r="O340" s="62"/>
      <c r="P340" s="61">
        <f t="shared" si="41"/>
        <v>1110</v>
      </c>
      <c r="Q340" s="62">
        <v>1000</v>
      </c>
      <c r="R340" s="61">
        <f t="shared" si="46"/>
        <v>2110</v>
      </c>
    </row>
    <row r="341" spans="1:18" ht="20.25" customHeight="1">
      <c r="A341" s="13" t="s">
        <v>383</v>
      </c>
      <c r="B341" s="18" t="s">
        <v>248</v>
      </c>
      <c r="C341" s="18" t="s">
        <v>373</v>
      </c>
      <c r="D341" s="18"/>
      <c r="E341" s="62">
        <f>SUM(E342:E344)</f>
        <v>12842</v>
      </c>
      <c r="F341" s="62">
        <f t="shared" ref="F341:G341" si="51">SUM(F342:F344)</f>
        <v>0</v>
      </c>
      <c r="G341" s="62">
        <f t="shared" si="51"/>
        <v>0</v>
      </c>
      <c r="H341" s="61">
        <f t="shared" si="42"/>
        <v>12842</v>
      </c>
      <c r="I341" s="62"/>
      <c r="J341" s="61">
        <f t="shared" si="43"/>
        <v>12842</v>
      </c>
      <c r="K341" s="62"/>
      <c r="L341" s="61">
        <f t="shared" si="44"/>
        <v>12842</v>
      </c>
      <c r="M341" s="62"/>
      <c r="N341" s="61">
        <f t="shared" si="40"/>
        <v>12842</v>
      </c>
      <c r="O341" s="62"/>
      <c r="P341" s="61">
        <f t="shared" si="41"/>
        <v>12842</v>
      </c>
      <c r="Q341" s="62"/>
      <c r="R341" s="61">
        <f t="shared" si="46"/>
        <v>12842</v>
      </c>
    </row>
    <row r="342" spans="1:18" ht="19.5" customHeight="1">
      <c r="A342" s="13" t="s">
        <v>547</v>
      </c>
      <c r="B342" s="18" t="s">
        <v>248</v>
      </c>
      <c r="C342" s="18" t="s">
        <v>373</v>
      </c>
      <c r="D342" s="18" t="s">
        <v>376</v>
      </c>
      <c r="E342" s="62">
        <v>11092</v>
      </c>
      <c r="F342" s="62"/>
      <c r="G342" s="62"/>
      <c r="H342" s="61">
        <f t="shared" si="42"/>
        <v>11092</v>
      </c>
      <c r="I342" s="62"/>
      <c r="J342" s="61">
        <f t="shared" si="43"/>
        <v>11092</v>
      </c>
      <c r="K342" s="62"/>
      <c r="L342" s="61">
        <f t="shared" si="44"/>
        <v>11092</v>
      </c>
      <c r="M342" s="62"/>
      <c r="N342" s="61">
        <f t="shared" si="40"/>
        <v>11092</v>
      </c>
      <c r="O342" s="62"/>
      <c r="P342" s="61">
        <f t="shared" si="41"/>
        <v>11092</v>
      </c>
      <c r="Q342" s="62"/>
      <c r="R342" s="61">
        <f t="shared" si="46"/>
        <v>11092</v>
      </c>
    </row>
    <row r="343" spans="1:18" ht="20.25" customHeight="1">
      <c r="A343" s="13" t="s">
        <v>378</v>
      </c>
      <c r="B343" s="18" t="s">
        <v>248</v>
      </c>
      <c r="C343" s="18" t="s">
        <v>546</v>
      </c>
      <c r="D343" s="18" t="s">
        <v>376</v>
      </c>
      <c r="E343" s="62">
        <v>1250</v>
      </c>
      <c r="F343" s="62"/>
      <c r="G343" s="62"/>
      <c r="H343" s="61">
        <f t="shared" si="42"/>
        <v>1250</v>
      </c>
      <c r="I343" s="62"/>
      <c r="J343" s="61">
        <f t="shared" si="43"/>
        <v>1250</v>
      </c>
      <c r="K343" s="62"/>
      <c r="L343" s="61">
        <f t="shared" si="44"/>
        <v>1250</v>
      </c>
      <c r="M343" s="62"/>
      <c r="N343" s="61">
        <f t="shared" si="40"/>
        <v>1250</v>
      </c>
      <c r="O343" s="62"/>
      <c r="P343" s="61">
        <f t="shared" si="41"/>
        <v>1250</v>
      </c>
      <c r="Q343" s="62"/>
      <c r="R343" s="61">
        <f t="shared" si="46"/>
        <v>1250</v>
      </c>
    </row>
    <row r="344" spans="1:18" ht="18" customHeight="1">
      <c r="A344" s="13" t="s">
        <v>447</v>
      </c>
      <c r="B344" s="18" t="s">
        <v>248</v>
      </c>
      <c r="C344" s="18" t="s">
        <v>446</v>
      </c>
      <c r="D344" s="18" t="s">
        <v>376</v>
      </c>
      <c r="E344" s="62">
        <v>500</v>
      </c>
      <c r="F344" s="62"/>
      <c r="G344" s="62"/>
      <c r="H344" s="61">
        <f t="shared" si="42"/>
        <v>500</v>
      </c>
      <c r="I344" s="62"/>
      <c r="J344" s="61">
        <f t="shared" si="43"/>
        <v>500</v>
      </c>
      <c r="K344" s="62"/>
      <c r="L344" s="61">
        <f t="shared" si="44"/>
        <v>500</v>
      </c>
      <c r="M344" s="62"/>
      <c r="N344" s="61">
        <f t="shared" ref="N344:N374" si="52">L344+M344</f>
        <v>500</v>
      </c>
      <c r="O344" s="62"/>
      <c r="P344" s="61">
        <f t="shared" ref="P344:P374" si="53">N344+O344</f>
        <v>500</v>
      </c>
      <c r="Q344" s="62"/>
      <c r="R344" s="61">
        <f t="shared" si="46"/>
        <v>500</v>
      </c>
    </row>
    <row r="345" spans="1:18" ht="59.25" customHeight="1">
      <c r="A345" s="12" t="s">
        <v>565</v>
      </c>
      <c r="B345" s="18" t="s">
        <v>478</v>
      </c>
      <c r="C345" s="18" t="s">
        <v>413</v>
      </c>
      <c r="D345" s="18"/>
      <c r="E345" s="62">
        <f>E346</f>
        <v>1000</v>
      </c>
      <c r="F345" s="62"/>
      <c r="G345" s="62">
        <f>G346</f>
        <v>-388.5</v>
      </c>
      <c r="H345" s="61">
        <f t="shared" ref="H345:H374" si="54">E345+F345+G345</f>
        <v>611.5</v>
      </c>
      <c r="I345" s="62"/>
      <c r="J345" s="61">
        <f t="shared" ref="J345:J374" si="55">H345+I345</f>
        <v>611.5</v>
      </c>
      <c r="K345" s="62"/>
      <c r="L345" s="61">
        <f t="shared" ref="L345:L374" si="56">J345+K345</f>
        <v>611.5</v>
      </c>
      <c r="M345" s="62">
        <f>M346</f>
        <v>1000</v>
      </c>
      <c r="N345" s="61">
        <f t="shared" si="52"/>
        <v>1611.5</v>
      </c>
      <c r="O345" s="62"/>
      <c r="P345" s="61">
        <f t="shared" si="53"/>
        <v>1611.5</v>
      </c>
      <c r="Q345" s="62">
        <f>Q346</f>
        <v>-1000</v>
      </c>
      <c r="R345" s="61">
        <f t="shared" si="46"/>
        <v>611.5</v>
      </c>
    </row>
    <row r="346" spans="1:18" ht="18.75" customHeight="1">
      <c r="A346" s="14" t="s">
        <v>149</v>
      </c>
      <c r="B346" s="18" t="s">
        <v>478</v>
      </c>
      <c r="C346" s="18" t="s">
        <v>413</v>
      </c>
      <c r="D346" s="18" t="s">
        <v>114</v>
      </c>
      <c r="E346" s="62">
        <v>1000</v>
      </c>
      <c r="F346" s="62"/>
      <c r="G346" s="62">
        <v>-388.5</v>
      </c>
      <c r="H346" s="61">
        <f t="shared" si="54"/>
        <v>611.5</v>
      </c>
      <c r="I346" s="62"/>
      <c r="J346" s="61">
        <f t="shared" si="55"/>
        <v>611.5</v>
      </c>
      <c r="K346" s="62"/>
      <c r="L346" s="61">
        <f t="shared" si="56"/>
        <v>611.5</v>
      </c>
      <c r="M346" s="62">
        <v>1000</v>
      </c>
      <c r="N346" s="61">
        <f t="shared" si="52"/>
        <v>1611.5</v>
      </c>
      <c r="O346" s="62"/>
      <c r="P346" s="61">
        <f t="shared" si="53"/>
        <v>1611.5</v>
      </c>
      <c r="Q346" s="62">
        <v>-1000</v>
      </c>
      <c r="R346" s="61">
        <f t="shared" si="46"/>
        <v>611.5</v>
      </c>
    </row>
    <row r="347" spans="1:18" ht="20.25" hidden="1" customHeight="1">
      <c r="A347" s="12" t="s">
        <v>101</v>
      </c>
      <c r="B347" s="32" t="s">
        <v>102</v>
      </c>
      <c r="C347" s="32"/>
      <c r="D347" s="32"/>
      <c r="E347" s="61">
        <f>SUM(E348)</f>
        <v>4000</v>
      </c>
      <c r="F347" s="61">
        <f>SUM(F348)</f>
        <v>0</v>
      </c>
      <c r="G347" s="61"/>
      <c r="H347" s="61">
        <f t="shared" si="54"/>
        <v>4000</v>
      </c>
      <c r="I347" s="61"/>
      <c r="J347" s="61">
        <f t="shared" si="55"/>
        <v>4000</v>
      </c>
      <c r="K347" s="61"/>
      <c r="L347" s="61">
        <f t="shared" si="56"/>
        <v>4000</v>
      </c>
      <c r="M347" s="61"/>
      <c r="N347" s="61">
        <f t="shared" si="52"/>
        <v>4000</v>
      </c>
      <c r="O347" s="61"/>
      <c r="P347" s="61">
        <f t="shared" si="53"/>
        <v>4000</v>
      </c>
      <c r="Q347" s="61"/>
      <c r="R347" s="61">
        <f t="shared" si="46"/>
        <v>4000</v>
      </c>
    </row>
    <row r="348" spans="1:18" ht="20.25" hidden="1" customHeight="1">
      <c r="A348" s="12" t="s">
        <v>224</v>
      </c>
      <c r="B348" s="32" t="s">
        <v>246</v>
      </c>
      <c r="C348" s="32"/>
      <c r="D348" s="32"/>
      <c r="E348" s="61">
        <f>SUM(E350)</f>
        <v>4000</v>
      </c>
      <c r="F348" s="61">
        <f>SUM(F350)</f>
        <v>0</v>
      </c>
      <c r="G348" s="61"/>
      <c r="H348" s="61">
        <f t="shared" si="54"/>
        <v>4000</v>
      </c>
      <c r="I348" s="61"/>
      <c r="J348" s="61">
        <f t="shared" si="55"/>
        <v>4000</v>
      </c>
      <c r="K348" s="61"/>
      <c r="L348" s="61">
        <f t="shared" si="56"/>
        <v>4000</v>
      </c>
      <c r="M348" s="61"/>
      <c r="N348" s="61">
        <f t="shared" si="52"/>
        <v>4000</v>
      </c>
      <c r="O348" s="61"/>
      <c r="P348" s="61">
        <f t="shared" si="53"/>
        <v>4000</v>
      </c>
      <c r="Q348" s="61"/>
      <c r="R348" s="61">
        <f t="shared" si="46"/>
        <v>4000</v>
      </c>
    </row>
    <row r="349" spans="1:18" ht="16.5" hidden="1" customHeight="1">
      <c r="A349" s="13" t="s">
        <v>13</v>
      </c>
      <c r="B349" s="18" t="s">
        <v>246</v>
      </c>
      <c r="C349" s="18" t="s">
        <v>172</v>
      </c>
      <c r="D349" s="18"/>
      <c r="E349" s="62">
        <f t="shared" ref="E349:E351" si="57">SUM(E350)</f>
        <v>4000</v>
      </c>
      <c r="F349" s="62"/>
      <c r="G349" s="62"/>
      <c r="H349" s="61">
        <f t="shared" si="54"/>
        <v>4000</v>
      </c>
      <c r="I349" s="62"/>
      <c r="J349" s="61">
        <f t="shared" si="55"/>
        <v>4000</v>
      </c>
      <c r="K349" s="62"/>
      <c r="L349" s="61">
        <f t="shared" si="56"/>
        <v>4000</v>
      </c>
      <c r="M349" s="62"/>
      <c r="N349" s="61">
        <f t="shared" si="52"/>
        <v>4000</v>
      </c>
      <c r="O349" s="62"/>
      <c r="P349" s="61">
        <f t="shared" si="53"/>
        <v>4000</v>
      </c>
      <c r="Q349" s="62"/>
      <c r="R349" s="61">
        <f t="shared" si="46"/>
        <v>4000</v>
      </c>
    </row>
    <row r="350" spans="1:18" ht="16.5" hidden="1" customHeight="1">
      <c r="A350" s="13" t="s">
        <v>108</v>
      </c>
      <c r="B350" s="18" t="s">
        <v>246</v>
      </c>
      <c r="C350" s="18" t="s">
        <v>280</v>
      </c>
      <c r="D350" s="18"/>
      <c r="E350" s="62">
        <f t="shared" si="57"/>
        <v>4000</v>
      </c>
      <c r="F350" s="62"/>
      <c r="G350" s="62"/>
      <c r="H350" s="61">
        <f t="shared" si="54"/>
        <v>4000</v>
      </c>
      <c r="I350" s="62"/>
      <c r="J350" s="61">
        <f t="shared" si="55"/>
        <v>4000</v>
      </c>
      <c r="K350" s="62"/>
      <c r="L350" s="61">
        <f t="shared" si="56"/>
        <v>4000</v>
      </c>
      <c r="M350" s="62"/>
      <c r="N350" s="61">
        <f t="shared" si="52"/>
        <v>4000</v>
      </c>
      <c r="O350" s="62"/>
      <c r="P350" s="61">
        <f t="shared" si="53"/>
        <v>4000</v>
      </c>
      <c r="Q350" s="62"/>
      <c r="R350" s="61">
        <f t="shared" si="46"/>
        <v>4000</v>
      </c>
    </row>
    <row r="351" spans="1:18" ht="29.25" hidden="1" customHeight="1">
      <c r="A351" s="13" t="s">
        <v>127</v>
      </c>
      <c r="B351" s="18" t="s">
        <v>246</v>
      </c>
      <c r="C351" s="18" t="s">
        <v>281</v>
      </c>
      <c r="D351" s="18"/>
      <c r="E351" s="62">
        <f t="shared" si="57"/>
        <v>4000</v>
      </c>
      <c r="F351" s="62"/>
      <c r="G351" s="62"/>
      <c r="H351" s="61">
        <f t="shared" si="54"/>
        <v>4000</v>
      </c>
      <c r="I351" s="62"/>
      <c r="J351" s="61">
        <f t="shared" si="55"/>
        <v>4000</v>
      </c>
      <c r="K351" s="62"/>
      <c r="L351" s="61">
        <f t="shared" si="56"/>
        <v>4000</v>
      </c>
      <c r="M351" s="62"/>
      <c r="N351" s="61">
        <f t="shared" si="52"/>
        <v>4000</v>
      </c>
      <c r="O351" s="62"/>
      <c r="P351" s="61">
        <f t="shared" si="53"/>
        <v>4000</v>
      </c>
      <c r="Q351" s="62"/>
      <c r="R351" s="61">
        <f t="shared" si="46"/>
        <v>4000</v>
      </c>
    </row>
    <row r="352" spans="1:18" ht="15.75" hidden="1" customHeight="1">
      <c r="A352" s="13" t="s">
        <v>40</v>
      </c>
      <c r="B352" s="18" t="s">
        <v>246</v>
      </c>
      <c r="C352" s="18" t="s">
        <v>281</v>
      </c>
      <c r="D352" s="18" t="s">
        <v>397</v>
      </c>
      <c r="E352" s="62">
        <v>4000</v>
      </c>
      <c r="F352" s="62"/>
      <c r="G352" s="62"/>
      <c r="H352" s="61">
        <f t="shared" si="54"/>
        <v>4000</v>
      </c>
      <c r="I352" s="62"/>
      <c r="J352" s="61">
        <f t="shared" si="55"/>
        <v>4000</v>
      </c>
      <c r="K352" s="62"/>
      <c r="L352" s="61">
        <f t="shared" si="56"/>
        <v>4000</v>
      </c>
      <c r="M352" s="62"/>
      <c r="N352" s="61">
        <f t="shared" si="52"/>
        <v>4000</v>
      </c>
      <c r="O352" s="62"/>
      <c r="P352" s="61">
        <f t="shared" si="53"/>
        <v>4000</v>
      </c>
      <c r="Q352" s="62"/>
      <c r="R352" s="61">
        <f t="shared" si="46"/>
        <v>4000</v>
      </c>
    </row>
    <row r="353" spans="1:18" ht="29.25" hidden="1" customHeight="1">
      <c r="A353" s="12" t="s">
        <v>103</v>
      </c>
      <c r="B353" s="32" t="s">
        <v>244</v>
      </c>
      <c r="C353" s="32"/>
      <c r="D353" s="32"/>
      <c r="E353" s="61">
        <f>SUM(E354)</f>
        <v>0</v>
      </c>
      <c r="F353" s="61"/>
      <c r="G353" s="61"/>
      <c r="H353" s="61">
        <f t="shared" si="54"/>
        <v>0</v>
      </c>
      <c r="I353" s="61"/>
      <c r="J353" s="61">
        <f t="shared" si="55"/>
        <v>0</v>
      </c>
      <c r="K353" s="61"/>
      <c r="L353" s="61">
        <f t="shared" si="56"/>
        <v>0</v>
      </c>
      <c r="M353" s="61"/>
      <c r="N353" s="61">
        <f t="shared" si="52"/>
        <v>0</v>
      </c>
      <c r="O353" s="61"/>
      <c r="P353" s="61">
        <f t="shared" si="53"/>
        <v>0</v>
      </c>
      <c r="Q353" s="61"/>
      <c r="R353" s="61">
        <f t="shared" si="46"/>
        <v>0</v>
      </c>
    </row>
    <row r="354" spans="1:18" ht="29.25" hidden="1" customHeight="1">
      <c r="A354" s="72" t="s">
        <v>56</v>
      </c>
      <c r="B354" s="32" t="s">
        <v>245</v>
      </c>
      <c r="C354" s="32"/>
      <c r="D354" s="32"/>
      <c r="E354" s="61">
        <f>SUM(E357)</f>
        <v>0</v>
      </c>
      <c r="F354" s="61"/>
      <c r="G354" s="61"/>
      <c r="H354" s="61">
        <f t="shared" si="54"/>
        <v>0</v>
      </c>
      <c r="I354" s="61"/>
      <c r="J354" s="61">
        <f t="shared" si="55"/>
        <v>0</v>
      </c>
      <c r="K354" s="61"/>
      <c r="L354" s="61">
        <f t="shared" si="56"/>
        <v>0</v>
      </c>
      <c r="M354" s="61"/>
      <c r="N354" s="61">
        <f t="shared" si="52"/>
        <v>0</v>
      </c>
      <c r="O354" s="61"/>
      <c r="P354" s="61">
        <f t="shared" si="53"/>
        <v>0</v>
      </c>
      <c r="Q354" s="61"/>
      <c r="R354" s="61">
        <f t="shared" si="46"/>
        <v>0</v>
      </c>
    </row>
    <row r="355" spans="1:18" ht="18" hidden="1" customHeight="1">
      <c r="A355" s="13" t="s">
        <v>13</v>
      </c>
      <c r="B355" s="18" t="s">
        <v>245</v>
      </c>
      <c r="C355" s="18" t="s">
        <v>172</v>
      </c>
      <c r="D355" s="18"/>
      <c r="E355" s="62">
        <f t="shared" ref="E355:E357" si="58">SUM(E356)</f>
        <v>0</v>
      </c>
      <c r="F355" s="62"/>
      <c r="G355" s="62"/>
      <c r="H355" s="61">
        <f t="shared" si="54"/>
        <v>0</v>
      </c>
      <c r="I355" s="62"/>
      <c r="J355" s="61">
        <f t="shared" si="55"/>
        <v>0</v>
      </c>
      <c r="K355" s="62"/>
      <c r="L355" s="61">
        <f t="shared" si="56"/>
        <v>0</v>
      </c>
      <c r="M355" s="62"/>
      <c r="N355" s="61">
        <f t="shared" si="52"/>
        <v>0</v>
      </c>
      <c r="O355" s="62"/>
      <c r="P355" s="61">
        <f t="shared" si="53"/>
        <v>0</v>
      </c>
      <c r="Q355" s="62"/>
      <c r="R355" s="61">
        <f t="shared" si="46"/>
        <v>0</v>
      </c>
    </row>
    <row r="356" spans="1:18" ht="15" hidden="1" customHeight="1">
      <c r="A356" s="19" t="s">
        <v>218</v>
      </c>
      <c r="B356" s="18" t="s">
        <v>245</v>
      </c>
      <c r="C356" s="18" t="s">
        <v>282</v>
      </c>
      <c r="D356" s="18"/>
      <c r="E356" s="62">
        <f t="shared" si="58"/>
        <v>0</v>
      </c>
      <c r="F356" s="62"/>
      <c r="G356" s="62"/>
      <c r="H356" s="61">
        <f t="shared" si="54"/>
        <v>0</v>
      </c>
      <c r="I356" s="62"/>
      <c r="J356" s="61">
        <f t="shared" si="55"/>
        <v>0</v>
      </c>
      <c r="K356" s="62"/>
      <c r="L356" s="61">
        <f t="shared" si="56"/>
        <v>0</v>
      </c>
      <c r="M356" s="62"/>
      <c r="N356" s="61">
        <f t="shared" si="52"/>
        <v>0</v>
      </c>
      <c r="O356" s="62"/>
      <c r="P356" s="61">
        <f t="shared" si="53"/>
        <v>0</v>
      </c>
      <c r="Q356" s="62"/>
      <c r="R356" s="61">
        <f t="shared" si="46"/>
        <v>0</v>
      </c>
    </row>
    <row r="357" spans="1:18" ht="18" hidden="1" customHeight="1">
      <c r="A357" s="79" t="s">
        <v>91</v>
      </c>
      <c r="B357" s="18" t="s">
        <v>245</v>
      </c>
      <c r="C357" s="18" t="s">
        <v>283</v>
      </c>
      <c r="D357" s="18"/>
      <c r="E357" s="62">
        <f t="shared" si="58"/>
        <v>0</v>
      </c>
      <c r="F357" s="62"/>
      <c r="G357" s="62"/>
      <c r="H357" s="61">
        <f t="shared" si="54"/>
        <v>0</v>
      </c>
      <c r="I357" s="62"/>
      <c r="J357" s="61">
        <f t="shared" si="55"/>
        <v>0</v>
      </c>
      <c r="K357" s="62"/>
      <c r="L357" s="61">
        <f t="shared" si="56"/>
        <v>0</v>
      </c>
      <c r="M357" s="62"/>
      <c r="N357" s="61">
        <f t="shared" si="52"/>
        <v>0</v>
      </c>
      <c r="O357" s="62"/>
      <c r="P357" s="61">
        <f t="shared" si="53"/>
        <v>0</v>
      </c>
      <c r="Q357" s="62"/>
      <c r="R357" s="61">
        <f t="shared" si="46"/>
        <v>0</v>
      </c>
    </row>
    <row r="358" spans="1:18" ht="22.5" hidden="1" customHeight="1">
      <c r="A358" s="13" t="s">
        <v>218</v>
      </c>
      <c r="B358" s="18" t="s">
        <v>245</v>
      </c>
      <c r="C358" s="18" t="s">
        <v>283</v>
      </c>
      <c r="D358" s="18" t="s">
        <v>38</v>
      </c>
      <c r="E358" s="62">
        <v>0</v>
      </c>
      <c r="F358" s="62"/>
      <c r="G358" s="62"/>
      <c r="H358" s="61">
        <f t="shared" si="54"/>
        <v>0</v>
      </c>
      <c r="I358" s="62"/>
      <c r="J358" s="61">
        <f t="shared" si="55"/>
        <v>0</v>
      </c>
      <c r="K358" s="62"/>
      <c r="L358" s="61">
        <f t="shared" si="56"/>
        <v>0</v>
      </c>
      <c r="M358" s="62"/>
      <c r="N358" s="61">
        <f t="shared" si="52"/>
        <v>0</v>
      </c>
      <c r="O358" s="62"/>
      <c r="P358" s="61">
        <f t="shared" si="53"/>
        <v>0</v>
      </c>
      <c r="Q358" s="62"/>
      <c r="R358" s="61">
        <f t="shared" si="46"/>
        <v>0</v>
      </c>
    </row>
    <row r="359" spans="1:18" ht="55.5" hidden="1" customHeight="1">
      <c r="A359" s="72" t="s">
        <v>105</v>
      </c>
      <c r="B359" s="32" t="s">
        <v>104</v>
      </c>
      <c r="C359" s="32"/>
      <c r="D359" s="32"/>
      <c r="E359" s="61">
        <f>SUM(E361)</f>
        <v>34606.400000000001</v>
      </c>
      <c r="F359" s="61">
        <f>SUM(F361)</f>
        <v>0</v>
      </c>
      <c r="G359" s="61"/>
      <c r="H359" s="61">
        <f t="shared" si="54"/>
        <v>34606.400000000001</v>
      </c>
      <c r="I359" s="61">
        <f>I372</f>
        <v>1445</v>
      </c>
      <c r="J359" s="61">
        <f t="shared" si="55"/>
        <v>36051.4</v>
      </c>
      <c r="K359" s="61">
        <f>K372</f>
        <v>1145</v>
      </c>
      <c r="L359" s="61">
        <f t="shared" si="56"/>
        <v>37196.400000000001</v>
      </c>
      <c r="M359" s="61">
        <f>M372</f>
        <v>1815</v>
      </c>
      <c r="N359" s="61">
        <f t="shared" si="52"/>
        <v>39011.4</v>
      </c>
      <c r="O359" s="61">
        <f>O372</f>
        <v>13560</v>
      </c>
      <c r="P359" s="61">
        <f t="shared" si="53"/>
        <v>52571.4</v>
      </c>
      <c r="Q359" s="61"/>
      <c r="R359" s="61">
        <f t="shared" si="46"/>
        <v>52571.4</v>
      </c>
    </row>
    <row r="360" spans="1:18" ht="48" hidden="1" customHeight="1">
      <c r="A360" s="72" t="s">
        <v>215</v>
      </c>
      <c r="B360" s="32" t="s">
        <v>57</v>
      </c>
      <c r="C360" s="32"/>
      <c r="D360" s="32"/>
      <c r="E360" s="61">
        <f>E361</f>
        <v>34606.400000000001</v>
      </c>
      <c r="F360" s="61">
        <f>F361</f>
        <v>0</v>
      </c>
      <c r="G360" s="61"/>
      <c r="H360" s="61">
        <f t="shared" si="54"/>
        <v>34606.400000000001</v>
      </c>
      <c r="I360" s="61"/>
      <c r="J360" s="61">
        <f t="shared" si="55"/>
        <v>34606.400000000001</v>
      </c>
      <c r="K360" s="61"/>
      <c r="L360" s="61">
        <f t="shared" si="56"/>
        <v>34606.400000000001</v>
      </c>
      <c r="M360" s="61"/>
      <c r="N360" s="61">
        <f t="shared" si="52"/>
        <v>34606.400000000001</v>
      </c>
      <c r="O360" s="61"/>
      <c r="P360" s="61">
        <f t="shared" si="53"/>
        <v>34606.400000000001</v>
      </c>
      <c r="Q360" s="61"/>
      <c r="R360" s="61">
        <f t="shared" si="46"/>
        <v>34606.400000000001</v>
      </c>
    </row>
    <row r="361" spans="1:18" ht="23.25" hidden="1" customHeight="1">
      <c r="A361" s="12" t="s">
        <v>13</v>
      </c>
      <c r="B361" s="32" t="s">
        <v>57</v>
      </c>
      <c r="C361" s="32" t="s">
        <v>172</v>
      </c>
      <c r="D361" s="32"/>
      <c r="E361" s="61">
        <f>SUM(E362,E367)</f>
        <v>34606.400000000001</v>
      </c>
      <c r="F361" s="61">
        <f>SUM(F362,F367)</f>
        <v>0</v>
      </c>
      <c r="G361" s="61"/>
      <c r="H361" s="61">
        <f t="shared" si="54"/>
        <v>34606.400000000001</v>
      </c>
      <c r="I361" s="61"/>
      <c r="J361" s="61">
        <f t="shared" si="55"/>
        <v>34606.400000000001</v>
      </c>
      <c r="K361" s="61"/>
      <c r="L361" s="61">
        <f t="shared" si="56"/>
        <v>34606.400000000001</v>
      </c>
      <c r="M361" s="61"/>
      <c r="N361" s="61">
        <f t="shared" si="52"/>
        <v>34606.400000000001</v>
      </c>
      <c r="O361" s="61"/>
      <c r="P361" s="61">
        <f t="shared" si="53"/>
        <v>34606.400000000001</v>
      </c>
      <c r="Q361" s="61"/>
      <c r="R361" s="61">
        <f t="shared" si="46"/>
        <v>34606.400000000001</v>
      </c>
    </row>
    <row r="362" spans="1:18" ht="21.75" hidden="1" customHeight="1">
      <c r="A362" s="72" t="s">
        <v>29</v>
      </c>
      <c r="B362" s="32" t="s">
        <v>57</v>
      </c>
      <c r="C362" s="32" t="s">
        <v>190</v>
      </c>
      <c r="D362" s="32"/>
      <c r="E362" s="61">
        <f>SUM(E363,E365)</f>
        <v>24089.7</v>
      </c>
      <c r="F362" s="61"/>
      <c r="G362" s="61"/>
      <c r="H362" s="61">
        <f t="shared" si="54"/>
        <v>24089.7</v>
      </c>
      <c r="I362" s="61"/>
      <c r="J362" s="61">
        <f t="shared" si="55"/>
        <v>24089.7</v>
      </c>
      <c r="K362" s="61"/>
      <c r="L362" s="61">
        <f t="shared" si="56"/>
        <v>24089.7</v>
      </c>
      <c r="M362" s="61"/>
      <c r="N362" s="61">
        <f t="shared" si="52"/>
        <v>24089.7</v>
      </c>
      <c r="O362" s="61"/>
      <c r="P362" s="61">
        <f t="shared" si="53"/>
        <v>24089.7</v>
      </c>
      <c r="Q362" s="61"/>
      <c r="R362" s="61">
        <f t="shared" si="46"/>
        <v>24089.7</v>
      </c>
    </row>
    <row r="363" spans="1:18" ht="42.75" hidden="1" customHeight="1">
      <c r="A363" s="15" t="s">
        <v>32</v>
      </c>
      <c r="B363" s="18" t="s">
        <v>57</v>
      </c>
      <c r="C363" s="18" t="s">
        <v>365</v>
      </c>
      <c r="D363" s="18"/>
      <c r="E363" s="62">
        <f>SUM(E364)</f>
        <v>2089.6999999999998</v>
      </c>
      <c r="F363" s="62"/>
      <c r="G363" s="62"/>
      <c r="H363" s="61">
        <f t="shared" si="54"/>
        <v>2089.6999999999998</v>
      </c>
      <c r="I363" s="62"/>
      <c r="J363" s="61">
        <f t="shared" si="55"/>
        <v>2089.6999999999998</v>
      </c>
      <c r="K363" s="62"/>
      <c r="L363" s="61">
        <f t="shared" si="56"/>
        <v>2089.6999999999998</v>
      </c>
      <c r="M363" s="62"/>
      <c r="N363" s="61">
        <f t="shared" si="52"/>
        <v>2089.6999999999998</v>
      </c>
      <c r="O363" s="62"/>
      <c r="P363" s="61">
        <f t="shared" si="53"/>
        <v>2089.6999999999998</v>
      </c>
      <c r="Q363" s="62"/>
      <c r="R363" s="61">
        <f t="shared" si="46"/>
        <v>2089.6999999999998</v>
      </c>
    </row>
    <row r="364" spans="1:18" ht="19.5" hidden="1" customHeight="1">
      <c r="A364" s="15" t="s">
        <v>241</v>
      </c>
      <c r="B364" s="18" t="s">
        <v>57</v>
      </c>
      <c r="C364" s="18" t="s">
        <v>365</v>
      </c>
      <c r="D364" s="18" t="s">
        <v>240</v>
      </c>
      <c r="E364" s="27">
        <v>2089.6999999999998</v>
      </c>
      <c r="F364" s="27"/>
      <c r="G364" s="27"/>
      <c r="H364" s="61">
        <f t="shared" si="54"/>
        <v>2089.6999999999998</v>
      </c>
      <c r="I364" s="27"/>
      <c r="J364" s="61">
        <f t="shared" si="55"/>
        <v>2089.6999999999998</v>
      </c>
      <c r="K364" s="27"/>
      <c r="L364" s="61">
        <f t="shared" si="56"/>
        <v>2089.6999999999998</v>
      </c>
      <c r="M364" s="27"/>
      <c r="N364" s="61">
        <f t="shared" si="52"/>
        <v>2089.6999999999998</v>
      </c>
      <c r="O364" s="27"/>
      <c r="P364" s="61">
        <f t="shared" si="53"/>
        <v>2089.6999999999998</v>
      </c>
      <c r="Q364" s="27"/>
      <c r="R364" s="61">
        <f t="shared" si="46"/>
        <v>2089.6999999999998</v>
      </c>
    </row>
    <row r="365" spans="1:18" ht="41.25" hidden="1" customHeight="1">
      <c r="A365" s="15" t="s">
        <v>33</v>
      </c>
      <c r="B365" s="34" t="s">
        <v>57</v>
      </c>
      <c r="C365" s="34" t="s">
        <v>284</v>
      </c>
      <c r="D365" s="34"/>
      <c r="E365" s="62">
        <f>SUM(E366)</f>
        <v>22000</v>
      </c>
      <c r="F365" s="62"/>
      <c r="G365" s="62"/>
      <c r="H365" s="61">
        <f t="shared" si="54"/>
        <v>22000</v>
      </c>
      <c r="I365" s="62"/>
      <c r="J365" s="61">
        <f t="shared" si="55"/>
        <v>22000</v>
      </c>
      <c r="K365" s="62"/>
      <c r="L365" s="61">
        <f t="shared" si="56"/>
        <v>22000</v>
      </c>
      <c r="M365" s="62"/>
      <c r="N365" s="61">
        <f t="shared" si="52"/>
        <v>22000</v>
      </c>
      <c r="O365" s="62"/>
      <c r="P365" s="61">
        <f t="shared" si="53"/>
        <v>22000</v>
      </c>
      <c r="Q365" s="62"/>
      <c r="R365" s="61">
        <f t="shared" si="46"/>
        <v>22000</v>
      </c>
    </row>
    <row r="366" spans="1:18" ht="18" hidden="1" customHeight="1">
      <c r="A366" s="15" t="s">
        <v>241</v>
      </c>
      <c r="B366" s="34" t="s">
        <v>57</v>
      </c>
      <c r="C366" s="34" t="s">
        <v>284</v>
      </c>
      <c r="D366" s="34" t="s">
        <v>240</v>
      </c>
      <c r="E366" s="27">
        <v>22000</v>
      </c>
      <c r="F366" s="27"/>
      <c r="G366" s="27"/>
      <c r="H366" s="61">
        <f t="shared" si="54"/>
        <v>22000</v>
      </c>
      <c r="I366" s="27"/>
      <c r="J366" s="61">
        <f t="shared" si="55"/>
        <v>22000</v>
      </c>
      <c r="K366" s="27"/>
      <c r="L366" s="61">
        <f t="shared" si="56"/>
        <v>22000</v>
      </c>
      <c r="M366" s="27"/>
      <c r="N366" s="61">
        <f t="shared" si="52"/>
        <v>22000</v>
      </c>
      <c r="O366" s="27"/>
      <c r="P366" s="61">
        <f t="shared" si="53"/>
        <v>22000</v>
      </c>
      <c r="Q366" s="27"/>
      <c r="R366" s="61">
        <f t="shared" si="46"/>
        <v>22000</v>
      </c>
    </row>
    <row r="367" spans="1:18" ht="19.5" hidden="1" customHeight="1">
      <c r="A367" s="72" t="s">
        <v>35</v>
      </c>
      <c r="B367" s="32" t="s">
        <v>57</v>
      </c>
      <c r="C367" s="32" t="s">
        <v>259</v>
      </c>
      <c r="D367" s="32"/>
      <c r="E367" s="61">
        <f>SUM(E368,E370)</f>
        <v>10516.7</v>
      </c>
      <c r="F367" s="61"/>
      <c r="G367" s="61"/>
      <c r="H367" s="61">
        <f t="shared" si="54"/>
        <v>10516.7</v>
      </c>
      <c r="I367" s="61"/>
      <c r="J367" s="61">
        <f t="shared" si="55"/>
        <v>10516.7</v>
      </c>
      <c r="K367" s="61"/>
      <c r="L367" s="61">
        <f t="shared" si="56"/>
        <v>10516.7</v>
      </c>
      <c r="M367" s="61"/>
      <c r="N367" s="61">
        <f t="shared" si="52"/>
        <v>10516.7</v>
      </c>
      <c r="O367" s="61"/>
      <c r="P367" s="61">
        <f t="shared" si="53"/>
        <v>10516.7</v>
      </c>
      <c r="Q367" s="61"/>
      <c r="R367" s="61">
        <f t="shared" si="46"/>
        <v>10516.7</v>
      </c>
    </row>
    <row r="368" spans="1:18" ht="47.25" hidden="1" customHeight="1">
      <c r="A368" s="15" t="s">
        <v>31</v>
      </c>
      <c r="B368" s="18" t="s">
        <v>57</v>
      </c>
      <c r="C368" s="18" t="s">
        <v>366</v>
      </c>
      <c r="D368" s="18"/>
      <c r="E368" s="62">
        <f>E369</f>
        <v>2516.6999999999998</v>
      </c>
      <c r="F368" s="62"/>
      <c r="G368" s="62"/>
      <c r="H368" s="61">
        <f t="shared" si="54"/>
        <v>2516.6999999999998</v>
      </c>
      <c r="I368" s="62"/>
      <c r="J368" s="61">
        <f t="shared" si="55"/>
        <v>2516.6999999999998</v>
      </c>
      <c r="K368" s="62"/>
      <c r="L368" s="61">
        <f t="shared" si="56"/>
        <v>2516.6999999999998</v>
      </c>
      <c r="M368" s="62"/>
      <c r="N368" s="61">
        <f t="shared" si="52"/>
        <v>2516.6999999999998</v>
      </c>
      <c r="O368" s="62"/>
      <c r="P368" s="61">
        <f t="shared" si="53"/>
        <v>2516.6999999999998</v>
      </c>
      <c r="Q368" s="62"/>
      <c r="R368" s="61">
        <f t="shared" si="46"/>
        <v>2516.6999999999998</v>
      </c>
    </row>
    <row r="369" spans="1:18" ht="18.75" hidden="1" customHeight="1">
      <c r="A369" s="15" t="s">
        <v>241</v>
      </c>
      <c r="B369" s="18" t="s">
        <v>57</v>
      </c>
      <c r="C369" s="18" t="s">
        <v>366</v>
      </c>
      <c r="D369" s="18" t="s">
        <v>240</v>
      </c>
      <c r="E369" s="62">
        <v>2516.6999999999998</v>
      </c>
      <c r="F369" s="62"/>
      <c r="G369" s="62"/>
      <c r="H369" s="61">
        <f t="shared" si="54"/>
        <v>2516.6999999999998</v>
      </c>
      <c r="I369" s="62"/>
      <c r="J369" s="61">
        <f t="shared" si="55"/>
        <v>2516.6999999999998</v>
      </c>
      <c r="K369" s="62"/>
      <c r="L369" s="61">
        <f t="shared" si="56"/>
        <v>2516.6999999999998</v>
      </c>
      <c r="M369" s="62"/>
      <c r="N369" s="61">
        <f t="shared" si="52"/>
        <v>2516.6999999999998</v>
      </c>
      <c r="O369" s="62"/>
      <c r="P369" s="61">
        <f t="shared" si="53"/>
        <v>2516.6999999999998</v>
      </c>
      <c r="Q369" s="62"/>
      <c r="R369" s="61">
        <f t="shared" si="46"/>
        <v>2516.6999999999998</v>
      </c>
    </row>
    <row r="370" spans="1:18" ht="42.75" hidden="1" customHeight="1">
      <c r="A370" s="15" t="s">
        <v>528</v>
      </c>
      <c r="B370" s="34" t="s">
        <v>57</v>
      </c>
      <c r="C370" s="34" t="s">
        <v>285</v>
      </c>
      <c r="D370" s="34"/>
      <c r="E370" s="62">
        <f>E371</f>
        <v>8000</v>
      </c>
      <c r="F370" s="62"/>
      <c r="G370" s="62"/>
      <c r="H370" s="61">
        <f t="shared" si="54"/>
        <v>8000</v>
      </c>
      <c r="I370" s="62"/>
      <c r="J370" s="61">
        <f t="shared" si="55"/>
        <v>8000</v>
      </c>
      <c r="K370" s="62"/>
      <c r="L370" s="61">
        <f t="shared" si="56"/>
        <v>8000</v>
      </c>
      <c r="M370" s="62"/>
      <c r="N370" s="61">
        <f t="shared" si="52"/>
        <v>8000</v>
      </c>
      <c r="O370" s="62"/>
      <c r="P370" s="61">
        <f t="shared" si="53"/>
        <v>8000</v>
      </c>
      <c r="Q370" s="62"/>
      <c r="R370" s="61">
        <f t="shared" si="46"/>
        <v>8000</v>
      </c>
    </row>
    <row r="371" spans="1:18" ht="25.5" hidden="1" customHeight="1">
      <c r="A371" s="15" t="s">
        <v>241</v>
      </c>
      <c r="B371" s="34" t="s">
        <v>57</v>
      </c>
      <c r="C371" s="34" t="s">
        <v>285</v>
      </c>
      <c r="D371" s="34" t="s">
        <v>240</v>
      </c>
      <c r="E371" s="27">
        <v>8000</v>
      </c>
      <c r="F371" s="27"/>
      <c r="G371" s="27"/>
      <c r="H371" s="61">
        <f t="shared" si="54"/>
        <v>8000</v>
      </c>
      <c r="I371" s="27"/>
      <c r="J371" s="61">
        <f t="shared" si="55"/>
        <v>8000</v>
      </c>
      <c r="K371" s="27"/>
      <c r="L371" s="61">
        <f t="shared" si="56"/>
        <v>8000</v>
      </c>
      <c r="M371" s="27"/>
      <c r="N371" s="61">
        <f t="shared" si="52"/>
        <v>8000</v>
      </c>
      <c r="O371" s="27"/>
      <c r="P371" s="61">
        <f t="shared" si="53"/>
        <v>8000</v>
      </c>
      <c r="Q371" s="27"/>
      <c r="R371" s="61">
        <f t="shared" si="46"/>
        <v>8000</v>
      </c>
    </row>
    <row r="372" spans="1:18" ht="24.75" hidden="1" customHeight="1">
      <c r="A372" s="80" t="s">
        <v>509</v>
      </c>
      <c r="B372" s="81">
        <v>1403</v>
      </c>
      <c r="C372" s="75"/>
      <c r="D372" s="145"/>
      <c r="E372" s="146"/>
      <c r="F372" s="146"/>
      <c r="G372" s="146"/>
      <c r="H372" s="61">
        <f t="shared" si="54"/>
        <v>0</v>
      </c>
      <c r="I372" s="77">
        <f>I374</f>
        <v>1445</v>
      </c>
      <c r="J372" s="61">
        <f t="shared" si="55"/>
        <v>1445</v>
      </c>
      <c r="K372" s="77">
        <f>K374</f>
        <v>1145</v>
      </c>
      <c r="L372" s="61">
        <f t="shared" si="56"/>
        <v>2590</v>
      </c>
      <c r="M372" s="77">
        <f>M373+M374</f>
        <v>1815</v>
      </c>
      <c r="N372" s="61">
        <f t="shared" si="52"/>
        <v>4405</v>
      </c>
      <c r="O372" s="77">
        <f>O374+O373</f>
        <v>13560</v>
      </c>
      <c r="P372" s="61">
        <f t="shared" si="53"/>
        <v>17965</v>
      </c>
      <c r="Q372" s="77"/>
      <c r="R372" s="61">
        <f t="shared" si="46"/>
        <v>17965</v>
      </c>
    </row>
    <row r="373" spans="1:18" ht="30" hidden="1" customHeight="1">
      <c r="A373" s="71" t="s">
        <v>630</v>
      </c>
      <c r="B373" s="231">
        <v>1403</v>
      </c>
      <c r="C373" s="34" t="s">
        <v>629</v>
      </c>
      <c r="D373" s="34" t="s">
        <v>626</v>
      </c>
      <c r="E373" s="146"/>
      <c r="F373" s="146"/>
      <c r="G373" s="146"/>
      <c r="H373" s="61"/>
      <c r="I373" s="77"/>
      <c r="J373" s="61"/>
      <c r="K373" s="77"/>
      <c r="L373" s="62"/>
      <c r="M373" s="63">
        <v>370</v>
      </c>
      <c r="N373" s="61">
        <f t="shared" si="52"/>
        <v>370</v>
      </c>
      <c r="O373" s="63">
        <v>2000</v>
      </c>
      <c r="P373" s="61">
        <f t="shared" si="53"/>
        <v>2370</v>
      </c>
      <c r="Q373" s="63"/>
      <c r="R373" s="61">
        <f t="shared" si="46"/>
        <v>2370</v>
      </c>
    </row>
    <row r="374" spans="1:18" ht="33" hidden="1" customHeight="1">
      <c r="A374" s="71" t="s">
        <v>625</v>
      </c>
      <c r="B374" s="34" t="s">
        <v>508</v>
      </c>
      <c r="C374" s="34" t="s">
        <v>627</v>
      </c>
      <c r="D374" s="34" t="s">
        <v>626</v>
      </c>
      <c r="E374" s="146"/>
      <c r="F374" s="146"/>
      <c r="G374" s="146"/>
      <c r="H374" s="61">
        <f t="shared" si="54"/>
        <v>0</v>
      </c>
      <c r="I374" s="63">
        <v>1445</v>
      </c>
      <c r="J374" s="61">
        <f t="shared" si="55"/>
        <v>1445</v>
      </c>
      <c r="K374" s="63">
        <v>1145</v>
      </c>
      <c r="L374" s="62">
        <f t="shared" si="56"/>
        <v>2590</v>
      </c>
      <c r="M374" s="63">
        <v>1445</v>
      </c>
      <c r="N374" s="61">
        <f t="shared" si="52"/>
        <v>4035</v>
      </c>
      <c r="O374" s="63">
        <v>11560</v>
      </c>
      <c r="P374" s="61">
        <f t="shared" si="53"/>
        <v>15595</v>
      </c>
      <c r="Q374" s="63"/>
      <c r="R374" s="61">
        <f t="shared" si="46"/>
        <v>15595</v>
      </c>
    </row>
    <row r="375" spans="1:18" ht="22.5" hidden="1" customHeight="1">
      <c r="A375" s="145"/>
      <c r="B375" s="145"/>
      <c r="C375" s="145"/>
      <c r="D375" s="145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</row>
  </sheetData>
  <mergeCells count="6">
    <mergeCell ref="G1:R1"/>
    <mergeCell ref="E3:R3"/>
    <mergeCell ref="B4:R4"/>
    <mergeCell ref="D5:R5"/>
    <mergeCell ref="A6:R6"/>
    <mergeCell ref="C2:R2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4"/>
  <sheetViews>
    <sheetView topLeftCell="A189" workbookViewId="0">
      <selection activeCell="Q140" sqref="Q140"/>
    </sheetView>
  </sheetViews>
  <sheetFormatPr defaultRowHeight="12.75"/>
  <cols>
    <col min="1" max="1" width="43.28515625" style="26" customWidth="1"/>
    <col min="2" max="2" width="13.7109375" style="26" customWidth="1"/>
    <col min="3" max="3" width="9.7109375" style="26" customWidth="1"/>
    <col min="4" max="4" width="9.5703125" style="101" customWidth="1"/>
    <col min="5" max="5" width="13" style="93" hidden="1" customWidth="1"/>
    <col min="6" max="6" width="11.140625" style="93" hidden="1" customWidth="1"/>
    <col min="7" max="12" width="11" style="93" hidden="1" customWidth="1"/>
    <col min="13" max="13" width="12.85546875" style="93" hidden="1" customWidth="1"/>
    <col min="14" max="14" width="11" style="93" hidden="1" customWidth="1"/>
    <col min="15" max="16" width="11" style="93" customWidth="1"/>
    <col min="17" max="17" width="13" style="93" customWidth="1"/>
    <col min="18" max="19" width="13" style="93" hidden="1" customWidth="1"/>
  </cols>
  <sheetData>
    <row r="2" spans="1:19">
      <c r="G2" s="309" t="s">
        <v>556</v>
      </c>
      <c r="H2" s="309"/>
      <c r="I2" s="309"/>
      <c r="J2" s="309"/>
      <c r="K2" s="309"/>
      <c r="L2" s="309"/>
      <c r="M2" s="309"/>
      <c r="N2" s="309"/>
      <c r="O2" s="309"/>
      <c r="P2" s="309"/>
      <c r="Q2" s="310"/>
    </row>
    <row r="3" spans="1:19" ht="51.75" customHeight="1">
      <c r="C3" s="308" t="s">
        <v>819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9" ht="15.75" customHeight="1">
      <c r="S4" s="113"/>
    </row>
    <row r="5" spans="1:19">
      <c r="A5" s="315" t="s">
        <v>555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4"/>
    </row>
    <row r="6" spans="1:19" ht="44.25" customHeight="1">
      <c r="A6" s="23"/>
      <c r="B6" s="312" t="s">
        <v>552</v>
      </c>
      <c r="C6" s="312"/>
      <c r="D6" s="312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4"/>
    </row>
    <row r="7" spans="1:19" ht="17.25" hidden="1" customHeight="1">
      <c r="A7" s="24"/>
      <c r="B7" s="24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</row>
    <row r="8" spans="1:19" ht="6" customHeight="1">
      <c r="A8" s="24"/>
      <c r="B8" s="24"/>
      <c r="C8" s="35"/>
      <c r="D8" s="92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</row>
    <row r="9" spans="1:19" ht="46.5" customHeight="1">
      <c r="A9" s="306" t="s">
        <v>577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7"/>
    </row>
    <row r="10" spans="1:19" ht="20.25" customHeight="1">
      <c r="A10" s="25"/>
      <c r="B10" s="25"/>
      <c r="C10" s="25"/>
      <c r="D10" s="102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 t="s">
        <v>225</v>
      </c>
    </row>
    <row r="11" spans="1:19" ht="33" customHeight="1">
      <c r="A11" s="36" t="s">
        <v>93</v>
      </c>
      <c r="B11" s="36" t="s">
        <v>113</v>
      </c>
      <c r="C11" s="36" t="s">
        <v>72</v>
      </c>
      <c r="D11" s="103" t="s">
        <v>73</v>
      </c>
      <c r="E11" s="95" t="s">
        <v>527</v>
      </c>
      <c r="F11" s="95" t="s">
        <v>589</v>
      </c>
      <c r="G11" s="95" t="s">
        <v>589</v>
      </c>
      <c r="H11" s="95" t="s">
        <v>590</v>
      </c>
      <c r="I11" s="95" t="s">
        <v>589</v>
      </c>
      <c r="J11" s="95" t="s">
        <v>589</v>
      </c>
      <c r="K11" s="95" t="s">
        <v>590</v>
      </c>
      <c r="L11" s="95" t="s">
        <v>589</v>
      </c>
      <c r="M11" s="95" t="s">
        <v>590</v>
      </c>
      <c r="N11" s="95" t="s">
        <v>589</v>
      </c>
      <c r="O11" s="95" t="s">
        <v>590</v>
      </c>
      <c r="P11" s="95" t="s">
        <v>589</v>
      </c>
      <c r="Q11" s="95" t="s">
        <v>596</v>
      </c>
      <c r="R11" s="95" t="s">
        <v>539</v>
      </c>
      <c r="S11" s="95" t="s">
        <v>550</v>
      </c>
    </row>
    <row r="12" spans="1:19" ht="21" customHeight="1">
      <c r="A12" s="37" t="s">
        <v>367</v>
      </c>
      <c r="B12" s="36"/>
      <c r="C12" s="36"/>
      <c r="D12" s="103"/>
      <c r="E12" s="96">
        <f>SUM(E215,E216,E240)+E272</f>
        <v>1078703.3</v>
      </c>
      <c r="F12" s="96">
        <f t="shared" ref="F12:G12" si="0">SUM(F215,F216,F240)+F272</f>
        <v>27028.400000000001</v>
      </c>
      <c r="G12" s="96">
        <f t="shared" si="0"/>
        <v>11566</v>
      </c>
      <c r="H12" s="96">
        <f>E12+F12+G12-0.1</f>
        <v>1117297.5999999999</v>
      </c>
      <c r="I12" s="96">
        <f>I240</f>
        <v>1445</v>
      </c>
      <c r="J12" s="96">
        <v>1145</v>
      </c>
      <c r="K12" s="96">
        <f>H12+I12+J12</f>
        <v>1119887.5999999999</v>
      </c>
      <c r="L12" s="96">
        <f>L215+L256</f>
        <v>4673</v>
      </c>
      <c r="M12" s="96">
        <f>K12+L12</f>
        <v>1124560.5999999999</v>
      </c>
      <c r="N12" s="96">
        <f>N256</f>
        <v>13560</v>
      </c>
      <c r="O12" s="96">
        <f>M12+N12</f>
        <v>1138120.5999999999</v>
      </c>
      <c r="P12" s="96">
        <f>P215+P216</f>
        <v>65938.899999999994</v>
      </c>
      <c r="Q12" s="96">
        <f>O12+P12</f>
        <v>1204059.4999999998</v>
      </c>
      <c r="R12" s="96">
        <f>SUM(R215,R216,R240)+R272</f>
        <v>981261.7</v>
      </c>
      <c r="S12" s="96">
        <f>SUM(S215,S216,S240)+S272</f>
        <v>999495</v>
      </c>
    </row>
    <row r="13" spans="1:19" ht="38.25" hidden="1" customHeight="1">
      <c r="A13" s="115" t="s">
        <v>578</v>
      </c>
      <c r="B13" s="38" t="s">
        <v>186</v>
      </c>
      <c r="C13" s="38"/>
      <c r="D13" s="104"/>
      <c r="E13" s="96">
        <f>E14</f>
        <v>16829</v>
      </c>
      <c r="F13" s="96"/>
      <c r="G13" s="96"/>
      <c r="H13" s="96">
        <f t="shared" ref="H13:H76" si="1">E13+F13+G13</f>
        <v>16829</v>
      </c>
      <c r="I13" s="96"/>
      <c r="J13" s="96"/>
      <c r="K13" s="96">
        <f t="shared" ref="K13:K76" si="2">H13+I13+J13</f>
        <v>16829</v>
      </c>
      <c r="L13" s="96"/>
      <c r="M13" s="96">
        <f t="shared" ref="M13:M76" si="3">K13+L13</f>
        <v>16829</v>
      </c>
      <c r="N13" s="96"/>
      <c r="O13" s="96">
        <f t="shared" ref="O13:O76" si="4">M13+N13</f>
        <v>16829</v>
      </c>
      <c r="P13" s="96"/>
      <c r="Q13" s="96">
        <f t="shared" ref="Q13:Q76" si="5">O13+P13</f>
        <v>16829</v>
      </c>
      <c r="R13" s="96">
        <f>R14</f>
        <v>16829</v>
      </c>
      <c r="S13" s="96">
        <f>S14</f>
        <v>16829</v>
      </c>
    </row>
    <row r="14" spans="1:19" ht="21" hidden="1" customHeight="1">
      <c r="A14" s="17" t="s">
        <v>65</v>
      </c>
      <c r="B14" s="39" t="s">
        <v>463</v>
      </c>
      <c r="C14" s="39" t="s">
        <v>153</v>
      </c>
      <c r="D14" s="51"/>
      <c r="E14" s="97">
        <f>E15+E17+E21+E24+E26</f>
        <v>16829</v>
      </c>
      <c r="F14" s="97"/>
      <c r="G14" s="97"/>
      <c r="H14" s="96">
        <f t="shared" si="1"/>
        <v>16829</v>
      </c>
      <c r="I14" s="97"/>
      <c r="J14" s="97"/>
      <c r="K14" s="96">
        <f t="shared" si="2"/>
        <v>16829</v>
      </c>
      <c r="L14" s="97"/>
      <c r="M14" s="96">
        <f t="shared" si="3"/>
        <v>16829</v>
      </c>
      <c r="N14" s="97"/>
      <c r="O14" s="96">
        <f t="shared" si="4"/>
        <v>16829</v>
      </c>
      <c r="P14" s="97"/>
      <c r="Q14" s="96">
        <f t="shared" si="5"/>
        <v>16829</v>
      </c>
      <c r="R14" s="97">
        <f>R15+R17+R21+R24+R26</f>
        <v>16829</v>
      </c>
      <c r="S14" s="97">
        <f t="shared" ref="S14" si="6">S15+S17+S21+S24+S26</f>
        <v>16829</v>
      </c>
    </row>
    <row r="15" spans="1:19" ht="27.75" hidden="1" customHeight="1">
      <c r="A15" s="17" t="s">
        <v>212</v>
      </c>
      <c r="B15" s="39" t="s">
        <v>386</v>
      </c>
      <c r="C15" s="39" t="s">
        <v>236</v>
      </c>
      <c r="D15" s="51"/>
      <c r="E15" s="97">
        <f>SUM(E16)</f>
        <v>10829</v>
      </c>
      <c r="F15" s="97"/>
      <c r="G15" s="97"/>
      <c r="H15" s="96">
        <f t="shared" si="1"/>
        <v>10829</v>
      </c>
      <c r="I15" s="97"/>
      <c r="J15" s="97"/>
      <c r="K15" s="96">
        <f t="shared" si="2"/>
        <v>10829</v>
      </c>
      <c r="L15" s="97"/>
      <c r="M15" s="96">
        <f t="shared" si="3"/>
        <v>10829</v>
      </c>
      <c r="N15" s="97"/>
      <c r="O15" s="96">
        <f t="shared" si="4"/>
        <v>10829</v>
      </c>
      <c r="P15" s="97"/>
      <c r="Q15" s="96">
        <f t="shared" si="5"/>
        <v>10829</v>
      </c>
      <c r="R15" s="97">
        <f>SUM(R16)</f>
        <v>10829</v>
      </c>
      <c r="S15" s="97">
        <f>SUM(S16)</f>
        <v>10829</v>
      </c>
    </row>
    <row r="16" spans="1:19" ht="25.5" hidden="1" customHeight="1">
      <c r="A16" s="17" t="s">
        <v>87</v>
      </c>
      <c r="B16" s="39" t="s">
        <v>386</v>
      </c>
      <c r="C16" s="39" t="s">
        <v>236</v>
      </c>
      <c r="D16" s="51" t="s">
        <v>86</v>
      </c>
      <c r="E16" s="97">
        <v>10829</v>
      </c>
      <c r="F16" s="97"/>
      <c r="G16" s="97"/>
      <c r="H16" s="96">
        <f t="shared" si="1"/>
        <v>10829</v>
      </c>
      <c r="I16" s="97"/>
      <c r="J16" s="97"/>
      <c r="K16" s="96">
        <f t="shared" si="2"/>
        <v>10829</v>
      </c>
      <c r="L16" s="97"/>
      <c r="M16" s="96">
        <f t="shared" si="3"/>
        <v>10829</v>
      </c>
      <c r="N16" s="97"/>
      <c r="O16" s="96">
        <f t="shared" si="4"/>
        <v>10829</v>
      </c>
      <c r="P16" s="97"/>
      <c r="Q16" s="96">
        <f t="shared" si="5"/>
        <v>10829</v>
      </c>
      <c r="R16" s="97">
        <v>10829</v>
      </c>
      <c r="S16" s="97">
        <v>10829</v>
      </c>
    </row>
    <row r="17" spans="1:19" ht="26.25" hidden="1" customHeight="1">
      <c r="A17" s="8" t="s">
        <v>201</v>
      </c>
      <c r="B17" s="39" t="s">
        <v>338</v>
      </c>
      <c r="C17" s="39"/>
      <c r="D17" s="51"/>
      <c r="E17" s="97">
        <f>E18</f>
        <v>800</v>
      </c>
      <c r="F17" s="97"/>
      <c r="G17" s="97"/>
      <c r="H17" s="96">
        <f t="shared" si="1"/>
        <v>800</v>
      </c>
      <c r="I17" s="97"/>
      <c r="J17" s="97"/>
      <c r="K17" s="96">
        <f t="shared" si="2"/>
        <v>800</v>
      </c>
      <c r="L17" s="97"/>
      <c r="M17" s="96">
        <f t="shared" si="3"/>
        <v>800</v>
      </c>
      <c r="N17" s="97"/>
      <c r="O17" s="96">
        <f t="shared" si="4"/>
        <v>800</v>
      </c>
      <c r="P17" s="97"/>
      <c r="Q17" s="96">
        <f t="shared" si="5"/>
        <v>800</v>
      </c>
      <c r="R17" s="97">
        <f>R18</f>
        <v>800</v>
      </c>
      <c r="S17" s="97">
        <f>S18</f>
        <v>800</v>
      </c>
    </row>
    <row r="18" spans="1:19" ht="22.5" hidden="1" customHeight="1">
      <c r="A18" s="17" t="s">
        <v>26</v>
      </c>
      <c r="B18" s="39" t="s">
        <v>338</v>
      </c>
      <c r="C18" s="39" t="s">
        <v>243</v>
      </c>
      <c r="D18" s="51"/>
      <c r="E18" s="97">
        <f>E19+E20</f>
        <v>800</v>
      </c>
      <c r="F18" s="97"/>
      <c r="G18" s="97"/>
      <c r="H18" s="96">
        <f t="shared" si="1"/>
        <v>800</v>
      </c>
      <c r="I18" s="97"/>
      <c r="J18" s="97"/>
      <c r="K18" s="96">
        <f t="shared" si="2"/>
        <v>800</v>
      </c>
      <c r="L18" s="97"/>
      <c r="M18" s="96">
        <f t="shared" si="3"/>
        <v>800</v>
      </c>
      <c r="N18" s="97"/>
      <c r="O18" s="96">
        <f t="shared" si="4"/>
        <v>800</v>
      </c>
      <c r="P18" s="97"/>
      <c r="Q18" s="96">
        <f t="shared" si="5"/>
        <v>800</v>
      </c>
      <c r="R18" s="97">
        <f t="shared" ref="R18:S18" si="7">R19+R20</f>
        <v>800</v>
      </c>
      <c r="S18" s="97">
        <f t="shared" si="7"/>
        <v>800</v>
      </c>
    </row>
    <row r="19" spans="1:19" ht="30.75" hidden="1" customHeight="1">
      <c r="A19" s="40" t="s">
        <v>115</v>
      </c>
      <c r="B19" s="39" t="s">
        <v>338</v>
      </c>
      <c r="C19" s="39" t="s">
        <v>243</v>
      </c>
      <c r="D19" s="51" t="s">
        <v>114</v>
      </c>
      <c r="E19" s="97">
        <v>700</v>
      </c>
      <c r="F19" s="97"/>
      <c r="G19" s="97"/>
      <c r="H19" s="96">
        <f t="shared" si="1"/>
        <v>700</v>
      </c>
      <c r="I19" s="97"/>
      <c r="J19" s="97"/>
      <c r="K19" s="96">
        <f t="shared" si="2"/>
        <v>700</v>
      </c>
      <c r="L19" s="97"/>
      <c r="M19" s="96">
        <f t="shared" si="3"/>
        <v>700</v>
      </c>
      <c r="N19" s="97"/>
      <c r="O19" s="96">
        <f t="shared" si="4"/>
        <v>700</v>
      </c>
      <c r="P19" s="97"/>
      <c r="Q19" s="96">
        <f t="shared" si="5"/>
        <v>700</v>
      </c>
      <c r="R19" s="97">
        <v>700</v>
      </c>
      <c r="S19" s="97">
        <v>700</v>
      </c>
    </row>
    <row r="20" spans="1:19" ht="22.5" hidden="1" customHeight="1">
      <c r="A20" s="74" t="s">
        <v>216</v>
      </c>
      <c r="B20" s="39" t="s">
        <v>338</v>
      </c>
      <c r="C20" s="39" t="s">
        <v>243</v>
      </c>
      <c r="D20" s="51" t="s">
        <v>86</v>
      </c>
      <c r="E20" s="97">
        <v>100</v>
      </c>
      <c r="F20" s="97"/>
      <c r="G20" s="97"/>
      <c r="H20" s="96">
        <f t="shared" si="1"/>
        <v>100</v>
      </c>
      <c r="I20" s="97"/>
      <c r="J20" s="97"/>
      <c r="K20" s="96">
        <f t="shared" si="2"/>
        <v>100</v>
      </c>
      <c r="L20" s="97"/>
      <c r="M20" s="96">
        <f t="shared" si="3"/>
        <v>100</v>
      </c>
      <c r="N20" s="97"/>
      <c r="O20" s="96">
        <f t="shared" si="4"/>
        <v>100</v>
      </c>
      <c r="P20" s="97"/>
      <c r="Q20" s="96">
        <f t="shared" si="5"/>
        <v>100</v>
      </c>
      <c r="R20" s="97">
        <v>100</v>
      </c>
      <c r="S20" s="97">
        <v>100</v>
      </c>
    </row>
    <row r="21" spans="1:19" ht="29.25" hidden="1" customHeight="1">
      <c r="A21" s="17" t="s">
        <v>202</v>
      </c>
      <c r="B21" s="39" t="s">
        <v>559</v>
      </c>
      <c r="C21" s="39"/>
      <c r="D21" s="51"/>
      <c r="E21" s="97">
        <f>E22+E23</f>
        <v>5000</v>
      </c>
      <c r="F21" s="97"/>
      <c r="G21" s="97"/>
      <c r="H21" s="96">
        <f t="shared" si="1"/>
        <v>5000</v>
      </c>
      <c r="I21" s="97"/>
      <c r="J21" s="97"/>
      <c r="K21" s="96">
        <f t="shared" si="2"/>
        <v>5000</v>
      </c>
      <c r="L21" s="97"/>
      <c r="M21" s="96">
        <f t="shared" si="3"/>
        <v>5000</v>
      </c>
      <c r="N21" s="97"/>
      <c r="O21" s="96">
        <f t="shared" si="4"/>
        <v>5000</v>
      </c>
      <c r="P21" s="97"/>
      <c r="Q21" s="96">
        <f t="shared" si="5"/>
        <v>5000</v>
      </c>
      <c r="R21" s="97">
        <f t="shared" ref="R21:S21" si="8">R22+R23</f>
        <v>5000</v>
      </c>
      <c r="S21" s="97">
        <f t="shared" si="8"/>
        <v>5000</v>
      </c>
    </row>
    <row r="22" spans="1:19" ht="29.25" hidden="1" customHeight="1">
      <c r="A22" s="40" t="s">
        <v>115</v>
      </c>
      <c r="B22" s="39" t="s">
        <v>339</v>
      </c>
      <c r="C22" s="39" t="s">
        <v>243</v>
      </c>
      <c r="D22" s="51" t="s">
        <v>114</v>
      </c>
      <c r="E22" s="97">
        <v>1000</v>
      </c>
      <c r="F22" s="97"/>
      <c r="G22" s="97"/>
      <c r="H22" s="96">
        <f t="shared" si="1"/>
        <v>1000</v>
      </c>
      <c r="I22" s="97"/>
      <c r="J22" s="97"/>
      <c r="K22" s="96">
        <f t="shared" si="2"/>
        <v>1000</v>
      </c>
      <c r="L22" s="97"/>
      <c r="M22" s="96">
        <f t="shared" si="3"/>
        <v>1000</v>
      </c>
      <c r="N22" s="97"/>
      <c r="O22" s="96">
        <f t="shared" si="4"/>
        <v>1000</v>
      </c>
      <c r="P22" s="97"/>
      <c r="Q22" s="96">
        <f t="shared" si="5"/>
        <v>1000</v>
      </c>
      <c r="R22" s="97">
        <v>1000</v>
      </c>
      <c r="S22" s="97">
        <v>1000</v>
      </c>
    </row>
    <row r="23" spans="1:19" ht="19.5" hidden="1" customHeight="1">
      <c r="A23" s="41" t="s">
        <v>216</v>
      </c>
      <c r="B23" s="39" t="s">
        <v>339</v>
      </c>
      <c r="C23" s="39" t="s">
        <v>243</v>
      </c>
      <c r="D23" s="51" t="s">
        <v>226</v>
      </c>
      <c r="E23" s="97">
        <v>4000</v>
      </c>
      <c r="F23" s="97"/>
      <c r="G23" s="97"/>
      <c r="H23" s="96">
        <f t="shared" si="1"/>
        <v>4000</v>
      </c>
      <c r="I23" s="97"/>
      <c r="J23" s="97"/>
      <c r="K23" s="96">
        <f t="shared" si="2"/>
        <v>4000</v>
      </c>
      <c r="L23" s="97"/>
      <c r="M23" s="96">
        <f t="shared" si="3"/>
        <v>4000</v>
      </c>
      <c r="N23" s="97"/>
      <c r="O23" s="96">
        <f t="shared" si="4"/>
        <v>4000</v>
      </c>
      <c r="P23" s="97"/>
      <c r="Q23" s="96">
        <f t="shared" si="5"/>
        <v>4000</v>
      </c>
      <c r="R23" s="97">
        <v>4000</v>
      </c>
      <c r="S23" s="97">
        <v>4000</v>
      </c>
    </row>
    <row r="24" spans="1:19" ht="17.25" hidden="1" customHeight="1">
      <c r="A24" s="42" t="s">
        <v>395</v>
      </c>
      <c r="B24" s="39" t="s">
        <v>393</v>
      </c>
      <c r="C24" s="39" t="s">
        <v>243</v>
      </c>
      <c r="D24" s="51"/>
      <c r="E24" s="97">
        <v>100</v>
      </c>
      <c r="F24" s="97"/>
      <c r="G24" s="97"/>
      <c r="H24" s="96">
        <f t="shared" si="1"/>
        <v>100</v>
      </c>
      <c r="I24" s="97"/>
      <c r="J24" s="97"/>
      <c r="K24" s="96">
        <f t="shared" si="2"/>
        <v>100</v>
      </c>
      <c r="L24" s="97"/>
      <c r="M24" s="96">
        <f t="shared" si="3"/>
        <v>100</v>
      </c>
      <c r="N24" s="97"/>
      <c r="O24" s="96">
        <f t="shared" si="4"/>
        <v>100</v>
      </c>
      <c r="P24" s="97"/>
      <c r="Q24" s="96">
        <f t="shared" si="5"/>
        <v>100</v>
      </c>
      <c r="R24" s="97">
        <v>100</v>
      </c>
      <c r="S24" s="97">
        <v>100</v>
      </c>
    </row>
    <row r="25" spans="1:19" ht="27.75" hidden="1" customHeight="1">
      <c r="A25" s="40" t="s">
        <v>115</v>
      </c>
      <c r="B25" s="39" t="s">
        <v>393</v>
      </c>
      <c r="C25" s="39" t="s">
        <v>243</v>
      </c>
      <c r="D25" s="51" t="s">
        <v>114</v>
      </c>
      <c r="E25" s="97">
        <v>100</v>
      </c>
      <c r="F25" s="97"/>
      <c r="G25" s="97"/>
      <c r="H25" s="96">
        <f t="shared" si="1"/>
        <v>100</v>
      </c>
      <c r="I25" s="97"/>
      <c r="J25" s="97"/>
      <c r="K25" s="96">
        <f t="shared" si="2"/>
        <v>100</v>
      </c>
      <c r="L25" s="97"/>
      <c r="M25" s="96">
        <f t="shared" si="3"/>
        <v>100</v>
      </c>
      <c r="N25" s="97"/>
      <c r="O25" s="96">
        <f t="shared" si="4"/>
        <v>100</v>
      </c>
      <c r="P25" s="97"/>
      <c r="Q25" s="96">
        <f t="shared" si="5"/>
        <v>100</v>
      </c>
      <c r="R25" s="97">
        <v>100</v>
      </c>
      <c r="S25" s="97">
        <v>100</v>
      </c>
    </row>
    <row r="26" spans="1:19" ht="20.25" hidden="1" customHeight="1">
      <c r="A26" s="42" t="s">
        <v>480</v>
      </c>
      <c r="B26" s="39" t="s">
        <v>479</v>
      </c>
      <c r="C26" s="39" t="s">
        <v>243</v>
      </c>
      <c r="D26" s="51"/>
      <c r="E26" s="97">
        <f>E27</f>
        <v>100</v>
      </c>
      <c r="F26" s="97"/>
      <c r="G26" s="97"/>
      <c r="H26" s="96">
        <f t="shared" si="1"/>
        <v>100</v>
      </c>
      <c r="I26" s="97"/>
      <c r="J26" s="97"/>
      <c r="K26" s="96">
        <f t="shared" si="2"/>
        <v>100</v>
      </c>
      <c r="L26" s="97"/>
      <c r="M26" s="96">
        <f t="shared" si="3"/>
        <v>100</v>
      </c>
      <c r="N26" s="97"/>
      <c r="O26" s="96">
        <f t="shared" si="4"/>
        <v>100</v>
      </c>
      <c r="P26" s="97"/>
      <c r="Q26" s="96">
        <f t="shared" si="5"/>
        <v>100</v>
      </c>
      <c r="R26" s="97">
        <f>R27</f>
        <v>100</v>
      </c>
      <c r="S26" s="97">
        <f>S27</f>
        <v>100</v>
      </c>
    </row>
    <row r="27" spans="1:19" ht="28.5" hidden="1" customHeight="1">
      <c r="A27" s="40" t="s">
        <v>115</v>
      </c>
      <c r="B27" s="39" t="s">
        <v>479</v>
      </c>
      <c r="C27" s="39" t="s">
        <v>243</v>
      </c>
      <c r="D27" s="51" t="s">
        <v>114</v>
      </c>
      <c r="E27" s="97">
        <v>100</v>
      </c>
      <c r="F27" s="97"/>
      <c r="G27" s="97"/>
      <c r="H27" s="96">
        <f t="shared" si="1"/>
        <v>100</v>
      </c>
      <c r="I27" s="97"/>
      <c r="J27" s="97"/>
      <c r="K27" s="96">
        <f t="shared" si="2"/>
        <v>100</v>
      </c>
      <c r="L27" s="97"/>
      <c r="M27" s="96">
        <f t="shared" si="3"/>
        <v>100</v>
      </c>
      <c r="N27" s="97"/>
      <c r="O27" s="96">
        <f t="shared" si="4"/>
        <v>100</v>
      </c>
      <c r="P27" s="97"/>
      <c r="Q27" s="96">
        <f t="shared" si="5"/>
        <v>100</v>
      </c>
      <c r="R27" s="97">
        <v>100</v>
      </c>
      <c r="S27" s="97">
        <v>100</v>
      </c>
    </row>
    <row r="28" spans="1:19" ht="39" hidden="1" customHeight="1">
      <c r="A28" s="116" t="s">
        <v>564</v>
      </c>
      <c r="B28" s="38" t="s">
        <v>183</v>
      </c>
      <c r="C28" s="43" t="s">
        <v>235</v>
      </c>
      <c r="D28" s="104"/>
      <c r="E28" s="96">
        <f t="shared" ref="E28:S29" si="9">E29</f>
        <v>1000</v>
      </c>
      <c r="F28" s="96"/>
      <c r="G28" s="96"/>
      <c r="H28" s="96">
        <f t="shared" si="1"/>
        <v>1000</v>
      </c>
      <c r="I28" s="96"/>
      <c r="J28" s="96"/>
      <c r="K28" s="96">
        <f t="shared" si="2"/>
        <v>1000</v>
      </c>
      <c r="L28" s="96"/>
      <c r="M28" s="96">
        <f t="shared" si="3"/>
        <v>1000</v>
      </c>
      <c r="N28" s="96"/>
      <c r="O28" s="96">
        <f t="shared" si="4"/>
        <v>1000</v>
      </c>
      <c r="P28" s="96"/>
      <c r="Q28" s="96">
        <f t="shared" si="5"/>
        <v>1000</v>
      </c>
      <c r="R28" s="96">
        <f t="shared" si="9"/>
        <v>1000</v>
      </c>
      <c r="S28" s="96">
        <f t="shared" si="9"/>
        <v>1000</v>
      </c>
    </row>
    <row r="29" spans="1:19" ht="24.75" hidden="1" customHeight="1">
      <c r="A29" s="17" t="s">
        <v>316</v>
      </c>
      <c r="B29" s="39" t="s">
        <v>317</v>
      </c>
      <c r="C29" s="44"/>
      <c r="D29" s="51"/>
      <c r="E29" s="97">
        <f t="shared" si="9"/>
        <v>1000</v>
      </c>
      <c r="F29" s="97"/>
      <c r="G29" s="97"/>
      <c r="H29" s="96">
        <f t="shared" si="1"/>
        <v>1000</v>
      </c>
      <c r="I29" s="97"/>
      <c r="J29" s="97"/>
      <c r="K29" s="96">
        <f t="shared" si="2"/>
        <v>1000</v>
      </c>
      <c r="L29" s="97"/>
      <c r="M29" s="96">
        <f t="shared" si="3"/>
        <v>1000</v>
      </c>
      <c r="N29" s="97"/>
      <c r="O29" s="96">
        <f t="shared" si="4"/>
        <v>1000</v>
      </c>
      <c r="P29" s="97"/>
      <c r="Q29" s="96">
        <f t="shared" si="5"/>
        <v>1000</v>
      </c>
      <c r="R29" s="97">
        <f t="shared" si="9"/>
        <v>1000</v>
      </c>
      <c r="S29" s="97">
        <f t="shared" si="9"/>
        <v>1000</v>
      </c>
    </row>
    <row r="30" spans="1:19" ht="24.95" hidden="1" customHeight="1">
      <c r="A30" s="40" t="s">
        <v>1</v>
      </c>
      <c r="B30" s="39" t="s">
        <v>360</v>
      </c>
      <c r="C30" s="44"/>
      <c r="D30" s="51"/>
      <c r="E30" s="97">
        <v>1000</v>
      </c>
      <c r="F30" s="97"/>
      <c r="G30" s="97"/>
      <c r="H30" s="96">
        <f t="shared" si="1"/>
        <v>1000</v>
      </c>
      <c r="I30" s="97"/>
      <c r="J30" s="97"/>
      <c r="K30" s="96">
        <f t="shared" si="2"/>
        <v>1000</v>
      </c>
      <c r="L30" s="97"/>
      <c r="M30" s="96">
        <f t="shared" si="3"/>
        <v>1000</v>
      </c>
      <c r="N30" s="97"/>
      <c r="O30" s="96">
        <f t="shared" si="4"/>
        <v>1000</v>
      </c>
      <c r="P30" s="97"/>
      <c r="Q30" s="96">
        <f t="shared" si="5"/>
        <v>1000</v>
      </c>
      <c r="R30" s="97">
        <v>1000</v>
      </c>
      <c r="S30" s="97">
        <v>1000</v>
      </c>
    </row>
    <row r="31" spans="1:19" ht="42" customHeight="1">
      <c r="A31" s="117" t="s">
        <v>579</v>
      </c>
      <c r="B31" s="38" t="s">
        <v>261</v>
      </c>
      <c r="C31" s="38"/>
      <c r="D31" s="51"/>
      <c r="E31" s="96">
        <f>SUM(E32,E37)</f>
        <v>99671.900000000009</v>
      </c>
      <c r="F31" s="96">
        <f>F32+F37</f>
        <v>2661.7999999999997</v>
      </c>
      <c r="G31" s="96"/>
      <c r="H31" s="96">
        <f t="shared" si="1"/>
        <v>102333.70000000001</v>
      </c>
      <c r="I31" s="96">
        <f>I37</f>
        <v>2000</v>
      </c>
      <c r="J31" s="96"/>
      <c r="K31" s="96">
        <f t="shared" si="2"/>
        <v>104333.70000000001</v>
      </c>
      <c r="L31" s="96"/>
      <c r="M31" s="96">
        <f t="shared" si="3"/>
        <v>104333.70000000001</v>
      </c>
      <c r="N31" s="96"/>
      <c r="O31" s="96">
        <f t="shared" si="4"/>
        <v>104333.70000000001</v>
      </c>
      <c r="P31" s="96">
        <f>P37</f>
        <v>7499.6</v>
      </c>
      <c r="Q31" s="96">
        <f t="shared" si="5"/>
        <v>111833.30000000002</v>
      </c>
      <c r="R31" s="96">
        <f>SUM(R32,R37)</f>
        <v>101406.1</v>
      </c>
      <c r="S31" s="96">
        <f>SUM(S32,S37)</f>
        <v>101279.2</v>
      </c>
    </row>
    <row r="32" spans="1:19" ht="24.95" customHeight="1">
      <c r="A32" s="45" t="s">
        <v>2</v>
      </c>
      <c r="B32" s="38" t="s">
        <v>262</v>
      </c>
      <c r="C32" s="38"/>
      <c r="D32" s="104"/>
      <c r="E32" s="96">
        <f>SUM(E34)</f>
        <v>23200</v>
      </c>
      <c r="F32" s="96"/>
      <c r="G32" s="96"/>
      <c r="H32" s="96">
        <f t="shared" si="1"/>
        <v>23200</v>
      </c>
      <c r="I32" s="96"/>
      <c r="J32" s="96"/>
      <c r="K32" s="96">
        <f t="shared" si="2"/>
        <v>23200</v>
      </c>
      <c r="L32" s="96"/>
      <c r="M32" s="96">
        <f t="shared" si="3"/>
        <v>23200</v>
      </c>
      <c r="N32" s="96"/>
      <c r="O32" s="96">
        <f t="shared" si="4"/>
        <v>23200</v>
      </c>
      <c r="P32" s="96"/>
      <c r="Q32" s="96">
        <f t="shared" si="5"/>
        <v>23200</v>
      </c>
      <c r="R32" s="96">
        <f>SUM(R34)</f>
        <v>21000</v>
      </c>
      <c r="S32" s="96">
        <f>SUM(S34)</f>
        <v>21000</v>
      </c>
    </row>
    <row r="33" spans="1:19" ht="24.95" customHeight="1">
      <c r="A33" s="11" t="s">
        <v>356</v>
      </c>
      <c r="B33" s="39" t="s">
        <v>357</v>
      </c>
      <c r="C33" s="38"/>
      <c r="D33" s="104"/>
      <c r="E33" s="97">
        <f>SUM(E34)</f>
        <v>23200</v>
      </c>
      <c r="F33" s="97"/>
      <c r="G33" s="97"/>
      <c r="H33" s="96">
        <f t="shared" si="1"/>
        <v>23200</v>
      </c>
      <c r="I33" s="97"/>
      <c r="J33" s="97"/>
      <c r="K33" s="96">
        <f t="shared" si="2"/>
        <v>23200</v>
      </c>
      <c r="L33" s="97"/>
      <c r="M33" s="96">
        <f t="shared" si="3"/>
        <v>23200</v>
      </c>
      <c r="N33" s="97"/>
      <c r="O33" s="96">
        <f t="shared" si="4"/>
        <v>23200</v>
      </c>
      <c r="P33" s="97"/>
      <c r="Q33" s="96">
        <f t="shared" si="5"/>
        <v>23200</v>
      </c>
      <c r="R33" s="97">
        <f>SUM(R34)</f>
        <v>21000</v>
      </c>
      <c r="S33" s="97">
        <f>SUM(S34)</f>
        <v>21000</v>
      </c>
    </row>
    <row r="34" spans="1:19" ht="24.95" customHeight="1">
      <c r="A34" s="40" t="s">
        <v>3</v>
      </c>
      <c r="B34" s="39" t="s">
        <v>358</v>
      </c>
      <c r="C34" s="39"/>
      <c r="D34" s="51"/>
      <c r="E34" s="97">
        <f t="shared" ref="E34:S35" si="10">E35</f>
        <v>23200</v>
      </c>
      <c r="F34" s="97"/>
      <c r="G34" s="97"/>
      <c r="H34" s="96">
        <f t="shared" si="1"/>
        <v>23200</v>
      </c>
      <c r="I34" s="97"/>
      <c r="J34" s="97"/>
      <c r="K34" s="96">
        <f t="shared" si="2"/>
        <v>23200</v>
      </c>
      <c r="L34" s="97"/>
      <c r="M34" s="96">
        <f t="shared" si="3"/>
        <v>23200</v>
      </c>
      <c r="N34" s="97"/>
      <c r="O34" s="96">
        <f t="shared" si="4"/>
        <v>23200</v>
      </c>
      <c r="P34" s="97"/>
      <c r="Q34" s="96">
        <f t="shared" si="5"/>
        <v>23200</v>
      </c>
      <c r="R34" s="97">
        <f t="shared" si="10"/>
        <v>21000</v>
      </c>
      <c r="S34" s="97">
        <f t="shared" si="10"/>
        <v>21000</v>
      </c>
    </row>
    <row r="35" spans="1:19" ht="18.75" customHeight="1">
      <c r="A35" s="8" t="s">
        <v>99</v>
      </c>
      <c r="B35" s="39" t="s">
        <v>358</v>
      </c>
      <c r="C35" s="39" t="s">
        <v>98</v>
      </c>
      <c r="D35" s="51"/>
      <c r="E35" s="97">
        <f t="shared" si="10"/>
        <v>23200</v>
      </c>
      <c r="F35" s="97"/>
      <c r="G35" s="97"/>
      <c r="H35" s="96">
        <f t="shared" si="1"/>
        <v>23200</v>
      </c>
      <c r="I35" s="97"/>
      <c r="J35" s="97"/>
      <c r="K35" s="96">
        <f t="shared" si="2"/>
        <v>23200</v>
      </c>
      <c r="L35" s="97"/>
      <c r="M35" s="96">
        <f t="shared" si="3"/>
        <v>23200</v>
      </c>
      <c r="N35" s="97"/>
      <c r="O35" s="96">
        <f t="shared" si="4"/>
        <v>23200</v>
      </c>
      <c r="P35" s="97"/>
      <c r="Q35" s="96">
        <f t="shared" si="5"/>
        <v>23200</v>
      </c>
      <c r="R35" s="97">
        <f t="shared" si="10"/>
        <v>21000</v>
      </c>
      <c r="S35" s="97">
        <f t="shared" si="10"/>
        <v>21000</v>
      </c>
    </row>
    <row r="36" spans="1:19" ht="24" customHeight="1">
      <c r="A36" s="40" t="s">
        <v>222</v>
      </c>
      <c r="B36" s="39" t="s">
        <v>358</v>
      </c>
      <c r="C36" s="39" t="s">
        <v>381</v>
      </c>
      <c r="D36" s="51" t="s">
        <v>425</v>
      </c>
      <c r="E36" s="97">
        <v>23200</v>
      </c>
      <c r="F36" s="97"/>
      <c r="G36" s="97"/>
      <c r="H36" s="96">
        <f t="shared" si="1"/>
        <v>23200</v>
      </c>
      <c r="I36" s="97"/>
      <c r="J36" s="97"/>
      <c r="K36" s="96">
        <f t="shared" si="2"/>
        <v>23200</v>
      </c>
      <c r="L36" s="97"/>
      <c r="M36" s="96">
        <f t="shared" si="3"/>
        <v>23200</v>
      </c>
      <c r="N36" s="97"/>
      <c r="O36" s="96">
        <f t="shared" si="4"/>
        <v>23200</v>
      </c>
      <c r="P36" s="97"/>
      <c r="Q36" s="96">
        <f t="shared" si="5"/>
        <v>23200</v>
      </c>
      <c r="R36" s="97">
        <v>21000</v>
      </c>
      <c r="S36" s="97">
        <v>21000</v>
      </c>
    </row>
    <row r="37" spans="1:19" ht="36" customHeight="1">
      <c r="A37" s="45" t="s">
        <v>17</v>
      </c>
      <c r="B37" s="38" t="s">
        <v>287</v>
      </c>
      <c r="C37" s="38"/>
      <c r="D37" s="104"/>
      <c r="E37" s="96">
        <f>E38+E48+E53+E59+E62</f>
        <v>76471.900000000009</v>
      </c>
      <c r="F37" s="96">
        <f>F38+F57+F62</f>
        <v>2661.7999999999997</v>
      </c>
      <c r="G37" s="96"/>
      <c r="H37" s="96">
        <f t="shared" si="1"/>
        <v>79133.700000000012</v>
      </c>
      <c r="I37" s="96">
        <f>I38</f>
        <v>2000</v>
      </c>
      <c r="J37" s="96"/>
      <c r="K37" s="96">
        <f t="shared" si="2"/>
        <v>81133.700000000012</v>
      </c>
      <c r="L37" s="96"/>
      <c r="M37" s="96">
        <f t="shared" si="3"/>
        <v>81133.700000000012</v>
      </c>
      <c r="N37" s="96"/>
      <c r="O37" s="96">
        <f t="shared" si="4"/>
        <v>81133.700000000012</v>
      </c>
      <c r="P37" s="96">
        <f>P38+P48</f>
        <v>7499.6</v>
      </c>
      <c r="Q37" s="96">
        <f t="shared" si="5"/>
        <v>88633.300000000017</v>
      </c>
      <c r="R37" s="96">
        <f>R38+R48+R53+R59+R62</f>
        <v>80406.100000000006</v>
      </c>
      <c r="S37" s="96">
        <f>S38+S48+S53+S59+S62</f>
        <v>80279.199999999997</v>
      </c>
    </row>
    <row r="38" spans="1:19" ht="27.75" customHeight="1">
      <c r="A38" s="40" t="s">
        <v>407</v>
      </c>
      <c r="B38" s="39" t="s">
        <v>347</v>
      </c>
      <c r="C38" s="39"/>
      <c r="D38" s="51"/>
      <c r="E38" s="96">
        <f>SUM(E39)</f>
        <v>40284.300000000003</v>
      </c>
      <c r="F38" s="96">
        <f>F39</f>
        <v>3112.6</v>
      </c>
      <c r="G38" s="96"/>
      <c r="H38" s="96">
        <f t="shared" si="1"/>
        <v>43396.9</v>
      </c>
      <c r="I38" s="96">
        <f>I39</f>
        <v>2000</v>
      </c>
      <c r="J38" s="96"/>
      <c r="K38" s="96">
        <f t="shared" si="2"/>
        <v>45396.9</v>
      </c>
      <c r="L38" s="96"/>
      <c r="M38" s="96">
        <f t="shared" si="3"/>
        <v>45396.9</v>
      </c>
      <c r="N38" s="96"/>
      <c r="O38" s="96">
        <f t="shared" si="4"/>
        <v>45396.9</v>
      </c>
      <c r="P38" s="96">
        <f>P39</f>
        <v>-1268</v>
      </c>
      <c r="Q38" s="96">
        <f t="shared" si="5"/>
        <v>44128.9</v>
      </c>
      <c r="R38" s="96">
        <f>SUM(R39)</f>
        <v>42840.3</v>
      </c>
      <c r="S38" s="96">
        <f>SUM(S39)</f>
        <v>45845.2</v>
      </c>
    </row>
    <row r="39" spans="1:19" ht="20.25" customHeight="1">
      <c r="A39" s="17" t="s">
        <v>52</v>
      </c>
      <c r="B39" s="39" t="s">
        <v>347</v>
      </c>
      <c r="C39" s="39" t="s">
        <v>53</v>
      </c>
      <c r="D39" s="51"/>
      <c r="E39" s="97">
        <f>E40+E42</f>
        <v>40284.300000000003</v>
      </c>
      <c r="F39" s="97">
        <f>F40+F44</f>
        <v>3112.6</v>
      </c>
      <c r="G39" s="97"/>
      <c r="H39" s="96">
        <f t="shared" si="1"/>
        <v>43396.9</v>
      </c>
      <c r="I39" s="97">
        <f>I42</f>
        <v>2000</v>
      </c>
      <c r="J39" s="97"/>
      <c r="K39" s="96">
        <f t="shared" si="2"/>
        <v>45396.9</v>
      </c>
      <c r="L39" s="97"/>
      <c r="M39" s="96">
        <f t="shared" si="3"/>
        <v>45396.9</v>
      </c>
      <c r="N39" s="97"/>
      <c r="O39" s="96">
        <f t="shared" si="4"/>
        <v>45396.9</v>
      </c>
      <c r="P39" s="97">
        <f>P40</f>
        <v>-1268</v>
      </c>
      <c r="Q39" s="96">
        <f t="shared" si="5"/>
        <v>44128.9</v>
      </c>
      <c r="R39" s="97">
        <f>R40+R42</f>
        <v>42840.3</v>
      </c>
      <c r="S39" s="97">
        <f>S40+S42</f>
        <v>45845.2</v>
      </c>
    </row>
    <row r="40" spans="1:19" ht="31.5" customHeight="1">
      <c r="A40" s="11" t="s">
        <v>211</v>
      </c>
      <c r="B40" s="39" t="s">
        <v>354</v>
      </c>
      <c r="C40" s="39" t="s">
        <v>54</v>
      </c>
      <c r="D40" s="51"/>
      <c r="E40" s="97">
        <f>SUM(E41)</f>
        <v>32950</v>
      </c>
      <c r="F40" s="97">
        <f>F41</f>
        <v>3050</v>
      </c>
      <c r="G40" s="97"/>
      <c r="H40" s="96">
        <f t="shared" si="1"/>
        <v>36000</v>
      </c>
      <c r="I40" s="97"/>
      <c r="J40" s="97"/>
      <c r="K40" s="96">
        <f t="shared" si="2"/>
        <v>36000</v>
      </c>
      <c r="L40" s="97"/>
      <c r="M40" s="96">
        <f t="shared" si="3"/>
        <v>36000</v>
      </c>
      <c r="N40" s="97"/>
      <c r="O40" s="96">
        <f t="shared" si="4"/>
        <v>36000</v>
      </c>
      <c r="P40" s="97">
        <f>P41</f>
        <v>-1268</v>
      </c>
      <c r="Q40" s="96">
        <f t="shared" si="5"/>
        <v>34732</v>
      </c>
      <c r="R40" s="97">
        <f>SUM(R41)</f>
        <v>36000</v>
      </c>
      <c r="S40" s="97">
        <f>SUM(S41)</f>
        <v>39000</v>
      </c>
    </row>
    <row r="41" spans="1:19" ht="24.75" customHeight="1">
      <c r="A41" s="40" t="s">
        <v>84</v>
      </c>
      <c r="B41" s="39" t="s">
        <v>354</v>
      </c>
      <c r="C41" s="39" t="s">
        <v>54</v>
      </c>
      <c r="D41" s="51" t="s">
        <v>425</v>
      </c>
      <c r="E41" s="98">
        <v>32950</v>
      </c>
      <c r="F41" s="98">
        <v>3050</v>
      </c>
      <c r="G41" s="98"/>
      <c r="H41" s="96">
        <f t="shared" si="1"/>
        <v>36000</v>
      </c>
      <c r="I41" s="98"/>
      <c r="J41" s="98"/>
      <c r="K41" s="96">
        <f t="shared" si="2"/>
        <v>36000</v>
      </c>
      <c r="L41" s="98"/>
      <c r="M41" s="96">
        <f t="shared" si="3"/>
        <v>36000</v>
      </c>
      <c r="N41" s="98"/>
      <c r="O41" s="96">
        <f t="shared" si="4"/>
        <v>36000</v>
      </c>
      <c r="P41" s="98">
        <v>-1268</v>
      </c>
      <c r="Q41" s="96">
        <f t="shared" si="5"/>
        <v>34732</v>
      </c>
      <c r="R41" s="98">
        <v>36000</v>
      </c>
      <c r="S41" s="98">
        <v>39000</v>
      </c>
    </row>
    <row r="42" spans="1:19" ht="21" customHeight="1">
      <c r="A42" s="17" t="s">
        <v>220</v>
      </c>
      <c r="B42" s="39" t="s">
        <v>355</v>
      </c>
      <c r="C42" s="39" t="s">
        <v>54</v>
      </c>
      <c r="D42" s="51"/>
      <c r="E42" s="97">
        <f>E43+E44+E45+E46+E47</f>
        <v>7334.3</v>
      </c>
      <c r="F42" s="97"/>
      <c r="G42" s="97"/>
      <c r="H42" s="96">
        <f t="shared" si="1"/>
        <v>7334.3</v>
      </c>
      <c r="I42" s="97">
        <f>I43</f>
        <v>2000</v>
      </c>
      <c r="J42" s="97"/>
      <c r="K42" s="96">
        <f t="shared" si="2"/>
        <v>9334.2999999999993</v>
      </c>
      <c r="L42" s="97"/>
      <c r="M42" s="96">
        <f t="shared" si="3"/>
        <v>9334.2999999999993</v>
      </c>
      <c r="N42" s="97"/>
      <c r="O42" s="96">
        <f t="shared" si="4"/>
        <v>9334.2999999999993</v>
      </c>
      <c r="P42" s="97"/>
      <c r="Q42" s="96">
        <f t="shared" si="5"/>
        <v>9334.2999999999993</v>
      </c>
      <c r="R42" s="97">
        <f>R43+R44+R45+R46+R47</f>
        <v>6840.3</v>
      </c>
      <c r="S42" s="97">
        <f>S43+S44+S45+S46+S47</f>
        <v>6845.2</v>
      </c>
    </row>
    <row r="43" spans="1:19" ht="24.75" customHeight="1">
      <c r="A43" s="40" t="s">
        <v>84</v>
      </c>
      <c r="B43" s="39" t="s">
        <v>355</v>
      </c>
      <c r="C43" s="39" t="s">
        <v>54</v>
      </c>
      <c r="D43" s="51" t="s">
        <v>425</v>
      </c>
      <c r="E43" s="62">
        <v>6494</v>
      </c>
      <c r="F43" s="62"/>
      <c r="G43" s="62"/>
      <c r="H43" s="96">
        <f t="shared" si="1"/>
        <v>6494</v>
      </c>
      <c r="I43" s="62">
        <v>2000</v>
      </c>
      <c r="J43" s="62"/>
      <c r="K43" s="96">
        <f t="shared" si="2"/>
        <v>8494</v>
      </c>
      <c r="L43" s="62"/>
      <c r="M43" s="96">
        <f t="shared" si="3"/>
        <v>8494</v>
      </c>
      <c r="N43" s="62"/>
      <c r="O43" s="96">
        <f t="shared" si="4"/>
        <v>8494</v>
      </c>
      <c r="P43" s="62"/>
      <c r="Q43" s="96">
        <f t="shared" si="5"/>
        <v>8494</v>
      </c>
      <c r="R43" s="62">
        <v>6000</v>
      </c>
      <c r="S43" s="62">
        <v>6000</v>
      </c>
    </row>
    <row r="44" spans="1:19" ht="27.75" customHeight="1">
      <c r="A44" s="40" t="s">
        <v>500</v>
      </c>
      <c r="B44" s="39" t="s">
        <v>494</v>
      </c>
      <c r="C44" s="44" t="s">
        <v>54</v>
      </c>
      <c r="D44" s="51" t="s">
        <v>469</v>
      </c>
      <c r="E44" s="63">
        <v>831.3</v>
      </c>
      <c r="F44" s="63">
        <v>62.6</v>
      </c>
      <c r="G44" s="63"/>
      <c r="H44" s="96">
        <f t="shared" si="1"/>
        <v>893.9</v>
      </c>
      <c r="I44" s="63"/>
      <c r="J44" s="63"/>
      <c r="K44" s="96">
        <f t="shared" si="2"/>
        <v>893.9</v>
      </c>
      <c r="L44" s="63"/>
      <c r="M44" s="96">
        <f t="shared" si="3"/>
        <v>893.9</v>
      </c>
      <c r="N44" s="63"/>
      <c r="O44" s="96">
        <f t="shared" si="4"/>
        <v>893.9</v>
      </c>
      <c r="P44" s="63"/>
      <c r="Q44" s="96">
        <f t="shared" si="5"/>
        <v>893.9</v>
      </c>
      <c r="R44" s="63">
        <v>831.3</v>
      </c>
      <c r="S44" s="63">
        <v>836.2</v>
      </c>
    </row>
    <row r="45" spans="1:19" ht="20.100000000000001" customHeight="1">
      <c r="A45" s="40" t="s">
        <v>467</v>
      </c>
      <c r="B45" s="39" t="s">
        <v>495</v>
      </c>
      <c r="C45" s="39" t="s">
        <v>54</v>
      </c>
      <c r="D45" s="51" t="s">
        <v>469</v>
      </c>
      <c r="E45" s="62">
        <v>9</v>
      </c>
      <c r="F45" s="62"/>
      <c r="G45" s="62"/>
      <c r="H45" s="96">
        <f t="shared" si="1"/>
        <v>9</v>
      </c>
      <c r="I45" s="62"/>
      <c r="J45" s="62"/>
      <c r="K45" s="96">
        <f t="shared" si="2"/>
        <v>9</v>
      </c>
      <c r="L45" s="62"/>
      <c r="M45" s="96">
        <f t="shared" si="3"/>
        <v>9</v>
      </c>
      <c r="N45" s="62"/>
      <c r="O45" s="96">
        <f t="shared" si="4"/>
        <v>9</v>
      </c>
      <c r="P45" s="62"/>
      <c r="Q45" s="96">
        <f t="shared" si="5"/>
        <v>9</v>
      </c>
      <c r="R45" s="62">
        <v>9</v>
      </c>
      <c r="S45" s="62">
        <v>9</v>
      </c>
    </row>
    <row r="46" spans="1:19" ht="20.100000000000001" customHeight="1">
      <c r="A46" s="40" t="s">
        <v>500</v>
      </c>
      <c r="B46" s="39" t="s">
        <v>494</v>
      </c>
      <c r="C46" s="39" t="s">
        <v>54</v>
      </c>
      <c r="D46" s="51" t="s">
        <v>469</v>
      </c>
      <c r="E46" s="97"/>
      <c r="F46" s="97"/>
      <c r="G46" s="97"/>
      <c r="H46" s="96">
        <f t="shared" si="1"/>
        <v>0</v>
      </c>
      <c r="I46" s="97"/>
      <c r="J46" s="97"/>
      <c r="K46" s="96">
        <f t="shared" si="2"/>
        <v>0</v>
      </c>
      <c r="L46" s="97"/>
      <c r="M46" s="96">
        <f t="shared" si="3"/>
        <v>0</v>
      </c>
      <c r="N46" s="97"/>
      <c r="O46" s="96">
        <f t="shared" si="4"/>
        <v>0</v>
      </c>
      <c r="P46" s="97"/>
      <c r="Q46" s="96">
        <f t="shared" si="5"/>
        <v>0</v>
      </c>
      <c r="R46" s="97"/>
      <c r="S46" s="97"/>
    </row>
    <row r="47" spans="1:19" ht="27.75" customHeight="1">
      <c r="A47" s="40" t="s">
        <v>467</v>
      </c>
      <c r="B47" s="39" t="s">
        <v>495</v>
      </c>
      <c r="C47" s="39" t="s">
        <v>54</v>
      </c>
      <c r="D47" s="51" t="s">
        <v>469</v>
      </c>
      <c r="E47" s="97"/>
      <c r="F47" s="97"/>
      <c r="G47" s="97"/>
      <c r="H47" s="96">
        <f t="shared" si="1"/>
        <v>0</v>
      </c>
      <c r="I47" s="97"/>
      <c r="J47" s="97"/>
      <c r="K47" s="96">
        <f t="shared" si="2"/>
        <v>0</v>
      </c>
      <c r="L47" s="97"/>
      <c r="M47" s="96">
        <f t="shared" si="3"/>
        <v>0</v>
      </c>
      <c r="N47" s="97"/>
      <c r="O47" s="96">
        <f t="shared" si="4"/>
        <v>0</v>
      </c>
      <c r="P47" s="97"/>
      <c r="Q47" s="96">
        <f t="shared" si="5"/>
        <v>0</v>
      </c>
      <c r="R47" s="97"/>
      <c r="S47" s="97"/>
    </row>
    <row r="48" spans="1:19" ht="24.75" customHeight="1">
      <c r="A48" s="40" t="s">
        <v>408</v>
      </c>
      <c r="B48" s="39" t="s">
        <v>560</v>
      </c>
      <c r="C48" s="39"/>
      <c r="D48" s="51"/>
      <c r="E48" s="96">
        <f>E49</f>
        <v>6585</v>
      </c>
      <c r="F48" s="96"/>
      <c r="G48" s="96"/>
      <c r="H48" s="96">
        <f t="shared" si="1"/>
        <v>6585</v>
      </c>
      <c r="I48" s="96"/>
      <c r="J48" s="96"/>
      <c r="K48" s="96">
        <f t="shared" si="2"/>
        <v>6585</v>
      </c>
      <c r="L48" s="96"/>
      <c r="M48" s="96">
        <f t="shared" si="3"/>
        <v>6585</v>
      </c>
      <c r="N48" s="96"/>
      <c r="O48" s="96">
        <f t="shared" si="4"/>
        <v>6585</v>
      </c>
      <c r="P48" s="96">
        <f>P52</f>
        <v>8767.6</v>
      </c>
      <c r="Q48" s="96">
        <f t="shared" si="5"/>
        <v>15352.6</v>
      </c>
      <c r="R48" s="96">
        <f>SUM(R51)</f>
        <v>6285</v>
      </c>
      <c r="S48" s="96">
        <f>SUM(S51)</f>
        <v>6285</v>
      </c>
    </row>
    <row r="49" spans="1:19" ht="25.5" customHeight="1">
      <c r="A49" s="17" t="s">
        <v>52</v>
      </c>
      <c r="B49" s="39" t="s">
        <v>560</v>
      </c>
      <c r="C49" s="39" t="s">
        <v>53</v>
      </c>
      <c r="D49" s="51"/>
      <c r="E49" s="97">
        <f>E50+E52</f>
        <v>6585</v>
      </c>
      <c r="F49" s="97"/>
      <c r="G49" s="97"/>
      <c r="H49" s="96">
        <f t="shared" si="1"/>
        <v>6585</v>
      </c>
      <c r="I49" s="97"/>
      <c r="J49" s="97"/>
      <c r="K49" s="96">
        <f t="shared" si="2"/>
        <v>6585</v>
      </c>
      <c r="L49" s="97"/>
      <c r="M49" s="96">
        <f t="shared" si="3"/>
        <v>6585</v>
      </c>
      <c r="N49" s="97"/>
      <c r="O49" s="96">
        <f t="shared" si="4"/>
        <v>6585</v>
      </c>
      <c r="P49" s="97"/>
      <c r="Q49" s="96">
        <f t="shared" si="5"/>
        <v>6585</v>
      </c>
      <c r="R49" s="97">
        <f t="shared" ref="R49:S50" si="11">R50</f>
        <v>6285</v>
      </c>
      <c r="S49" s="97">
        <f t="shared" si="11"/>
        <v>6285</v>
      </c>
    </row>
    <row r="50" spans="1:19" ht="21" customHeight="1">
      <c r="A50" s="17" t="s">
        <v>220</v>
      </c>
      <c r="B50" s="39" t="s">
        <v>361</v>
      </c>
      <c r="C50" s="39" t="s">
        <v>54</v>
      </c>
      <c r="D50" s="51"/>
      <c r="E50" s="97">
        <f>E51</f>
        <v>6285</v>
      </c>
      <c r="F50" s="97"/>
      <c r="G50" s="97"/>
      <c r="H50" s="96">
        <f t="shared" si="1"/>
        <v>6285</v>
      </c>
      <c r="I50" s="97"/>
      <c r="J50" s="97"/>
      <c r="K50" s="96">
        <f t="shared" si="2"/>
        <v>6285</v>
      </c>
      <c r="L50" s="97"/>
      <c r="M50" s="96">
        <f t="shared" si="3"/>
        <v>6285</v>
      </c>
      <c r="N50" s="97"/>
      <c r="O50" s="96">
        <f t="shared" si="4"/>
        <v>6285</v>
      </c>
      <c r="P50" s="97"/>
      <c r="Q50" s="96">
        <f t="shared" si="5"/>
        <v>6285</v>
      </c>
      <c r="R50" s="97">
        <f t="shared" si="11"/>
        <v>6285</v>
      </c>
      <c r="S50" s="97">
        <f t="shared" si="11"/>
        <v>6285</v>
      </c>
    </row>
    <row r="51" spans="1:19" ht="22.5" customHeight="1">
      <c r="A51" s="40" t="s">
        <v>84</v>
      </c>
      <c r="B51" s="39" t="s">
        <v>361</v>
      </c>
      <c r="C51" s="39" t="s">
        <v>54</v>
      </c>
      <c r="D51" s="51" t="s">
        <v>425</v>
      </c>
      <c r="E51" s="97">
        <v>6285</v>
      </c>
      <c r="F51" s="97"/>
      <c r="G51" s="97"/>
      <c r="H51" s="96">
        <f t="shared" si="1"/>
        <v>6285</v>
      </c>
      <c r="I51" s="97"/>
      <c r="J51" s="97"/>
      <c r="K51" s="96">
        <f t="shared" si="2"/>
        <v>6285</v>
      </c>
      <c r="L51" s="97"/>
      <c r="M51" s="96">
        <f t="shared" si="3"/>
        <v>6285</v>
      </c>
      <c r="N51" s="97"/>
      <c r="O51" s="96">
        <f t="shared" si="4"/>
        <v>6285</v>
      </c>
      <c r="P51" s="97"/>
      <c r="Q51" s="96">
        <f t="shared" si="5"/>
        <v>6285</v>
      </c>
      <c r="R51" s="97">
        <v>6285</v>
      </c>
      <c r="S51" s="97">
        <v>6285</v>
      </c>
    </row>
    <row r="52" spans="1:19" ht="28.5" customHeight="1">
      <c r="A52" s="14" t="s">
        <v>467</v>
      </c>
      <c r="B52" s="18" t="s">
        <v>574</v>
      </c>
      <c r="C52" s="39" t="s">
        <v>54</v>
      </c>
      <c r="D52" s="51" t="s">
        <v>425</v>
      </c>
      <c r="E52" s="97">
        <v>300</v>
      </c>
      <c r="F52" s="97"/>
      <c r="G52" s="97"/>
      <c r="H52" s="96">
        <f t="shared" si="1"/>
        <v>300</v>
      </c>
      <c r="I52" s="97"/>
      <c r="J52" s="97"/>
      <c r="K52" s="96">
        <f t="shared" si="2"/>
        <v>300</v>
      </c>
      <c r="L52" s="97"/>
      <c r="M52" s="96">
        <f t="shared" si="3"/>
        <v>300</v>
      </c>
      <c r="N52" s="97"/>
      <c r="O52" s="96">
        <f t="shared" si="4"/>
        <v>300</v>
      </c>
      <c r="P52" s="97">
        <v>8767.6</v>
      </c>
      <c r="Q52" s="96">
        <f t="shared" si="5"/>
        <v>9067.6</v>
      </c>
      <c r="R52" s="97"/>
      <c r="S52" s="97"/>
    </row>
    <row r="53" spans="1:19" ht="29.25" customHeight="1">
      <c r="A53" s="40" t="s">
        <v>409</v>
      </c>
      <c r="B53" s="39" t="s">
        <v>350</v>
      </c>
      <c r="C53" s="39"/>
      <c r="D53" s="51"/>
      <c r="E53" s="96">
        <f t="shared" ref="E53:S54" si="12">E54</f>
        <v>21694.5</v>
      </c>
      <c r="F53" s="96"/>
      <c r="G53" s="96"/>
      <c r="H53" s="96">
        <f t="shared" si="1"/>
        <v>21694.5</v>
      </c>
      <c r="I53" s="96"/>
      <c r="J53" s="96"/>
      <c r="K53" s="96">
        <f t="shared" si="2"/>
        <v>21694.5</v>
      </c>
      <c r="L53" s="96"/>
      <c r="M53" s="96">
        <f t="shared" si="3"/>
        <v>21694.5</v>
      </c>
      <c r="N53" s="96"/>
      <c r="O53" s="96">
        <f t="shared" si="4"/>
        <v>21694.5</v>
      </c>
      <c r="P53" s="96"/>
      <c r="Q53" s="96">
        <f t="shared" si="5"/>
        <v>21694.5</v>
      </c>
      <c r="R53" s="96">
        <f t="shared" si="12"/>
        <v>21694.5</v>
      </c>
      <c r="S53" s="96">
        <f t="shared" si="12"/>
        <v>21499</v>
      </c>
    </row>
    <row r="54" spans="1:19" ht="22.5" customHeight="1">
      <c r="A54" s="17" t="s">
        <v>52</v>
      </c>
      <c r="B54" s="39" t="s">
        <v>350</v>
      </c>
      <c r="C54" s="39" t="s">
        <v>53</v>
      </c>
      <c r="D54" s="51"/>
      <c r="E54" s="97">
        <f t="shared" si="12"/>
        <v>21694.5</v>
      </c>
      <c r="F54" s="97"/>
      <c r="G54" s="97"/>
      <c r="H54" s="96">
        <f t="shared" si="1"/>
        <v>21694.5</v>
      </c>
      <c r="I54" s="97"/>
      <c r="J54" s="97"/>
      <c r="K54" s="96">
        <f t="shared" si="2"/>
        <v>21694.5</v>
      </c>
      <c r="L54" s="97"/>
      <c r="M54" s="96">
        <f t="shared" si="3"/>
        <v>21694.5</v>
      </c>
      <c r="N54" s="97"/>
      <c r="O54" s="96">
        <f t="shared" si="4"/>
        <v>21694.5</v>
      </c>
      <c r="P54" s="97"/>
      <c r="Q54" s="96">
        <f t="shared" si="5"/>
        <v>21694.5</v>
      </c>
      <c r="R54" s="97">
        <f t="shared" si="12"/>
        <v>21694.5</v>
      </c>
      <c r="S54" s="97">
        <f t="shared" si="12"/>
        <v>21499</v>
      </c>
    </row>
    <row r="55" spans="1:19" ht="21" customHeight="1">
      <c r="A55" s="17" t="s">
        <v>220</v>
      </c>
      <c r="B55" s="39" t="s">
        <v>350</v>
      </c>
      <c r="C55" s="39" t="s">
        <v>54</v>
      </c>
      <c r="D55" s="51"/>
      <c r="E55" s="97">
        <f>E56+E57+E58</f>
        <v>21694.5</v>
      </c>
      <c r="F55" s="97"/>
      <c r="G55" s="97"/>
      <c r="H55" s="96">
        <f t="shared" si="1"/>
        <v>21694.5</v>
      </c>
      <c r="I55" s="97"/>
      <c r="J55" s="97"/>
      <c r="K55" s="96">
        <f t="shared" si="2"/>
        <v>21694.5</v>
      </c>
      <c r="L55" s="97"/>
      <c r="M55" s="96">
        <f t="shared" si="3"/>
        <v>21694.5</v>
      </c>
      <c r="N55" s="97"/>
      <c r="O55" s="96">
        <f t="shared" si="4"/>
        <v>21694.5</v>
      </c>
      <c r="P55" s="97"/>
      <c r="Q55" s="96">
        <f t="shared" si="5"/>
        <v>21694.5</v>
      </c>
      <c r="R55" s="97">
        <f>R56+R57+R58</f>
        <v>21694.5</v>
      </c>
      <c r="S55" s="97">
        <f>S56+S57+S58</f>
        <v>21499</v>
      </c>
    </row>
    <row r="56" spans="1:19" ht="22.5" customHeight="1">
      <c r="A56" s="40" t="s">
        <v>84</v>
      </c>
      <c r="B56" s="39" t="s">
        <v>350</v>
      </c>
      <c r="C56" s="39" t="s">
        <v>54</v>
      </c>
      <c r="D56" s="51" t="s">
        <v>425</v>
      </c>
      <c r="E56" s="97">
        <v>21499</v>
      </c>
      <c r="F56" s="97"/>
      <c r="G56" s="97"/>
      <c r="H56" s="96">
        <f t="shared" si="1"/>
        <v>21499</v>
      </c>
      <c r="I56" s="97"/>
      <c r="J56" s="97"/>
      <c r="K56" s="96">
        <f t="shared" si="2"/>
        <v>21499</v>
      </c>
      <c r="L56" s="97"/>
      <c r="M56" s="96">
        <f t="shared" si="3"/>
        <v>21499</v>
      </c>
      <c r="N56" s="97"/>
      <c r="O56" s="96">
        <f t="shared" si="4"/>
        <v>21499</v>
      </c>
      <c r="P56" s="97"/>
      <c r="Q56" s="96">
        <f t="shared" si="5"/>
        <v>21499</v>
      </c>
      <c r="R56" s="97">
        <v>21499</v>
      </c>
      <c r="S56" s="97">
        <v>21499</v>
      </c>
    </row>
    <row r="57" spans="1:19" ht="25.5" customHeight="1">
      <c r="A57" s="40" t="s">
        <v>500</v>
      </c>
      <c r="B57" s="39" t="s">
        <v>485</v>
      </c>
      <c r="C57" s="39" t="s">
        <v>54</v>
      </c>
      <c r="D57" s="51" t="s">
        <v>469</v>
      </c>
      <c r="E57" s="97">
        <v>195.5</v>
      </c>
      <c r="F57" s="97">
        <v>-16.3</v>
      </c>
      <c r="G57" s="97"/>
      <c r="H57" s="96">
        <f t="shared" si="1"/>
        <v>179.2</v>
      </c>
      <c r="I57" s="97"/>
      <c r="J57" s="97"/>
      <c r="K57" s="96">
        <f t="shared" si="2"/>
        <v>179.2</v>
      </c>
      <c r="L57" s="97"/>
      <c r="M57" s="96">
        <f t="shared" si="3"/>
        <v>179.2</v>
      </c>
      <c r="N57" s="97"/>
      <c r="O57" s="96">
        <f t="shared" si="4"/>
        <v>179.2</v>
      </c>
      <c r="P57" s="97"/>
      <c r="Q57" s="96">
        <f t="shared" si="5"/>
        <v>179.2</v>
      </c>
      <c r="R57" s="97">
        <v>195.5</v>
      </c>
      <c r="S57" s="97"/>
    </row>
    <row r="58" spans="1:19" ht="54.75" customHeight="1">
      <c r="A58" s="40" t="s">
        <v>467</v>
      </c>
      <c r="B58" s="39" t="s">
        <v>468</v>
      </c>
      <c r="C58" s="39" t="s">
        <v>54</v>
      </c>
      <c r="D58" s="51" t="s">
        <v>469</v>
      </c>
      <c r="E58" s="97"/>
      <c r="F58" s="97"/>
      <c r="G58" s="97"/>
      <c r="H58" s="96">
        <f t="shared" si="1"/>
        <v>0</v>
      </c>
      <c r="I58" s="97"/>
      <c r="J58" s="97"/>
      <c r="K58" s="96">
        <f t="shared" si="2"/>
        <v>0</v>
      </c>
      <c r="L58" s="97"/>
      <c r="M58" s="96">
        <f t="shared" si="3"/>
        <v>0</v>
      </c>
      <c r="N58" s="97"/>
      <c r="O58" s="96">
        <f t="shared" si="4"/>
        <v>0</v>
      </c>
      <c r="P58" s="97"/>
      <c r="Q58" s="96">
        <f t="shared" si="5"/>
        <v>0</v>
      </c>
      <c r="R58" s="97"/>
      <c r="S58" s="97"/>
    </row>
    <row r="59" spans="1:19" ht="34.5" customHeight="1">
      <c r="A59" s="37" t="s">
        <v>437</v>
      </c>
      <c r="B59" s="38" t="s">
        <v>438</v>
      </c>
      <c r="C59" s="38" t="s">
        <v>55</v>
      </c>
      <c r="D59" s="104"/>
      <c r="E59" s="96">
        <f t="shared" ref="E59:S60" si="13">E60</f>
        <v>6650</v>
      </c>
      <c r="F59" s="96"/>
      <c r="G59" s="96"/>
      <c r="H59" s="96">
        <f t="shared" si="1"/>
        <v>6650</v>
      </c>
      <c r="I59" s="96"/>
      <c r="J59" s="96"/>
      <c r="K59" s="96">
        <f t="shared" si="2"/>
        <v>6650</v>
      </c>
      <c r="L59" s="96"/>
      <c r="M59" s="96">
        <f t="shared" si="3"/>
        <v>6650</v>
      </c>
      <c r="N59" s="96"/>
      <c r="O59" s="96">
        <f t="shared" si="4"/>
        <v>6650</v>
      </c>
      <c r="P59" s="96"/>
      <c r="Q59" s="96">
        <f t="shared" si="5"/>
        <v>6650</v>
      </c>
      <c r="R59" s="96">
        <f t="shared" si="13"/>
        <v>6650</v>
      </c>
      <c r="S59" s="96">
        <f t="shared" si="13"/>
        <v>6650</v>
      </c>
    </row>
    <row r="60" spans="1:19" ht="27" customHeight="1">
      <c r="A60" s="40" t="s">
        <v>439</v>
      </c>
      <c r="B60" s="39" t="s">
        <v>438</v>
      </c>
      <c r="C60" s="39" t="s">
        <v>55</v>
      </c>
      <c r="D60" s="51"/>
      <c r="E60" s="97">
        <f t="shared" si="13"/>
        <v>6650</v>
      </c>
      <c r="F60" s="97"/>
      <c r="G60" s="97"/>
      <c r="H60" s="96">
        <f t="shared" si="1"/>
        <v>6650</v>
      </c>
      <c r="I60" s="97"/>
      <c r="J60" s="97"/>
      <c r="K60" s="96">
        <f t="shared" si="2"/>
        <v>6650</v>
      </c>
      <c r="L60" s="97"/>
      <c r="M60" s="96">
        <f t="shared" si="3"/>
        <v>6650</v>
      </c>
      <c r="N60" s="97"/>
      <c r="O60" s="96">
        <f t="shared" si="4"/>
        <v>6650</v>
      </c>
      <c r="P60" s="97"/>
      <c r="Q60" s="96">
        <f t="shared" si="5"/>
        <v>6650</v>
      </c>
      <c r="R60" s="97">
        <f t="shared" si="13"/>
        <v>6650</v>
      </c>
      <c r="S60" s="97">
        <f t="shared" si="13"/>
        <v>6650</v>
      </c>
    </row>
    <row r="61" spans="1:19" ht="20.25" customHeight="1">
      <c r="A61" s="40" t="s">
        <v>84</v>
      </c>
      <c r="B61" s="39" t="s">
        <v>438</v>
      </c>
      <c r="C61" s="39" t="s">
        <v>55</v>
      </c>
      <c r="D61" s="51" t="s">
        <v>425</v>
      </c>
      <c r="E61" s="97">
        <v>6650</v>
      </c>
      <c r="F61" s="97"/>
      <c r="G61" s="97"/>
      <c r="H61" s="96">
        <f t="shared" si="1"/>
        <v>6650</v>
      </c>
      <c r="I61" s="97"/>
      <c r="J61" s="97"/>
      <c r="K61" s="96">
        <f t="shared" si="2"/>
        <v>6650</v>
      </c>
      <c r="L61" s="97"/>
      <c r="M61" s="96">
        <f t="shared" si="3"/>
        <v>6650</v>
      </c>
      <c r="N61" s="97"/>
      <c r="O61" s="96">
        <f t="shared" si="4"/>
        <v>6650</v>
      </c>
      <c r="P61" s="97"/>
      <c r="Q61" s="96">
        <f t="shared" si="5"/>
        <v>6650</v>
      </c>
      <c r="R61" s="97">
        <v>6650</v>
      </c>
      <c r="S61" s="97">
        <v>6650</v>
      </c>
    </row>
    <row r="62" spans="1:19" ht="30" customHeight="1">
      <c r="A62" s="45" t="s">
        <v>520</v>
      </c>
      <c r="B62" s="38" t="s">
        <v>472</v>
      </c>
      <c r="C62" s="38" t="s">
        <v>55</v>
      </c>
      <c r="D62" s="104"/>
      <c r="E62" s="96">
        <f>E63+E64</f>
        <v>1258.0999999999999</v>
      </c>
      <c r="F62" s="96">
        <f>F63</f>
        <v>-434.5</v>
      </c>
      <c r="G62" s="96"/>
      <c r="H62" s="96">
        <f t="shared" si="1"/>
        <v>823.59999999999991</v>
      </c>
      <c r="I62" s="96"/>
      <c r="J62" s="96"/>
      <c r="K62" s="96">
        <f t="shared" si="2"/>
        <v>823.59999999999991</v>
      </c>
      <c r="L62" s="96"/>
      <c r="M62" s="96">
        <f t="shared" si="3"/>
        <v>823.59999999999991</v>
      </c>
      <c r="N62" s="96"/>
      <c r="O62" s="96">
        <f t="shared" si="4"/>
        <v>823.59999999999991</v>
      </c>
      <c r="P62" s="96"/>
      <c r="Q62" s="96">
        <f t="shared" si="5"/>
        <v>823.59999999999991</v>
      </c>
      <c r="R62" s="96">
        <f>R63+R64</f>
        <v>2936.3</v>
      </c>
      <c r="S62" s="96">
        <f>S63+S64</f>
        <v>0</v>
      </c>
    </row>
    <row r="63" spans="1:19" ht="29.25" customHeight="1">
      <c r="A63" s="17" t="s">
        <v>474</v>
      </c>
      <c r="B63" s="39" t="s">
        <v>471</v>
      </c>
      <c r="C63" s="39" t="s">
        <v>55</v>
      </c>
      <c r="D63" s="51" t="s">
        <v>114</v>
      </c>
      <c r="E63" s="97">
        <v>1257.0999999999999</v>
      </c>
      <c r="F63" s="97">
        <v>-434.5</v>
      </c>
      <c r="G63" s="97"/>
      <c r="H63" s="96">
        <f t="shared" si="1"/>
        <v>822.59999999999991</v>
      </c>
      <c r="I63" s="97"/>
      <c r="J63" s="97"/>
      <c r="K63" s="96">
        <f t="shared" si="2"/>
        <v>822.59999999999991</v>
      </c>
      <c r="L63" s="97"/>
      <c r="M63" s="96">
        <f t="shared" si="3"/>
        <v>822.59999999999991</v>
      </c>
      <c r="N63" s="97"/>
      <c r="O63" s="96">
        <f t="shared" si="4"/>
        <v>822.59999999999991</v>
      </c>
      <c r="P63" s="97"/>
      <c r="Q63" s="96">
        <f t="shared" si="5"/>
        <v>822.59999999999991</v>
      </c>
      <c r="R63" s="97">
        <v>2935.3</v>
      </c>
      <c r="S63" s="97"/>
    </row>
    <row r="64" spans="1:19" ht="28.5" customHeight="1">
      <c r="A64" s="17" t="s">
        <v>475</v>
      </c>
      <c r="B64" s="39" t="s">
        <v>473</v>
      </c>
      <c r="C64" s="39" t="s">
        <v>55</v>
      </c>
      <c r="D64" s="51" t="s">
        <v>114</v>
      </c>
      <c r="E64" s="97">
        <v>1</v>
      </c>
      <c r="F64" s="97"/>
      <c r="G64" s="97"/>
      <c r="H64" s="96">
        <f t="shared" si="1"/>
        <v>1</v>
      </c>
      <c r="I64" s="97"/>
      <c r="J64" s="97"/>
      <c r="K64" s="96">
        <f t="shared" si="2"/>
        <v>1</v>
      </c>
      <c r="L64" s="97"/>
      <c r="M64" s="96">
        <f t="shared" si="3"/>
        <v>1</v>
      </c>
      <c r="N64" s="97"/>
      <c r="O64" s="96">
        <f t="shared" si="4"/>
        <v>1</v>
      </c>
      <c r="P64" s="97"/>
      <c r="Q64" s="96">
        <f t="shared" si="5"/>
        <v>1</v>
      </c>
      <c r="R64" s="97">
        <v>1</v>
      </c>
      <c r="S64" s="97"/>
    </row>
    <row r="65" spans="1:19" ht="41.25" customHeight="1">
      <c r="A65" s="118" t="s">
        <v>567</v>
      </c>
      <c r="B65" s="38" t="s">
        <v>526</v>
      </c>
      <c r="C65" s="38"/>
      <c r="D65" s="51"/>
      <c r="E65" s="96">
        <f t="shared" ref="E65:S66" si="14">SUM(E66)</f>
        <v>100</v>
      </c>
      <c r="F65" s="96"/>
      <c r="G65" s="96"/>
      <c r="H65" s="96">
        <f t="shared" si="1"/>
        <v>100</v>
      </c>
      <c r="I65" s="96"/>
      <c r="J65" s="96"/>
      <c r="K65" s="96">
        <f t="shared" si="2"/>
        <v>100</v>
      </c>
      <c r="L65" s="96"/>
      <c r="M65" s="96">
        <f t="shared" si="3"/>
        <v>100</v>
      </c>
      <c r="N65" s="96"/>
      <c r="O65" s="96">
        <f t="shared" si="4"/>
        <v>100</v>
      </c>
      <c r="P65" s="96"/>
      <c r="Q65" s="96">
        <f t="shared" si="5"/>
        <v>100</v>
      </c>
      <c r="R65" s="96">
        <f t="shared" si="14"/>
        <v>100</v>
      </c>
      <c r="S65" s="96">
        <f t="shared" si="14"/>
        <v>100</v>
      </c>
    </row>
    <row r="66" spans="1:19" ht="30" customHeight="1">
      <c r="A66" s="11" t="s">
        <v>422</v>
      </c>
      <c r="B66" s="39" t="s">
        <v>419</v>
      </c>
      <c r="C66" s="39" t="s">
        <v>235</v>
      </c>
      <c r="D66" s="51"/>
      <c r="E66" s="97">
        <f t="shared" si="14"/>
        <v>100</v>
      </c>
      <c r="F66" s="97"/>
      <c r="G66" s="97"/>
      <c r="H66" s="96">
        <f t="shared" si="1"/>
        <v>100</v>
      </c>
      <c r="I66" s="97"/>
      <c r="J66" s="97"/>
      <c r="K66" s="96">
        <f t="shared" si="2"/>
        <v>100</v>
      </c>
      <c r="L66" s="97"/>
      <c r="M66" s="96">
        <f t="shared" si="3"/>
        <v>100</v>
      </c>
      <c r="N66" s="97"/>
      <c r="O66" s="96">
        <f t="shared" si="4"/>
        <v>100</v>
      </c>
      <c r="P66" s="97"/>
      <c r="Q66" s="96">
        <f t="shared" si="5"/>
        <v>100</v>
      </c>
      <c r="R66" s="97">
        <f t="shared" si="14"/>
        <v>100</v>
      </c>
      <c r="S66" s="97">
        <f t="shared" si="14"/>
        <v>100</v>
      </c>
    </row>
    <row r="67" spans="1:19" ht="33.75" customHeight="1">
      <c r="A67" s="40" t="s">
        <v>115</v>
      </c>
      <c r="B67" s="39" t="s">
        <v>419</v>
      </c>
      <c r="C67" s="39" t="s">
        <v>235</v>
      </c>
      <c r="D67" s="51" t="s">
        <v>114</v>
      </c>
      <c r="E67" s="97">
        <v>100</v>
      </c>
      <c r="F67" s="97"/>
      <c r="G67" s="97"/>
      <c r="H67" s="96">
        <f t="shared" si="1"/>
        <v>100</v>
      </c>
      <c r="I67" s="97"/>
      <c r="J67" s="97"/>
      <c r="K67" s="96">
        <f t="shared" si="2"/>
        <v>100</v>
      </c>
      <c r="L67" s="97"/>
      <c r="M67" s="96">
        <f t="shared" si="3"/>
        <v>100</v>
      </c>
      <c r="N67" s="97"/>
      <c r="O67" s="96">
        <f t="shared" si="4"/>
        <v>100</v>
      </c>
      <c r="P67" s="97"/>
      <c r="Q67" s="96">
        <f t="shared" si="5"/>
        <v>100</v>
      </c>
      <c r="R67" s="97">
        <v>100</v>
      </c>
      <c r="S67" s="97">
        <v>100</v>
      </c>
    </row>
    <row r="68" spans="1:19" ht="43.5" customHeight="1">
      <c r="A68" s="116" t="s">
        <v>580</v>
      </c>
      <c r="B68" s="38" t="s">
        <v>179</v>
      </c>
      <c r="C68" s="38"/>
      <c r="D68" s="104"/>
      <c r="E68" s="96">
        <f t="shared" ref="E68:S70" si="15">SUM(E69)</f>
        <v>500</v>
      </c>
      <c r="F68" s="96"/>
      <c r="G68" s="96"/>
      <c r="H68" s="96">
        <f t="shared" si="1"/>
        <v>500</v>
      </c>
      <c r="I68" s="96"/>
      <c r="J68" s="96"/>
      <c r="K68" s="96">
        <f t="shared" si="2"/>
        <v>500</v>
      </c>
      <c r="L68" s="96"/>
      <c r="M68" s="96">
        <f t="shared" si="3"/>
        <v>500</v>
      </c>
      <c r="N68" s="96"/>
      <c r="O68" s="96">
        <f t="shared" si="4"/>
        <v>500</v>
      </c>
      <c r="P68" s="96"/>
      <c r="Q68" s="96">
        <f t="shared" si="5"/>
        <v>500</v>
      </c>
      <c r="R68" s="96">
        <f t="shared" si="15"/>
        <v>500</v>
      </c>
      <c r="S68" s="96">
        <f t="shared" si="15"/>
        <v>500</v>
      </c>
    </row>
    <row r="69" spans="1:19" ht="34.5" customHeight="1">
      <c r="A69" s="47" t="s">
        <v>292</v>
      </c>
      <c r="B69" s="39" t="s">
        <v>304</v>
      </c>
      <c r="C69" s="38"/>
      <c r="D69" s="104"/>
      <c r="E69" s="97">
        <f>SUM(E70)</f>
        <v>500</v>
      </c>
      <c r="F69" s="97"/>
      <c r="G69" s="97"/>
      <c r="H69" s="96">
        <f t="shared" si="1"/>
        <v>500</v>
      </c>
      <c r="I69" s="97"/>
      <c r="J69" s="97"/>
      <c r="K69" s="96">
        <f t="shared" si="2"/>
        <v>500</v>
      </c>
      <c r="L69" s="97"/>
      <c r="M69" s="96">
        <f t="shared" si="3"/>
        <v>500</v>
      </c>
      <c r="N69" s="97"/>
      <c r="O69" s="96">
        <f t="shared" si="4"/>
        <v>500</v>
      </c>
      <c r="P69" s="97"/>
      <c r="Q69" s="96">
        <f t="shared" si="5"/>
        <v>500</v>
      </c>
      <c r="R69" s="97">
        <f>SUM(R70)</f>
        <v>500</v>
      </c>
      <c r="S69" s="97">
        <f t="shared" si="15"/>
        <v>500</v>
      </c>
    </row>
    <row r="70" spans="1:19" ht="42.75" customHeight="1">
      <c r="A70" s="41" t="s">
        <v>523</v>
      </c>
      <c r="B70" s="39" t="s">
        <v>305</v>
      </c>
      <c r="C70" s="39"/>
      <c r="D70" s="51"/>
      <c r="E70" s="97">
        <f>SUM(E71)</f>
        <v>500</v>
      </c>
      <c r="F70" s="97"/>
      <c r="G70" s="97"/>
      <c r="H70" s="96">
        <f t="shared" si="1"/>
        <v>500</v>
      </c>
      <c r="I70" s="97"/>
      <c r="J70" s="97"/>
      <c r="K70" s="96">
        <f t="shared" si="2"/>
        <v>500</v>
      </c>
      <c r="L70" s="97"/>
      <c r="M70" s="96">
        <f t="shared" si="3"/>
        <v>500</v>
      </c>
      <c r="N70" s="97"/>
      <c r="O70" s="96">
        <f t="shared" si="4"/>
        <v>500</v>
      </c>
      <c r="P70" s="97"/>
      <c r="Q70" s="96">
        <f t="shared" si="5"/>
        <v>500</v>
      </c>
      <c r="R70" s="97">
        <f>SUM(R71)</f>
        <v>500</v>
      </c>
      <c r="S70" s="97">
        <f t="shared" si="15"/>
        <v>500</v>
      </c>
    </row>
    <row r="71" spans="1:19" ht="32.25" customHeight="1">
      <c r="A71" s="40" t="s">
        <v>115</v>
      </c>
      <c r="B71" s="39" t="s">
        <v>305</v>
      </c>
      <c r="C71" s="39" t="s">
        <v>24</v>
      </c>
      <c r="D71" s="51" t="s">
        <v>114</v>
      </c>
      <c r="E71" s="97">
        <v>500</v>
      </c>
      <c r="F71" s="97"/>
      <c r="G71" s="97"/>
      <c r="H71" s="96">
        <f t="shared" si="1"/>
        <v>500</v>
      </c>
      <c r="I71" s="97"/>
      <c r="J71" s="97"/>
      <c r="K71" s="96">
        <f t="shared" si="2"/>
        <v>500</v>
      </c>
      <c r="L71" s="97"/>
      <c r="M71" s="96">
        <f t="shared" si="3"/>
        <v>500</v>
      </c>
      <c r="N71" s="97"/>
      <c r="O71" s="96">
        <f t="shared" si="4"/>
        <v>500</v>
      </c>
      <c r="P71" s="97"/>
      <c r="Q71" s="96">
        <f t="shared" si="5"/>
        <v>500</v>
      </c>
      <c r="R71" s="97">
        <v>500</v>
      </c>
      <c r="S71" s="97">
        <v>500</v>
      </c>
    </row>
    <row r="72" spans="1:19" ht="39.75" customHeight="1">
      <c r="A72" s="116" t="s">
        <v>581</v>
      </c>
      <c r="B72" s="38" t="s">
        <v>180</v>
      </c>
      <c r="C72" s="38"/>
      <c r="D72" s="104"/>
      <c r="E72" s="96">
        <f t="shared" ref="E72:S74" si="16">SUM(E73)</f>
        <v>50</v>
      </c>
      <c r="F72" s="96"/>
      <c r="G72" s="96"/>
      <c r="H72" s="96">
        <f t="shared" si="1"/>
        <v>50</v>
      </c>
      <c r="I72" s="96"/>
      <c r="J72" s="96"/>
      <c r="K72" s="96">
        <f t="shared" si="2"/>
        <v>50</v>
      </c>
      <c r="L72" s="96"/>
      <c r="M72" s="96">
        <f t="shared" si="3"/>
        <v>50</v>
      </c>
      <c r="N72" s="96"/>
      <c r="O72" s="96">
        <f t="shared" si="4"/>
        <v>50</v>
      </c>
      <c r="P72" s="96"/>
      <c r="Q72" s="96">
        <f t="shared" si="5"/>
        <v>50</v>
      </c>
      <c r="R72" s="96">
        <f t="shared" si="16"/>
        <v>50</v>
      </c>
      <c r="S72" s="96">
        <f t="shared" si="16"/>
        <v>50</v>
      </c>
    </row>
    <row r="73" spans="1:19" ht="27" customHeight="1">
      <c r="A73" s="47" t="s">
        <v>291</v>
      </c>
      <c r="B73" s="39" t="s">
        <v>306</v>
      </c>
      <c r="C73" s="38"/>
      <c r="D73" s="104"/>
      <c r="E73" s="97">
        <f t="shared" si="16"/>
        <v>50</v>
      </c>
      <c r="F73" s="97"/>
      <c r="G73" s="97"/>
      <c r="H73" s="96">
        <f t="shared" si="1"/>
        <v>50</v>
      </c>
      <c r="I73" s="97"/>
      <c r="J73" s="97"/>
      <c r="K73" s="96">
        <f t="shared" si="2"/>
        <v>50</v>
      </c>
      <c r="L73" s="97"/>
      <c r="M73" s="96">
        <f t="shared" si="3"/>
        <v>50</v>
      </c>
      <c r="N73" s="97"/>
      <c r="O73" s="96">
        <f t="shared" si="4"/>
        <v>50</v>
      </c>
      <c r="P73" s="97"/>
      <c r="Q73" s="96">
        <f t="shared" si="5"/>
        <v>50</v>
      </c>
      <c r="R73" s="97">
        <f t="shared" si="16"/>
        <v>50</v>
      </c>
      <c r="S73" s="97">
        <f t="shared" si="16"/>
        <v>50</v>
      </c>
    </row>
    <row r="74" spans="1:19" ht="42" customHeight="1">
      <c r="A74" s="41" t="s">
        <v>524</v>
      </c>
      <c r="B74" s="39" t="s">
        <v>307</v>
      </c>
      <c r="C74" s="39"/>
      <c r="D74" s="51"/>
      <c r="E74" s="97">
        <f t="shared" si="16"/>
        <v>50</v>
      </c>
      <c r="F74" s="97"/>
      <c r="G74" s="97"/>
      <c r="H74" s="96">
        <f t="shared" si="1"/>
        <v>50</v>
      </c>
      <c r="I74" s="97"/>
      <c r="J74" s="97"/>
      <c r="K74" s="96">
        <f t="shared" si="2"/>
        <v>50</v>
      </c>
      <c r="L74" s="97"/>
      <c r="M74" s="96">
        <f t="shared" si="3"/>
        <v>50</v>
      </c>
      <c r="N74" s="97"/>
      <c r="O74" s="96">
        <f t="shared" si="4"/>
        <v>50</v>
      </c>
      <c r="P74" s="97"/>
      <c r="Q74" s="96">
        <f t="shared" si="5"/>
        <v>50</v>
      </c>
      <c r="R74" s="97">
        <f t="shared" si="16"/>
        <v>50</v>
      </c>
      <c r="S74" s="97">
        <f t="shared" si="16"/>
        <v>50</v>
      </c>
    </row>
    <row r="75" spans="1:19" ht="31.5" customHeight="1">
      <c r="A75" s="40" t="s">
        <v>115</v>
      </c>
      <c r="B75" s="39" t="s">
        <v>307</v>
      </c>
      <c r="C75" s="39" t="s">
        <v>24</v>
      </c>
      <c r="D75" s="51" t="s">
        <v>433</v>
      </c>
      <c r="E75" s="97">
        <v>50</v>
      </c>
      <c r="F75" s="97"/>
      <c r="G75" s="97"/>
      <c r="H75" s="96">
        <f t="shared" si="1"/>
        <v>50</v>
      </c>
      <c r="I75" s="97"/>
      <c r="J75" s="97"/>
      <c r="K75" s="96">
        <f t="shared" si="2"/>
        <v>50</v>
      </c>
      <c r="L75" s="97"/>
      <c r="M75" s="96">
        <f t="shared" si="3"/>
        <v>50</v>
      </c>
      <c r="N75" s="97"/>
      <c r="O75" s="96">
        <f t="shared" si="4"/>
        <v>50</v>
      </c>
      <c r="P75" s="97"/>
      <c r="Q75" s="96">
        <f t="shared" si="5"/>
        <v>50</v>
      </c>
      <c r="R75" s="97">
        <v>50</v>
      </c>
      <c r="S75" s="97">
        <v>50</v>
      </c>
    </row>
    <row r="76" spans="1:19" ht="53.25" customHeight="1">
      <c r="A76" s="116" t="s">
        <v>582</v>
      </c>
      <c r="B76" s="38" t="s">
        <v>288</v>
      </c>
      <c r="C76" s="38"/>
      <c r="D76" s="104"/>
      <c r="E76" s="96">
        <f t="shared" ref="E76:S78" si="17">SUM(E77)</f>
        <v>50</v>
      </c>
      <c r="F76" s="96"/>
      <c r="G76" s="96"/>
      <c r="H76" s="96">
        <f t="shared" si="1"/>
        <v>50</v>
      </c>
      <c r="I76" s="96"/>
      <c r="J76" s="96"/>
      <c r="K76" s="96">
        <f t="shared" si="2"/>
        <v>50</v>
      </c>
      <c r="L76" s="96"/>
      <c r="M76" s="96">
        <f t="shared" si="3"/>
        <v>50</v>
      </c>
      <c r="N76" s="96"/>
      <c r="O76" s="96">
        <f t="shared" si="4"/>
        <v>50</v>
      </c>
      <c r="P76" s="96"/>
      <c r="Q76" s="96">
        <f t="shared" si="5"/>
        <v>50</v>
      </c>
      <c r="R76" s="96">
        <f t="shared" si="17"/>
        <v>50</v>
      </c>
      <c r="S76" s="96">
        <f t="shared" si="17"/>
        <v>50</v>
      </c>
    </row>
    <row r="77" spans="1:19" ht="42.75" customHeight="1">
      <c r="A77" s="47" t="s">
        <v>293</v>
      </c>
      <c r="B77" s="39" t="s">
        <v>364</v>
      </c>
      <c r="C77" s="38"/>
      <c r="D77" s="104"/>
      <c r="E77" s="97">
        <f t="shared" si="17"/>
        <v>50</v>
      </c>
      <c r="F77" s="97"/>
      <c r="G77" s="97"/>
      <c r="H77" s="96">
        <f t="shared" ref="H77:H140" si="18">E77+F77+G77</f>
        <v>50</v>
      </c>
      <c r="I77" s="97"/>
      <c r="J77" s="97"/>
      <c r="K77" s="96">
        <f t="shared" ref="K77:K140" si="19">H77+I77+J77</f>
        <v>50</v>
      </c>
      <c r="L77" s="97"/>
      <c r="M77" s="96">
        <f t="shared" ref="M77:M140" si="20">K77+L77</f>
        <v>50</v>
      </c>
      <c r="N77" s="97"/>
      <c r="O77" s="96">
        <f t="shared" ref="O77:O140" si="21">M77+N77</f>
        <v>50</v>
      </c>
      <c r="P77" s="97"/>
      <c r="Q77" s="96">
        <f t="shared" ref="Q77:Q140" si="22">O77+P77</f>
        <v>50</v>
      </c>
      <c r="R77" s="97">
        <f t="shared" si="17"/>
        <v>50</v>
      </c>
      <c r="S77" s="97">
        <f t="shared" si="17"/>
        <v>50</v>
      </c>
    </row>
    <row r="78" spans="1:19" ht="51.75" customHeight="1">
      <c r="A78" s="41" t="s">
        <v>521</v>
      </c>
      <c r="B78" s="39" t="s">
        <v>359</v>
      </c>
      <c r="C78" s="39"/>
      <c r="D78" s="51"/>
      <c r="E78" s="97">
        <f t="shared" si="17"/>
        <v>50</v>
      </c>
      <c r="F78" s="97"/>
      <c r="G78" s="97"/>
      <c r="H78" s="96">
        <f t="shared" si="18"/>
        <v>50</v>
      </c>
      <c r="I78" s="97"/>
      <c r="J78" s="97"/>
      <c r="K78" s="96">
        <f t="shared" si="19"/>
        <v>50</v>
      </c>
      <c r="L78" s="97"/>
      <c r="M78" s="96">
        <f t="shared" si="20"/>
        <v>50</v>
      </c>
      <c r="N78" s="97"/>
      <c r="O78" s="96">
        <f t="shared" si="21"/>
        <v>50</v>
      </c>
      <c r="P78" s="97"/>
      <c r="Q78" s="96">
        <f t="shared" si="22"/>
        <v>50</v>
      </c>
      <c r="R78" s="97">
        <f t="shared" si="17"/>
        <v>50</v>
      </c>
      <c r="S78" s="97">
        <f t="shared" si="17"/>
        <v>50</v>
      </c>
    </row>
    <row r="79" spans="1:19" ht="30" customHeight="1">
      <c r="A79" s="40" t="s">
        <v>115</v>
      </c>
      <c r="B79" s="39" t="s">
        <v>359</v>
      </c>
      <c r="C79" s="39" t="s">
        <v>24</v>
      </c>
      <c r="D79" s="51" t="s">
        <v>433</v>
      </c>
      <c r="E79" s="97">
        <v>50</v>
      </c>
      <c r="F79" s="97"/>
      <c r="G79" s="97"/>
      <c r="H79" s="96">
        <f t="shared" si="18"/>
        <v>50</v>
      </c>
      <c r="I79" s="97"/>
      <c r="J79" s="97"/>
      <c r="K79" s="96">
        <f t="shared" si="19"/>
        <v>50</v>
      </c>
      <c r="L79" s="97"/>
      <c r="M79" s="96">
        <f t="shared" si="20"/>
        <v>50</v>
      </c>
      <c r="N79" s="97"/>
      <c r="O79" s="96">
        <f t="shared" si="21"/>
        <v>50</v>
      </c>
      <c r="P79" s="97"/>
      <c r="Q79" s="96">
        <f t="shared" si="22"/>
        <v>50</v>
      </c>
      <c r="R79" s="97">
        <v>50</v>
      </c>
      <c r="S79" s="97">
        <v>50</v>
      </c>
    </row>
    <row r="80" spans="1:19" ht="39.75" customHeight="1">
      <c r="A80" s="116" t="s">
        <v>583</v>
      </c>
      <c r="B80" s="38" t="s">
        <v>182</v>
      </c>
      <c r="C80" s="38"/>
      <c r="D80" s="104"/>
      <c r="E80" s="96">
        <f t="shared" ref="E80:S82" si="23">SUM(E81)</f>
        <v>50</v>
      </c>
      <c r="F80" s="96"/>
      <c r="G80" s="96"/>
      <c r="H80" s="96">
        <f t="shared" si="18"/>
        <v>50</v>
      </c>
      <c r="I80" s="96"/>
      <c r="J80" s="96"/>
      <c r="K80" s="96">
        <f t="shared" si="19"/>
        <v>50</v>
      </c>
      <c r="L80" s="96"/>
      <c r="M80" s="96">
        <f t="shared" si="20"/>
        <v>50</v>
      </c>
      <c r="N80" s="96"/>
      <c r="O80" s="96">
        <f t="shared" si="21"/>
        <v>50</v>
      </c>
      <c r="P80" s="96"/>
      <c r="Q80" s="96">
        <f t="shared" si="22"/>
        <v>50</v>
      </c>
      <c r="R80" s="96">
        <f t="shared" si="23"/>
        <v>50</v>
      </c>
      <c r="S80" s="96">
        <f t="shared" si="23"/>
        <v>50</v>
      </c>
    </row>
    <row r="81" spans="1:19" ht="51" customHeight="1">
      <c r="A81" s="47" t="s">
        <v>294</v>
      </c>
      <c r="B81" s="39" t="s">
        <v>308</v>
      </c>
      <c r="C81" s="38"/>
      <c r="D81" s="104"/>
      <c r="E81" s="97">
        <f t="shared" si="23"/>
        <v>50</v>
      </c>
      <c r="F81" s="97"/>
      <c r="G81" s="97"/>
      <c r="H81" s="96">
        <f t="shared" si="18"/>
        <v>50</v>
      </c>
      <c r="I81" s="97"/>
      <c r="J81" s="97"/>
      <c r="K81" s="96">
        <f t="shared" si="19"/>
        <v>50</v>
      </c>
      <c r="L81" s="97"/>
      <c r="M81" s="96">
        <f t="shared" si="20"/>
        <v>50</v>
      </c>
      <c r="N81" s="97"/>
      <c r="O81" s="96">
        <f t="shared" si="21"/>
        <v>50</v>
      </c>
      <c r="P81" s="97"/>
      <c r="Q81" s="96">
        <f t="shared" si="22"/>
        <v>50</v>
      </c>
      <c r="R81" s="97">
        <f t="shared" si="23"/>
        <v>50</v>
      </c>
      <c r="S81" s="97">
        <f t="shared" si="23"/>
        <v>50</v>
      </c>
    </row>
    <row r="82" spans="1:19" ht="42" customHeight="1">
      <c r="A82" s="41" t="s">
        <v>522</v>
      </c>
      <c r="B82" s="39" t="s">
        <v>309</v>
      </c>
      <c r="C82" s="39"/>
      <c r="D82" s="51"/>
      <c r="E82" s="97">
        <f t="shared" si="23"/>
        <v>50</v>
      </c>
      <c r="F82" s="97"/>
      <c r="G82" s="97"/>
      <c r="H82" s="96">
        <f t="shared" si="18"/>
        <v>50</v>
      </c>
      <c r="I82" s="97"/>
      <c r="J82" s="97"/>
      <c r="K82" s="96">
        <f t="shared" si="19"/>
        <v>50</v>
      </c>
      <c r="L82" s="97"/>
      <c r="M82" s="96">
        <f t="shared" si="20"/>
        <v>50</v>
      </c>
      <c r="N82" s="97"/>
      <c r="O82" s="96">
        <f t="shared" si="21"/>
        <v>50</v>
      </c>
      <c r="P82" s="97"/>
      <c r="Q82" s="96">
        <f t="shared" si="22"/>
        <v>50</v>
      </c>
      <c r="R82" s="97">
        <f t="shared" si="23"/>
        <v>50</v>
      </c>
      <c r="S82" s="97">
        <f t="shared" si="23"/>
        <v>50</v>
      </c>
    </row>
    <row r="83" spans="1:19" ht="30" customHeight="1">
      <c r="A83" s="40" t="s">
        <v>115</v>
      </c>
      <c r="B83" s="39" t="s">
        <v>309</v>
      </c>
      <c r="C83" s="39" t="s">
        <v>24</v>
      </c>
      <c r="D83" s="51" t="s">
        <v>433</v>
      </c>
      <c r="E83" s="97">
        <v>50</v>
      </c>
      <c r="F83" s="97"/>
      <c r="G83" s="97"/>
      <c r="H83" s="96">
        <f t="shared" si="18"/>
        <v>50</v>
      </c>
      <c r="I83" s="97"/>
      <c r="J83" s="97"/>
      <c r="K83" s="96">
        <f t="shared" si="19"/>
        <v>50</v>
      </c>
      <c r="L83" s="97"/>
      <c r="M83" s="96">
        <f t="shared" si="20"/>
        <v>50</v>
      </c>
      <c r="N83" s="97"/>
      <c r="O83" s="96">
        <f t="shared" si="21"/>
        <v>50</v>
      </c>
      <c r="P83" s="97"/>
      <c r="Q83" s="96">
        <f t="shared" si="22"/>
        <v>50</v>
      </c>
      <c r="R83" s="97">
        <v>50</v>
      </c>
      <c r="S83" s="97">
        <v>50</v>
      </c>
    </row>
    <row r="84" spans="1:19" ht="41.25" customHeight="1">
      <c r="A84" s="115" t="s">
        <v>584</v>
      </c>
      <c r="B84" s="38" t="s">
        <v>195</v>
      </c>
      <c r="C84" s="38"/>
      <c r="D84" s="51"/>
      <c r="E84" s="96">
        <f>SUM(E86)</f>
        <v>8090</v>
      </c>
      <c r="F84" s="96"/>
      <c r="G84" s="96"/>
      <c r="H84" s="96">
        <f t="shared" si="18"/>
        <v>8090</v>
      </c>
      <c r="I84" s="96"/>
      <c r="J84" s="96"/>
      <c r="K84" s="96">
        <f t="shared" si="19"/>
        <v>8090</v>
      </c>
      <c r="L84" s="96"/>
      <c r="M84" s="96">
        <f t="shared" si="20"/>
        <v>8090</v>
      </c>
      <c r="N84" s="96"/>
      <c r="O84" s="96">
        <f t="shared" si="21"/>
        <v>8090</v>
      </c>
      <c r="P84" s="96"/>
      <c r="Q84" s="96">
        <f t="shared" si="22"/>
        <v>8090</v>
      </c>
      <c r="R84" s="96">
        <f>SUM(R86)</f>
        <v>8090</v>
      </c>
      <c r="S84" s="96">
        <f>SUM(S86)</f>
        <v>8090</v>
      </c>
    </row>
    <row r="85" spans="1:19" ht="30" customHeight="1">
      <c r="A85" s="47" t="s">
        <v>295</v>
      </c>
      <c r="B85" s="39" t="s">
        <v>302</v>
      </c>
      <c r="C85" s="39"/>
      <c r="D85" s="51"/>
      <c r="E85" s="97">
        <f t="shared" ref="E85:S87" si="24">SUM(E86)</f>
        <v>8090</v>
      </c>
      <c r="F85" s="97"/>
      <c r="G85" s="97"/>
      <c r="H85" s="96">
        <f t="shared" si="18"/>
        <v>8090</v>
      </c>
      <c r="I85" s="97"/>
      <c r="J85" s="97"/>
      <c r="K85" s="96">
        <f t="shared" si="19"/>
        <v>8090</v>
      </c>
      <c r="L85" s="97"/>
      <c r="M85" s="96">
        <f t="shared" si="20"/>
        <v>8090</v>
      </c>
      <c r="N85" s="97"/>
      <c r="O85" s="96">
        <f t="shared" si="21"/>
        <v>8090</v>
      </c>
      <c r="P85" s="97"/>
      <c r="Q85" s="96">
        <f t="shared" si="22"/>
        <v>8090</v>
      </c>
      <c r="R85" s="97">
        <f t="shared" si="24"/>
        <v>8090</v>
      </c>
      <c r="S85" s="97">
        <f t="shared" si="24"/>
        <v>8090</v>
      </c>
    </row>
    <row r="86" spans="1:19" ht="29.25" customHeight="1">
      <c r="A86" s="11" t="s">
        <v>107</v>
      </c>
      <c r="B86" s="39" t="s">
        <v>303</v>
      </c>
      <c r="C86" s="39"/>
      <c r="D86" s="51"/>
      <c r="E86" s="97">
        <f t="shared" si="24"/>
        <v>8090</v>
      </c>
      <c r="F86" s="97"/>
      <c r="G86" s="97"/>
      <c r="H86" s="96">
        <f t="shared" si="18"/>
        <v>8090</v>
      </c>
      <c r="I86" s="97"/>
      <c r="J86" s="97"/>
      <c r="K86" s="96">
        <f t="shared" si="19"/>
        <v>8090</v>
      </c>
      <c r="L86" s="97"/>
      <c r="M86" s="96">
        <f t="shared" si="20"/>
        <v>8090</v>
      </c>
      <c r="N86" s="97"/>
      <c r="O86" s="96">
        <f t="shared" si="21"/>
        <v>8090</v>
      </c>
      <c r="P86" s="97"/>
      <c r="Q86" s="96">
        <f t="shared" si="22"/>
        <v>8090</v>
      </c>
      <c r="R86" s="97">
        <f t="shared" si="24"/>
        <v>8090</v>
      </c>
      <c r="S86" s="97">
        <f t="shared" si="24"/>
        <v>8090</v>
      </c>
    </row>
    <row r="87" spans="1:19" ht="30" customHeight="1">
      <c r="A87" s="8" t="s">
        <v>94</v>
      </c>
      <c r="B87" s="39" t="s">
        <v>303</v>
      </c>
      <c r="C87" s="39" t="s">
        <v>95</v>
      </c>
      <c r="D87" s="51"/>
      <c r="E87" s="97">
        <f t="shared" si="24"/>
        <v>8090</v>
      </c>
      <c r="F87" s="97"/>
      <c r="G87" s="97"/>
      <c r="H87" s="96">
        <f t="shared" si="18"/>
        <v>8090</v>
      </c>
      <c r="I87" s="97"/>
      <c r="J87" s="97"/>
      <c r="K87" s="96">
        <f t="shared" si="19"/>
        <v>8090</v>
      </c>
      <c r="L87" s="97"/>
      <c r="M87" s="96">
        <f t="shared" si="20"/>
        <v>8090</v>
      </c>
      <c r="N87" s="97"/>
      <c r="O87" s="96">
        <f t="shared" si="21"/>
        <v>8090</v>
      </c>
      <c r="P87" s="97"/>
      <c r="Q87" s="96">
        <f t="shared" si="22"/>
        <v>8090</v>
      </c>
      <c r="R87" s="97">
        <f t="shared" si="24"/>
        <v>8090</v>
      </c>
      <c r="S87" s="97">
        <f t="shared" si="24"/>
        <v>8090</v>
      </c>
    </row>
    <row r="88" spans="1:19" ht="35.25" customHeight="1">
      <c r="A88" s="8" t="s">
        <v>89</v>
      </c>
      <c r="B88" s="39" t="s">
        <v>303</v>
      </c>
      <c r="C88" s="39" t="s">
        <v>116</v>
      </c>
      <c r="D88" s="51"/>
      <c r="E88" s="97">
        <f>SUM(E89:E91)</f>
        <v>8090</v>
      </c>
      <c r="F88" s="97"/>
      <c r="G88" s="97"/>
      <c r="H88" s="96">
        <f t="shared" si="18"/>
        <v>8090</v>
      </c>
      <c r="I88" s="97"/>
      <c r="J88" s="97"/>
      <c r="K88" s="96">
        <f t="shared" si="19"/>
        <v>8090</v>
      </c>
      <c r="L88" s="97"/>
      <c r="M88" s="96">
        <f t="shared" si="20"/>
        <v>8090</v>
      </c>
      <c r="N88" s="97"/>
      <c r="O88" s="96">
        <f t="shared" si="21"/>
        <v>8090</v>
      </c>
      <c r="P88" s="97"/>
      <c r="Q88" s="96">
        <f t="shared" si="22"/>
        <v>8090</v>
      </c>
      <c r="R88" s="97">
        <f t="shared" ref="R88:S88" si="25">SUM(R89:R91)</f>
        <v>8090</v>
      </c>
      <c r="S88" s="97">
        <f t="shared" si="25"/>
        <v>8090</v>
      </c>
    </row>
    <row r="89" spans="1:19" ht="19.5" customHeight="1">
      <c r="A89" s="17" t="s">
        <v>85</v>
      </c>
      <c r="B89" s="39" t="s">
        <v>303</v>
      </c>
      <c r="C89" s="39" t="s">
        <v>116</v>
      </c>
      <c r="D89" s="51" t="s">
        <v>82</v>
      </c>
      <c r="E89" s="97">
        <v>6635</v>
      </c>
      <c r="F89" s="97"/>
      <c r="G89" s="97"/>
      <c r="H89" s="96">
        <f t="shared" si="18"/>
        <v>6635</v>
      </c>
      <c r="I89" s="97"/>
      <c r="J89" s="97"/>
      <c r="K89" s="96">
        <f t="shared" si="19"/>
        <v>6635</v>
      </c>
      <c r="L89" s="97"/>
      <c r="M89" s="96">
        <f t="shared" si="20"/>
        <v>6635</v>
      </c>
      <c r="N89" s="97"/>
      <c r="O89" s="96">
        <f t="shared" si="21"/>
        <v>6635</v>
      </c>
      <c r="P89" s="97"/>
      <c r="Q89" s="96">
        <f t="shared" si="22"/>
        <v>6635</v>
      </c>
      <c r="R89" s="97">
        <v>6635</v>
      </c>
      <c r="S89" s="97">
        <v>6635</v>
      </c>
    </row>
    <row r="90" spans="1:19" ht="24.75" customHeight="1">
      <c r="A90" s="17" t="s">
        <v>115</v>
      </c>
      <c r="B90" s="39" t="s">
        <v>303</v>
      </c>
      <c r="C90" s="48" t="s">
        <v>116</v>
      </c>
      <c r="D90" s="105" t="s">
        <v>114</v>
      </c>
      <c r="E90" s="52">
        <v>1435</v>
      </c>
      <c r="F90" s="52"/>
      <c r="G90" s="52"/>
      <c r="H90" s="96">
        <f t="shared" si="18"/>
        <v>1435</v>
      </c>
      <c r="I90" s="52"/>
      <c r="J90" s="52"/>
      <c r="K90" s="96">
        <f t="shared" si="19"/>
        <v>1435</v>
      </c>
      <c r="L90" s="52"/>
      <c r="M90" s="96">
        <f t="shared" si="20"/>
        <v>1435</v>
      </c>
      <c r="N90" s="52"/>
      <c r="O90" s="96">
        <f t="shared" si="21"/>
        <v>1435</v>
      </c>
      <c r="P90" s="52"/>
      <c r="Q90" s="96">
        <f t="shared" si="22"/>
        <v>1435</v>
      </c>
      <c r="R90" s="52">
        <v>1435</v>
      </c>
      <c r="S90" s="52">
        <v>1435</v>
      </c>
    </row>
    <row r="91" spans="1:19" ht="18.75" customHeight="1">
      <c r="A91" s="13" t="s">
        <v>15</v>
      </c>
      <c r="B91" s="39" t="s">
        <v>303</v>
      </c>
      <c r="C91" s="48" t="s">
        <v>116</v>
      </c>
      <c r="D91" s="105" t="s">
        <v>130</v>
      </c>
      <c r="E91" s="52">
        <v>20</v>
      </c>
      <c r="F91" s="52"/>
      <c r="G91" s="52"/>
      <c r="H91" s="96">
        <f t="shared" si="18"/>
        <v>20</v>
      </c>
      <c r="I91" s="52"/>
      <c r="J91" s="52"/>
      <c r="K91" s="96">
        <f t="shared" si="19"/>
        <v>20</v>
      </c>
      <c r="L91" s="52"/>
      <c r="M91" s="96">
        <f t="shared" si="20"/>
        <v>20</v>
      </c>
      <c r="N91" s="52"/>
      <c r="O91" s="96">
        <f t="shared" si="21"/>
        <v>20</v>
      </c>
      <c r="P91" s="52"/>
      <c r="Q91" s="96">
        <f t="shared" si="22"/>
        <v>20</v>
      </c>
      <c r="R91" s="52">
        <v>20</v>
      </c>
      <c r="S91" s="52">
        <v>20</v>
      </c>
    </row>
    <row r="92" spans="1:19" ht="31.5" customHeight="1">
      <c r="A92" s="115" t="s">
        <v>572</v>
      </c>
      <c r="B92" s="38" t="s">
        <v>199</v>
      </c>
      <c r="C92" s="38"/>
      <c r="D92" s="51"/>
      <c r="E92" s="96">
        <f>E93+E99+E111+E118+E125+E129</f>
        <v>674696.2</v>
      </c>
      <c r="F92" s="96">
        <f>F93+F111+F99</f>
        <v>8617.6</v>
      </c>
      <c r="G92" s="96"/>
      <c r="H92" s="96">
        <f t="shared" si="18"/>
        <v>683313.79999999993</v>
      </c>
      <c r="I92" s="96"/>
      <c r="J92" s="96"/>
      <c r="K92" s="96">
        <f t="shared" si="19"/>
        <v>683313.79999999993</v>
      </c>
      <c r="L92" s="96"/>
      <c r="M92" s="96">
        <f t="shared" si="20"/>
        <v>683313.79999999993</v>
      </c>
      <c r="N92" s="96"/>
      <c r="O92" s="96">
        <f t="shared" si="21"/>
        <v>683313.79999999993</v>
      </c>
      <c r="P92" s="96">
        <f>P93+P99</f>
        <v>-18060</v>
      </c>
      <c r="Q92" s="96">
        <f t="shared" si="22"/>
        <v>665253.79999999993</v>
      </c>
      <c r="R92" s="96">
        <f>R93+R99+R111+R118+R125+R129</f>
        <v>620827.69999999995</v>
      </c>
      <c r="S92" s="96">
        <f>S93+S99+S111+S118+S125+S129</f>
        <v>626357.80000000005</v>
      </c>
    </row>
    <row r="93" spans="1:19" ht="28.5" customHeight="1">
      <c r="A93" s="46" t="s">
        <v>11</v>
      </c>
      <c r="B93" s="38" t="s">
        <v>200</v>
      </c>
      <c r="C93" s="38"/>
      <c r="D93" s="104"/>
      <c r="E93" s="96">
        <f>E94</f>
        <v>209745.5</v>
      </c>
      <c r="F93" s="96">
        <f>F94</f>
        <v>3276</v>
      </c>
      <c r="G93" s="96"/>
      <c r="H93" s="96">
        <f t="shared" si="18"/>
        <v>213021.5</v>
      </c>
      <c r="I93" s="96"/>
      <c r="J93" s="96"/>
      <c r="K93" s="96">
        <f t="shared" si="19"/>
        <v>213021.5</v>
      </c>
      <c r="L93" s="96"/>
      <c r="M93" s="96">
        <f t="shared" si="20"/>
        <v>213021.5</v>
      </c>
      <c r="N93" s="96"/>
      <c r="O93" s="96">
        <f t="shared" si="21"/>
        <v>213021.5</v>
      </c>
      <c r="P93" s="96">
        <f>P94</f>
        <v>-8450</v>
      </c>
      <c r="Q93" s="96">
        <f t="shared" si="22"/>
        <v>204571.5</v>
      </c>
      <c r="R93" s="96">
        <f>R94</f>
        <v>204795.6</v>
      </c>
      <c r="S93" s="96">
        <f>S94</f>
        <v>206944.5</v>
      </c>
    </row>
    <row r="94" spans="1:19" ht="27" customHeight="1">
      <c r="A94" s="11" t="s">
        <v>300</v>
      </c>
      <c r="B94" s="38" t="s">
        <v>323</v>
      </c>
      <c r="C94" s="38"/>
      <c r="D94" s="104"/>
      <c r="E94" s="96">
        <f>E95+E97</f>
        <v>209745.5</v>
      </c>
      <c r="F94" s="96">
        <f>F95</f>
        <v>3276</v>
      </c>
      <c r="G94" s="96"/>
      <c r="H94" s="96">
        <f t="shared" si="18"/>
        <v>213021.5</v>
      </c>
      <c r="I94" s="96"/>
      <c r="J94" s="96"/>
      <c r="K94" s="96">
        <f t="shared" si="19"/>
        <v>213021.5</v>
      </c>
      <c r="L94" s="96"/>
      <c r="M94" s="96">
        <f t="shared" si="20"/>
        <v>213021.5</v>
      </c>
      <c r="N94" s="96"/>
      <c r="O94" s="96">
        <f t="shared" si="21"/>
        <v>213021.5</v>
      </c>
      <c r="P94" s="96">
        <f>P95</f>
        <v>-8450</v>
      </c>
      <c r="Q94" s="96">
        <f t="shared" si="22"/>
        <v>204571.5</v>
      </c>
      <c r="R94" s="96">
        <f>R95+R97</f>
        <v>204795.6</v>
      </c>
      <c r="S94" s="96">
        <f>S95+S97</f>
        <v>206944.5</v>
      </c>
    </row>
    <row r="95" spans="1:19" ht="61.5" customHeight="1">
      <c r="A95" s="11" t="s">
        <v>208</v>
      </c>
      <c r="B95" s="39" t="s">
        <v>324</v>
      </c>
      <c r="C95" s="39" t="s">
        <v>254</v>
      </c>
      <c r="D95" s="104"/>
      <c r="E95" s="97">
        <f>E96</f>
        <v>128194.5</v>
      </c>
      <c r="F95" s="97">
        <f>F96</f>
        <v>3276</v>
      </c>
      <c r="G95" s="97"/>
      <c r="H95" s="96">
        <f t="shared" si="18"/>
        <v>131470.5</v>
      </c>
      <c r="I95" s="97"/>
      <c r="J95" s="97"/>
      <c r="K95" s="96">
        <f t="shared" si="19"/>
        <v>131470.5</v>
      </c>
      <c r="L95" s="97"/>
      <c r="M95" s="96">
        <f t="shared" si="20"/>
        <v>131470.5</v>
      </c>
      <c r="N95" s="97"/>
      <c r="O95" s="96">
        <f t="shared" si="21"/>
        <v>131470.5</v>
      </c>
      <c r="P95" s="97">
        <f>P96</f>
        <v>-8450</v>
      </c>
      <c r="Q95" s="96">
        <f t="shared" si="22"/>
        <v>123020.5</v>
      </c>
      <c r="R95" s="97">
        <f>R96</f>
        <v>132951.6</v>
      </c>
      <c r="S95" s="97">
        <f>S96</f>
        <v>135743.5</v>
      </c>
    </row>
    <row r="96" spans="1:19" ht="19.5" customHeight="1">
      <c r="A96" s="17" t="s">
        <v>424</v>
      </c>
      <c r="B96" s="39" t="s">
        <v>324</v>
      </c>
      <c r="C96" s="39" t="s">
        <v>254</v>
      </c>
      <c r="D96" s="51" t="s">
        <v>425</v>
      </c>
      <c r="E96" s="98">
        <v>128194.5</v>
      </c>
      <c r="F96" s="98">
        <v>3276</v>
      </c>
      <c r="G96" s="98"/>
      <c r="H96" s="96">
        <f t="shared" si="18"/>
        <v>131470.5</v>
      </c>
      <c r="I96" s="98"/>
      <c r="J96" s="98"/>
      <c r="K96" s="96">
        <f t="shared" si="19"/>
        <v>131470.5</v>
      </c>
      <c r="L96" s="98"/>
      <c r="M96" s="96">
        <f t="shared" si="20"/>
        <v>131470.5</v>
      </c>
      <c r="N96" s="98"/>
      <c r="O96" s="96">
        <f t="shared" si="21"/>
        <v>131470.5</v>
      </c>
      <c r="P96" s="98">
        <v>-8450</v>
      </c>
      <c r="Q96" s="96">
        <f t="shared" si="22"/>
        <v>123020.5</v>
      </c>
      <c r="R96" s="98">
        <v>132951.6</v>
      </c>
      <c r="S96" s="98">
        <v>135743.5</v>
      </c>
    </row>
    <row r="97" spans="1:19" ht="43.5" customHeight="1">
      <c r="A97" s="11" t="s">
        <v>256</v>
      </c>
      <c r="B97" s="39" t="s">
        <v>420</v>
      </c>
      <c r="C97" s="39"/>
      <c r="D97" s="51"/>
      <c r="E97" s="97">
        <f>E98</f>
        <v>81551</v>
      </c>
      <c r="F97" s="97"/>
      <c r="G97" s="97"/>
      <c r="H97" s="96">
        <f t="shared" si="18"/>
        <v>81551</v>
      </c>
      <c r="I97" s="97"/>
      <c r="J97" s="97"/>
      <c r="K97" s="96">
        <f t="shared" si="19"/>
        <v>81551</v>
      </c>
      <c r="L97" s="97"/>
      <c r="M97" s="96">
        <f t="shared" si="20"/>
        <v>81551</v>
      </c>
      <c r="N97" s="97"/>
      <c r="O97" s="96">
        <f t="shared" si="21"/>
        <v>81551</v>
      </c>
      <c r="P97" s="97"/>
      <c r="Q97" s="96">
        <f t="shared" si="22"/>
        <v>81551</v>
      </c>
      <c r="R97" s="97">
        <f>R98</f>
        <v>71844</v>
      </c>
      <c r="S97" s="97">
        <f>S98</f>
        <v>71201</v>
      </c>
    </row>
    <row r="98" spans="1:19" ht="19.5" customHeight="1">
      <c r="A98" s="17" t="s">
        <v>424</v>
      </c>
      <c r="B98" s="39" t="s">
        <v>369</v>
      </c>
      <c r="C98" s="39" t="s">
        <v>254</v>
      </c>
      <c r="D98" s="51" t="s">
        <v>425</v>
      </c>
      <c r="E98" s="97">
        <v>81551</v>
      </c>
      <c r="F98" s="97"/>
      <c r="G98" s="97"/>
      <c r="H98" s="96">
        <f t="shared" si="18"/>
        <v>81551</v>
      </c>
      <c r="I98" s="97"/>
      <c r="J98" s="97"/>
      <c r="K98" s="96">
        <f t="shared" si="19"/>
        <v>81551</v>
      </c>
      <c r="L98" s="97"/>
      <c r="M98" s="96">
        <f t="shared" si="20"/>
        <v>81551</v>
      </c>
      <c r="N98" s="97"/>
      <c r="O98" s="96">
        <f t="shared" si="21"/>
        <v>81551</v>
      </c>
      <c r="P98" s="97"/>
      <c r="Q98" s="96">
        <f t="shared" si="22"/>
        <v>81551</v>
      </c>
      <c r="R98" s="97">
        <v>71844</v>
      </c>
      <c r="S98" s="97">
        <v>71201</v>
      </c>
    </row>
    <row r="99" spans="1:19" ht="25.5" customHeight="1">
      <c r="A99" s="45" t="s">
        <v>124</v>
      </c>
      <c r="B99" s="38" t="s">
        <v>263</v>
      </c>
      <c r="C99" s="38"/>
      <c r="D99" s="104"/>
      <c r="E99" s="96">
        <f>E100</f>
        <v>402553.5</v>
      </c>
      <c r="F99" s="96">
        <f>F100</f>
        <v>5341.6</v>
      </c>
      <c r="G99" s="96"/>
      <c r="H99" s="96">
        <f t="shared" si="18"/>
        <v>407895.1</v>
      </c>
      <c r="I99" s="96"/>
      <c r="J99" s="96"/>
      <c r="K99" s="96">
        <f t="shared" si="19"/>
        <v>407895.1</v>
      </c>
      <c r="L99" s="96"/>
      <c r="M99" s="96">
        <f t="shared" si="20"/>
        <v>407895.1</v>
      </c>
      <c r="N99" s="96"/>
      <c r="O99" s="96">
        <f t="shared" si="21"/>
        <v>407895.1</v>
      </c>
      <c r="P99" s="96">
        <f>P100</f>
        <v>-9610</v>
      </c>
      <c r="Q99" s="96">
        <f t="shared" si="22"/>
        <v>398285.1</v>
      </c>
      <c r="R99" s="96">
        <f>R100</f>
        <v>356522.1</v>
      </c>
      <c r="S99" s="96">
        <f>S100</f>
        <v>359903.3</v>
      </c>
    </row>
    <row r="100" spans="1:19" ht="36.75" customHeight="1">
      <c r="A100" s="11" t="s">
        <v>301</v>
      </c>
      <c r="B100" s="39" t="s">
        <v>326</v>
      </c>
      <c r="C100" s="38"/>
      <c r="D100" s="104"/>
      <c r="E100" s="97">
        <f>SUM(E101,E103)</f>
        <v>402553.5</v>
      </c>
      <c r="F100" s="97">
        <f>F101+F103</f>
        <v>5341.6</v>
      </c>
      <c r="G100" s="97"/>
      <c r="H100" s="96">
        <f t="shared" si="18"/>
        <v>407895.1</v>
      </c>
      <c r="I100" s="97"/>
      <c r="J100" s="97"/>
      <c r="K100" s="96">
        <f t="shared" si="19"/>
        <v>407895.1</v>
      </c>
      <c r="L100" s="97"/>
      <c r="M100" s="96">
        <f t="shared" si="20"/>
        <v>407895.1</v>
      </c>
      <c r="N100" s="97"/>
      <c r="O100" s="96">
        <f t="shared" si="21"/>
        <v>407895.1</v>
      </c>
      <c r="P100" s="97">
        <f>P101+P110</f>
        <v>-9610</v>
      </c>
      <c r="Q100" s="96">
        <f t="shared" si="22"/>
        <v>398285.1</v>
      </c>
      <c r="R100" s="97">
        <f>SUM(R101,R103)</f>
        <v>356522.1</v>
      </c>
      <c r="S100" s="97">
        <f>SUM(S101,S103)</f>
        <v>359903.3</v>
      </c>
    </row>
    <row r="101" spans="1:19" ht="77.25" customHeight="1">
      <c r="A101" s="11" t="s">
        <v>209</v>
      </c>
      <c r="B101" s="39" t="s">
        <v>327</v>
      </c>
      <c r="C101" s="39" t="s">
        <v>255</v>
      </c>
      <c r="D101" s="104"/>
      <c r="E101" s="97">
        <f>SUM(E102:E102)</f>
        <v>225681.6</v>
      </c>
      <c r="F101" s="97">
        <f>F102</f>
        <v>4397</v>
      </c>
      <c r="G101" s="97"/>
      <c r="H101" s="96">
        <f t="shared" si="18"/>
        <v>230078.6</v>
      </c>
      <c r="I101" s="97"/>
      <c r="J101" s="97"/>
      <c r="K101" s="96">
        <f t="shared" si="19"/>
        <v>230078.6</v>
      </c>
      <c r="L101" s="97"/>
      <c r="M101" s="96">
        <f t="shared" si="20"/>
        <v>230078.6</v>
      </c>
      <c r="N101" s="97"/>
      <c r="O101" s="96">
        <f t="shared" si="21"/>
        <v>230078.6</v>
      </c>
      <c r="P101" s="97">
        <f>P102</f>
        <v>-10060</v>
      </c>
      <c r="Q101" s="96">
        <f t="shared" si="22"/>
        <v>220018.6</v>
      </c>
      <c r="R101" s="97">
        <f>SUM(R102:R102)</f>
        <v>229844.2</v>
      </c>
      <c r="S101" s="97">
        <f>SUM(S102:S102)</f>
        <v>234773.1</v>
      </c>
    </row>
    <row r="102" spans="1:19" ht="18" customHeight="1">
      <c r="A102" s="17" t="s">
        <v>424</v>
      </c>
      <c r="B102" s="39" t="s">
        <v>327</v>
      </c>
      <c r="C102" s="39" t="s">
        <v>255</v>
      </c>
      <c r="D102" s="51" t="s">
        <v>425</v>
      </c>
      <c r="E102" s="98">
        <v>225681.6</v>
      </c>
      <c r="F102" s="98">
        <v>4397</v>
      </c>
      <c r="G102" s="98"/>
      <c r="H102" s="96">
        <f t="shared" si="18"/>
        <v>230078.6</v>
      </c>
      <c r="I102" s="98"/>
      <c r="J102" s="98"/>
      <c r="K102" s="96">
        <f t="shared" si="19"/>
        <v>230078.6</v>
      </c>
      <c r="L102" s="98"/>
      <c r="M102" s="96">
        <f t="shared" si="20"/>
        <v>230078.6</v>
      </c>
      <c r="N102" s="98"/>
      <c r="O102" s="96">
        <f t="shared" si="21"/>
        <v>230078.6</v>
      </c>
      <c r="P102" s="98">
        <v>-10060</v>
      </c>
      <c r="Q102" s="96">
        <f t="shared" si="22"/>
        <v>220018.6</v>
      </c>
      <c r="R102" s="98">
        <v>229844.2</v>
      </c>
      <c r="S102" s="98">
        <v>234773.1</v>
      </c>
    </row>
    <row r="103" spans="1:19" ht="39" customHeight="1">
      <c r="A103" s="11" t="s">
        <v>210</v>
      </c>
      <c r="B103" s="39" t="s">
        <v>328</v>
      </c>
      <c r="C103" s="39" t="s">
        <v>255</v>
      </c>
      <c r="D103" s="51"/>
      <c r="E103" s="97">
        <f>SUM(E104:E109)</f>
        <v>176871.90000000002</v>
      </c>
      <c r="F103" s="97">
        <f>F110</f>
        <v>944.6</v>
      </c>
      <c r="G103" s="97"/>
      <c r="H103" s="96">
        <f t="shared" si="18"/>
        <v>177816.50000000003</v>
      </c>
      <c r="I103" s="97"/>
      <c r="J103" s="97"/>
      <c r="K103" s="96">
        <f t="shared" si="19"/>
        <v>177816.50000000003</v>
      </c>
      <c r="L103" s="97"/>
      <c r="M103" s="96">
        <f t="shared" si="20"/>
        <v>177816.50000000003</v>
      </c>
      <c r="N103" s="97"/>
      <c r="O103" s="96">
        <f t="shared" si="21"/>
        <v>177816.50000000003</v>
      </c>
      <c r="P103" s="97">
        <f>P110</f>
        <v>450</v>
      </c>
      <c r="Q103" s="96">
        <f t="shared" si="22"/>
        <v>178266.50000000003</v>
      </c>
      <c r="R103" s="97">
        <f t="shared" ref="R103:S103" si="26">SUM(R104:R109)</f>
        <v>126677.9</v>
      </c>
      <c r="S103" s="97">
        <f t="shared" si="26"/>
        <v>125130.2</v>
      </c>
    </row>
    <row r="104" spans="1:19" ht="20.25" customHeight="1">
      <c r="A104" s="17" t="s">
        <v>424</v>
      </c>
      <c r="B104" s="39" t="s">
        <v>328</v>
      </c>
      <c r="C104" s="39" t="s">
        <v>255</v>
      </c>
      <c r="D104" s="51" t="s">
        <v>425</v>
      </c>
      <c r="E104" s="97">
        <v>62648</v>
      </c>
      <c r="F104" s="97"/>
      <c r="G104" s="97"/>
      <c r="H104" s="96">
        <f t="shared" si="18"/>
        <v>62648</v>
      </c>
      <c r="I104" s="97"/>
      <c r="J104" s="97"/>
      <c r="K104" s="96">
        <f t="shared" si="19"/>
        <v>62648</v>
      </c>
      <c r="L104" s="97"/>
      <c r="M104" s="96">
        <f t="shared" si="20"/>
        <v>62648</v>
      </c>
      <c r="N104" s="97"/>
      <c r="O104" s="96">
        <f t="shared" si="21"/>
        <v>62648</v>
      </c>
      <c r="P104" s="97"/>
      <c r="Q104" s="96">
        <f t="shared" si="22"/>
        <v>62648</v>
      </c>
      <c r="R104" s="97">
        <v>62648</v>
      </c>
      <c r="S104" s="97">
        <v>62648</v>
      </c>
    </row>
    <row r="105" spans="1:19" ht="24.95" customHeight="1">
      <c r="A105" s="17" t="s">
        <v>424</v>
      </c>
      <c r="B105" s="39" t="s">
        <v>443</v>
      </c>
      <c r="C105" s="39" t="s">
        <v>255</v>
      </c>
      <c r="D105" s="51" t="s">
        <v>425</v>
      </c>
      <c r="E105" s="62">
        <v>59866</v>
      </c>
      <c r="F105" s="62"/>
      <c r="G105" s="62"/>
      <c r="H105" s="96">
        <f t="shared" si="18"/>
        <v>59866</v>
      </c>
      <c r="I105" s="62"/>
      <c r="J105" s="62"/>
      <c r="K105" s="96">
        <f t="shared" si="19"/>
        <v>59866</v>
      </c>
      <c r="L105" s="62"/>
      <c r="M105" s="96">
        <f t="shared" si="20"/>
        <v>59866</v>
      </c>
      <c r="N105" s="62"/>
      <c r="O105" s="96">
        <f t="shared" si="21"/>
        <v>59866</v>
      </c>
      <c r="P105" s="62"/>
      <c r="Q105" s="96">
        <f t="shared" si="22"/>
        <v>59866</v>
      </c>
      <c r="R105" s="62">
        <v>24379</v>
      </c>
      <c r="S105" s="62">
        <v>23392</v>
      </c>
    </row>
    <row r="106" spans="1:19" ht="19.5" customHeight="1">
      <c r="A106" s="17" t="s">
        <v>493</v>
      </c>
      <c r="B106" s="39" t="s">
        <v>496</v>
      </c>
      <c r="C106" s="39" t="s">
        <v>255</v>
      </c>
      <c r="D106" s="51" t="s">
        <v>425</v>
      </c>
      <c r="E106" s="62">
        <v>6218</v>
      </c>
      <c r="F106" s="62"/>
      <c r="G106" s="62"/>
      <c r="H106" s="96">
        <f t="shared" si="18"/>
        <v>6218</v>
      </c>
      <c r="I106" s="62"/>
      <c r="J106" s="62"/>
      <c r="K106" s="96">
        <f t="shared" si="19"/>
        <v>6218</v>
      </c>
      <c r="L106" s="62"/>
      <c r="M106" s="96">
        <f t="shared" si="20"/>
        <v>6218</v>
      </c>
      <c r="N106" s="62"/>
      <c r="O106" s="96">
        <f t="shared" si="21"/>
        <v>6218</v>
      </c>
      <c r="P106" s="62"/>
      <c r="Q106" s="96">
        <f t="shared" si="22"/>
        <v>6218</v>
      </c>
      <c r="R106" s="62">
        <v>6311</v>
      </c>
      <c r="S106" s="62">
        <v>6185</v>
      </c>
    </row>
    <row r="107" spans="1:19" ht="27.75" customHeight="1">
      <c r="A107" s="4" t="s">
        <v>530</v>
      </c>
      <c r="B107" s="39" t="s">
        <v>531</v>
      </c>
      <c r="C107" s="39"/>
      <c r="D107" s="51"/>
      <c r="E107" s="97">
        <v>17030.2</v>
      </c>
      <c r="F107" s="97"/>
      <c r="G107" s="97"/>
      <c r="H107" s="96">
        <f t="shared" si="18"/>
        <v>17030.2</v>
      </c>
      <c r="I107" s="97"/>
      <c r="J107" s="97"/>
      <c r="K107" s="96">
        <f t="shared" si="19"/>
        <v>17030.2</v>
      </c>
      <c r="L107" s="97"/>
      <c r="M107" s="96">
        <f t="shared" si="20"/>
        <v>17030.2</v>
      </c>
      <c r="N107" s="97"/>
      <c r="O107" s="96">
        <f t="shared" si="21"/>
        <v>17030.2</v>
      </c>
      <c r="P107" s="97"/>
      <c r="Q107" s="96">
        <f t="shared" si="22"/>
        <v>17030.2</v>
      </c>
      <c r="R107" s="97">
        <v>17030.2</v>
      </c>
      <c r="S107" s="97">
        <v>17186.400000000001</v>
      </c>
    </row>
    <row r="108" spans="1:19" ht="30" customHeight="1">
      <c r="A108" s="4" t="s">
        <v>532</v>
      </c>
      <c r="B108" s="39" t="s">
        <v>533</v>
      </c>
      <c r="C108" s="39"/>
      <c r="D108" s="51"/>
      <c r="E108" s="97">
        <v>16309.7</v>
      </c>
      <c r="F108" s="97"/>
      <c r="G108" s="97"/>
      <c r="H108" s="96">
        <f t="shared" si="18"/>
        <v>16309.7</v>
      </c>
      <c r="I108" s="97"/>
      <c r="J108" s="97"/>
      <c r="K108" s="96">
        <f t="shared" si="19"/>
        <v>16309.7</v>
      </c>
      <c r="L108" s="97"/>
      <c r="M108" s="96">
        <f t="shared" si="20"/>
        <v>16309.7</v>
      </c>
      <c r="N108" s="97"/>
      <c r="O108" s="96">
        <f t="shared" si="21"/>
        <v>16309.7</v>
      </c>
      <c r="P108" s="97"/>
      <c r="Q108" s="96">
        <f t="shared" si="22"/>
        <v>16309.7</v>
      </c>
      <c r="R108" s="97">
        <v>16309.7</v>
      </c>
      <c r="S108" s="97">
        <v>15718.8</v>
      </c>
    </row>
    <row r="109" spans="1:19" ht="30" customHeight="1">
      <c r="A109" s="4" t="s">
        <v>534</v>
      </c>
      <c r="B109" s="39" t="s">
        <v>535</v>
      </c>
      <c r="C109" s="39"/>
      <c r="D109" s="51"/>
      <c r="E109" s="97">
        <v>14800</v>
      </c>
      <c r="F109" s="97"/>
      <c r="G109" s="97"/>
      <c r="H109" s="96">
        <f t="shared" si="18"/>
        <v>14800</v>
      </c>
      <c r="I109" s="97"/>
      <c r="J109" s="97"/>
      <c r="K109" s="96">
        <f t="shared" si="19"/>
        <v>14800</v>
      </c>
      <c r="L109" s="97"/>
      <c r="M109" s="96">
        <f t="shared" si="20"/>
        <v>14800</v>
      </c>
      <c r="N109" s="97"/>
      <c r="O109" s="96">
        <f t="shared" si="21"/>
        <v>14800</v>
      </c>
      <c r="P109" s="97"/>
      <c r="Q109" s="96">
        <f t="shared" si="22"/>
        <v>14800</v>
      </c>
      <c r="R109" s="97"/>
      <c r="S109" s="97"/>
    </row>
    <row r="110" spans="1:19" ht="30" customHeight="1">
      <c r="A110" s="122" t="s">
        <v>816</v>
      </c>
      <c r="B110" s="18" t="s">
        <v>592</v>
      </c>
      <c r="C110" s="39" t="s">
        <v>255</v>
      </c>
      <c r="D110" s="51" t="s">
        <v>469</v>
      </c>
      <c r="E110" s="97"/>
      <c r="F110" s="97">
        <v>944.6</v>
      </c>
      <c r="G110" s="97"/>
      <c r="H110" s="96">
        <f t="shared" si="18"/>
        <v>944.6</v>
      </c>
      <c r="I110" s="97"/>
      <c r="J110" s="97"/>
      <c r="K110" s="96">
        <f t="shared" si="19"/>
        <v>944.6</v>
      </c>
      <c r="L110" s="97"/>
      <c r="M110" s="96">
        <f t="shared" si="20"/>
        <v>944.6</v>
      </c>
      <c r="N110" s="97"/>
      <c r="O110" s="96">
        <f t="shared" si="21"/>
        <v>944.6</v>
      </c>
      <c r="P110" s="97">
        <v>450</v>
      </c>
      <c r="Q110" s="96">
        <f t="shared" si="22"/>
        <v>1394.6</v>
      </c>
      <c r="R110" s="97"/>
      <c r="S110" s="97"/>
    </row>
    <row r="111" spans="1:19" ht="28.5" customHeight="1">
      <c r="A111" s="37" t="s">
        <v>125</v>
      </c>
      <c r="B111" s="38" t="s">
        <v>264</v>
      </c>
      <c r="C111" s="38"/>
      <c r="D111" s="104"/>
      <c r="E111" s="96">
        <f>SUM(E112)</f>
        <v>46133</v>
      </c>
      <c r="F111" s="96"/>
      <c r="G111" s="96"/>
      <c r="H111" s="96">
        <f t="shared" si="18"/>
        <v>46133</v>
      </c>
      <c r="I111" s="96"/>
      <c r="J111" s="96"/>
      <c r="K111" s="96">
        <f t="shared" si="19"/>
        <v>46133</v>
      </c>
      <c r="L111" s="96"/>
      <c r="M111" s="96">
        <f t="shared" si="20"/>
        <v>46133</v>
      </c>
      <c r="N111" s="96"/>
      <c r="O111" s="96">
        <f t="shared" si="21"/>
        <v>46133</v>
      </c>
      <c r="P111" s="96"/>
      <c r="Q111" s="96">
        <f t="shared" si="22"/>
        <v>46133</v>
      </c>
      <c r="R111" s="96">
        <f>SUM(R112)</f>
        <v>46133</v>
      </c>
      <c r="S111" s="96">
        <f>SUM(S112)</f>
        <v>46133</v>
      </c>
    </row>
    <row r="112" spans="1:19" ht="27.75" customHeight="1">
      <c r="A112" s="17" t="s">
        <v>290</v>
      </c>
      <c r="B112" s="39" t="s">
        <v>329</v>
      </c>
      <c r="C112" s="39"/>
      <c r="D112" s="51"/>
      <c r="E112" s="97">
        <f>E113+E115+E117</f>
        <v>46133</v>
      </c>
      <c r="F112" s="97"/>
      <c r="G112" s="97"/>
      <c r="H112" s="96">
        <f t="shared" si="18"/>
        <v>46133</v>
      </c>
      <c r="I112" s="97"/>
      <c r="J112" s="97"/>
      <c r="K112" s="96">
        <f t="shared" si="19"/>
        <v>46133</v>
      </c>
      <c r="L112" s="97"/>
      <c r="M112" s="96">
        <f t="shared" si="20"/>
        <v>46133</v>
      </c>
      <c r="N112" s="97"/>
      <c r="O112" s="96">
        <f t="shared" si="21"/>
        <v>46133</v>
      </c>
      <c r="P112" s="97"/>
      <c r="Q112" s="96">
        <f t="shared" si="22"/>
        <v>46133</v>
      </c>
      <c r="R112" s="97">
        <f t="shared" ref="R112:S112" si="27">R113+R115+R117</f>
        <v>46133</v>
      </c>
      <c r="S112" s="97">
        <f t="shared" si="27"/>
        <v>46133</v>
      </c>
    </row>
    <row r="113" spans="1:19" ht="30.75" customHeight="1">
      <c r="A113" s="11" t="s">
        <v>428</v>
      </c>
      <c r="B113" s="39" t="s">
        <v>330</v>
      </c>
      <c r="C113" s="39" t="s">
        <v>381</v>
      </c>
      <c r="D113" s="51"/>
      <c r="E113" s="97">
        <f>E114</f>
        <v>22402</v>
      </c>
      <c r="F113" s="97"/>
      <c r="G113" s="97"/>
      <c r="H113" s="96">
        <f t="shared" si="18"/>
        <v>22402</v>
      </c>
      <c r="I113" s="97"/>
      <c r="J113" s="97"/>
      <c r="K113" s="96">
        <f t="shared" si="19"/>
        <v>22402</v>
      </c>
      <c r="L113" s="97"/>
      <c r="M113" s="96">
        <f t="shared" si="20"/>
        <v>22402</v>
      </c>
      <c r="N113" s="97"/>
      <c r="O113" s="96">
        <f t="shared" si="21"/>
        <v>22402</v>
      </c>
      <c r="P113" s="97"/>
      <c r="Q113" s="96">
        <f t="shared" si="22"/>
        <v>22402</v>
      </c>
      <c r="R113" s="97">
        <f>R114</f>
        <v>22402</v>
      </c>
      <c r="S113" s="97">
        <f>S114</f>
        <v>22402</v>
      </c>
    </row>
    <row r="114" spans="1:19" ht="21" customHeight="1">
      <c r="A114" s="17" t="s">
        <v>424</v>
      </c>
      <c r="B114" s="39" t="s">
        <v>330</v>
      </c>
      <c r="C114" s="39" t="s">
        <v>381</v>
      </c>
      <c r="D114" s="51" t="s">
        <v>425</v>
      </c>
      <c r="E114" s="97">
        <v>22402</v>
      </c>
      <c r="F114" s="97"/>
      <c r="G114" s="97"/>
      <c r="H114" s="96">
        <f t="shared" si="18"/>
        <v>22402</v>
      </c>
      <c r="I114" s="97"/>
      <c r="J114" s="97"/>
      <c r="K114" s="96">
        <f t="shared" si="19"/>
        <v>22402</v>
      </c>
      <c r="L114" s="97"/>
      <c r="M114" s="96">
        <f t="shared" si="20"/>
        <v>22402</v>
      </c>
      <c r="N114" s="97"/>
      <c r="O114" s="96">
        <f t="shared" si="21"/>
        <v>22402</v>
      </c>
      <c r="P114" s="97"/>
      <c r="Q114" s="96">
        <f t="shared" si="22"/>
        <v>22402</v>
      </c>
      <c r="R114" s="97">
        <v>22402</v>
      </c>
      <c r="S114" s="97">
        <v>22402</v>
      </c>
    </row>
    <row r="115" spans="1:19" ht="30" customHeight="1">
      <c r="A115" s="11" t="s">
        <v>427</v>
      </c>
      <c r="B115" s="39" t="s">
        <v>426</v>
      </c>
      <c r="C115" s="39" t="s">
        <v>381</v>
      </c>
      <c r="D115" s="51"/>
      <c r="E115" s="97">
        <f>E116</f>
        <v>21731</v>
      </c>
      <c r="F115" s="97"/>
      <c r="G115" s="97"/>
      <c r="H115" s="96">
        <f t="shared" si="18"/>
        <v>21731</v>
      </c>
      <c r="I115" s="97"/>
      <c r="J115" s="97"/>
      <c r="K115" s="96">
        <f t="shared" si="19"/>
        <v>21731</v>
      </c>
      <c r="L115" s="97"/>
      <c r="M115" s="96">
        <f t="shared" si="20"/>
        <v>21731</v>
      </c>
      <c r="N115" s="97"/>
      <c r="O115" s="96">
        <f t="shared" si="21"/>
        <v>21731</v>
      </c>
      <c r="P115" s="97"/>
      <c r="Q115" s="96">
        <f t="shared" si="22"/>
        <v>21731</v>
      </c>
      <c r="R115" s="97">
        <f>R116</f>
        <v>21731</v>
      </c>
      <c r="S115" s="97">
        <f>S116</f>
        <v>21731</v>
      </c>
    </row>
    <row r="116" spans="1:19" ht="21" customHeight="1">
      <c r="A116" s="17" t="s">
        <v>424</v>
      </c>
      <c r="B116" s="39" t="s">
        <v>426</v>
      </c>
      <c r="C116" s="39" t="s">
        <v>381</v>
      </c>
      <c r="D116" s="51" t="s">
        <v>425</v>
      </c>
      <c r="E116" s="97">
        <v>21731</v>
      </c>
      <c r="F116" s="97"/>
      <c r="G116" s="97"/>
      <c r="H116" s="96">
        <f t="shared" si="18"/>
        <v>21731</v>
      </c>
      <c r="I116" s="97"/>
      <c r="J116" s="97"/>
      <c r="K116" s="96">
        <f t="shared" si="19"/>
        <v>21731</v>
      </c>
      <c r="L116" s="97"/>
      <c r="M116" s="96">
        <f t="shared" si="20"/>
        <v>21731</v>
      </c>
      <c r="N116" s="97"/>
      <c r="O116" s="96">
        <f t="shared" si="21"/>
        <v>21731</v>
      </c>
      <c r="P116" s="97"/>
      <c r="Q116" s="96">
        <f t="shared" si="22"/>
        <v>21731</v>
      </c>
      <c r="R116" s="97">
        <v>21731</v>
      </c>
      <c r="S116" s="97">
        <v>21731</v>
      </c>
    </row>
    <row r="117" spans="1:19" ht="22.5" customHeight="1">
      <c r="A117" s="13" t="s">
        <v>548</v>
      </c>
      <c r="B117" s="39" t="s">
        <v>426</v>
      </c>
      <c r="C117" s="39" t="s">
        <v>381</v>
      </c>
      <c r="D117" s="51" t="s">
        <v>425</v>
      </c>
      <c r="E117" s="97">
        <v>2000</v>
      </c>
      <c r="F117" s="97"/>
      <c r="G117" s="97"/>
      <c r="H117" s="96">
        <f t="shared" si="18"/>
        <v>2000</v>
      </c>
      <c r="I117" s="97"/>
      <c r="J117" s="97"/>
      <c r="K117" s="96">
        <f t="shared" si="19"/>
        <v>2000</v>
      </c>
      <c r="L117" s="97"/>
      <c r="M117" s="96">
        <f t="shared" si="20"/>
        <v>2000</v>
      </c>
      <c r="N117" s="97"/>
      <c r="O117" s="96">
        <f t="shared" si="21"/>
        <v>2000</v>
      </c>
      <c r="P117" s="97"/>
      <c r="Q117" s="96">
        <f t="shared" si="22"/>
        <v>2000</v>
      </c>
      <c r="R117" s="97">
        <v>2000</v>
      </c>
      <c r="S117" s="97">
        <v>2000</v>
      </c>
    </row>
    <row r="118" spans="1:19" ht="41.25" customHeight="1">
      <c r="A118" s="37" t="s">
        <v>514</v>
      </c>
      <c r="B118" s="38" t="s">
        <v>266</v>
      </c>
      <c r="C118" s="38"/>
      <c r="D118" s="104"/>
      <c r="E118" s="96">
        <f>SUM(E120)</f>
        <v>10177</v>
      </c>
      <c r="F118" s="96"/>
      <c r="G118" s="96"/>
      <c r="H118" s="96">
        <f t="shared" si="18"/>
        <v>10177</v>
      </c>
      <c r="I118" s="96"/>
      <c r="J118" s="96"/>
      <c r="K118" s="96">
        <f t="shared" si="19"/>
        <v>10177</v>
      </c>
      <c r="L118" s="96"/>
      <c r="M118" s="96">
        <f t="shared" si="20"/>
        <v>10177</v>
      </c>
      <c r="N118" s="96"/>
      <c r="O118" s="96">
        <f t="shared" si="21"/>
        <v>10177</v>
      </c>
      <c r="P118" s="96"/>
      <c r="Q118" s="96">
        <f t="shared" si="22"/>
        <v>10177</v>
      </c>
      <c r="R118" s="96">
        <f>SUM(R120)</f>
        <v>10177</v>
      </c>
      <c r="S118" s="96">
        <f>SUM(S120)</f>
        <v>10177</v>
      </c>
    </row>
    <row r="119" spans="1:19" ht="30" customHeight="1">
      <c r="A119" s="17" t="s">
        <v>333</v>
      </c>
      <c r="B119" s="39" t="s">
        <v>363</v>
      </c>
      <c r="C119" s="39"/>
      <c r="D119" s="51"/>
      <c r="E119" s="97">
        <f>SUM(E120)</f>
        <v>10177</v>
      </c>
      <c r="F119" s="97"/>
      <c r="G119" s="97"/>
      <c r="H119" s="96">
        <f t="shared" si="18"/>
        <v>10177</v>
      </c>
      <c r="I119" s="97"/>
      <c r="J119" s="97"/>
      <c r="K119" s="96">
        <f t="shared" si="19"/>
        <v>10177</v>
      </c>
      <c r="L119" s="97"/>
      <c r="M119" s="96">
        <f t="shared" si="20"/>
        <v>10177</v>
      </c>
      <c r="N119" s="97"/>
      <c r="O119" s="96">
        <f t="shared" si="21"/>
        <v>10177</v>
      </c>
      <c r="P119" s="97"/>
      <c r="Q119" s="96">
        <f t="shared" si="22"/>
        <v>10177</v>
      </c>
      <c r="R119" s="97">
        <f>SUM(R120)</f>
        <v>10177</v>
      </c>
      <c r="S119" s="97">
        <f>SUM(S120)</f>
        <v>10177</v>
      </c>
    </row>
    <row r="120" spans="1:19" ht="37.5" customHeight="1">
      <c r="A120" s="17" t="s">
        <v>421</v>
      </c>
      <c r="B120" s="39" t="s">
        <v>334</v>
      </c>
      <c r="C120" s="39"/>
      <c r="D120" s="51"/>
      <c r="E120" s="97">
        <f>SUM(E123:E124)</f>
        <v>10177</v>
      </c>
      <c r="F120" s="97"/>
      <c r="G120" s="97"/>
      <c r="H120" s="96">
        <f t="shared" si="18"/>
        <v>10177</v>
      </c>
      <c r="I120" s="97"/>
      <c r="J120" s="97"/>
      <c r="K120" s="96">
        <f t="shared" si="19"/>
        <v>10177</v>
      </c>
      <c r="L120" s="97"/>
      <c r="M120" s="96">
        <f t="shared" si="20"/>
        <v>10177</v>
      </c>
      <c r="N120" s="97"/>
      <c r="O120" s="96">
        <f t="shared" si="21"/>
        <v>10177</v>
      </c>
      <c r="P120" s="97"/>
      <c r="Q120" s="96">
        <f t="shared" si="22"/>
        <v>10177</v>
      </c>
      <c r="R120" s="97">
        <f>SUM(R123:R124)</f>
        <v>10177</v>
      </c>
      <c r="S120" s="97">
        <f>SUM(S123:S124)</f>
        <v>10177</v>
      </c>
    </row>
    <row r="121" spans="1:19" ht="19.5" customHeight="1">
      <c r="A121" s="8" t="s">
        <v>99</v>
      </c>
      <c r="B121" s="39" t="s">
        <v>267</v>
      </c>
      <c r="C121" s="39" t="s">
        <v>98</v>
      </c>
      <c r="D121" s="51"/>
      <c r="E121" s="97">
        <f>SUM(E122)</f>
        <v>10177</v>
      </c>
      <c r="F121" s="97"/>
      <c r="G121" s="97"/>
      <c r="H121" s="96">
        <f t="shared" si="18"/>
        <v>10177</v>
      </c>
      <c r="I121" s="97"/>
      <c r="J121" s="97"/>
      <c r="K121" s="96">
        <f t="shared" si="19"/>
        <v>10177</v>
      </c>
      <c r="L121" s="97"/>
      <c r="M121" s="96">
        <f t="shared" si="20"/>
        <v>10177</v>
      </c>
      <c r="N121" s="97"/>
      <c r="O121" s="96">
        <f t="shared" si="21"/>
        <v>10177</v>
      </c>
      <c r="P121" s="97"/>
      <c r="Q121" s="96">
        <f t="shared" si="22"/>
        <v>10177</v>
      </c>
      <c r="R121" s="97">
        <f>SUM(R122)</f>
        <v>10177</v>
      </c>
      <c r="S121" s="97">
        <f>SUM(S122)</f>
        <v>10177</v>
      </c>
    </row>
    <row r="122" spans="1:19" ht="22.5" customHeight="1">
      <c r="A122" s="17" t="s">
        <v>36</v>
      </c>
      <c r="B122" s="39" t="s">
        <v>267</v>
      </c>
      <c r="C122" s="39" t="s">
        <v>23</v>
      </c>
      <c r="D122" s="51"/>
      <c r="E122" s="97">
        <f>SUM(E123:E124)</f>
        <v>10177</v>
      </c>
      <c r="F122" s="97"/>
      <c r="G122" s="97"/>
      <c r="H122" s="96">
        <f t="shared" si="18"/>
        <v>10177</v>
      </c>
      <c r="I122" s="97"/>
      <c r="J122" s="97"/>
      <c r="K122" s="96">
        <f t="shared" si="19"/>
        <v>10177</v>
      </c>
      <c r="L122" s="97"/>
      <c r="M122" s="96">
        <f t="shared" si="20"/>
        <v>10177</v>
      </c>
      <c r="N122" s="97"/>
      <c r="O122" s="96">
        <f t="shared" si="21"/>
        <v>10177</v>
      </c>
      <c r="P122" s="97"/>
      <c r="Q122" s="96">
        <f t="shared" si="22"/>
        <v>10177</v>
      </c>
      <c r="R122" s="97">
        <f>SUM(R123:R124)</f>
        <v>10177</v>
      </c>
      <c r="S122" s="97">
        <f>SUM(S123:S124)</f>
        <v>10177</v>
      </c>
    </row>
    <row r="123" spans="1:19" ht="22.5" customHeight="1">
      <c r="A123" s="11" t="s">
        <v>85</v>
      </c>
      <c r="B123" s="39" t="s">
        <v>267</v>
      </c>
      <c r="C123" s="39" t="s">
        <v>23</v>
      </c>
      <c r="D123" s="51" t="s">
        <v>82</v>
      </c>
      <c r="E123" s="97">
        <v>8742</v>
      </c>
      <c r="F123" s="97"/>
      <c r="G123" s="97"/>
      <c r="H123" s="96">
        <f t="shared" si="18"/>
        <v>8742</v>
      </c>
      <c r="I123" s="97"/>
      <c r="J123" s="97"/>
      <c r="K123" s="96">
        <f t="shared" si="19"/>
        <v>8742</v>
      </c>
      <c r="L123" s="97"/>
      <c r="M123" s="96">
        <f t="shared" si="20"/>
        <v>8742</v>
      </c>
      <c r="N123" s="97"/>
      <c r="O123" s="96">
        <f t="shared" si="21"/>
        <v>8742</v>
      </c>
      <c r="P123" s="97"/>
      <c r="Q123" s="96">
        <f t="shared" si="22"/>
        <v>8742</v>
      </c>
      <c r="R123" s="97">
        <v>8742</v>
      </c>
      <c r="S123" s="97">
        <v>8742</v>
      </c>
    </row>
    <row r="124" spans="1:19" ht="31.5" customHeight="1">
      <c r="A124" s="17" t="s">
        <v>115</v>
      </c>
      <c r="B124" s="39" t="s">
        <v>267</v>
      </c>
      <c r="C124" s="39" t="s">
        <v>23</v>
      </c>
      <c r="D124" s="51" t="s">
        <v>114</v>
      </c>
      <c r="E124" s="97">
        <v>1435</v>
      </c>
      <c r="F124" s="97"/>
      <c r="G124" s="97"/>
      <c r="H124" s="96">
        <f t="shared" si="18"/>
        <v>1435</v>
      </c>
      <c r="I124" s="97"/>
      <c r="J124" s="97"/>
      <c r="K124" s="96">
        <f t="shared" si="19"/>
        <v>1435</v>
      </c>
      <c r="L124" s="97"/>
      <c r="M124" s="96">
        <f t="shared" si="20"/>
        <v>1435</v>
      </c>
      <c r="N124" s="97"/>
      <c r="O124" s="96">
        <f t="shared" si="21"/>
        <v>1435</v>
      </c>
      <c r="P124" s="97"/>
      <c r="Q124" s="96">
        <f t="shared" si="22"/>
        <v>1435</v>
      </c>
      <c r="R124" s="97">
        <v>1435</v>
      </c>
      <c r="S124" s="97">
        <v>1435</v>
      </c>
    </row>
    <row r="125" spans="1:19" ht="21" customHeight="1">
      <c r="A125" s="49" t="s">
        <v>9</v>
      </c>
      <c r="B125" s="38" t="s">
        <v>277</v>
      </c>
      <c r="C125" s="38" t="s">
        <v>50</v>
      </c>
      <c r="D125" s="104"/>
      <c r="E125" s="96">
        <f>SUM(E127)</f>
        <v>2887.2</v>
      </c>
      <c r="F125" s="96"/>
      <c r="G125" s="96"/>
      <c r="H125" s="96">
        <f t="shared" si="18"/>
        <v>2887.2</v>
      </c>
      <c r="I125" s="96"/>
      <c r="J125" s="96"/>
      <c r="K125" s="96">
        <f t="shared" si="19"/>
        <v>2887.2</v>
      </c>
      <c r="L125" s="96"/>
      <c r="M125" s="96">
        <f t="shared" si="20"/>
        <v>2887.2</v>
      </c>
      <c r="N125" s="96"/>
      <c r="O125" s="96">
        <f t="shared" si="21"/>
        <v>2887.2</v>
      </c>
      <c r="P125" s="96"/>
      <c r="Q125" s="96">
        <f t="shared" si="22"/>
        <v>2887.2</v>
      </c>
      <c r="R125" s="96">
        <f>SUM(R127)</f>
        <v>0</v>
      </c>
      <c r="S125" s="96">
        <f>SUM(S127)</f>
        <v>0</v>
      </c>
    </row>
    <row r="126" spans="1:19" ht="30" customHeight="1">
      <c r="A126" s="4" t="s">
        <v>342</v>
      </c>
      <c r="B126" s="39" t="s">
        <v>343</v>
      </c>
      <c r="C126" s="39" t="s">
        <v>50</v>
      </c>
      <c r="D126" s="51"/>
      <c r="E126" s="97">
        <f>E127</f>
        <v>2887.2</v>
      </c>
      <c r="F126" s="97"/>
      <c r="G126" s="97"/>
      <c r="H126" s="96">
        <f t="shared" si="18"/>
        <v>2887.2</v>
      </c>
      <c r="I126" s="97"/>
      <c r="J126" s="97"/>
      <c r="K126" s="96">
        <f t="shared" si="19"/>
        <v>2887.2</v>
      </c>
      <c r="L126" s="97"/>
      <c r="M126" s="96">
        <f t="shared" si="20"/>
        <v>2887.2</v>
      </c>
      <c r="N126" s="97"/>
      <c r="O126" s="96">
        <f t="shared" si="21"/>
        <v>2887.2</v>
      </c>
      <c r="P126" s="97"/>
      <c r="Q126" s="96">
        <f t="shared" si="22"/>
        <v>2887.2</v>
      </c>
      <c r="R126" s="97">
        <f>R127</f>
        <v>0</v>
      </c>
      <c r="S126" s="97">
        <f>S127</f>
        <v>0</v>
      </c>
    </row>
    <row r="127" spans="1:19" ht="63.75" customHeight="1">
      <c r="A127" s="17" t="s">
        <v>0</v>
      </c>
      <c r="B127" s="39" t="s">
        <v>344</v>
      </c>
      <c r="C127" s="39" t="s">
        <v>50</v>
      </c>
      <c r="D127" s="51"/>
      <c r="E127" s="97">
        <f>SUM(E128)</f>
        <v>2887.2</v>
      </c>
      <c r="F127" s="97"/>
      <c r="G127" s="97"/>
      <c r="H127" s="96">
        <f t="shared" si="18"/>
        <v>2887.2</v>
      </c>
      <c r="I127" s="97"/>
      <c r="J127" s="97"/>
      <c r="K127" s="96">
        <f t="shared" si="19"/>
        <v>2887.2</v>
      </c>
      <c r="L127" s="97"/>
      <c r="M127" s="96">
        <f t="shared" si="20"/>
        <v>2887.2</v>
      </c>
      <c r="N127" s="97"/>
      <c r="O127" s="96">
        <f t="shared" si="21"/>
        <v>2887.2</v>
      </c>
      <c r="P127" s="97"/>
      <c r="Q127" s="96">
        <f t="shared" si="22"/>
        <v>2887.2</v>
      </c>
      <c r="R127" s="97">
        <f>SUM(R128)</f>
        <v>0</v>
      </c>
      <c r="S127" s="97">
        <f>SUM(S128)</f>
        <v>0</v>
      </c>
    </row>
    <row r="128" spans="1:19" ht="30.75" customHeight="1">
      <c r="A128" s="17" t="s">
        <v>115</v>
      </c>
      <c r="B128" s="39" t="s">
        <v>344</v>
      </c>
      <c r="C128" s="39" t="s">
        <v>50</v>
      </c>
      <c r="D128" s="51" t="s">
        <v>114</v>
      </c>
      <c r="E128" s="98">
        <v>2887.2</v>
      </c>
      <c r="F128" s="98"/>
      <c r="G128" s="98"/>
      <c r="H128" s="96">
        <f t="shared" si="18"/>
        <v>2887.2</v>
      </c>
      <c r="I128" s="98"/>
      <c r="J128" s="98"/>
      <c r="K128" s="96">
        <f t="shared" si="19"/>
        <v>2887.2</v>
      </c>
      <c r="L128" s="98"/>
      <c r="M128" s="96">
        <f t="shared" si="20"/>
        <v>2887.2</v>
      </c>
      <c r="N128" s="98"/>
      <c r="O128" s="96">
        <f t="shared" si="21"/>
        <v>2887.2</v>
      </c>
      <c r="P128" s="98"/>
      <c r="Q128" s="96">
        <f t="shared" si="22"/>
        <v>2887.2</v>
      </c>
      <c r="R128" s="98"/>
      <c r="S128" s="98"/>
    </row>
    <row r="129" spans="1:19" ht="22.5" customHeight="1">
      <c r="A129" s="49" t="s">
        <v>18</v>
      </c>
      <c r="B129" s="38" t="s">
        <v>278</v>
      </c>
      <c r="C129" s="38" t="s">
        <v>45</v>
      </c>
      <c r="D129" s="104"/>
      <c r="E129" s="96">
        <f>SUM(E131)</f>
        <v>3200</v>
      </c>
      <c r="F129" s="96"/>
      <c r="G129" s="96"/>
      <c r="H129" s="96">
        <f t="shared" si="18"/>
        <v>3200</v>
      </c>
      <c r="I129" s="96"/>
      <c r="J129" s="96"/>
      <c r="K129" s="96">
        <f t="shared" si="19"/>
        <v>3200</v>
      </c>
      <c r="L129" s="96"/>
      <c r="M129" s="96">
        <f t="shared" si="20"/>
        <v>3200</v>
      </c>
      <c r="N129" s="96"/>
      <c r="O129" s="96">
        <f t="shared" si="21"/>
        <v>3200</v>
      </c>
      <c r="P129" s="96"/>
      <c r="Q129" s="96">
        <f t="shared" si="22"/>
        <v>3200</v>
      </c>
      <c r="R129" s="96">
        <f>SUM(R131)</f>
        <v>3200</v>
      </c>
      <c r="S129" s="96">
        <f>SUM(S131)</f>
        <v>3200</v>
      </c>
    </row>
    <row r="130" spans="1:19" ht="31.5" customHeight="1">
      <c r="A130" s="4" t="s">
        <v>342</v>
      </c>
      <c r="B130" s="39" t="s">
        <v>345</v>
      </c>
      <c r="C130" s="39" t="s">
        <v>45</v>
      </c>
      <c r="D130" s="51"/>
      <c r="E130" s="97">
        <f t="shared" ref="E130:S131" si="28">SUM(E131)</f>
        <v>3200</v>
      </c>
      <c r="F130" s="97"/>
      <c r="G130" s="97"/>
      <c r="H130" s="96">
        <f t="shared" si="18"/>
        <v>3200</v>
      </c>
      <c r="I130" s="97"/>
      <c r="J130" s="97"/>
      <c r="K130" s="96">
        <f t="shared" si="19"/>
        <v>3200</v>
      </c>
      <c r="L130" s="97"/>
      <c r="M130" s="96">
        <f t="shared" si="20"/>
        <v>3200</v>
      </c>
      <c r="N130" s="97"/>
      <c r="O130" s="96">
        <f t="shared" si="21"/>
        <v>3200</v>
      </c>
      <c r="P130" s="97"/>
      <c r="Q130" s="96">
        <f t="shared" si="22"/>
        <v>3200</v>
      </c>
      <c r="R130" s="97">
        <f t="shared" si="28"/>
        <v>3200</v>
      </c>
      <c r="S130" s="97">
        <f t="shared" si="28"/>
        <v>3200</v>
      </c>
    </row>
    <row r="131" spans="1:19" ht="72.75" customHeight="1">
      <c r="A131" s="17" t="s">
        <v>213</v>
      </c>
      <c r="B131" s="39" t="s">
        <v>346</v>
      </c>
      <c r="C131" s="39" t="s">
        <v>45</v>
      </c>
      <c r="D131" s="104"/>
      <c r="E131" s="97">
        <f t="shared" si="28"/>
        <v>3200</v>
      </c>
      <c r="F131" s="97"/>
      <c r="G131" s="97"/>
      <c r="H131" s="96">
        <f t="shared" si="18"/>
        <v>3200</v>
      </c>
      <c r="I131" s="97"/>
      <c r="J131" s="97"/>
      <c r="K131" s="96">
        <f t="shared" si="19"/>
        <v>3200</v>
      </c>
      <c r="L131" s="97"/>
      <c r="M131" s="96">
        <f t="shared" si="20"/>
        <v>3200</v>
      </c>
      <c r="N131" s="97"/>
      <c r="O131" s="96">
        <f t="shared" si="21"/>
        <v>3200</v>
      </c>
      <c r="P131" s="97"/>
      <c r="Q131" s="96">
        <f t="shared" si="22"/>
        <v>3200</v>
      </c>
      <c r="R131" s="97">
        <f t="shared" si="28"/>
        <v>3200</v>
      </c>
      <c r="S131" s="97">
        <f t="shared" si="28"/>
        <v>3200</v>
      </c>
    </row>
    <row r="132" spans="1:19" ht="27.75" customHeight="1">
      <c r="A132" s="17" t="s">
        <v>217</v>
      </c>
      <c r="B132" s="39" t="s">
        <v>346</v>
      </c>
      <c r="C132" s="39" t="s">
        <v>45</v>
      </c>
      <c r="D132" s="51" t="s">
        <v>86</v>
      </c>
      <c r="E132" s="98">
        <v>3200</v>
      </c>
      <c r="F132" s="98"/>
      <c r="G132" s="98"/>
      <c r="H132" s="96">
        <f t="shared" si="18"/>
        <v>3200</v>
      </c>
      <c r="I132" s="98"/>
      <c r="J132" s="98"/>
      <c r="K132" s="96">
        <f t="shared" si="19"/>
        <v>3200</v>
      </c>
      <c r="L132" s="98"/>
      <c r="M132" s="96">
        <f t="shared" si="20"/>
        <v>3200</v>
      </c>
      <c r="N132" s="98"/>
      <c r="O132" s="96">
        <f t="shared" si="21"/>
        <v>3200</v>
      </c>
      <c r="P132" s="98"/>
      <c r="Q132" s="96">
        <f t="shared" si="22"/>
        <v>3200</v>
      </c>
      <c r="R132" s="98">
        <v>3200</v>
      </c>
      <c r="S132" s="98">
        <v>3200</v>
      </c>
    </row>
    <row r="133" spans="1:19" ht="42.75" customHeight="1">
      <c r="A133" s="115" t="s">
        <v>585</v>
      </c>
      <c r="B133" s="38" t="s">
        <v>279</v>
      </c>
      <c r="C133" s="43" t="s">
        <v>47</v>
      </c>
      <c r="D133" s="104"/>
      <c r="E133" s="96">
        <f>SUM(E134,E137)</f>
        <v>17597</v>
      </c>
      <c r="F133" s="96"/>
      <c r="G133" s="96"/>
      <c r="H133" s="96">
        <f t="shared" si="18"/>
        <v>17597</v>
      </c>
      <c r="I133" s="96"/>
      <c r="J133" s="96"/>
      <c r="K133" s="96">
        <f t="shared" si="19"/>
        <v>17597</v>
      </c>
      <c r="L133" s="96"/>
      <c r="M133" s="96">
        <f t="shared" si="20"/>
        <v>17597</v>
      </c>
      <c r="N133" s="96"/>
      <c r="O133" s="96">
        <f t="shared" si="21"/>
        <v>17597</v>
      </c>
      <c r="P133" s="96">
        <f>P137</f>
        <v>250</v>
      </c>
      <c r="Q133" s="96">
        <f t="shared" si="22"/>
        <v>17847</v>
      </c>
      <c r="R133" s="96">
        <f>SUM(R134,R137)</f>
        <v>16300</v>
      </c>
      <c r="S133" s="96">
        <f>SUM(S134,S137)</f>
        <v>16300</v>
      </c>
    </row>
    <row r="134" spans="1:19" ht="29.25" customHeight="1">
      <c r="A134" s="4" t="s">
        <v>331</v>
      </c>
      <c r="B134" s="39" t="s">
        <v>341</v>
      </c>
      <c r="C134" s="44" t="s">
        <v>47</v>
      </c>
      <c r="D134" s="51"/>
      <c r="E134" s="96">
        <f t="shared" ref="E134:S135" si="29">E135</f>
        <v>650</v>
      </c>
      <c r="F134" s="96"/>
      <c r="G134" s="96"/>
      <c r="H134" s="96">
        <f t="shared" si="18"/>
        <v>650</v>
      </c>
      <c r="I134" s="96"/>
      <c r="J134" s="96"/>
      <c r="K134" s="96">
        <f t="shared" si="19"/>
        <v>650</v>
      </c>
      <c r="L134" s="96"/>
      <c r="M134" s="96">
        <f t="shared" si="20"/>
        <v>650</v>
      </c>
      <c r="N134" s="96"/>
      <c r="O134" s="96">
        <f t="shared" si="21"/>
        <v>650</v>
      </c>
      <c r="P134" s="96"/>
      <c r="Q134" s="96">
        <f t="shared" si="22"/>
        <v>650</v>
      </c>
      <c r="R134" s="96">
        <f t="shared" si="29"/>
        <v>650</v>
      </c>
      <c r="S134" s="96">
        <f t="shared" si="29"/>
        <v>650</v>
      </c>
    </row>
    <row r="135" spans="1:19" ht="19.5" customHeight="1">
      <c r="A135" s="17" t="s">
        <v>8</v>
      </c>
      <c r="B135" s="39" t="s">
        <v>332</v>
      </c>
      <c r="C135" s="44" t="s">
        <v>47</v>
      </c>
      <c r="D135" s="51"/>
      <c r="E135" s="97">
        <f t="shared" si="29"/>
        <v>650</v>
      </c>
      <c r="F135" s="97"/>
      <c r="G135" s="97"/>
      <c r="H135" s="96">
        <f t="shared" si="18"/>
        <v>650</v>
      </c>
      <c r="I135" s="97"/>
      <c r="J135" s="97"/>
      <c r="K135" s="96">
        <f t="shared" si="19"/>
        <v>650</v>
      </c>
      <c r="L135" s="97"/>
      <c r="M135" s="96">
        <f t="shared" si="20"/>
        <v>650</v>
      </c>
      <c r="N135" s="97"/>
      <c r="O135" s="96">
        <f t="shared" si="21"/>
        <v>650</v>
      </c>
      <c r="P135" s="97"/>
      <c r="Q135" s="96">
        <f t="shared" si="22"/>
        <v>650</v>
      </c>
      <c r="R135" s="97">
        <f t="shared" si="29"/>
        <v>650</v>
      </c>
      <c r="S135" s="97">
        <f t="shared" si="29"/>
        <v>650</v>
      </c>
    </row>
    <row r="136" spans="1:19" ht="29.25" customHeight="1">
      <c r="A136" s="40" t="s">
        <v>115</v>
      </c>
      <c r="B136" s="39" t="s">
        <v>332</v>
      </c>
      <c r="C136" s="44" t="s">
        <v>47</v>
      </c>
      <c r="D136" s="51" t="s">
        <v>114</v>
      </c>
      <c r="E136" s="97">
        <v>650</v>
      </c>
      <c r="F136" s="97"/>
      <c r="G136" s="97"/>
      <c r="H136" s="96">
        <f t="shared" si="18"/>
        <v>650</v>
      </c>
      <c r="I136" s="97"/>
      <c r="J136" s="97"/>
      <c r="K136" s="96">
        <f t="shared" si="19"/>
        <v>650</v>
      </c>
      <c r="L136" s="97"/>
      <c r="M136" s="96">
        <f t="shared" si="20"/>
        <v>650</v>
      </c>
      <c r="N136" s="97"/>
      <c r="O136" s="96">
        <f t="shared" si="21"/>
        <v>650</v>
      </c>
      <c r="P136" s="97"/>
      <c r="Q136" s="96">
        <f t="shared" si="22"/>
        <v>650</v>
      </c>
      <c r="R136" s="97">
        <v>650</v>
      </c>
      <c r="S136" s="97">
        <v>650</v>
      </c>
    </row>
    <row r="137" spans="1:19" ht="29.25" customHeight="1">
      <c r="A137" s="8" t="s">
        <v>340</v>
      </c>
      <c r="B137" s="39" t="s">
        <v>370</v>
      </c>
      <c r="C137" s="44" t="s">
        <v>248</v>
      </c>
      <c r="D137" s="51"/>
      <c r="E137" s="97">
        <f>SUM(E138,E140,E142)</f>
        <v>16947</v>
      </c>
      <c r="F137" s="97"/>
      <c r="G137" s="97"/>
      <c r="H137" s="96">
        <f t="shared" si="18"/>
        <v>16947</v>
      </c>
      <c r="I137" s="97"/>
      <c r="J137" s="97"/>
      <c r="K137" s="96">
        <f t="shared" si="19"/>
        <v>16947</v>
      </c>
      <c r="L137" s="97"/>
      <c r="M137" s="96">
        <f t="shared" si="20"/>
        <v>16947</v>
      </c>
      <c r="N137" s="97"/>
      <c r="O137" s="96">
        <f t="shared" si="21"/>
        <v>16947</v>
      </c>
      <c r="P137" s="97">
        <f>P139</f>
        <v>250</v>
      </c>
      <c r="Q137" s="96">
        <f t="shared" si="22"/>
        <v>17197</v>
      </c>
      <c r="R137" s="97">
        <f>SUM(R138,R140,R142)</f>
        <v>15650</v>
      </c>
      <c r="S137" s="97">
        <f>SUM(S138,S140,S142)</f>
        <v>15650</v>
      </c>
    </row>
    <row r="138" spans="1:19" ht="24" customHeight="1">
      <c r="A138" s="50" t="s">
        <v>382</v>
      </c>
      <c r="B138" s="39" t="s">
        <v>371</v>
      </c>
      <c r="C138" s="39" t="s">
        <v>248</v>
      </c>
      <c r="D138" s="51"/>
      <c r="E138" s="97">
        <f>E139</f>
        <v>1995</v>
      </c>
      <c r="F138" s="97"/>
      <c r="G138" s="97"/>
      <c r="H138" s="96">
        <f t="shared" si="18"/>
        <v>1995</v>
      </c>
      <c r="I138" s="97"/>
      <c r="J138" s="97"/>
      <c r="K138" s="96">
        <f t="shared" si="19"/>
        <v>1995</v>
      </c>
      <c r="L138" s="97"/>
      <c r="M138" s="96">
        <f t="shared" si="20"/>
        <v>1995</v>
      </c>
      <c r="N138" s="97"/>
      <c r="O138" s="96">
        <f t="shared" si="21"/>
        <v>1995</v>
      </c>
      <c r="P138" s="97"/>
      <c r="Q138" s="96">
        <f t="shared" si="22"/>
        <v>1995</v>
      </c>
      <c r="R138" s="97">
        <f>R139</f>
        <v>1760</v>
      </c>
      <c r="S138" s="97">
        <f>S139</f>
        <v>1760</v>
      </c>
    </row>
    <row r="139" spans="1:19" ht="33.75" customHeight="1">
      <c r="A139" s="40" t="s">
        <v>115</v>
      </c>
      <c r="B139" s="39" t="s">
        <v>371</v>
      </c>
      <c r="C139" s="39" t="s">
        <v>248</v>
      </c>
      <c r="D139" s="51" t="s">
        <v>114</v>
      </c>
      <c r="E139" s="97">
        <v>1995</v>
      </c>
      <c r="F139" s="97"/>
      <c r="G139" s="97"/>
      <c r="H139" s="96">
        <f t="shared" si="18"/>
        <v>1995</v>
      </c>
      <c r="I139" s="97"/>
      <c r="J139" s="97"/>
      <c r="K139" s="96">
        <f t="shared" si="19"/>
        <v>1995</v>
      </c>
      <c r="L139" s="97"/>
      <c r="M139" s="96">
        <f t="shared" si="20"/>
        <v>1995</v>
      </c>
      <c r="N139" s="97"/>
      <c r="O139" s="96">
        <f t="shared" si="21"/>
        <v>1995</v>
      </c>
      <c r="P139" s="97">
        <v>250</v>
      </c>
      <c r="Q139" s="96">
        <f t="shared" si="22"/>
        <v>2245</v>
      </c>
      <c r="R139" s="97">
        <v>1760</v>
      </c>
      <c r="S139" s="97">
        <v>1760</v>
      </c>
    </row>
    <row r="140" spans="1:19" ht="25.5" customHeight="1">
      <c r="A140" s="50" t="s">
        <v>379</v>
      </c>
      <c r="B140" s="39" t="s">
        <v>372</v>
      </c>
      <c r="C140" s="39" t="s">
        <v>248</v>
      </c>
      <c r="D140" s="51"/>
      <c r="E140" s="97">
        <f>SUM(E141)</f>
        <v>2110</v>
      </c>
      <c r="F140" s="97"/>
      <c r="G140" s="97"/>
      <c r="H140" s="96">
        <f t="shared" si="18"/>
        <v>2110</v>
      </c>
      <c r="I140" s="97"/>
      <c r="J140" s="97"/>
      <c r="K140" s="96">
        <f t="shared" si="19"/>
        <v>2110</v>
      </c>
      <c r="L140" s="97"/>
      <c r="M140" s="96">
        <f t="shared" si="20"/>
        <v>2110</v>
      </c>
      <c r="N140" s="97"/>
      <c r="O140" s="96">
        <f t="shared" si="21"/>
        <v>2110</v>
      </c>
      <c r="P140" s="97"/>
      <c r="Q140" s="96">
        <f t="shared" si="22"/>
        <v>2110</v>
      </c>
      <c r="R140" s="97">
        <f>SUM(R141)</f>
        <v>1110</v>
      </c>
      <c r="S140" s="97">
        <f>SUM(S141)</f>
        <v>1110</v>
      </c>
    </row>
    <row r="141" spans="1:19" ht="24" customHeight="1">
      <c r="A141" s="17" t="s">
        <v>378</v>
      </c>
      <c r="B141" s="39" t="s">
        <v>372</v>
      </c>
      <c r="C141" s="44" t="s">
        <v>248</v>
      </c>
      <c r="D141" s="51" t="s">
        <v>376</v>
      </c>
      <c r="E141" s="97">
        <v>2110</v>
      </c>
      <c r="F141" s="97"/>
      <c r="G141" s="97"/>
      <c r="H141" s="96">
        <f t="shared" ref="H141:H204" si="30">E141+F141+G141</f>
        <v>2110</v>
      </c>
      <c r="I141" s="97"/>
      <c r="J141" s="97"/>
      <c r="K141" s="96">
        <f t="shared" ref="K141:K204" si="31">H141+I141+J141</f>
        <v>2110</v>
      </c>
      <c r="L141" s="97"/>
      <c r="M141" s="96">
        <f t="shared" ref="M141:M204" si="32">K141+L141</f>
        <v>2110</v>
      </c>
      <c r="N141" s="97"/>
      <c r="O141" s="96">
        <f t="shared" ref="O141:O204" si="33">M141+N141</f>
        <v>2110</v>
      </c>
      <c r="P141" s="97"/>
      <c r="Q141" s="96">
        <f t="shared" ref="Q141:Q204" si="34">O141+P141</f>
        <v>2110</v>
      </c>
      <c r="R141" s="97">
        <v>1110</v>
      </c>
      <c r="S141" s="97">
        <v>1110</v>
      </c>
    </row>
    <row r="142" spans="1:19" ht="26.25" customHeight="1">
      <c r="A142" s="50" t="s">
        <v>396</v>
      </c>
      <c r="B142" s="39" t="s">
        <v>373</v>
      </c>
      <c r="C142" s="44" t="s">
        <v>248</v>
      </c>
      <c r="D142" s="51"/>
      <c r="E142" s="97">
        <f>E143</f>
        <v>12842</v>
      </c>
      <c r="F142" s="97"/>
      <c r="G142" s="97"/>
      <c r="H142" s="96">
        <f t="shared" si="30"/>
        <v>12842</v>
      </c>
      <c r="I142" s="97"/>
      <c r="J142" s="97"/>
      <c r="K142" s="96">
        <f t="shared" si="31"/>
        <v>12842</v>
      </c>
      <c r="L142" s="97"/>
      <c r="M142" s="96">
        <f t="shared" si="32"/>
        <v>12842</v>
      </c>
      <c r="N142" s="97"/>
      <c r="O142" s="96">
        <f t="shared" si="33"/>
        <v>12842</v>
      </c>
      <c r="P142" s="97"/>
      <c r="Q142" s="96">
        <f t="shared" si="34"/>
        <v>12842</v>
      </c>
      <c r="R142" s="97">
        <f>R143</f>
        <v>12780</v>
      </c>
      <c r="S142" s="97">
        <f>S143</f>
        <v>12780</v>
      </c>
    </row>
    <row r="143" spans="1:19" ht="23.25" customHeight="1">
      <c r="A143" s="17" t="s">
        <v>378</v>
      </c>
      <c r="B143" s="39" t="s">
        <v>373</v>
      </c>
      <c r="C143" s="44" t="s">
        <v>248</v>
      </c>
      <c r="D143" s="51" t="s">
        <v>376</v>
      </c>
      <c r="E143" s="97">
        <v>12842</v>
      </c>
      <c r="F143" s="97"/>
      <c r="G143" s="97"/>
      <c r="H143" s="96">
        <f t="shared" si="30"/>
        <v>12842</v>
      </c>
      <c r="I143" s="97"/>
      <c r="J143" s="97"/>
      <c r="K143" s="96">
        <f t="shared" si="31"/>
        <v>12842</v>
      </c>
      <c r="L143" s="97"/>
      <c r="M143" s="96">
        <f t="shared" si="32"/>
        <v>12842</v>
      </c>
      <c r="N143" s="97"/>
      <c r="O143" s="96">
        <f t="shared" si="33"/>
        <v>12842</v>
      </c>
      <c r="P143" s="97"/>
      <c r="Q143" s="96">
        <f t="shared" si="34"/>
        <v>12842</v>
      </c>
      <c r="R143" s="97">
        <v>12780</v>
      </c>
      <c r="S143" s="97">
        <v>12780</v>
      </c>
    </row>
    <row r="144" spans="1:19" ht="32.25" customHeight="1">
      <c r="A144" s="119" t="s">
        <v>586</v>
      </c>
      <c r="B144" s="38" t="s">
        <v>276</v>
      </c>
      <c r="C144" s="38"/>
      <c r="D144" s="104"/>
      <c r="E144" s="96">
        <f>E145+E150</f>
        <v>9700</v>
      </c>
      <c r="F144" s="96"/>
      <c r="G144" s="96"/>
      <c r="H144" s="96">
        <f t="shared" si="30"/>
        <v>9700</v>
      </c>
      <c r="I144" s="96"/>
      <c r="J144" s="96"/>
      <c r="K144" s="96">
        <f t="shared" si="31"/>
        <v>9700</v>
      </c>
      <c r="L144" s="96"/>
      <c r="M144" s="96">
        <f t="shared" si="32"/>
        <v>9700</v>
      </c>
      <c r="N144" s="96"/>
      <c r="O144" s="96">
        <f t="shared" si="33"/>
        <v>9700</v>
      </c>
      <c r="P144" s="96">
        <f>P150</f>
        <v>7145.4</v>
      </c>
      <c r="Q144" s="96">
        <f t="shared" si="34"/>
        <v>16845.400000000001</v>
      </c>
      <c r="R144" s="96">
        <f>R145+R150</f>
        <v>9700</v>
      </c>
      <c r="S144" s="96">
        <f>S145+S150</f>
        <v>9700</v>
      </c>
    </row>
    <row r="145" spans="1:19" ht="29.25" customHeight="1">
      <c r="A145" s="17" t="s">
        <v>298</v>
      </c>
      <c r="B145" s="39" t="s">
        <v>336</v>
      </c>
      <c r="C145" s="38"/>
      <c r="D145" s="104"/>
      <c r="E145" s="97">
        <f>E146</f>
        <v>1500</v>
      </c>
      <c r="F145" s="97"/>
      <c r="G145" s="97"/>
      <c r="H145" s="96">
        <f t="shared" si="30"/>
        <v>1500</v>
      </c>
      <c r="I145" s="97"/>
      <c r="J145" s="97"/>
      <c r="K145" s="96">
        <f t="shared" si="31"/>
        <v>1500</v>
      </c>
      <c r="L145" s="97"/>
      <c r="M145" s="96">
        <f t="shared" si="32"/>
        <v>1500</v>
      </c>
      <c r="N145" s="97"/>
      <c r="O145" s="96">
        <f t="shared" si="33"/>
        <v>1500</v>
      </c>
      <c r="P145" s="97"/>
      <c r="Q145" s="96">
        <f t="shared" si="34"/>
        <v>1500</v>
      </c>
      <c r="R145" s="97">
        <f>R146</f>
        <v>1500</v>
      </c>
      <c r="S145" s="97">
        <f>S146</f>
        <v>1500</v>
      </c>
    </row>
    <row r="146" spans="1:19" ht="27" customHeight="1">
      <c r="A146" s="17" t="s">
        <v>10</v>
      </c>
      <c r="B146" s="39" t="s">
        <v>336</v>
      </c>
      <c r="C146" s="39"/>
      <c r="D146" s="104"/>
      <c r="E146" s="97">
        <f>SUM(E147)</f>
        <v>1500</v>
      </c>
      <c r="F146" s="97"/>
      <c r="G146" s="97"/>
      <c r="H146" s="96">
        <f t="shared" si="30"/>
        <v>1500</v>
      </c>
      <c r="I146" s="97"/>
      <c r="J146" s="97"/>
      <c r="K146" s="96">
        <f t="shared" si="31"/>
        <v>1500</v>
      </c>
      <c r="L146" s="97"/>
      <c r="M146" s="96">
        <f t="shared" si="32"/>
        <v>1500</v>
      </c>
      <c r="N146" s="97"/>
      <c r="O146" s="96">
        <f t="shared" si="33"/>
        <v>1500</v>
      </c>
      <c r="P146" s="97"/>
      <c r="Q146" s="96">
        <f t="shared" si="34"/>
        <v>1500</v>
      </c>
      <c r="R146" s="97">
        <f>SUM(R147)</f>
        <v>1500</v>
      </c>
      <c r="S146" s="97">
        <f>SUM(S147)</f>
        <v>1500</v>
      </c>
    </row>
    <row r="147" spans="1:19" ht="16.5" customHeight="1">
      <c r="A147" s="17" t="s">
        <v>65</v>
      </c>
      <c r="B147" s="39" t="s">
        <v>448</v>
      </c>
      <c r="C147" s="39" t="s">
        <v>153</v>
      </c>
      <c r="D147" s="104"/>
      <c r="E147" s="97">
        <f t="shared" ref="E147:S148" si="35">E148</f>
        <v>1500</v>
      </c>
      <c r="F147" s="97"/>
      <c r="G147" s="97"/>
      <c r="H147" s="96">
        <f t="shared" si="30"/>
        <v>1500</v>
      </c>
      <c r="I147" s="97"/>
      <c r="J147" s="97"/>
      <c r="K147" s="96">
        <f t="shared" si="31"/>
        <v>1500</v>
      </c>
      <c r="L147" s="97"/>
      <c r="M147" s="96">
        <f t="shared" si="32"/>
        <v>1500</v>
      </c>
      <c r="N147" s="97"/>
      <c r="O147" s="96">
        <f t="shared" si="33"/>
        <v>1500</v>
      </c>
      <c r="P147" s="97"/>
      <c r="Q147" s="96">
        <f t="shared" si="34"/>
        <v>1500</v>
      </c>
      <c r="R147" s="97">
        <f t="shared" si="35"/>
        <v>1500</v>
      </c>
      <c r="S147" s="97">
        <f t="shared" si="35"/>
        <v>1500</v>
      </c>
    </row>
    <row r="148" spans="1:19" ht="20.25" customHeight="1">
      <c r="A148" s="17" t="s">
        <v>59</v>
      </c>
      <c r="B148" s="39" t="s">
        <v>448</v>
      </c>
      <c r="C148" s="39" t="s">
        <v>50</v>
      </c>
      <c r="D148" s="104"/>
      <c r="E148" s="97">
        <f t="shared" si="35"/>
        <v>1500</v>
      </c>
      <c r="F148" s="97"/>
      <c r="G148" s="97"/>
      <c r="H148" s="96">
        <f t="shared" si="30"/>
        <v>1500</v>
      </c>
      <c r="I148" s="97"/>
      <c r="J148" s="97"/>
      <c r="K148" s="96">
        <f t="shared" si="31"/>
        <v>1500</v>
      </c>
      <c r="L148" s="97"/>
      <c r="M148" s="96">
        <f t="shared" si="32"/>
        <v>1500</v>
      </c>
      <c r="N148" s="97"/>
      <c r="O148" s="96">
        <f t="shared" si="33"/>
        <v>1500</v>
      </c>
      <c r="P148" s="97"/>
      <c r="Q148" s="96">
        <f t="shared" si="34"/>
        <v>1500</v>
      </c>
      <c r="R148" s="97">
        <f t="shared" si="35"/>
        <v>1500</v>
      </c>
      <c r="S148" s="97">
        <f t="shared" si="35"/>
        <v>1500</v>
      </c>
    </row>
    <row r="149" spans="1:19" ht="30" customHeight="1">
      <c r="A149" s="40" t="s">
        <v>90</v>
      </c>
      <c r="B149" s="39" t="s">
        <v>448</v>
      </c>
      <c r="C149" s="39" t="s">
        <v>50</v>
      </c>
      <c r="D149" s="51" t="s">
        <v>88</v>
      </c>
      <c r="E149" s="97">
        <v>1500</v>
      </c>
      <c r="F149" s="97"/>
      <c r="G149" s="97"/>
      <c r="H149" s="96">
        <f t="shared" si="30"/>
        <v>1500</v>
      </c>
      <c r="I149" s="97"/>
      <c r="J149" s="97"/>
      <c r="K149" s="96">
        <f t="shared" si="31"/>
        <v>1500</v>
      </c>
      <c r="L149" s="97"/>
      <c r="M149" s="96">
        <f t="shared" si="32"/>
        <v>1500</v>
      </c>
      <c r="N149" s="97"/>
      <c r="O149" s="96">
        <f t="shared" si="33"/>
        <v>1500</v>
      </c>
      <c r="P149" s="97"/>
      <c r="Q149" s="96">
        <f t="shared" si="34"/>
        <v>1500</v>
      </c>
      <c r="R149" s="97">
        <v>1500</v>
      </c>
      <c r="S149" s="97">
        <v>1500</v>
      </c>
    </row>
    <row r="150" spans="1:19" ht="33" customHeight="1">
      <c r="A150" s="2" t="s">
        <v>435</v>
      </c>
      <c r="B150" s="39" t="s">
        <v>484</v>
      </c>
      <c r="C150" s="39" t="s">
        <v>50</v>
      </c>
      <c r="D150" s="51" t="s">
        <v>88</v>
      </c>
      <c r="E150" s="97">
        <v>8200</v>
      </c>
      <c r="F150" s="97"/>
      <c r="G150" s="97"/>
      <c r="H150" s="96">
        <f t="shared" si="30"/>
        <v>8200</v>
      </c>
      <c r="I150" s="97"/>
      <c r="J150" s="97"/>
      <c r="K150" s="96">
        <f t="shared" si="31"/>
        <v>8200</v>
      </c>
      <c r="L150" s="97"/>
      <c r="M150" s="96">
        <f t="shared" si="32"/>
        <v>8200</v>
      </c>
      <c r="N150" s="97"/>
      <c r="O150" s="96">
        <f t="shared" si="33"/>
        <v>8200</v>
      </c>
      <c r="P150" s="97">
        <v>7145.4</v>
      </c>
      <c r="Q150" s="96">
        <f t="shared" si="34"/>
        <v>15345.4</v>
      </c>
      <c r="R150" s="97">
        <v>8200</v>
      </c>
      <c r="S150" s="97">
        <v>8200</v>
      </c>
    </row>
    <row r="151" spans="1:19" ht="41.25" customHeight="1">
      <c r="A151" s="115" t="s">
        <v>587</v>
      </c>
      <c r="B151" s="38" t="s">
        <v>184</v>
      </c>
      <c r="C151" s="38"/>
      <c r="D151" s="106"/>
      <c r="E151" s="99">
        <f t="shared" ref="E151:S153" si="36">SUM(E152)</f>
        <v>1000</v>
      </c>
      <c r="F151" s="99"/>
      <c r="G151" s="99"/>
      <c r="H151" s="96">
        <f t="shared" si="30"/>
        <v>1000</v>
      </c>
      <c r="I151" s="99"/>
      <c r="J151" s="99"/>
      <c r="K151" s="96">
        <f t="shared" si="31"/>
        <v>1000</v>
      </c>
      <c r="L151" s="99"/>
      <c r="M151" s="96">
        <f t="shared" si="32"/>
        <v>1000</v>
      </c>
      <c r="N151" s="99"/>
      <c r="O151" s="96">
        <f t="shared" si="33"/>
        <v>1000</v>
      </c>
      <c r="P151" s="99"/>
      <c r="Q151" s="96">
        <f t="shared" si="34"/>
        <v>1000</v>
      </c>
      <c r="R151" s="99">
        <f t="shared" si="36"/>
        <v>1000</v>
      </c>
      <c r="S151" s="99">
        <f t="shared" si="36"/>
        <v>1000</v>
      </c>
    </row>
    <row r="152" spans="1:19" ht="31.5" customHeight="1">
      <c r="A152" s="17" t="s">
        <v>296</v>
      </c>
      <c r="B152" s="39" t="s">
        <v>319</v>
      </c>
      <c r="C152" s="39"/>
      <c r="D152" s="107"/>
      <c r="E152" s="98">
        <f t="shared" si="36"/>
        <v>1000</v>
      </c>
      <c r="F152" s="98"/>
      <c r="G152" s="98"/>
      <c r="H152" s="96">
        <f t="shared" si="30"/>
        <v>1000</v>
      </c>
      <c r="I152" s="98"/>
      <c r="J152" s="98"/>
      <c r="K152" s="96">
        <f t="shared" si="31"/>
        <v>1000</v>
      </c>
      <c r="L152" s="98"/>
      <c r="M152" s="96">
        <f t="shared" si="32"/>
        <v>1000</v>
      </c>
      <c r="N152" s="98"/>
      <c r="O152" s="96">
        <f t="shared" si="33"/>
        <v>1000</v>
      </c>
      <c r="P152" s="98"/>
      <c r="Q152" s="96">
        <f t="shared" si="34"/>
        <v>1000</v>
      </c>
      <c r="R152" s="98">
        <f t="shared" si="36"/>
        <v>1000</v>
      </c>
      <c r="S152" s="98">
        <f t="shared" si="36"/>
        <v>1000</v>
      </c>
    </row>
    <row r="153" spans="1:19" ht="38.25" customHeight="1">
      <c r="A153" s="4" t="s">
        <v>525</v>
      </c>
      <c r="B153" s="39" t="s">
        <v>320</v>
      </c>
      <c r="C153" s="39"/>
      <c r="D153" s="107"/>
      <c r="E153" s="98">
        <f t="shared" si="36"/>
        <v>1000</v>
      </c>
      <c r="F153" s="98"/>
      <c r="G153" s="98"/>
      <c r="H153" s="96">
        <f t="shared" si="30"/>
        <v>1000</v>
      </c>
      <c r="I153" s="98"/>
      <c r="J153" s="98"/>
      <c r="K153" s="96">
        <f t="shared" si="31"/>
        <v>1000</v>
      </c>
      <c r="L153" s="98"/>
      <c r="M153" s="96">
        <f t="shared" si="32"/>
        <v>1000</v>
      </c>
      <c r="N153" s="98"/>
      <c r="O153" s="96">
        <f t="shared" si="33"/>
        <v>1000</v>
      </c>
      <c r="P153" s="98"/>
      <c r="Q153" s="96">
        <f t="shared" si="34"/>
        <v>1000</v>
      </c>
      <c r="R153" s="98">
        <f t="shared" si="36"/>
        <v>1000</v>
      </c>
      <c r="S153" s="98">
        <f t="shared" si="36"/>
        <v>1000</v>
      </c>
    </row>
    <row r="154" spans="1:19" ht="21" customHeight="1">
      <c r="A154" s="17" t="s">
        <v>96</v>
      </c>
      <c r="B154" s="39" t="s">
        <v>320</v>
      </c>
      <c r="C154" s="48" t="s">
        <v>97</v>
      </c>
      <c r="D154" s="107"/>
      <c r="E154" s="98">
        <f t="shared" ref="E154:S155" si="37">E155</f>
        <v>1000</v>
      </c>
      <c r="F154" s="98"/>
      <c r="G154" s="98"/>
      <c r="H154" s="96">
        <f t="shared" si="30"/>
        <v>1000</v>
      </c>
      <c r="I154" s="98"/>
      <c r="J154" s="98"/>
      <c r="K154" s="96">
        <f t="shared" si="31"/>
        <v>1000</v>
      </c>
      <c r="L154" s="98"/>
      <c r="M154" s="96">
        <f t="shared" si="32"/>
        <v>1000</v>
      </c>
      <c r="N154" s="98"/>
      <c r="O154" s="96">
        <f t="shared" si="33"/>
        <v>1000</v>
      </c>
      <c r="P154" s="98"/>
      <c r="Q154" s="96">
        <f t="shared" si="34"/>
        <v>1000</v>
      </c>
      <c r="R154" s="98">
        <f t="shared" si="37"/>
        <v>1000</v>
      </c>
      <c r="S154" s="98">
        <f t="shared" si="37"/>
        <v>1000</v>
      </c>
    </row>
    <row r="155" spans="1:19" ht="23.25" customHeight="1">
      <c r="A155" s="41" t="s">
        <v>22</v>
      </c>
      <c r="B155" s="39" t="s">
        <v>320</v>
      </c>
      <c r="C155" s="39" t="s">
        <v>235</v>
      </c>
      <c r="D155" s="107"/>
      <c r="E155" s="98">
        <f t="shared" si="37"/>
        <v>1000</v>
      </c>
      <c r="F155" s="98"/>
      <c r="G155" s="98"/>
      <c r="H155" s="96">
        <f t="shared" si="30"/>
        <v>1000</v>
      </c>
      <c r="I155" s="98"/>
      <c r="J155" s="98"/>
      <c r="K155" s="96">
        <f t="shared" si="31"/>
        <v>1000</v>
      </c>
      <c r="L155" s="98"/>
      <c r="M155" s="96">
        <f t="shared" si="32"/>
        <v>1000</v>
      </c>
      <c r="N155" s="98"/>
      <c r="O155" s="96">
        <f t="shared" si="33"/>
        <v>1000</v>
      </c>
      <c r="P155" s="98"/>
      <c r="Q155" s="96">
        <f t="shared" si="34"/>
        <v>1000</v>
      </c>
      <c r="R155" s="98">
        <f t="shared" si="37"/>
        <v>1000</v>
      </c>
      <c r="S155" s="98">
        <f t="shared" si="37"/>
        <v>1000</v>
      </c>
    </row>
    <row r="156" spans="1:19" ht="33" customHeight="1">
      <c r="A156" s="40" t="s">
        <v>115</v>
      </c>
      <c r="B156" s="39" t="s">
        <v>320</v>
      </c>
      <c r="C156" s="39" t="s">
        <v>235</v>
      </c>
      <c r="D156" s="51" t="s">
        <v>114</v>
      </c>
      <c r="E156" s="97">
        <v>1000</v>
      </c>
      <c r="F156" s="97"/>
      <c r="G156" s="97"/>
      <c r="H156" s="96">
        <f t="shared" si="30"/>
        <v>1000</v>
      </c>
      <c r="I156" s="97"/>
      <c r="J156" s="97"/>
      <c r="K156" s="96">
        <f t="shared" si="31"/>
        <v>1000</v>
      </c>
      <c r="L156" s="97"/>
      <c r="M156" s="96">
        <f t="shared" si="32"/>
        <v>1000</v>
      </c>
      <c r="N156" s="97"/>
      <c r="O156" s="96">
        <f t="shared" si="33"/>
        <v>1000</v>
      </c>
      <c r="P156" s="97"/>
      <c r="Q156" s="96">
        <f t="shared" si="34"/>
        <v>1000</v>
      </c>
      <c r="R156" s="97">
        <v>1000</v>
      </c>
      <c r="S156" s="97">
        <v>1000</v>
      </c>
    </row>
    <row r="157" spans="1:19" ht="69" hidden="1" customHeight="1">
      <c r="A157" s="45"/>
      <c r="B157" s="38" t="s">
        <v>185</v>
      </c>
      <c r="C157" s="39"/>
      <c r="D157" s="51"/>
      <c r="E157" s="96">
        <v>0</v>
      </c>
      <c r="F157" s="96"/>
      <c r="G157" s="96"/>
      <c r="H157" s="96">
        <f t="shared" si="30"/>
        <v>0</v>
      </c>
      <c r="I157" s="96"/>
      <c r="J157" s="96"/>
      <c r="K157" s="96">
        <f t="shared" si="31"/>
        <v>0</v>
      </c>
      <c r="L157" s="96"/>
      <c r="M157" s="96">
        <f t="shared" si="32"/>
        <v>0</v>
      </c>
      <c r="N157" s="96"/>
      <c r="O157" s="96">
        <f t="shared" si="33"/>
        <v>0</v>
      </c>
      <c r="P157" s="96"/>
      <c r="Q157" s="96">
        <f t="shared" si="34"/>
        <v>0</v>
      </c>
      <c r="R157" s="96"/>
      <c r="S157" s="96">
        <v>0</v>
      </c>
    </row>
    <row r="158" spans="1:19" ht="19.5" hidden="1" customHeight="1">
      <c r="A158" s="5"/>
      <c r="B158" s="38" t="s">
        <v>404</v>
      </c>
      <c r="C158" s="38"/>
      <c r="D158" s="104"/>
      <c r="E158" s="96">
        <f>E159</f>
        <v>0</v>
      </c>
      <c r="F158" s="96"/>
      <c r="G158" s="96"/>
      <c r="H158" s="96">
        <f t="shared" si="30"/>
        <v>0</v>
      </c>
      <c r="I158" s="96"/>
      <c r="J158" s="96"/>
      <c r="K158" s="96">
        <f t="shared" si="31"/>
        <v>0</v>
      </c>
      <c r="L158" s="96"/>
      <c r="M158" s="96">
        <f t="shared" si="32"/>
        <v>0</v>
      </c>
      <c r="N158" s="96"/>
      <c r="O158" s="96">
        <f t="shared" si="33"/>
        <v>0</v>
      </c>
      <c r="P158" s="96"/>
      <c r="Q158" s="96">
        <f t="shared" si="34"/>
        <v>0</v>
      </c>
      <c r="R158" s="96"/>
      <c r="S158" s="96">
        <f>S159</f>
        <v>0</v>
      </c>
    </row>
    <row r="159" spans="1:19" ht="22.5" hidden="1" customHeight="1">
      <c r="A159" s="4"/>
      <c r="B159" s="39" t="s">
        <v>405</v>
      </c>
      <c r="C159" s="39"/>
      <c r="D159" s="51"/>
      <c r="E159" s="97">
        <v>0</v>
      </c>
      <c r="F159" s="97"/>
      <c r="G159" s="97"/>
      <c r="H159" s="96">
        <f t="shared" si="30"/>
        <v>0</v>
      </c>
      <c r="I159" s="97"/>
      <c r="J159" s="97"/>
      <c r="K159" s="96">
        <f t="shared" si="31"/>
        <v>0</v>
      </c>
      <c r="L159" s="97"/>
      <c r="M159" s="96">
        <f t="shared" si="32"/>
        <v>0</v>
      </c>
      <c r="N159" s="97"/>
      <c r="O159" s="96">
        <f t="shared" si="33"/>
        <v>0</v>
      </c>
      <c r="P159" s="97"/>
      <c r="Q159" s="96">
        <f t="shared" si="34"/>
        <v>0</v>
      </c>
      <c r="R159" s="97"/>
      <c r="S159" s="97">
        <v>0</v>
      </c>
    </row>
    <row r="160" spans="1:19" ht="42.75" hidden="1" customHeight="1">
      <c r="A160" s="40"/>
      <c r="B160" s="39" t="s">
        <v>406</v>
      </c>
      <c r="C160" s="39"/>
      <c r="D160" s="51"/>
      <c r="E160" s="97">
        <v>0</v>
      </c>
      <c r="F160" s="97"/>
      <c r="G160" s="97"/>
      <c r="H160" s="96">
        <f t="shared" si="30"/>
        <v>0</v>
      </c>
      <c r="I160" s="97"/>
      <c r="J160" s="97"/>
      <c r="K160" s="96">
        <f t="shared" si="31"/>
        <v>0</v>
      </c>
      <c r="L160" s="97"/>
      <c r="M160" s="96">
        <f t="shared" si="32"/>
        <v>0</v>
      </c>
      <c r="N160" s="97"/>
      <c r="O160" s="96">
        <f t="shared" si="33"/>
        <v>0</v>
      </c>
      <c r="P160" s="97"/>
      <c r="Q160" s="96">
        <f t="shared" si="34"/>
        <v>0</v>
      </c>
      <c r="R160" s="97"/>
      <c r="S160" s="97">
        <v>0</v>
      </c>
    </row>
    <row r="161" spans="1:19" ht="35.25" hidden="1" customHeight="1">
      <c r="A161" s="17"/>
      <c r="B161" s="39" t="s">
        <v>406</v>
      </c>
      <c r="C161" s="39" t="s">
        <v>153</v>
      </c>
      <c r="D161" s="51"/>
      <c r="E161" s="97">
        <f>E162</f>
        <v>0</v>
      </c>
      <c r="F161" s="97"/>
      <c r="G161" s="97"/>
      <c r="H161" s="96">
        <f t="shared" si="30"/>
        <v>0</v>
      </c>
      <c r="I161" s="97"/>
      <c r="J161" s="97"/>
      <c r="K161" s="96">
        <f t="shared" si="31"/>
        <v>0</v>
      </c>
      <c r="L161" s="97"/>
      <c r="M161" s="96">
        <f t="shared" si="32"/>
        <v>0</v>
      </c>
      <c r="N161" s="97"/>
      <c r="O161" s="96">
        <f t="shared" si="33"/>
        <v>0</v>
      </c>
      <c r="P161" s="97"/>
      <c r="Q161" s="96">
        <f t="shared" si="34"/>
        <v>0</v>
      </c>
      <c r="R161" s="97"/>
      <c r="S161" s="97">
        <f>S162</f>
        <v>0</v>
      </c>
    </row>
    <row r="162" spans="1:19" ht="58.5" hidden="1" customHeight="1">
      <c r="A162" s="17"/>
      <c r="B162" s="39" t="s">
        <v>406</v>
      </c>
      <c r="C162" s="39" t="s">
        <v>50</v>
      </c>
      <c r="D162" s="51"/>
      <c r="E162" s="97">
        <f>E163</f>
        <v>0</v>
      </c>
      <c r="F162" s="97"/>
      <c r="G162" s="97"/>
      <c r="H162" s="96">
        <f t="shared" si="30"/>
        <v>0</v>
      </c>
      <c r="I162" s="97"/>
      <c r="J162" s="97"/>
      <c r="K162" s="96">
        <f t="shared" si="31"/>
        <v>0</v>
      </c>
      <c r="L162" s="97"/>
      <c r="M162" s="96">
        <f t="shared" si="32"/>
        <v>0</v>
      </c>
      <c r="N162" s="97"/>
      <c r="O162" s="96">
        <f t="shared" si="33"/>
        <v>0</v>
      </c>
      <c r="P162" s="97"/>
      <c r="Q162" s="96">
        <f t="shared" si="34"/>
        <v>0</v>
      </c>
      <c r="R162" s="97"/>
      <c r="S162" s="97">
        <f>S163</f>
        <v>0</v>
      </c>
    </row>
    <row r="163" spans="1:19" ht="47.25" hidden="1" customHeight="1">
      <c r="A163" s="40"/>
      <c r="B163" s="39" t="s">
        <v>406</v>
      </c>
      <c r="C163" s="39" t="s">
        <v>50</v>
      </c>
      <c r="D163" s="51" t="s">
        <v>88</v>
      </c>
      <c r="E163" s="97">
        <v>0</v>
      </c>
      <c r="F163" s="97"/>
      <c r="G163" s="97"/>
      <c r="H163" s="96">
        <f t="shared" si="30"/>
        <v>0</v>
      </c>
      <c r="I163" s="97"/>
      <c r="J163" s="97"/>
      <c r="K163" s="96">
        <f t="shared" si="31"/>
        <v>0</v>
      </c>
      <c r="L163" s="97"/>
      <c r="M163" s="96">
        <f t="shared" si="32"/>
        <v>0</v>
      </c>
      <c r="N163" s="97"/>
      <c r="O163" s="96">
        <f t="shared" si="33"/>
        <v>0</v>
      </c>
      <c r="P163" s="97"/>
      <c r="Q163" s="96">
        <f t="shared" si="34"/>
        <v>0</v>
      </c>
      <c r="R163" s="97"/>
      <c r="S163" s="97">
        <v>0</v>
      </c>
    </row>
    <row r="164" spans="1:19" ht="38.25" customHeight="1">
      <c r="A164" s="116" t="s">
        <v>568</v>
      </c>
      <c r="B164" s="38" t="s">
        <v>194</v>
      </c>
      <c r="C164" s="38"/>
      <c r="D164" s="104"/>
      <c r="E164" s="96">
        <f t="shared" ref="E164:S165" si="38">SUM(E165)</f>
        <v>3000</v>
      </c>
      <c r="F164" s="96"/>
      <c r="G164" s="96">
        <f>G165</f>
        <v>1900</v>
      </c>
      <c r="H164" s="96">
        <f t="shared" si="30"/>
        <v>4900</v>
      </c>
      <c r="I164" s="96"/>
      <c r="J164" s="96"/>
      <c r="K164" s="96">
        <f t="shared" si="31"/>
        <v>4900</v>
      </c>
      <c r="L164" s="96"/>
      <c r="M164" s="96">
        <f t="shared" si="32"/>
        <v>4900</v>
      </c>
      <c r="N164" s="96"/>
      <c r="O164" s="96">
        <f t="shared" si="33"/>
        <v>4900</v>
      </c>
      <c r="P164" s="96"/>
      <c r="Q164" s="96">
        <f t="shared" si="34"/>
        <v>4900</v>
      </c>
      <c r="R164" s="96">
        <f t="shared" si="38"/>
        <v>3000</v>
      </c>
      <c r="S164" s="96">
        <f t="shared" si="38"/>
        <v>3000</v>
      </c>
    </row>
    <row r="165" spans="1:19" ht="33.75" customHeight="1">
      <c r="A165" s="17" t="s">
        <v>297</v>
      </c>
      <c r="B165" s="39" t="s">
        <v>194</v>
      </c>
      <c r="C165" s="39"/>
      <c r="D165" s="51"/>
      <c r="E165" s="97">
        <f t="shared" si="38"/>
        <v>3000</v>
      </c>
      <c r="F165" s="97"/>
      <c r="G165" s="97">
        <f>G166</f>
        <v>1900</v>
      </c>
      <c r="H165" s="96">
        <f t="shared" si="30"/>
        <v>4900</v>
      </c>
      <c r="I165" s="97"/>
      <c r="J165" s="97"/>
      <c r="K165" s="96">
        <f t="shared" si="31"/>
        <v>4900</v>
      </c>
      <c r="L165" s="97"/>
      <c r="M165" s="96">
        <f t="shared" si="32"/>
        <v>4900</v>
      </c>
      <c r="N165" s="97"/>
      <c r="O165" s="96">
        <f t="shared" si="33"/>
        <v>4900</v>
      </c>
      <c r="P165" s="97"/>
      <c r="Q165" s="96">
        <f t="shared" si="34"/>
        <v>4900</v>
      </c>
      <c r="R165" s="97">
        <f t="shared" si="38"/>
        <v>3000</v>
      </c>
      <c r="S165" s="97">
        <f t="shared" si="38"/>
        <v>3000</v>
      </c>
    </row>
    <row r="166" spans="1:19" ht="21.75" customHeight="1">
      <c r="A166" s="40" t="s">
        <v>149</v>
      </c>
      <c r="B166" s="39" t="s">
        <v>558</v>
      </c>
      <c r="C166" s="39"/>
      <c r="D166" s="51"/>
      <c r="E166" s="97">
        <f>E167</f>
        <v>3000</v>
      </c>
      <c r="F166" s="97"/>
      <c r="G166" s="97">
        <f>G167</f>
        <v>1900</v>
      </c>
      <c r="H166" s="96">
        <f t="shared" si="30"/>
        <v>4900</v>
      </c>
      <c r="I166" s="97"/>
      <c r="J166" s="97"/>
      <c r="K166" s="96">
        <f t="shared" si="31"/>
        <v>4900</v>
      </c>
      <c r="L166" s="97"/>
      <c r="M166" s="96">
        <f t="shared" si="32"/>
        <v>4900</v>
      </c>
      <c r="N166" s="97"/>
      <c r="O166" s="96">
        <f t="shared" si="33"/>
        <v>4900</v>
      </c>
      <c r="P166" s="97"/>
      <c r="Q166" s="96">
        <f t="shared" si="34"/>
        <v>4900</v>
      </c>
      <c r="R166" s="97">
        <f>R167</f>
        <v>3000</v>
      </c>
      <c r="S166" s="97">
        <f>S167</f>
        <v>3000</v>
      </c>
    </row>
    <row r="167" spans="1:19" ht="21" customHeight="1">
      <c r="A167" s="17" t="s">
        <v>96</v>
      </c>
      <c r="B167" s="39" t="s">
        <v>315</v>
      </c>
      <c r="C167" s="48" t="s">
        <v>97</v>
      </c>
      <c r="D167" s="51"/>
      <c r="E167" s="97">
        <f>E168+E170</f>
        <v>3000</v>
      </c>
      <c r="F167" s="97"/>
      <c r="G167" s="97">
        <f>G168</f>
        <v>1900</v>
      </c>
      <c r="H167" s="96">
        <f t="shared" si="30"/>
        <v>4900</v>
      </c>
      <c r="I167" s="97"/>
      <c r="J167" s="97"/>
      <c r="K167" s="96">
        <f t="shared" si="31"/>
        <v>4900</v>
      </c>
      <c r="L167" s="97"/>
      <c r="M167" s="96">
        <f t="shared" si="32"/>
        <v>4900</v>
      </c>
      <c r="N167" s="97"/>
      <c r="O167" s="96">
        <f t="shared" si="33"/>
        <v>4900</v>
      </c>
      <c r="P167" s="97"/>
      <c r="Q167" s="96">
        <f t="shared" si="34"/>
        <v>4900</v>
      </c>
      <c r="R167" s="97">
        <f t="shared" ref="R167:S167" si="39">R168+R170</f>
        <v>3000</v>
      </c>
      <c r="S167" s="97">
        <f t="shared" si="39"/>
        <v>3000</v>
      </c>
    </row>
    <row r="168" spans="1:19" ht="20.25" customHeight="1">
      <c r="A168" s="41" t="s">
        <v>22</v>
      </c>
      <c r="B168" s="39" t="s">
        <v>315</v>
      </c>
      <c r="C168" s="39" t="s">
        <v>235</v>
      </c>
      <c r="D168" s="51"/>
      <c r="E168" s="97">
        <f>E169</f>
        <v>1500</v>
      </c>
      <c r="F168" s="97"/>
      <c r="G168" s="97">
        <f>G169</f>
        <v>1900</v>
      </c>
      <c r="H168" s="96">
        <f t="shared" si="30"/>
        <v>3400</v>
      </c>
      <c r="I168" s="97"/>
      <c r="J168" s="97"/>
      <c r="K168" s="96">
        <f t="shared" si="31"/>
        <v>3400</v>
      </c>
      <c r="L168" s="97"/>
      <c r="M168" s="96">
        <f t="shared" si="32"/>
        <v>3400</v>
      </c>
      <c r="N168" s="97"/>
      <c r="O168" s="96">
        <f t="shared" si="33"/>
        <v>3400</v>
      </c>
      <c r="P168" s="97"/>
      <c r="Q168" s="96">
        <f t="shared" si="34"/>
        <v>3400</v>
      </c>
      <c r="R168" s="97">
        <f>R169</f>
        <v>1500</v>
      </c>
      <c r="S168" s="97">
        <f>S169</f>
        <v>1500</v>
      </c>
    </row>
    <row r="169" spans="1:19" ht="27.75" customHeight="1">
      <c r="A169" s="40" t="s">
        <v>115</v>
      </c>
      <c r="B169" s="39" t="s">
        <v>315</v>
      </c>
      <c r="C169" s="39" t="s">
        <v>235</v>
      </c>
      <c r="D169" s="51" t="s">
        <v>114</v>
      </c>
      <c r="E169" s="97">
        <v>1500</v>
      </c>
      <c r="F169" s="97"/>
      <c r="G169" s="97">
        <v>1900</v>
      </c>
      <c r="H169" s="96">
        <f t="shared" si="30"/>
        <v>3400</v>
      </c>
      <c r="I169" s="97"/>
      <c r="J169" s="97"/>
      <c r="K169" s="96">
        <f t="shared" si="31"/>
        <v>3400</v>
      </c>
      <c r="L169" s="97"/>
      <c r="M169" s="96">
        <f t="shared" si="32"/>
        <v>3400</v>
      </c>
      <c r="N169" s="97"/>
      <c r="O169" s="96">
        <f t="shared" si="33"/>
        <v>3400</v>
      </c>
      <c r="P169" s="97"/>
      <c r="Q169" s="96">
        <f t="shared" si="34"/>
        <v>3400</v>
      </c>
      <c r="R169" s="97">
        <v>1500</v>
      </c>
      <c r="S169" s="97">
        <v>1500</v>
      </c>
    </row>
    <row r="170" spans="1:19" ht="24" customHeight="1">
      <c r="A170" s="14" t="s">
        <v>517</v>
      </c>
      <c r="B170" s="18" t="s">
        <v>519</v>
      </c>
      <c r="C170" s="39" t="s">
        <v>235</v>
      </c>
      <c r="D170" s="51"/>
      <c r="E170" s="97">
        <f>E171</f>
        <v>1500</v>
      </c>
      <c r="F170" s="97"/>
      <c r="G170" s="97"/>
      <c r="H170" s="96">
        <f t="shared" si="30"/>
        <v>1500</v>
      </c>
      <c r="I170" s="97"/>
      <c r="J170" s="97"/>
      <c r="K170" s="96">
        <f t="shared" si="31"/>
        <v>1500</v>
      </c>
      <c r="L170" s="97"/>
      <c r="M170" s="96">
        <f t="shared" si="32"/>
        <v>1500</v>
      </c>
      <c r="N170" s="97"/>
      <c r="O170" s="96">
        <f t="shared" si="33"/>
        <v>1500</v>
      </c>
      <c r="P170" s="97"/>
      <c r="Q170" s="96">
        <f t="shared" si="34"/>
        <v>1500</v>
      </c>
      <c r="R170" s="97">
        <f t="shared" ref="R170:S170" si="40">R171</f>
        <v>1500</v>
      </c>
      <c r="S170" s="97">
        <f t="shared" si="40"/>
        <v>1500</v>
      </c>
    </row>
    <row r="171" spans="1:19" ht="33" customHeight="1">
      <c r="A171" s="14" t="s">
        <v>115</v>
      </c>
      <c r="B171" s="18" t="s">
        <v>519</v>
      </c>
      <c r="C171" s="39" t="s">
        <v>235</v>
      </c>
      <c r="D171" s="51" t="s">
        <v>114</v>
      </c>
      <c r="E171" s="97">
        <v>1500</v>
      </c>
      <c r="F171" s="97"/>
      <c r="G171" s="97"/>
      <c r="H171" s="96">
        <f t="shared" si="30"/>
        <v>1500</v>
      </c>
      <c r="I171" s="97"/>
      <c r="J171" s="97"/>
      <c r="K171" s="96">
        <f t="shared" si="31"/>
        <v>1500</v>
      </c>
      <c r="L171" s="97"/>
      <c r="M171" s="96">
        <f t="shared" si="32"/>
        <v>1500</v>
      </c>
      <c r="N171" s="97"/>
      <c r="O171" s="96">
        <f t="shared" si="33"/>
        <v>1500</v>
      </c>
      <c r="P171" s="97"/>
      <c r="Q171" s="96">
        <f t="shared" si="34"/>
        <v>1500</v>
      </c>
      <c r="R171" s="97">
        <v>1500</v>
      </c>
      <c r="S171" s="97">
        <v>1500</v>
      </c>
    </row>
    <row r="172" spans="1:19" ht="33.75" customHeight="1">
      <c r="A172" s="119" t="s">
        <v>563</v>
      </c>
      <c r="B172" s="38" t="s">
        <v>196</v>
      </c>
      <c r="C172" s="38"/>
      <c r="D172" s="104"/>
      <c r="E172" s="96">
        <f t="shared" ref="E172:S173" si="41">E173</f>
        <v>85338.5</v>
      </c>
      <c r="F172" s="96"/>
      <c r="G172" s="96">
        <f>G178</f>
        <v>3200</v>
      </c>
      <c r="H172" s="96">
        <f t="shared" si="30"/>
        <v>88538.5</v>
      </c>
      <c r="I172" s="96"/>
      <c r="J172" s="96"/>
      <c r="K172" s="96">
        <f t="shared" si="31"/>
        <v>88538.5</v>
      </c>
      <c r="L172" s="96"/>
      <c r="M172" s="96">
        <f t="shared" si="32"/>
        <v>88538.5</v>
      </c>
      <c r="N172" s="96"/>
      <c r="O172" s="96">
        <f t="shared" si="33"/>
        <v>88538.5</v>
      </c>
      <c r="P172" s="96">
        <f>P173</f>
        <v>51049.7</v>
      </c>
      <c r="Q172" s="96">
        <f t="shared" si="34"/>
        <v>139588.20000000001</v>
      </c>
      <c r="R172" s="96">
        <f t="shared" si="41"/>
        <v>46508.5</v>
      </c>
      <c r="S172" s="96">
        <f t="shared" si="41"/>
        <v>47768.5</v>
      </c>
    </row>
    <row r="173" spans="1:19" ht="34.5" customHeight="1">
      <c r="A173" s="47" t="s">
        <v>310</v>
      </c>
      <c r="B173" s="39" t="s">
        <v>312</v>
      </c>
      <c r="C173" s="39"/>
      <c r="D173" s="51"/>
      <c r="E173" s="97">
        <f t="shared" si="41"/>
        <v>85338.5</v>
      </c>
      <c r="F173" s="97"/>
      <c r="G173" s="97"/>
      <c r="H173" s="96">
        <f t="shared" si="30"/>
        <v>85338.5</v>
      </c>
      <c r="I173" s="97"/>
      <c r="J173" s="97"/>
      <c r="K173" s="96">
        <f t="shared" si="31"/>
        <v>85338.5</v>
      </c>
      <c r="L173" s="97"/>
      <c r="M173" s="96">
        <f t="shared" si="32"/>
        <v>85338.5</v>
      </c>
      <c r="N173" s="97"/>
      <c r="O173" s="96">
        <f t="shared" si="33"/>
        <v>85338.5</v>
      </c>
      <c r="P173" s="97">
        <f>P174</f>
        <v>51049.7</v>
      </c>
      <c r="Q173" s="96">
        <f t="shared" si="34"/>
        <v>136388.20000000001</v>
      </c>
      <c r="R173" s="97">
        <f t="shared" si="41"/>
        <v>46508.5</v>
      </c>
      <c r="S173" s="97">
        <f t="shared" si="41"/>
        <v>47768.5</v>
      </c>
    </row>
    <row r="174" spans="1:19" ht="35.25" customHeight="1">
      <c r="A174" s="41" t="s">
        <v>92</v>
      </c>
      <c r="B174" s="39" t="s">
        <v>197</v>
      </c>
      <c r="C174" s="39"/>
      <c r="D174" s="51"/>
      <c r="E174" s="97">
        <f>E177+E181+E182</f>
        <v>85338.5</v>
      </c>
      <c r="F174" s="97"/>
      <c r="G174" s="97"/>
      <c r="H174" s="96">
        <f t="shared" si="30"/>
        <v>85338.5</v>
      </c>
      <c r="I174" s="97"/>
      <c r="J174" s="97"/>
      <c r="K174" s="96">
        <f t="shared" si="31"/>
        <v>85338.5</v>
      </c>
      <c r="L174" s="97"/>
      <c r="M174" s="96">
        <f t="shared" si="32"/>
        <v>85338.5</v>
      </c>
      <c r="N174" s="97"/>
      <c r="O174" s="96">
        <f t="shared" si="33"/>
        <v>85338.5</v>
      </c>
      <c r="P174" s="97">
        <f>P182</f>
        <v>51049.7</v>
      </c>
      <c r="Q174" s="96">
        <f t="shared" si="34"/>
        <v>136388.20000000001</v>
      </c>
      <c r="R174" s="97">
        <f>R177+R181+R182</f>
        <v>46508.5</v>
      </c>
      <c r="S174" s="97">
        <f>S177+S181+S182</f>
        <v>47768.5</v>
      </c>
    </row>
    <row r="175" spans="1:19" ht="22.5" customHeight="1">
      <c r="A175" s="17" t="s">
        <v>96</v>
      </c>
      <c r="B175" s="39" t="s">
        <v>197</v>
      </c>
      <c r="C175" s="48" t="s">
        <v>97</v>
      </c>
      <c r="D175" s="51"/>
      <c r="E175" s="97">
        <f>E176+E178</f>
        <v>22358</v>
      </c>
      <c r="F175" s="97"/>
      <c r="G175" s="97"/>
      <c r="H175" s="96">
        <f t="shared" si="30"/>
        <v>22358</v>
      </c>
      <c r="I175" s="97"/>
      <c r="J175" s="97"/>
      <c r="K175" s="96">
        <f t="shared" si="31"/>
        <v>22358</v>
      </c>
      <c r="L175" s="97"/>
      <c r="M175" s="96">
        <f t="shared" si="32"/>
        <v>22358</v>
      </c>
      <c r="N175" s="97"/>
      <c r="O175" s="96">
        <f t="shared" si="33"/>
        <v>22358</v>
      </c>
      <c r="P175" s="97"/>
      <c r="Q175" s="96">
        <f t="shared" si="34"/>
        <v>22358</v>
      </c>
      <c r="R175" s="97">
        <f>R176+R178</f>
        <v>23528</v>
      </c>
      <c r="S175" s="97">
        <f>S176+S178</f>
        <v>24788</v>
      </c>
    </row>
    <row r="176" spans="1:19" ht="22.5" customHeight="1">
      <c r="A176" s="17" t="s">
        <v>63</v>
      </c>
      <c r="B176" s="39" t="s">
        <v>197</v>
      </c>
      <c r="C176" s="39" t="s">
        <v>64</v>
      </c>
      <c r="D176" s="51"/>
      <c r="E176" s="97">
        <f>E177</f>
        <v>18858</v>
      </c>
      <c r="F176" s="97"/>
      <c r="G176" s="97"/>
      <c r="H176" s="96">
        <f t="shared" si="30"/>
        <v>18858</v>
      </c>
      <c r="I176" s="97"/>
      <c r="J176" s="97"/>
      <c r="K176" s="96">
        <f t="shared" si="31"/>
        <v>18858</v>
      </c>
      <c r="L176" s="97"/>
      <c r="M176" s="96">
        <f t="shared" si="32"/>
        <v>18858</v>
      </c>
      <c r="N176" s="97"/>
      <c r="O176" s="96">
        <f t="shared" si="33"/>
        <v>18858</v>
      </c>
      <c r="P176" s="97"/>
      <c r="Q176" s="96">
        <f t="shared" si="34"/>
        <v>18858</v>
      </c>
      <c r="R176" s="97">
        <f>R177</f>
        <v>21028</v>
      </c>
      <c r="S176" s="97">
        <f>S177</f>
        <v>22288</v>
      </c>
    </row>
    <row r="177" spans="1:19" ht="27.75" customHeight="1">
      <c r="A177" s="17" t="s">
        <v>115</v>
      </c>
      <c r="B177" s="39" t="s">
        <v>197</v>
      </c>
      <c r="C177" s="39" t="s">
        <v>64</v>
      </c>
      <c r="D177" s="51" t="s">
        <v>114</v>
      </c>
      <c r="E177" s="97">
        <v>18858</v>
      </c>
      <c r="F177" s="97"/>
      <c r="G177" s="97"/>
      <c r="H177" s="96">
        <f t="shared" si="30"/>
        <v>18858</v>
      </c>
      <c r="I177" s="97"/>
      <c r="J177" s="97"/>
      <c r="K177" s="96">
        <f t="shared" si="31"/>
        <v>18858</v>
      </c>
      <c r="L177" s="97"/>
      <c r="M177" s="96">
        <f t="shared" si="32"/>
        <v>18858</v>
      </c>
      <c r="N177" s="97"/>
      <c r="O177" s="96">
        <f t="shared" si="33"/>
        <v>18858</v>
      </c>
      <c r="P177" s="97"/>
      <c r="Q177" s="96">
        <f t="shared" si="34"/>
        <v>18858</v>
      </c>
      <c r="R177" s="97">
        <v>21028</v>
      </c>
      <c r="S177" s="97">
        <v>22288</v>
      </c>
    </row>
    <row r="178" spans="1:19" ht="21.75" customHeight="1">
      <c r="A178" s="17" t="s">
        <v>12</v>
      </c>
      <c r="B178" s="39" t="s">
        <v>374</v>
      </c>
      <c r="C178" s="39"/>
      <c r="D178" s="51"/>
      <c r="E178" s="97">
        <f t="shared" ref="E178:S180" si="42">E179</f>
        <v>3500</v>
      </c>
      <c r="F178" s="97"/>
      <c r="G178" s="97">
        <f>G179</f>
        <v>3200</v>
      </c>
      <c r="H178" s="96">
        <f t="shared" si="30"/>
        <v>6700</v>
      </c>
      <c r="I178" s="97"/>
      <c r="J178" s="97"/>
      <c r="K178" s="96">
        <f t="shared" si="31"/>
        <v>6700</v>
      </c>
      <c r="L178" s="97"/>
      <c r="M178" s="96">
        <f t="shared" si="32"/>
        <v>6700</v>
      </c>
      <c r="N178" s="97"/>
      <c r="O178" s="96">
        <f t="shared" si="33"/>
        <v>6700</v>
      </c>
      <c r="P178" s="97"/>
      <c r="Q178" s="96">
        <f t="shared" si="34"/>
        <v>6700</v>
      </c>
      <c r="R178" s="97">
        <f t="shared" si="42"/>
        <v>2500</v>
      </c>
      <c r="S178" s="97">
        <f t="shared" si="42"/>
        <v>2500</v>
      </c>
    </row>
    <row r="179" spans="1:19" ht="18" customHeight="1">
      <c r="A179" s="17" t="s">
        <v>96</v>
      </c>
      <c r="B179" s="39" t="s">
        <v>374</v>
      </c>
      <c r="C179" s="48" t="s">
        <v>97</v>
      </c>
      <c r="D179" s="51"/>
      <c r="E179" s="97">
        <f t="shared" si="42"/>
        <v>3500</v>
      </c>
      <c r="F179" s="97"/>
      <c r="G179" s="97">
        <f>G180</f>
        <v>3200</v>
      </c>
      <c r="H179" s="96">
        <f t="shared" si="30"/>
        <v>6700</v>
      </c>
      <c r="I179" s="97"/>
      <c r="J179" s="97"/>
      <c r="K179" s="96">
        <f t="shared" si="31"/>
        <v>6700</v>
      </c>
      <c r="L179" s="97"/>
      <c r="M179" s="96">
        <f t="shared" si="32"/>
        <v>6700</v>
      </c>
      <c r="N179" s="97"/>
      <c r="O179" s="96">
        <f t="shared" si="33"/>
        <v>6700</v>
      </c>
      <c r="P179" s="97"/>
      <c r="Q179" s="96">
        <f t="shared" si="34"/>
        <v>6700</v>
      </c>
      <c r="R179" s="97">
        <f t="shared" si="42"/>
        <v>2500</v>
      </c>
      <c r="S179" s="97">
        <f t="shared" si="42"/>
        <v>2500</v>
      </c>
    </row>
    <row r="180" spans="1:19" ht="22.5" customHeight="1">
      <c r="A180" s="17" t="s">
        <v>63</v>
      </c>
      <c r="B180" s="39" t="s">
        <v>374</v>
      </c>
      <c r="C180" s="39" t="s">
        <v>64</v>
      </c>
      <c r="D180" s="51"/>
      <c r="E180" s="97">
        <f t="shared" si="42"/>
        <v>3500</v>
      </c>
      <c r="F180" s="97"/>
      <c r="G180" s="97">
        <f>G181</f>
        <v>3200</v>
      </c>
      <c r="H180" s="96">
        <f t="shared" si="30"/>
        <v>6700</v>
      </c>
      <c r="I180" s="97"/>
      <c r="J180" s="97"/>
      <c r="K180" s="96">
        <f t="shared" si="31"/>
        <v>6700</v>
      </c>
      <c r="L180" s="97"/>
      <c r="M180" s="96">
        <f t="shared" si="32"/>
        <v>6700</v>
      </c>
      <c r="N180" s="97"/>
      <c r="O180" s="96">
        <f t="shared" si="33"/>
        <v>6700</v>
      </c>
      <c r="P180" s="97"/>
      <c r="Q180" s="96">
        <f t="shared" si="34"/>
        <v>6700</v>
      </c>
      <c r="R180" s="97">
        <f t="shared" si="42"/>
        <v>2500</v>
      </c>
      <c r="S180" s="97">
        <f t="shared" si="42"/>
        <v>2500</v>
      </c>
    </row>
    <row r="181" spans="1:19" ht="30.75" customHeight="1">
      <c r="A181" s="17" t="s">
        <v>115</v>
      </c>
      <c r="B181" s="39" t="s">
        <v>374</v>
      </c>
      <c r="C181" s="39" t="s">
        <v>64</v>
      </c>
      <c r="D181" s="51" t="s">
        <v>114</v>
      </c>
      <c r="E181" s="97">
        <v>3500</v>
      </c>
      <c r="F181" s="97"/>
      <c r="G181" s="97">
        <v>3200</v>
      </c>
      <c r="H181" s="96">
        <f t="shared" si="30"/>
        <v>6700</v>
      </c>
      <c r="I181" s="97"/>
      <c r="J181" s="97"/>
      <c r="K181" s="96">
        <f t="shared" si="31"/>
        <v>6700</v>
      </c>
      <c r="L181" s="97"/>
      <c r="M181" s="96">
        <f t="shared" si="32"/>
        <v>6700</v>
      </c>
      <c r="N181" s="97"/>
      <c r="O181" s="96">
        <f t="shared" si="33"/>
        <v>6700</v>
      </c>
      <c r="P181" s="97"/>
      <c r="Q181" s="96">
        <f t="shared" si="34"/>
        <v>6700</v>
      </c>
      <c r="R181" s="97">
        <v>2500</v>
      </c>
      <c r="S181" s="97">
        <v>2500</v>
      </c>
    </row>
    <row r="182" spans="1:19" ht="43.5" customHeight="1">
      <c r="A182" s="17" t="s">
        <v>454</v>
      </c>
      <c r="B182" s="39" t="s">
        <v>455</v>
      </c>
      <c r="C182" s="39" t="s">
        <v>64</v>
      </c>
      <c r="D182" s="51" t="s">
        <v>114</v>
      </c>
      <c r="E182" s="97">
        <v>62980.5</v>
      </c>
      <c r="F182" s="97"/>
      <c r="G182" s="97"/>
      <c r="H182" s="96">
        <f t="shared" si="30"/>
        <v>62980.5</v>
      </c>
      <c r="I182" s="97"/>
      <c r="J182" s="97"/>
      <c r="K182" s="96">
        <f t="shared" si="31"/>
        <v>62980.5</v>
      </c>
      <c r="L182" s="97"/>
      <c r="M182" s="96">
        <f t="shared" si="32"/>
        <v>62980.5</v>
      </c>
      <c r="N182" s="97"/>
      <c r="O182" s="96">
        <f t="shared" si="33"/>
        <v>62980.5</v>
      </c>
      <c r="P182" s="97">
        <v>51049.7</v>
      </c>
      <c r="Q182" s="96">
        <f t="shared" si="34"/>
        <v>114030.2</v>
      </c>
      <c r="R182" s="97">
        <v>22980.5</v>
      </c>
      <c r="S182" s="97">
        <v>22980.5</v>
      </c>
    </row>
    <row r="183" spans="1:19" ht="45" customHeight="1">
      <c r="A183" s="119" t="s">
        <v>565</v>
      </c>
      <c r="B183" s="38" t="s">
        <v>198</v>
      </c>
      <c r="C183" s="38"/>
      <c r="D183" s="104"/>
      <c r="E183" s="96">
        <f>E186</f>
        <v>35000</v>
      </c>
      <c r="F183" s="96">
        <f t="shared" ref="F183:G183" si="43">F186</f>
        <v>0</v>
      </c>
      <c r="G183" s="96">
        <f t="shared" si="43"/>
        <v>-308.5</v>
      </c>
      <c r="H183" s="96">
        <f t="shared" si="30"/>
        <v>34691.5</v>
      </c>
      <c r="I183" s="96"/>
      <c r="J183" s="96"/>
      <c r="K183" s="96">
        <f t="shared" si="31"/>
        <v>34691.5</v>
      </c>
      <c r="L183" s="96"/>
      <c r="M183" s="96">
        <f t="shared" si="32"/>
        <v>34691.5</v>
      </c>
      <c r="N183" s="96"/>
      <c r="O183" s="96">
        <f t="shared" si="33"/>
        <v>34691.5</v>
      </c>
      <c r="P183" s="96">
        <v>17160.5</v>
      </c>
      <c r="Q183" s="96">
        <f t="shared" si="34"/>
        <v>51852</v>
      </c>
      <c r="R183" s="96">
        <f t="shared" ref="R183:S183" si="44">R186</f>
        <v>27000</v>
      </c>
      <c r="S183" s="96">
        <f t="shared" si="44"/>
        <v>27000</v>
      </c>
    </row>
    <row r="184" spans="1:19" ht="24.95" customHeight="1">
      <c r="A184" s="40" t="s">
        <v>536</v>
      </c>
      <c r="B184" s="51" t="s">
        <v>538</v>
      </c>
      <c r="C184" s="51" t="s">
        <v>27</v>
      </c>
      <c r="D184" s="51"/>
      <c r="E184" s="52"/>
      <c r="F184" s="52"/>
      <c r="G184" s="52"/>
      <c r="H184" s="96">
        <f t="shared" si="30"/>
        <v>0</v>
      </c>
      <c r="I184" s="52"/>
      <c r="J184" s="52"/>
      <c r="K184" s="96">
        <f t="shared" si="31"/>
        <v>0</v>
      </c>
      <c r="L184" s="52"/>
      <c r="M184" s="96">
        <f t="shared" si="32"/>
        <v>0</v>
      </c>
      <c r="N184" s="52"/>
      <c r="O184" s="96">
        <f t="shared" si="33"/>
        <v>0</v>
      </c>
      <c r="P184" s="52"/>
      <c r="Q184" s="96">
        <f t="shared" si="34"/>
        <v>0</v>
      </c>
      <c r="R184" s="52"/>
      <c r="S184" s="52"/>
    </row>
    <row r="185" spans="1:19" ht="24.95" customHeight="1">
      <c r="A185" s="29" t="s">
        <v>115</v>
      </c>
      <c r="B185" s="51" t="s">
        <v>538</v>
      </c>
      <c r="C185" s="51" t="s">
        <v>27</v>
      </c>
      <c r="D185" s="51" t="s">
        <v>114</v>
      </c>
      <c r="E185" s="52"/>
      <c r="F185" s="52"/>
      <c r="G185" s="52"/>
      <c r="H185" s="96">
        <f t="shared" si="30"/>
        <v>0</v>
      </c>
      <c r="I185" s="52"/>
      <c r="J185" s="52"/>
      <c r="K185" s="96">
        <f t="shared" si="31"/>
        <v>0</v>
      </c>
      <c r="L185" s="52"/>
      <c r="M185" s="96">
        <f t="shared" si="32"/>
        <v>0</v>
      </c>
      <c r="N185" s="52"/>
      <c r="O185" s="96">
        <f t="shared" si="33"/>
        <v>0</v>
      </c>
      <c r="P185" s="52"/>
      <c r="Q185" s="96">
        <f t="shared" si="34"/>
        <v>0</v>
      </c>
      <c r="R185" s="52"/>
      <c r="S185" s="52"/>
    </row>
    <row r="186" spans="1:19" ht="30" customHeight="1">
      <c r="A186" s="17" t="s">
        <v>411</v>
      </c>
      <c r="B186" s="39" t="s">
        <v>321</v>
      </c>
      <c r="C186" s="39"/>
      <c r="D186" s="51"/>
      <c r="E186" s="97">
        <f>E187</f>
        <v>35000</v>
      </c>
      <c r="F186" s="97">
        <f t="shared" ref="F186:G186" si="45">F187</f>
        <v>0</v>
      </c>
      <c r="G186" s="97">
        <f t="shared" si="45"/>
        <v>-308.5</v>
      </c>
      <c r="H186" s="96">
        <f t="shared" si="30"/>
        <v>34691.5</v>
      </c>
      <c r="I186" s="97"/>
      <c r="J186" s="97"/>
      <c r="K186" s="96">
        <f t="shared" si="31"/>
        <v>34691.5</v>
      </c>
      <c r="L186" s="97"/>
      <c r="M186" s="96">
        <f t="shared" si="32"/>
        <v>34691.5</v>
      </c>
      <c r="N186" s="97"/>
      <c r="O186" s="96">
        <f t="shared" si="33"/>
        <v>34691.5</v>
      </c>
      <c r="P186" s="97"/>
      <c r="Q186" s="96">
        <f t="shared" si="34"/>
        <v>34691.5</v>
      </c>
      <c r="R186" s="97">
        <f t="shared" ref="R186:S187" si="46">R187</f>
        <v>27000</v>
      </c>
      <c r="S186" s="97">
        <f t="shared" si="46"/>
        <v>27000</v>
      </c>
    </row>
    <row r="187" spans="1:19" ht="24.95" customHeight="1">
      <c r="A187" s="53" t="s">
        <v>412</v>
      </c>
      <c r="B187" s="39" t="s">
        <v>321</v>
      </c>
      <c r="C187" s="39"/>
      <c r="D187" s="51"/>
      <c r="E187" s="97">
        <f>E188</f>
        <v>35000</v>
      </c>
      <c r="F187" s="97">
        <f t="shared" ref="F187:G187" si="47">F188</f>
        <v>0</v>
      </c>
      <c r="G187" s="97">
        <f t="shared" si="47"/>
        <v>-308.5</v>
      </c>
      <c r="H187" s="96">
        <f t="shared" si="30"/>
        <v>34691.5</v>
      </c>
      <c r="I187" s="97"/>
      <c r="J187" s="97"/>
      <c r="K187" s="96">
        <f t="shared" si="31"/>
        <v>34691.5</v>
      </c>
      <c r="L187" s="97"/>
      <c r="M187" s="96">
        <f t="shared" si="32"/>
        <v>34691.5</v>
      </c>
      <c r="N187" s="97"/>
      <c r="O187" s="96">
        <f t="shared" si="33"/>
        <v>34691.5</v>
      </c>
      <c r="P187" s="97"/>
      <c r="Q187" s="96">
        <f t="shared" si="34"/>
        <v>34691.5</v>
      </c>
      <c r="R187" s="97">
        <f t="shared" si="46"/>
        <v>27000</v>
      </c>
      <c r="S187" s="97">
        <f t="shared" si="46"/>
        <v>27000</v>
      </c>
    </row>
    <row r="188" spans="1:19" s="110" customFormat="1" ht="24.95" customHeight="1">
      <c r="A188" s="109" t="s">
        <v>250</v>
      </c>
      <c r="B188" s="51" t="s">
        <v>321</v>
      </c>
      <c r="C188" s="51"/>
      <c r="D188" s="51"/>
      <c r="E188" s="97">
        <f>E189+E193+E195+E197+E199+E191</f>
        <v>35000</v>
      </c>
      <c r="F188" s="97">
        <f t="shared" ref="F188:G188" si="48">F189+F193+F195+F197+F199+F191</f>
        <v>0</v>
      </c>
      <c r="G188" s="97">
        <f t="shared" si="48"/>
        <v>-308.5</v>
      </c>
      <c r="H188" s="96">
        <f t="shared" si="30"/>
        <v>34691.5</v>
      </c>
      <c r="I188" s="97"/>
      <c r="J188" s="97"/>
      <c r="K188" s="96">
        <f t="shared" si="31"/>
        <v>34691.5</v>
      </c>
      <c r="L188" s="97"/>
      <c r="M188" s="96">
        <f t="shared" si="32"/>
        <v>34691.5</v>
      </c>
      <c r="N188" s="97"/>
      <c r="O188" s="96">
        <f t="shared" si="33"/>
        <v>34691.5</v>
      </c>
      <c r="P188" s="97"/>
      <c r="Q188" s="96">
        <f t="shared" si="34"/>
        <v>34691.5</v>
      </c>
      <c r="R188" s="97">
        <f>R189+R193+R195+R197+R199+R191</f>
        <v>27000</v>
      </c>
      <c r="S188" s="97">
        <f t="shared" ref="S188" si="49">S189+S193+S195+S197+S199+S191</f>
        <v>27000</v>
      </c>
    </row>
    <row r="189" spans="1:19" s="110" customFormat="1" ht="24.95" customHeight="1">
      <c r="A189" s="109" t="s">
        <v>219</v>
      </c>
      <c r="B189" s="51" t="s">
        <v>322</v>
      </c>
      <c r="C189" s="51" t="s">
        <v>252</v>
      </c>
      <c r="D189" s="51"/>
      <c r="E189" s="97">
        <f>E190</f>
        <v>16200</v>
      </c>
      <c r="F189" s="97"/>
      <c r="G189" s="97"/>
      <c r="H189" s="96">
        <f t="shared" si="30"/>
        <v>16200</v>
      </c>
      <c r="I189" s="97"/>
      <c r="J189" s="97"/>
      <c r="K189" s="96">
        <f t="shared" si="31"/>
        <v>16200</v>
      </c>
      <c r="L189" s="97"/>
      <c r="M189" s="96">
        <f t="shared" si="32"/>
        <v>16200</v>
      </c>
      <c r="N189" s="97"/>
      <c r="O189" s="96">
        <f t="shared" si="33"/>
        <v>16200</v>
      </c>
      <c r="P189" s="97"/>
      <c r="Q189" s="96">
        <f t="shared" si="34"/>
        <v>16200</v>
      </c>
      <c r="R189" s="97">
        <f>R190</f>
        <v>16200</v>
      </c>
      <c r="S189" s="97">
        <f>S190</f>
        <v>16200</v>
      </c>
    </row>
    <row r="190" spans="1:19" s="110" customFormat="1" ht="24.95" customHeight="1">
      <c r="A190" s="29" t="s">
        <v>115</v>
      </c>
      <c r="B190" s="51" t="s">
        <v>322</v>
      </c>
      <c r="C190" s="51" t="s">
        <v>252</v>
      </c>
      <c r="D190" s="51" t="s">
        <v>114</v>
      </c>
      <c r="E190" s="27">
        <v>16200</v>
      </c>
      <c r="F190" s="27"/>
      <c r="G190" s="27"/>
      <c r="H190" s="96">
        <f t="shared" si="30"/>
        <v>16200</v>
      </c>
      <c r="I190" s="27"/>
      <c r="J190" s="27"/>
      <c r="K190" s="96">
        <f t="shared" si="31"/>
        <v>16200</v>
      </c>
      <c r="L190" s="27"/>
      <c r="M190" s="96">
        <f t="shared" si="32"/>
        <v>16200</v>
      </c>
      <c r="N190" s="27"/>
      <c r="O190" s="96">
        <f t="shared" si="33"/>
        <v>16200</v>
      </c>
      <c r="P190" s="27"/>
      <c r="Q190" s="96">
        <f t="shared" si="34"/>
        <v>16200</v>
      </c>
      <c r="R190" s="27">
        <v>16200</v>
      </c>
      <c r="S190" s="27">
        <v>16200</v>
      </c>
    </row>
    <row r="191" spans="1:19" s="110" customFormat="1" ht="25.5" customHeight="1">
      <c r="A191" s="29" t="s">
        <v>149</v>
      </c>
      <c r="B191" s="51" t="s">
        <v>413</v>
      </c>
      <c r="C191" s="51"/>
      <c r="D191" s="51"/>
      <c r="E191" s="97">
        <f>E192</f>
        <v>4000</v>
      </c>
      <c r="F191" s="97"/>
      <c r="G191" s="97"/>
      <c r="H191" s="96">
        <f t="shared" si="30"/>
        <v>4000</v>
      </c>
      <c r="I191" s="97"/>
      <c r="J191" s="97"/>
      <c r="K191" s="96">
        <f t="shared" si="31"/>
        <v>4000</v>
      </c>
      <c r="L191" s="97"/>
      <c r="M191" s="96">
        <f t="shared" si="32"/>
        <v>4000</v>
      </c>
      <c r="N191" s="97"/>
      <c r="O191" s="96">
        <f t="shared" si="33"/>
        <v>4000</v>
      </c>
      <c r="P191" s="97"/>
      <c r="Q191" s="96">
        <f t="shared" si="34"/>
        <v>4000</v>
      </c>
      <c r="R191" s="97">
        <f>R192</f>
        <v>4000</v>
      </c>
      <c r="S191" s="97">
        <f>S192</f>
        <v>4000</v>
      </c>
    </row>
    <row r="192" spans="1:19" s="110" customFormat="1" ht="30" customHeight="1">
      <c r="A192" s="29" t="s">
        <v>115</v>
      </c>
      <c r="B192" s="51" t="s">
        <v>413</v>
      </c>
      <c r="C192" s="51" t="s">
        <v>252</v>
      </c>
      <c r="D192" s="51" t="s">
        <v>114</v>
      </c>
      <c r="E192" s="97">
        <v>4000</v>
      </c>
      <c r="F192" s="97"/>
      <c r="G192" s="97"/>
      <c r="H192" s="96">
        <f t="shared" si="30"/>
        <v>4000</v>
      </c>
      <c r="I192" s="97"/>
      <c r="J192" s="97"/>
      <c r="K192" s="96">
        <f t="shared" si="31"/>
        <v>4000</v>
      </c>
      <c r="L192" s="97"/>
      <c r="M192" s="96">
        <f t="shared" si="32"/>
        <v>4000</v>
      </c>
      <c r="N192" s="97"/>
      <c r="O192" s="96">
        <f t="shared" si="33"/>
        <v>4000</v>
      </c>
      <c r="P192" s="97"/>
      <c r="Q192" s="96">
        <f t="shared" si="34"/>
        <v>4000</v>
      </c>
      <c r="R192" s="97">
        <v>4000</v>
      </c>
      <c r="S192" s="97">
        <v>4000</v>
      </c>
    </row>
    <row r="193" spans="1:19" s="110" customFormat="1" ht="24" customHeight="1">
      <c r="A193" s="29" t="s">
        <v>149</v>
      </c>
      <c r="B193" s="51" t="s">
        <v>413</v>
      </c>
      <c r="C193" s="51" t="s">
        <v>459</v>
      </c>
      <c r="D193" s="51"/>
      <c r="E193" s="97">
        <f>E194</f>
        <v>3800</v>
      </c>
      <c r="F193" s="97"/>
      <c r="G193" s="97">
        <f>G194</f>
        <v>80</v>
      </c>
      <c r="H193" s="96">
        <f t="shared" si="30"/>
        <v>3880</v>
      </c>
      <c r="I193" s="97"/>
      <c r="J193" s="97"/>
      <c r="K193" s="96">
        <f t="shared" si="31"/>
        <v>3880</v>
      </c>
      <c r="L193" s="97"/>
      <c r="M193" s="96">
        <f t="shared" si="32"/>
        <v>3880</v>
      </c>
      <c r="N193" s="97"/>
      <c r="O193" s="96">
        <f t="shared" si="33"/>
        <v>3880</v>
      </c>
      <c r="P193" s="97"/>
      <c r="Q193" s="96">
        <f t="shared" si="34"/>
        <v>3880</v>
      </c>
      <c r="R193" s="97">
        <f>R194</f>
        <v>3800</v>
      </c>
      <c r="S193" s="97">
        <f>S194</f>
        <v>3800</v>
      </c>
    </row>
    <row r="194" spans="1:19" s="110" customFormat="1" ht="30" customHeight="1">
      <c r="A194" s="29" t="s">
        <v>115</v>
      </c>
      <c r="B194" s="51" t="s">
        <v>413</v>
      </c>
      <c r="C194" s="51" t="s">
        <v>459</v>
      </c>
      <c r="D194" s="51" t="s">
        <v>114</v>
      </c>
      <c r="E194" s="97">
        <v>3800</v>
      </c>
      <c r="F194" s="97"/>
      <c r="G194" s="97">
        <v>80</v>
      </c>
      <c r="H194" s="96">
        <f t="shared" si="30"/>
        <v>3880</v>
      </c>
      <c r="I194" s="97"/>
      <c r="J194" s="97"/>
      <c r="K194" s="96">
        <f t="shared" si="31"/>
        <v>3880</v>
      </c>
      <c r="L194" s="97"/>
      <c r="M194" s="96">
        <f t="shared" si="32"/>
        <v>3880</v>
      </c>
      <c r="N194" s="97"/>
      <c r="O194" s="96">
        <f t="shared" si="33"/>
        <v>3880</v>
      </c>
      <c r="P194" s="97"/>
      <c r="Q194" s="96">
        <f t="shared" si="34"/>
        <v>3880</v>
      </c>
      <c r="R194" s="97">
        <v>3800</v>
      </c>
      <c r="S194" s="97">
        <v>3800</v>
      </c>
    </row>
    <row r="195" spans="1:19" s="110" customFormat="1" ht="24.75" customHeight="1">
      <c r="A195" s="29" t="s">
        <v>149</v>
      </c>
      <c r="B195" s="51" t="s">
        <v>413</v>
      </c>
      <c r="C195" s="51" t="s">
        <v>255</v>
      </c>
      <c r="D195" s="51"/>
      <c r="E195" s="97">
        <f>E196</f>
        <v>5000</v>
      </c>
      <c r="F195" s="97"/>
      <c r="G195" s="97"/>
      <c r="H195" s="96">
        <f t="shared" si="30"/>
        <v>5000</v>
      </c>
      <c r="I195" s="97"/>
      <c r="J195" s="97"/>
      <c r="K195" s="96">
        <f t="shared" si="31"/>
        <v>5000</v>
      </c>
      <c r="L195" s="97"/>
      <c r="M195" s="96">
        <f t="shared" si="32"/>
        <v>5000</v>
      </c>
      <c r="N195" s="97"/>
      <c r="O195" s="96">
        <f t="shared" si="33"/>
        <v>5000</v>
      </c>
      <c r="P195" s="97"/>
      <c r="Q195" s="96">
        <f t="shared" si="34"/>
        <v>5000</v>
      </c>
      <c r="R195" s="97">
        <f>R196</f>
        <v>1000</v>
      </c>
      <c r="S195" s="97">
        <f>S196</f>
        <v>1000</v>
      </c>
    </row>
    <row r="196" spans="1:19" ht="30" customHeight="1">
      <c r="A196" s="40" t="s">
        <v>115</v>
      </c>
      <c r="B196" s="39" t="s">
        <v>413</v>
      </c>
      <c r="C196" s="39" t="s">
        <v>255</v>
      </c>
      <c r="D196" s="51" t="s">
        <v>114</v>
      </c>
      <c r="E196" s="97">
        <v>5000</v>
      </c>
      <c r="F196" s="97"/>
      <c r="G196" s="97"/>
      <c r="H196" s="96">
        <f t="shared" si="30"/>
        <v>5000</v>
      </c>
      <c r="I196" s="97"/>
      <c r="J196" s="97"/>
      <c r="K196" s="96">
        <f t="shared" si="31"/>
        <v>5000</v>
      </c>
      <c r="L196" s="97"/>
      <c r="M196" s="96">
        <f t="shared" si="32"/>
        <v>5000</v>
      </c>
      <c r="N196" s="97"/>
      <c r="O196" s="96">
        <f t="shared" si="33"/>
        <v>5000</v>
      </c>
      <c r="P196" s="97"/>
      <c r="Q196" s="96">
        <f t="shared" si="34"/>
        <v>5000</v>
      </c>
      <c r="R196" s="97">
        <v>1000</v>
      </c>
      <c r="S196" s="97">
        <v>1000</v>
      </c>
    </row>
    <row r="197" spans="1:19" ht="24.75" customHeight="1">
      <c r="A197" s="40" t="s">
        <v>149</v>
      </c>
      <c r="B197" s="39" t="s">
        <v>413</v>
      </c>
      <c r="C197" s="39" t="s">
        <v>54</v>
      </c>
      <c r="D197" s="51"/>
      <c r="E197" s="97">
        <f>E198</f>
        <v>5000</v>
      </c>
      <c r="F197" s="97"/>
      <c r="G197" s="97"/>
      <c r="H197" s="96">
        <f t="shared" si="30"/>
        <v>5000</v>
      </c>
      <c r="I197" s="97"/>
      <c r="J197" s="97"/>
      <c r="K197" s="96">
        <f t="shared" si="31"/>
        <v>5000</v>
      </c>
      <c r="L197" s="97"/>
      <c r="M197" s="96">
        <f t="shared" si="32"/>
        <v>5000</v>
      </c>
      <c r="N197" s="97"/>
      <c r="O197" s="96">
        <f t="shared" si="33"/>
        <v>5000</v>
      </c>
      <c r="P197" s="97"/>
      <c r="Q197" s="96">
        <f t="shared" si="34"/>
        <v>5000</v>
      </c>
      <c r="R197" s="97">
        <f>R198</f>
        <v>1000</v>
      </c>
      <c r="S197" s="97">
        <f>S198</f>
        <v>1000</v>
      </c>
    </row>
    <row r="198" spans="1:19" ht="30" customHeight="1">
      <c r="A198" s="40" t="s">
        <v>115</v>
      </c>
      <c r="B198" s="39" t="s">
        <v>413</v>
      </c>
      <c r="C198" s="39" t="s">
        <v>54</v>
      </c>
      <c r="D198" s="51" t="s">
        <v>114</v>
      </c>
      <c r="E198" s="97">
        <v>5000</v>
      </c>
      <c r="F198" s="97"/>
      <c r="G198" s="97"/>
      <c r="H198" s="96">
        <f t="shared" si="30"/>
        <v>5000</v>
      </c>
      <c r="I198" s="97"/>
      <c r="J198" s="97"/>
      <c r="K198" s="96">
        <f t="shared" si="31"/>
        <v>5000</v>
      </c>
      <c r="L198" s="97"/>
      <c r="M198" s="96">
        <f t="shared" si="32"/>
        <v>5000</v>
      </c>
      <c r="N198" s="97"/>
      <c r="O198" s="96">
        <f t="shared" si="33"/>
        <v>5000</v>
      </c>
      <c r="P198" s="97"/>
      <c r="Q198" s="96">
        <f t="shared" si="34"/>
        <v>5000</v>
      </c>
      <c r="R198" s="97">
        <v>1000</v>
      </c>
      <c r="S198" s="97">
        <v>1000</v>
      </c>
    </row>
    <row r="199" spans="1:19" ht="24" customHeight="1">
      <c r="A199" s="40" t="s">
        <v>149</v>
      </c>
      <c r="B199" s="39" t="s">
        <v>413</v>
      </c>
      <c r="C199" s="39" t="s">
        <v>248</v>
      </c>
      <c r="D199" s="51"/>
      <c r="E199" s="97">
        <f>E200</f>
        <v>1000</v>
      </c>
      <c r="F199" s="97"/>
      <c r="G199" s="97">
        <f>G200</f>
        <v>-388.5</v>
      </c>
      <c r="H199" s="96">
        <v>611.4</v>
      </c>
      <c r="I199" s="97"/>
      <c r="J199" s="97"/>
      <c r="K199" s="96">
        <f t="shared" si="31"/>
        <v>611.4</v>
      </c>
      <c r="L199" s="97"/>
      <c r="M199" s="96">
        <f t="shared" si="32"/>
        <v>611.4</v>
      </c>
      <c r="N199" s="97"/>
      <c r="O199" s="96">
        <f t="shared" si="33"/>
        <v>611.4</v>
      </c>
      <c r="P199" s="97"/>
      <c r="Q199" s="96">
        <f t="shared" si="34"/>
        <v>611.4</v>
      </c>
      <c r="R199" s="97">
        <f>R200</f>
        <v>1000</v>
      </c>
      <c r="S199" s="97">
        <f>S200</f>
        <v>1000</v>
      </c>
    </row>
    <row r="200" spans="1:19" ht="30" customHeight="1">
      <c r="A200" s="40" t="s">
        <v>115</v>
      </c>
      <c r="B200" s="39" t="s">
        <v>413</v>
      </c>
      <c r="C200" s="39" t="s">
        <v>248</v>
      </c>
      <c r="D200" s="51" t="s">
        <v>114</v>
      </c>
      <c r="E200" s="97">
        <v>1000</v>
      </c>
      <c r="F200" s="97"/>
      <c r="G200" s="97">
        <v>-388.5</v>
      </c>
      <c r="H200" s="96">
        <v>611.4</v>
      </c>
      <c r="I200" s="97"/>
      <c r="J200" s="97"/>
      <c r="K200" s="96">
        <f t="shared" si="31"/>
        <v>611.4</v>
      </c>
      <c r="L200" s="97"/>
      <c r="M200" s="96">
        <f t="shared" si="32"/>
        <v>611.4</v>
      </c>
      <c r="N200" s="97"/>
      <c r="O200" s="96">
        <f t="shared" si="33"/>
        <v>611.4</v>
      </c>
      <c r="P200" s="97"/>
      <c r="Q200" s="96">
        <f t="shared" si="34"/>
        <v>611.4</v>
      </c>
      <c r="R200" s="97">
        <v>1000</v>
      </c>
      <c r="S200" s="97">
        <v>1000</v>
      </c>
    </row>
    <row r="201" spans="1:19" ht="43.5" customHeight="1">
      <c r="A201" s="119" t="s">
        <v>398</v>
      </c>
      <c r="B201" s="32" t="s">
        <v>399</v>
      </c>
      <c r="C201" s="32" t="s">
        <v>27</v>
      </c>
      <c r="D201" s="51"/>
      <c r="E201" s="96">
        <f>E202</f>
        <v>6250</v>
      </c>
      <c r="F201" s="96">
        <f t="shared" ref="F201:G201" si="50">F202</f>
        <v>0</v>
      </c>
      <c r="G201" s="96">
        <f t="shared" si="50"/>
        <v>388.5</v>
      </c>
      <c r="H201" s="96">
        <f t="shared" si="30"/>
        <v>6638.5</v>
      </c>
      <c r="I201" s="96"/>
      <c r="J201" s="96"/>
      <c r="K201" s="96">
        <f t="shared" si="31"/>
        <v>6638.5</v>
      </c>
      <c r="L201" s="96"/>
      <c r="M201" s="96">
        <f t="shared" si="32"/>
        <v>6638.5</v>
      </c>
      <c r="N201" s="96"/>
      <c r="O201" s="96">
        <f t="shared" si="33"/>
        <v>6638.5</v>
      </c>
      <c r="P201" s="96"/>
      <c r="Q201" s="96">
        <f t="shared" si="34"/>
        <v>6638.5</v>
      </c>
      <c r="R201" s="97"/>
      <c r="S201" s="97"/>
    </row>
    <row r="202" spans="1:19" ht="30" customHeight="1">
      <c r="A202" s="13" t="s">
        <v>400</v>
      </c>
      <c r="B202" s="18" t="s">
        <v>401</v>
      </c>
      <c r="C202" s="18" t="s">
        <v>27</v>
      </c>
      <c r="D202" s="51"/>
      <c r="E202" s="97">
        <f>E203</f>
        <v>6250</v>
      </c>
      <c r="F202" s="97">
        <f t="shared" ref="F202:G202" si="51">F203</f>
        <v>0</v>
      </c>
      <c r="G202" s="97">
        <f t="shared" si="51"/>
        <v>388.5</v>
      </c>
      <c r="H202" s="96">
        <f t="shared" si="30"/>
        <v>6638.5</v>
      </c>
      <c r="I202" s="97"/>
      <c r="J202" s="97"/>
      <c r="K202" s="96">
        <f t="shared" si="31"/>
        <v>6638.5</v>
      </c>
      <c r="L202" s="97"/>
      <c r="M202" s="96">
        <f t="shared" si="32"/>
        <v>6638.5</v>
      </c>
      <c r="N202" s="97"/>
      <c r="O202" s="96">
        <f t="shared" si="33"/>
        <v>6638.5</v>
      </c>
      <c r="P202" s="97"/>
      <c r="Q202" s="96">
        <f t="shared" si="34"/>
        <v>6638.5</v>
      </c>
      <c r="R202" s="97"/>
      <c r="S202" s="97"/>
    </row>
    <row r="203" spans="1:19" ht="23.25" customHeight="1">
      <c r="A203" s="71" t="s">
        <v>402</v>
      </c>
      <c r="B203" s="18" t="s">
        <v>403</v>
      </c>
      <c r="C203" s="18" t="s">
        <v>27</v>
      </c>
      <c r="D203" s="51"/>
      <c r="E203" s="97">
        <f>E204</f>
        <v>6250</v>
      </c>
      <c r="F203" s="97"/>
      <c r="G203" s="97">
        <f>G204</f>
        <v>388.5</v>
      </c>
      <c r="H203" s="96">
        <f t="shared" si="30"/>
        <v>6638.5</v>
      </c>
      <c r="I203" s="97"/>
      <c r="J203" s="97"/>
      <c r="K203" s="96">
        <f t="shared" si="31"/>
        <v>6638.5</v>
      </c>
      <c r="L203" s="97"/>
      <c r="M203" s="96">
        <f t="shared" si="32"/>
        <v>6638.5</v>
      </c>
      <c r="N203" s="97"/>
      <c r="O203" s="96">
        <f t="shared" si="33"/>
        <v>6638.5</v>
      </c>
      <c r="P203" s="97"/>
      <c r="Q203" s="96">
        <f t="shared" si="34"/>
        <v>6638.5</v>
      </c>
      <c r="R203" s="97"/>
      <c r="S203" s="97"/>
    </row>
    <row r="204" spans="1:19" ht="30" customHeight="1">
      <c r="A204" s="13" t="s">
        <v>434</v>
      </c>
      <c r="B204" s="18" t="s">
        <v>403</v>
      </c>
      <c r="C204" s="18" t="s">
        <v>27</v>
      </c>
      <c r="D204" s="51" t="s">
        <v>452</v>
      </c>
      <c r="E204" s="97">
        <v>6250</v>
      </c>
      <c r="F204" s="97"/>
      <c r="G204" s="97">
        <v>388.5</v>
      </c>
      <c r="H204" s="96">
        <f t="shared" si="30"/>
        <v>6638.5</v>
      </c>
      <c r="I204" s="97"/>
      <c r="J204" s="97"/>
      <c r="K204" s="96">
        <f t="shared" si="31"/>
        <v>6638.5</v>
      </c>
      <c r="L204" s="97"/>
      <c r="M204" s="96">
        <f t="shared" si="32"/>
        <v>6638.5</v>
      </c>
      <c r="N204" s="97"/>
      <c r="O204" s="96">
        <f t="shared" si="33"/>
        <v>6638.5</v>
      </c>
      <c r="P204" s="97"/>
      <c r="Q204" s="96">
        <f t="shared" si="34"/>
        <v>6638.5</v>
      </c>
      <c r="R204" s="97"/>
      <c r="S204" s="97"/>
    </row>
    <row r="205" spans="1:19" ht="41.25" customHeight="1">
      <c r="A205" s="119" t="s">
        <v>588</v>
      </c>
      <c r="B205" s="38" t="s">
        <v>458</v>
      </c>
      <c r="C205" s="38" t="s">
        <v>459</v>
      </c>
      <c r="D205" s="104"/>
      <c r="E205" s="96">
        <f>E206</f>
        <v>1700</v>
      </c>
      <c r="F205" s="96">
        <f t="shared" ref="F205:G205" si="52">F206</f>
        <v>14000</v>
      </c>
      <c r="G205" s="96">
        <f t="shared" si="52"/>
        <v>2534</v>
      </c>
      <c r="H205" s="96">
        <f t="shared" ref="H205:H269" si="53">E205+F205+G205</f>
        <v>18234</v>
      </c>
      <c r="I205" s="96"/>
      <c r="J205" s="96"/>
      <c r="K205" s="96">
        <f t="shared" ref="K205:K268" si="54">H205+I205+J205</f>
        <v>18234</v>
      </c>
      <c r="L205" s="96"/>
      <c r="M205" s="96">
        <f t="shared" ref="M205:M268" si="55">K205+L205</f>
        <v>18234</v>
      </c>
      <c r="N205" s="96"/>
      <c r="O205" s="96">
        <f t="shared" ref="O205:O268" si="56">M205+N205</f>
        <v>18234</v>
      </c>
      <c r="P205" s="96"/>
      <c r="Q205" s="96">
        <f t="shared" ref="Q205:Q268" si="57">O205+P205</f>
        <v>18234</v>
      </c>
      <c r="R205" s="96">
        <f>R206</f>
        <v>1700</v>
      </c>
      <c r="S205" s="96">
        <f>S206</f>
        <v>0</v>
      </c>
    </row>
    <row r="206" spans="1:19" ht="28.5" customHeight="1">
      <c r="A206" s="17" t="s">
        <v>456</v>
      </c>
      <c r="B206" s="39" t="s">
        <v>451</v>
      </c>
      <c r="C206" s="39" t="s">
        <v>459</v>
      </c>
      <c r="D206" s="51"/>
      <c r="E206" s="97">
        <f>E207+E208</f>
        <v>1700</v>
      </c>
      <c r="F206" s="97">
        <f t="shared" ref="F206:G206" si="58">F207+F208</f>
        <v>14000</v>
      </c>
      <c r="G206" s="97">
        <f t="shared" si="58"/>
        <v>2534</v>
      </c>
      <c r="H206" s="96">
        <f t="shared" si="53"/>
        <v>18234</v>
      </c>
      <c r="I206" s="97"/>
      <c r="J206" s="97"/>
      <c r="K206" s="96">
        <f t="shared" si="54"/>
        <v>18234</v>
      </c>
      <c r="L206" s="97"/>
      <c r="M206" s="96">
        <f t="shared" si="55"/>
        <v>18234</v>
      </c>
      <c r="N206" s="97"/>
      <c r="O206" s="96">
        <f t="shared" si="56"/>
        <v>18234</v>
      </c>
      <c r="P206" s="97"/>
      <c r="Q206" s="96">
        <f t="shared" si="57"/>
        <v>18234</v>
      </c>
      <c r="R206" s="97">
        <f>R207+R208</f>
        <v>1700</v>
      </c>
      <c r="S206" s="97">
        <f>S207+S208</f>
        <v>0</v>
      </c>
    </row>
    <row r="207" spans="1:19" ht="22.5" customHeight="1">
      <c r="A207" s="17" t="s">
        <v>457</v>
      </c>
      <c r="B207" s="39" t="s">
        <v>451</v>
      </c>
      <c r="C207" s="39" t="s">
        <v>459</v>
      </c>
      <c r="D207" s="51" t="s">
        <v>114</v>
      </c>
      <c r="E207" s="97">
        <v>1700</v>
      </c>
      <c r="F207" s="97"/>
      <c r="G207" s="97">
        <v>2534</v>
      </c>
      <c r="H207" s="96">
        <f t="shared" si="53"/>
        <v>4234</v>
      </c>
      <c r="I207" s="97"/>
      <c r="J207" s="97"/>
      <c r="K207" s="96">
        <f t="shared" si="54"/>
        <v>4234</v>
      </c>
      <c r="L207" s="97"/>
      <c r="M207" s="96">
        <f t="shared" si="55"/>
        <v>4234</v>
      </c>
      <c r="N207" s="97"/>
      <c r="O207" s="96">
        <f t="shared" si="56"/>
        <v>4234</v>
      </c>
      <c r="P207" s="97"/>
      <c r="Q207" s="96">
        <f t="shared" si="57"/>
        <v>4234</v>
      </c>
      <c r="R207" s="97">
        <v>1700</v>
      </c>
      <c r="S207" s="97"/>
    </row>
    <row r="208" spans="1:19" ht="20.25" customHeight="1">
      <c r="A208" s="17" t="s">
        <v>500</v>
      </c>
      <c r="B208" s="39" t="s">
        <v>451</v>
      </c>
      <c r="C208" s="39" t="s">
        <v>459</v>
      </c>
      <c r="D208" s="51" t="s">
        <v>114</v>
      </c>
      <c r="E208" s="97"/>
      <c r="F208" s="97">
        <v>14000</v>
      </c>
      <c r="G208" s="97"/>
      <c r="H208" s="96">
        <f t="shared" si="53"/>
        <v>14000</v>
      </c>
      <c r="I208" s="97"/>
      <c r="J208" s="97"/>
      <c r="K208" s="96">
        <f t="shared" si="54"/>
        <v>14000</v>
      </c>
      <c r="L208" s="97"/>
      <c r="M208" s="96">
        <f t="shared" si="55"/>
        <v>14000</v>
      </c>
      <c r="N208" s="97"/>
      <c r="O208" s="96">
        <f t="shared" si="56"/>
        <v>14000</v>
      </c>
      <c r="P208" s="97"/>
      <c r="Q208" s="96">
        <f t="shared" si="57"/>
        <v>14000</v>
      </c>
      <c r="R208" s="97"/>
      <c r="S208" s="97"/>
    </row>
    <row r="209" spans="1:19" ht="39" customHeight="1">
      <c r="A209" s="119" t="s">
        <v>569</v>
      </c>
      <c r="B209" s="38" t="s">
        <v>597</v>
      </c>
      <c r="C209" s="39"/>
      <c r="D209" s="51"/>
      <c r="E209" s="96">
        <f>E210</f>
        <v>2150</v>
      </c>
      <c r="F209" s="96">
        <f t="shared" ref="F209:G209" si="59">F210</f>
        <v>1749.5</v>
      </c>
      <c r="G209" s="96">
        <f t="shared" si="59"/>
        <v>0</v>
      </c>
      <c r="H209" s="96">
        <f t="shared" si="53"/>
        <v>3899.5</v>
      </c>
      <c r="I209" s="96">
        <f>I210</f>
        <v>-2000</v>
      </c>
      <c r="J209" s="96"/>
      <c r="K209" s="96">
        <f t="shared" si="54"/>
        <v>1899.5</v>
      </c>
      <c r="L209" s="96"/>
      <c r="M209" s="96">
        <f t="shared" si="55"/>
        <v>1899.5</v>
      </c>
      <c r="N209" s="96"/>
      <c r="O209" s="96">
        <f t="shared" si="56"/>
        <v>1899.5</v>
      </c>
      <c r="P209" s="96"/>
      <c r="Q209" s="96">
        <f t="shared" si="57"/>
        <v>1899.5</v>
      </c>
      <c r="R209" s="96">
        <f>R210</f>
        <v>0</v>
      </c>
      <c r="S209" s="96">
        <f>S210</f>
        <v>0</v>
      </c>
    </row>
    <row r="210" spans="1:19" ht="24.75" customHeight="1">
      <c r="A210" s="37" t="s">
        <v>506</v>
      </c>
      <c r="B210" s="38" t="s">
        <v>505</v>
      </c>
      <c r="C210" s="39"/>
      <c r="D210" s="51"/>
      <c r="E210" s="96">
        <f>E211+E212</f>
        <v>2150</v>
      </c>
      <c r="F210" s="96">
        <f>F211+F212</f>
        <v>1749.5</v>
      </c>
      <c r="G210" s="96">
        <f>G211+G212</f>
        <v>0</v>
      </c>
      <c r="H210" s="96">
        <f t="shared" si="53"/>
        <v>3899.5</v>
      </c>
      <c r="I210" s="96">
        <f>I212</f>
        <v>-2000</v>
      </c>
      <c r="J210" s="96"/>
      <c r="K210" s="96">
        <f t="shared" si="54"/>
        <v>1899.5</v>
      </c>
      <c r="L210" s="96"/>
      <c r="M210" s="96">
        <f t="shared" si="55"/>
        <v>1899.5</v>
      </c>
      <c r="N210" s="96"/>
      <c r="O210" s="96">
        <f t="shared" si="56"/>
        <v>1899.5</v>
      </c>
      <c r="P210" s="96">
        <f>P213+P214</f>
        <v>-1749.5</v>
      </c>
      <c r="Q210" s="96">
        <f t="shared" si="57"/>
        <v>150</v>
      </c>
      <c r="R210" s="96">
        <f>R211+R212</f>
        <v>0</v>
      </c>
      <c r="S210" s="96">
        <f>S211+S212</f>
        <v>0</v>
      </c>
    </row>
    <row r="211" spans="1:19" ht="33.75" customHeight="1">
      <c r="A211" s="17"/>
      <c r="B211" s="39"/>
      <c r="C211" s="39"/>
      <c r="D211" s="51"/>
      <c r="E211" s="97"/>
      <c r="F211" s="97"/>
      <c r="G211" s="97"/>
      <c r="H211" s="96">
        <f t="shared" si="53"/>
        <v>0</v>
      </c>
      <c r="I211" s="97"/>
      <c r="J211" s="97"/>
      <c r="K211" s="96">
        <f t="shared" si="54"/>
        <v>0</v>
      </c>
      <c r="L211" s="97"/>
      <c r="M211" s="96">
        <f t="shared" si="55"/>
        <v>0</v>
      </c>
      <c r="N211" s="97"/>
      <c r="O211" s="96">
        <f t="shared" si="56"/>
        <v>0</v>
      </c>
      <c r="P211" s="97"/>
      <c r="Q211" s="96">
        <f t="shared" si="57"/>
        <v>0</v>
      </c>
      <c r="R211" s="97"/>
      <c r="S211" s="97"/>
    </row>
    <row r="212" spans="1:19" ht="28.5" customHeight="1">
      <c r="A212" s="17" t="s">
        <v>507</v>
      </c>
      <c r="B212" s="39" t="s">
        <v>505</v>
      </c>
      <c r="C212" s="39" t="s">
        <v>27</v>
      </c>
      <c r="D212" s="51"/>
      <c r="E212" s="97">
        <v>2150</v>
      </c>
      <c r="F212" s="97">
        <f>F213</f>
        <v>1749.5</v>
      </c>
      <c r="G212" s="123">
        <f>G213+G214</f>
        <v>0</v>
      </c>
      <c r="H212" s="96">
        <f t="shared" si="53"/>
        <v>3899.5</v>
      </c>
      <c r="I212" s="123">
        <f>I213</f>
        <v>-2000</v>
      </c>
      <c r="J212" s="123"/>
      <c r="K212" s="96">
        <f t="shared" si="54"/>
        <v>1899.5</v>
      </c>
      <c r="L212" s="123"/>
      <c r="M212" s="96">
        <f t="shared" si="55"/>
        <v>1899.5</v>
      </c>
      <c r="N212" s="123"/>
      <c r="O212" s="96">
        <f t="shared" si="56"/>
        <v>1899.5</v>
      </c>
      <c r="P212" s="123"/>
      <c r="Q212" s="96">
        <f t="shared" si="57"/>
        <v>1899.5</v>
      </c>
      <c r="R212" s="97"/>
      <c r="S212" s="97"/>
    </row>
    <row r="213" spans="1:19" ht="21" customHeight="1">
      <c r="A213" s="13" t="s">
        <v>500</v>
      </c>
      <c r="B213" s="18" t="s">
        <v>482</v>
      </c>
      <c r="C213" s="39" t="s">
        <v>27</v>
      </c>
      <c r="D213" s="51" t="s">
        <v>114</v>
      </c>
      <c r="E213" s="97"/>
      <c r="F213" s="97">
        <v>1749.5</v>
      </c>
      <c r="G213" s="97">
        <v>437.4</v>
      </c>
      <c r="H213" s="96">
        <f t="shared" si="53"/>
        <v>2186.9</v>
      </c>
      <c r="I213" s="97">
        <v>-2000</v>
      </c>
      <c r="J213" s="97"/>
      <c r="K213" s="96">
        <f t="shared" si="54"/>
        <v>186.90000000000009</v>
      </c>
      <c r="L213" s="97"/>
      <c r="M213" s="96">
        <f t="shared" si="55"/>
        <v>186.90000000000009</v>
      </c>
      <c r="N213" s="97"/>
      <c r="O213" s="96">
        <f t="shared" si="56"/>
        <v>186.90000000000009</v>
      </c>
      <c r="P213" s="97">
        <v>-36.9</v>
      </c>
      <c r="Q213" s="96">
        <f t="shared" si="57"/>
        <v>150.00000000000009</v>
      </c>
      <c r="R213" s="97"/>
      <c r="S213" s="97"/>
    </row>
    <row r="214" spans="1:19" ht="21" customHeight="1">
      <c r="A214" s="13" t="s">
        <v>499</v>
      </c>
      <c r="B214" s="39" t="s">
        <v>483</v>
      </c>
      <c r="C214" s="39" t="s">
        <v>27</v>
      </c>
      <c r="D214" s="51" t="s">
        <v>114</v>
      </c>
      <c r="E214" s="97">
        <v>2150</v>
      </c>
      <c r="F214" s="97"/>
      <c r="G214" s="97">
        <v>-437.4</v>
      </c>
      <c r="H214" s="96">
        <f t="shared" si="53"/>
        <v>1712.6</v>
      </c>
      <c r="I214" s="97"/>
      <c r="J214" s="97"/>
      <c r="K214" s="96">
        <f t="shared" si="54"/>
        <v>1712.6</v>
      </c>
      <c r="L214" s="97"/>
      <c r="M214" s="96">
        <f t="shared" si="55"/>
        <v>1712.6</v>
      </c>
      <c r="N214" s="97"/>
      <c r="O214" s="96">
        <f t="shared" si="56"/>
        <v>1712.6</v>
      </c>
      <c r="P214" s="97">
        <v>-1712.6</v>
      </c>
      <c r="Q214" s="96">
        <f t="shared" si="57"/>
        <v>0</v>
      </c>
      <c r="R214" s="97"/>
      <c r="S214" s="97"/>
    </row>
    <row r="215" spans="1:19" ht="26.25" customHeight="1">
      <c r="A215" s="37" t="s">
        <v>368</v>
      </c>
      <c r="B215" s="39"/>
      <c r="C215" s="44"/>
      <c r="D215" s="51"/>
      <c r="E215" s="96">
        <f>SUM(E13,E28,E31,E65,E68,E72,E76,E80,E84,E92,E133,E144,E151,E164,E172,E183,E201,E205,E209)</f>
        <v>962772.6</v>
      </c>
      <c r="F215" s="96">
        <f>F13+F28+F31+F65+F68+F72+F76+F80+F84+F92+F133+F144+F151+F164+F172+F183+F201+F205+F209</f>
        <v>27028.9</v>
      </c>
      <c r="G215" s="96">
        <f>G13+G28+G31+G65+G68+G72+G76+G80+G84+G92+G133+G144+G151+G164+G172+G183+G201+G205+G209</f>
        <v>7714</v>
      </c>
      <c r="H215" s="96">
        <f t="shared" si="53"/>
        <v>997515.5</v>
      </c>
      <c r="I215" s="96"/>
      <c r="J215" s="96"/>
      <c r="K215" s="96">
        <f t="shared" si="54"/>
        <v>997515.5</v>
      </c>
      <c r="L215" s="96">
        <v>2858</v>
      </c>
      <c r="M215" s="96">
        <f t="shared" si="55"/>
        <v>1000373.5</v>
      </c>
      <c r="N215" s="96"/>
      <c r="O215" s="96">
        <f t="shared" si="56"/>
        <v>1000373.5</v>
      </c>
      <c r="P215" s="96">
        <f>P210+P183+P172+P144+P92+P31+P133</f>
        <v>63295.69999999999</v>
      </c>
      <c r="Q215" s="96">
        <f t="shared" si="57"/>
        <v>1063669.2</v>
      </c>
      <c r="R215" s="96">
        <f>SUM(R13,R28,R31,R65,R68,R72,R76,R80,R84,R92,R133,R144,R151,R164,R172,R183,R201,R205,R209)</f>
        <v>854111.29999999993</v>
      </c>
      <c r="S215" s="96">
        <f>SUM(S13,S28,S31,S65,S68,S72,S76,S80,S84,S92,S133,S144,S151,S164,S172,S183,S201,S205,S209)</f>
        <v>859074.5</v>
      </c>
    </row>
    <row r="216" spans="1:19" ht="36" customHeight="1">
      <c r="A216" s="37" t="s">
        <v>75</v>
      </c>
      <c r="B216" s="54"/>
      <c r="C216" s="54"/>
      <c r="D216" s="108"/>
      <c r="E216" s="99">
        <f>SUM(E217,E220,E223,E226,E231,E233,E236,E238)</f>
        <v>69771.5</v>
      </c>
      <c r="F216" s="99">
        <f t="shared" ref="F216:G216" si="60">SUM(F217,F220,F223,F226,F231,F233,F236,F238)</f>
        <v>-0.5</v>
      </c>
      <c r="G216" s="99">
        <f t="shared" si="60"/>
        <v>0</v>
      </c>
      <c r="H216" s="96">
        <f t="shared" si="53"/>
        <v>69771</v>
      </c>
      <c r="I216" s="99"/>
      <c r="J216" s="99"/>
      <c r="K216" s="96">
        <f t="shared" si="54"/>
        <v>69771</v>
      </c>
      <c r="L216" s="99"/>
      <c r="M216" s="96">
        <f t="shared" si="55"/>
        <v>69771</v>
      </c>
      <c r="N216" s="99"/>
      <c r="O216" s="96">
        <f t="shared" si="56"/>
        <v>69771</v>
      </c>
      <c r="P216" s="99">
        <v>2643.2</v>
      </c>
      <c r="Q216" s="96">
        <f t="shared" si="57"/>
        <v>72414.2</v>
      </c>
      <c r="R216" s="99">
        <f>SUM(R217,R220,R223,R226,R231,R233,R236,R238)</f>
        <v>69495.600000000006</v>
      </c>
      <c r="S216" s="99">
        <f>SUM(S217,S220,S223,S226,S231,S233,S236,S238)</f>
        <v>69518.399999999994</v>
      </c>
    </row>
    <row r="217" spans="1:19" ht="39" hidden="1" customHeight="1">
      <c r="A217" s="37" t="s">
        <v>77</v>
      </c>
      <c r="B217" s="38"/>
      <c r="C217" s="38" t="s">
        <v>78</v>
      </c>
      <c r="D217" s="104"/>
      <c r="E217" s="96">
        <f>SUM(E219)</f>
        <v>2332</v>
      </c>
      <c r="F217" s="96"/>
      <c r="G217" s="96"/>
      <c r="H217" s="96">
        <f t="shared" si="53"/>
        <v>2332</v>
      </c>
      <c r="I217" s="96"/>
      <c r="J217" s="96"/>
      <c r="K217" s="96">
        <f t="shared" si="54"/>
        <v>2332</v>
      </c>
      <c r="L217" s="96"/>
      <c r="M217" s="96">
        <f t="shared" si="55"/>
        <v>2332</v>
      </c>
      <c r="N217" s="96"/>
      <c r="O217" s="96">
        <f t="shared" si="56"/>
        <v>2332</v>
      </c>
      <c r="P217" s="96"/>
      <c r="Q217" s="96">
        <f t="shared" si="57"/>
        <v>2332</v>
      </c>
      <c r="R217" s="96">
        <f>SUM(R219)</f>
        <v>2332</v>
      </c>
      <c r="S217" s="96">
        <f>SUM(S219)</f>
        <v>2332</v>
      </c>
    </row>
    <row r="218" spans="1:19" ht="31.5" hidden="1" customHeight="1">
      <c r="A218" s="37" t="s">
        <v>205</v>
      </c>
      <c r="B218" s="38" t="s">
        <v>154</v>
      </c>
      <c r="C218" s="38" t="s">
        <v>78</v>
      </c>
      <c r="D218" s="104"/>
      <c r="E218" s="96">
        <f>SUM(E219)</f>
        <v>2332</v>
      </c>
      <c r="F218" s="96"/>
      <c r="G218" s="96"/>
      <c r="H218" s="96">
        <f t="shared" si="53"/>
        <v>2332</v>
      </c>
      <c r="I218" s="96"/>
      <c r="J218" s="96"/>
      <c r="K218" s="96">
        <f t="shared" si="54"/>
        <v>2332</v>
      </c>
      <c r="L218" s="96"/>
      <c r="M218" s="96">
        <f t="shared" si="55"/>
        <v>2332</v>
      </c>
      <c r="N218" s="96"/>
      <c r="O218" s="96">
        <f t="shared" si="56"/>
        <v>2332</v>
      </c>
      <c r="P218" s="96"/>
      <c r="Q218" s="96">
        <f t="shared" si="57"/>
        <v>2332</v>
      </c>
      <c r="R218" s="96">
        <f>SUM(R219)</f>
        <v>2332</v>
      </c>
      <c r="S218" s="96">
        <f>SUM(S219)</f>
        <v>2332</v>
      </c>
    </row>
    <row r="219" spans="1:19" ht="26.25" hidden="1" customHeight="1">
      <c r="A219" s="17" t="s">
        <v>79</v>
      </c>
      <c r="B219" s="39" t="s">
        <v>155</v>
      </c>
      <c r="C219" s="39" t="s">
        <v>78</v>
      </c>
      <c r="D219" s="51"/>
      <c r="E219" s="97">
        <v>2332</v>
      </c>
      <c r="F219" s="97"/>
      <c r="G219" s="97"/>
      <c r="H219" s="96">
        <f t="shared" si="53"/>
        <v>2332</v>
      </c>
      <c r="I219" s="97"/>
      <c r="J219" s="97"/>
      <c r="K219" s="96">
        <f t="shared" si="54"/>
        <v>2332</v>
      </c>
      <c r="L219" s="97"/>
      <c r="M219" s="96">
        <f t="shared" si="55"/>
        <v>2332</v>
      </c>
      <c r="N219" s="97"/>
      <c r="O219" s="96">
        <f t="shared" si="56"/>
        <v>2332</v>
      </c>
      <c r="P219" s="97"/>
      <c r="Q219" s="96">
        <f t="shared" si="57"/>
        <v>2332</v>
      </c>
      <c r="R219" s="97">
        <v>2332</v>
      </c>
      <c r="S219" s="97">
        <v>2332</v>
      </c>
    </row>
    <row r="220" spans="1:19" ht="39" hidden="1" customHeight="1">
      <c r="A220" s="37" t="s">
        <v>111</v>
      </c>
      <c r="B220" s="38"/>
      <c r="C220" s="38" t="s">
        <v>228</v>
      </c>
      <c r="D220" s="104"/>
      <c r="E220" s="96">
        <f>SUM(E222)</f>
        <v>2006</v>
      </c>
      <c r="F220" s="96"/>
      <c r="G220" s="96"/>
      <c r="H220" s="96">
        <f t="shared" si="53"/>
        <v>2006</v>
      </c>
      <c r="I220" s="96"/>
      <c r="J220" s="96"/>
      <c r="K220" s="96">
        <f t="shared" si="54"/>
        <v>2006</v>
      </c>
      <c r="L220" s="96"/>
      <c r="M220" s="96">
        <f t="shared" si="55"/>
        <v>2006</v>
      </c>
      <c r="N220" s="96"/>
      <c r="O220" s="96">
        <f t="shared" si="56"/>
        <v>2006</v>
      </c>
      <c r="P220" s="96"/>
      <c r="Q220" s="96">
        <f t="shared" si="57"/>
        <v>2006</v>
      </c>
      <c r="R220" s="96">
        <f>SUM(R222)</f>
        <v>2006</v>
      </c>
      <c r="S220" s="96">
        <f>SUM(S222)</f>
        <v>2006</v>
      </c>
    </row>
    <row r="221" spans="1:19" ht="31.5" hidden="1" customHeight="1">
      <c r="A221" s="37" t="s">
        <v>205</v>
      </c>
      <c r="B221" s="38" t="s">
        <v>154</v>
      </c>
      <c r="C221" s="38" t="s">
        <v>228</v>
      </c>
      <c r="D221" s="104"/>
      <c r="E221" s="96">
        <f>SUM(E222)</f>
        <v>2006</v>
      </c>
      <c r="F221" s="96"/>
      <c r="G221" s="96"/>
      <c r="H221" s="96">
        <f t="shared" si="53"/>
        <v>2006</v>
      </c>
      <c r="I221" s="96"/>
      <c r="J221" s="96"/>
      <c r="K221" s="96">
        <f t="shared" si="54"/>
        <v>2006</v>
      </c>
      <c r="L221" s="96"/>
      <c r="M221" s="96">
        <f t="shared" si="55"/>
        <v>2006</v>
      </c>
      <c r="N221" s="96"/>
      <c r="O221" s="96">
        <f t="shared" si="56"/>
        <v>2006</v>
      </c>
      <c r="P221" s="96"/>
      <c r="Q221" s="96">
        <f t="shared" si="57"/>
        <v>2006</v>
      </c>
      <c r="R221" s="96">
        <f>SUM(R222)</f>
        <v>2006</v>
      </c>
      <c r="S221" s="96">
        <f>SUM(S222)</f>
        <v>2006</v>
      </c>
    </row>
    <row r="222" spans="1:19" ht="31.5" hidden="1" customHeight="1">
      <c r="A222" s="17" t="s">
        <v>227</v>
      </c>
      <c r="B222" s="39" t="s">
        <v>158</v>
      </c>
      <c r="C222" s="39" t="s">
        <v>228</v>
      </c>
      <c r="D222" s="51"/>
      <c r="E222" s="97">
        <v>2006</v>
      </c>
      <c r="F222" s="97"/>
      <c r="G222" s="97"/>
      <c r="H222" s="96">
        <f t="shared" si="53"/>
        <v>2006</v>
      </c>
      <c r="I222" s="97"/>
      <c r="J222" s="97"/>
      <c r="K222" s="96">
        <f t="shared" si="54"/>
        <v>2006</v>
      </c>
      <c r="L222" s="97"/>
      <c r="M222" s="96">
        <f t="shared" si="55"/>
        <v>2006</v>
      </c>
      <c r="N222" s="97"/>
      <c r="O222" s="96">
        <f t="shared" si="56"/>
        <v>2006</v>
      </c>
      <c r="P222" s="97"/>
      <c r="Q222" s="96">
        <f t="shared" si="57"/>
        <v>2006</v>
      </c>
      <c r="R222" s="97">
        <v>2006</v>
      </c>
      <c r="S222" s="97">
        <v>2006</v>
      </c>
    </row>
    <row r="223" spans="1:19" ht="39.75" hidden="1" customHeight="1">
      <c r="A223" s="37" t="s">
        <v>229</v>
      </c>
      <c r="B223" s="38"/>
      <c r="C223" s="38" t="s">
        <v>230</v>
      </c>
      <c r="D223" s="104"/>
      <c r="E223" s="96">
        <f>SUM(E224)</f>
        <v>42152</v>
      </c>
      <c r="F223" s="96"/>
      <c r="G223" s="96"/>
      <c r="H223" s="96">
        <f t="shared" si="53"/>
        <v>42152</v>
      </c>
      <c r="I223" s="96"/>
      <c r="J223" s="96"/>
      <c r="K223" s="96">
        <f t="shared" si="54"/>
        <v>42152</v>
      </c>
      <c r="L223" s="96"/>
      <c r="M223" s="96">
        <f t="shared" si="55"/>
        <v>42152</v>
      </c>
      <c r="N223" s="96"/>
      <c r="O223" s="96">
        <f t="shared" si="56"/>
        <v>42152</v>
      </c>
      <c r="P223" s="96"/>
      <c r="Q223" s="96">
        <f t="shared" si="57"/>
        <v>42152</v>
      </c>
      <c r="R223" s="96">
        <f>SUM(R224)</f>
        <v>41915</v>
      </c>
      <c r="S223" s="96">
        <f>SUM(S224)</f>
        <v>41921</v>
      </c>
    </row>
    <row r="224" spans="1:19" ht="24" hidden="1" customHeight="1">
      <c r="A224" s="37" t="s">
        <v>206</v>
      </c>
      <c r="B224" s="38" t="s">
        <v>162</v>
      </c>
      <c r="C224" s="38" t="s">
        <v>230</v>
      </c>
      <c r="D224" s="104"/>
      <c r="E224" s="96">
        <f>SUM(E225:E225)</f>
        <v>42152</v>
      </c>
      <c r="F224" s="96"/>
      <c r="G224" s="96"/>
      <c r="H224" s="96">
        <f t="shared" si="53"/>
        <v>42152</v>
      </c>
      <c r="I224" s="96"/>
      <c r="J224" s="96"/>
      <c r="K224" s="96">
        <f t="shared" si="54"/>
        <v>42152</v>
      </c>
      <c r="L224" s="96"/>
      <c r="M224" s="96">
        <f t="shared" si="55"/>
        <v>42152</v>
      </c>
      <c r="N224" s="96"/>
      <c r="O224" s="96">
        <f t="shared" si="56"/>
        <v>42152</v>
      </c>
      <c r="P224" s="96"/>
      <c r="Q224" s="96">
        <f t="shared" si="57"/>
        <v>42152</v>
      </c>
      <c r="R224" s="96">
        <f>SUM(R225:R225)</f>
        <v>41915</v>
      </c>
      <c r="S224" s="96">
        <f>SUM(S225:S225)</f>
        <v>41921</v>
      </c>
    </row>
    <row r="225" spans="1:19" ht="20.25" hidden="1" customHeight="1">
      <c r="A225" s="17" t="s">
        <v>112</v>
      </c>
      <c r="B225" s="39" t="s">
        <v>166</v>
      </c>
      <c r="C225" s="39" t="s">
        <v>230</v>
      </c>
      <c r="D225" s="108"/>
      <c r="E225" s="97">
        <v>42152</v>
      </c>
      <c r="F225" s="97"/>
      <c r="G225" s="97"/>
      <c r="H225" s="96">
        <f t="shared" si="53"/>
        <v>42152</v>
      </c>
      <c r="I225" s="97"/>
      <c r="J225" s="97"/>
      <c r="K225" s="96">
        <f t="shared" si="54"/>
        <v>42152</v>
      </c>
      <c r="L225" s="97"/>
      <c r="M225" s="96">
        <f t="shared" si="55"/>
        <v>42152</v>
      </c>
      <c r="N225" s="97"/>
      <c r="O225" s="96">
        <f t="shared" si="56"/>
        <v>42152</v>
      </c>
      <c r="P225" s="97"/>
      <c r="Q225" s="96">
        <f t="shared" si="57"/>
        <v>42152</v>
      </c>
      <c r="R225" s="97">
        <v>41915</v>
      </c>
      <c r="S225" s="97">
        <v>41921</v>
      </c>
    </row>
    <row r="226" spans="1:19" ht="37.5" hidden="1" customHeight="1">
      <c r="A226" s="45" t="s">
        <v>242</v>
      </c>
      <c r="B226" s="38"/>
      <c r="C226" s="38" t="s">
        <v>232</v>
      </c>
      <c r="D226" s="104"/>
      <c r="E226" s="96">
        <f>SUM(E227,E229)</f>
        <v>10412</v>
      </c>
      <c r="F226" s="96"/>
      <c r="G226" s="96"/>
      <c r="H226" s="96">
        <f t="shared" si="53"/>
        <v>10412</v>
      </c>
      <c r="I226" s="96"/>
      <c r="J226" s="96"/>
      <c r="K226" s="96">
        <f t="shared" si="54"/>
        <v>10412</v>
      </c>
      <c r="L226" s="96"/>
      <c r="M226" s="96">
        <f t="shared" si="55"/>
        <v>10412</v>
      </c>
      <c r="N226" s="96"/>
      <c r="O226" s="96">
        <f t="shared" si="56"/>
        <v>10412</v>
      </c>
      <c r="P226" s="96"/>
      <c r="Q226" s="96">
        <f t="shared" si="57"/>
        <v>10412</v>
      </c>
      <c r="R226" s="96">
        <f>SUM(R227,R229)</f>
        <v>10392</v>
      </c>
      <c r="S226" s="96">
        <f>SUM(S227,S229)</f>
        <v>10392</v>
      </c>
    </row>
    <row r="227" spans="1:19" ht="27" hidden="1" customHeight="1">
      <c r="A227" s="37" t="s">
        <v>204</v>
      </c>
      <c r="B227" s="38" t="s">
        <v>162</v>
      </c>
      <c r="C227" s="38" t="s">
        <v>232</v>
      </c>
      <c r="D227" s="104"/>
      <c r="E227" s="96">
        <f>SUM(E228)</f>
        <v>8407</v>
      </c>
      <c r="F227" s="96"/>
      <c r="G227" s="96"/>
      <c r="H227" s="96">
        <f t="shared" si="53"/>
        <v>8407</v>
      </c>
      <c r="I227" s="96"/>
      <c r="J227" s="96"/>
      <c r="K227" s="96">
        <f t="shared" si="54"/>
        <v>8407</v>
      </c>
      <c r="L227" s="96"/>
      <c r="M227" s="96">
        <f t="shared" si="55"/>
        <v>8407</v>
      </c>
      <c r="N227" s="96"/>
      <c r="O227" s="96">
        <f t="shared" si="56"/>
        <v>8407</v>
      </c>
      <c r="P227" s="96"/>
      <c r="Q227" s="96">
        <f t="shared" si="57"/>
        <v>8407</v>
      </c>
      <c r="R227" s="96">
        <f>SUM(R228)</f>
        <v>8387</v>
      </c>
      <c r="S227" s="96">
        <f>SUM(S228)</f>
        <v>8387</v>
      </c>
    </row>
    <row r="228" spans="1:19" ht="27.75" hidden="1" customHeight="1">
      <c r="A228" s="40" t="s">
        <v>121</v>
      </c>
      <c r="B228" s="39" t="s">
        <v>187</v>
      </c>
      <c r="C228" s="39" t="s">
        <v>232</v>
      </c>
      <c r="D228" s="51"/>
      <c r="E228" s="97">
        <v>8407</v>
      </c>
      <c r="F228" s="97"/>
      <c r="G228" s="97"/>
      <c r="H228" s="96">
        <f t="shared" si="53"/>
        <v>8407</v>
      </c>
      <c r="I228" s="97"/>
      <c r="J228" s="97"/>
      <c r="K228" s="96">
        <f t="shared" si="54"/>
        <v>8407</v>
      </c>
      <c r="L228" s="97"/>
      <c r="M228" s="96">
        <f t="shared" si="55"/>
        <v>8407</v>
      </c>
      <c r="N228" s="97"/>
      <c r="O228" s="96">
        <f t="shared" si="56"/>
        <v>8407</v>
      </c>
      <c r="P228" s="97"/>
      <c r="Q228" s="96">
        <f t="shared" si="57"/>
        <v>8407</v>
      </c>
      <c r="R228" s="97">
        <v>8387</v>
      </c>
      <c r="S228" s="97">
        <v>8387</v>
      </c>
    </row>
    <row r="229" spans="1:19" ht="25.5" hidden="1" customHeight="1">
      <c r="A229" s="37" t="s">
        <v>203</v>
      </c>
      <c r="B229" s="38" t="s">
        <v>19</v>
      </c>
      <c r="C229" s="38" t="s">
        <v>232</v>
      </c>
      <c r="D229" s="51"/>
      <c r="E229" s="96">
        <f>SUM(E230)</f>
        <v>2005</v>
      </c>
      <c r="F229" s="96">
        <f>F231</f>
        <v>-0.5</v>
      </c>
      <c r="G229" s="96"/>
      <c r="H229" s="96">
        <f t="shared" si="53"/>
        <v>2004.5</v>
      </c>
      <c r="I229" s="96"/>
      <c r="J229" s="96"/>
      <c r="K229" s="96">
        <f t="shared" si="54"/>
        <v>2004.5</v>
      </c>
      <c r="L229" s="96"/>
      <c r="M229" s="96">
        <f t="shared" si="55"/>
        <v>2004.5</v>
      </c>
      <c r="N229" s="96"/>
      <c r="O229" s="96">
        <f t="shared" si="56"/>
        <v>2004.5</v>
      </c>
      <c r="P229" s="96"/>
      <c r="Q229" s="96">
        <f t="shared" si="57"/>
        <v>2004.5</v>
      </c>
      <c r="R229" s="96">
        <f>SUM(R230)</f>
        <v>2005</v>
      </c>
      <c r="S229" s="96">
        <f>SUM(S230)</f>
        <v>2005</v>
      </c>
    </row>
    <row r="230" spans="1:19" ht="30" hidden="1" customHeight="1">
      <c r="A230" s="17" t="s">
        <v>122</v>
      </c>
      <c r="B230" s="39" t="s">
        <v>169</v>
      </c>
      <c r="C230" s="39" t="s">
        <v>232</v>
      </c>
      <c r="D230" s="51"/>
      <c r="E230" s="97">
        <v>2005</v>
      </c>
      <c r="F230" s="97"/>
      <c r="G230" s="97"/>
      <c r="H230" s="96">
        <f t="shared" si="53"/>
        <v>2005</v>
      </c>
      <c r="I230" s="97"/>
      <c r="J230" s="97"/>
      <c r="K230" s="96">
        <f t="shared" si="54"/>
        <v>2005</v>
      </c>
      <c r="L230" s="97"/>
      <c r="M230" s="96">
        <f t="shared" si="55"/>
        <v>2005</v>
      </c>
      <c r="N230" s="97"/>
      <c r="O230" s="96">
        <f t="shared" si="56"/>
        <v>2005</v>
      </c>
      <c r="P230" s="97"/>
      <c r="Q230" s="96">
        <f t="shared" si="57"/>
        <v>2005</v>
      </c>
      <c r="R230" s="97">
        <v>2005</v>
      </c>
      <c r="S230" s="97">
        <v>2005</v>
      </c>
    </row>
    <row r="231" spans="1:19" ht="27" hidden="1" customHeight="1">
      <c r="A231" s="37" t="s">
        <v>203</v>
      </c>
      <c r="B231" s="39" t="s">
        <v>176</v>
      </c>
      <c r="C231" s="39" t="s">
        <v>70</v>
      </c>
      <c r="D231" s="51"/>
      <c r="E231" s="96">
        <f>E232</f>
        <v>403.5</v>
      </c>
      <c r="F231" s="96">
        <f>F232</f>
        <v>-0.5</v>
      </c>
      <c r="G231" s="96"/>
      <c r="H231" s="96">
        <f t="shared" si="53"/>
        <v>403</v>
      </c>
      <c r="I231" s="96"/>
      <c r="J231" s="96"/>
      <c r="K231" s="96">
        <f t="shared" si="54"/>
        <v>403</v>
      </c>
      <c r="L231" s="96"/>
      <c r="M231" s="96">
        <f t="shared" si="55"/>
        <v>403</v>
      </c>
      <c r="N231" s="96"/>
      <c r="O231" s="96">
        <f t="shared" si="56"/>
        <v>403</v>
      </c>
      <c r="P231" s="96"/>
      <c r="Q231" s="96">
        <f t="shared" si="57"/>
        <v>403</v>
      </c>
      <c r="R231" s="96">
        <f>R232</f>
        <v>419.6</v>
      </c>
      <c r="S231" s="96">
        <f>S232</f>
        <v>436.4</v>
      </c>
    </row>
    <row r="232" spans="1:19" ht="20.25" hidden="1" customHeight="1">
      <c r="A232" s="8" t="s">
        <v>123</v>
      </c>
      <c r="B232" s="39" t="s">
        <v>177</v>
      </c>
      <c r="C232" s="39" t="s">
        <v>70</v>
      </c>
      <c r="D232" s="51"/>
      <c r="E232" s="97">
        <v>403.5</v>
      </c>
      <c r="F232" s="97">
        <v>-0.5</v>
      </c>
      <c r="G232" s="97"/>
      <c r="H232" s="96">
        <f t="shared" si="53"/>
        <v>403</v>
      </c>
      <c r="I232" s="97"/>
      <c r="J232" s="97"/>
      <c r="K232" s="96">
        <f t="shared" si="54"/>
        <v>403</v>
      </c>
      <c r="L232" s="97"/>
      <c r="M232" s="96">
        <f t="shared" si="55"/>
        <v>403</v>
      </c>
      <c r="N232" s="97"/>
      <c r="O232" s="96">
        <f t="shared" si="56"/>
        <v>403</v>
      </c>
      <c r="P232" s="97"/>
      <c r="Q232" s="96">
        <f t="shared" si="57"/>
        <v>403</v>
      </c>
      <c r="R232" s="97">
        <v>419.6</v>
      </c>
      <c r="S232" s="97">
        <v>436.4</v>
      </c>
    </row>
    <row r="233" spans="1:19" ht="22.5" hidden="1" customHeight="1">
      <c r="A233" s="37" t="s">
        <v>207</v>
      </c>
      <c r="B233" s="38" t="s">
        <v>162</v>
      </c>
      <c r="C233" s="38" t="s">
        <v>249</v>
      </c>
      <c r="D233" s="104"/>
      <c r="E233" s="96">
        <f t="shared" ref="E233:S234" si="61">SUM(E234)</f>
        <v>7224</v>
      </c>
      <c r="F233" s="96"/>
      <c r="G233" s="96"/>
      <c r="H233" s="96">
        <f t="shared" si="53"/>
        <v>7224</v>
      </c>
      <c r="I233" s="96"/>
      <c r="J233" s="96"/>
      <c r="K233" s="96">
        <f t="shared" si="54"/>
        <v>7224</v>
      </c>
      <c r="L233" s="96"/>
      <c r="M233" s="96">
        <f t="shared" si="55"/>
        <v>7224</v>
      </c>
      <c r="N233" s="96"/>
      <c r="O233" s="96">
        <f t="shared" si="56"/>
        <v>7224</v>
      </c>
      <c r="P233" s="96"/>
      <c r="Q233" s="96">
        <f t="shared" si="57"/>
        <v>7224</v>
      </c>
      <c r="R233" s="96">
        <f t="shared" si="61"/>
        <v>7189</v>
      </c>
      <c r="S233" s="96">
        <f t="shared" si="61"/>
        <v>7189</v>
      </c>
    </row>
    <row r="234" spans="1:19" ht="23.25" hidden="1" customHeight="1">
      <c r="A234" s="37" t="s">
        <v>204</v>
      </c>
      <c r="B234" s="39" t="s">
        <v>191</v>
      </c>
      <c r="C234" s="39" t="s">
        <v>249</v>
      </c>
      <c r="D234" s="51"/>
      <c r="E234" s="97">
        <f t="shared" si="61"/>
        <v>7224</v>
      </c>
      <c r="F234" s="97"/>
      <c r="G234" s="97"/>
      <c r="H234" s="96">
        <f t="shared" si="53"/>
        <v>7224</v>
      </c>
      <c r="I234" s="97"/>
      <c r="J234" s="97"/>
      <c r="K234" s="96">
        <f t="shared" si="54"/>
        <v>7224</v>
      </c>
      <c r="L234" s="97"/>
      <c r="M234" s="96">
        <f t="shared" si="55"/>
        <v>7224</v>
      </c>
      <c r="N234" s="97"/>
      <c r="O234" s="96">
        <f t="shared" si="56"/>
        <v>7224</v>
      </c>
      <c r="P234" s="97"/>
      <c r="Q234" s="96">
        <f t="shared" si="57"/>
        <v>7224</v>
      </c>
      <c r="R234" s="97">
        <f t="shared" si="61"/>
        <v>7189</v>
      </c>
      <c r="S234" s="97">
        <f t="shared" si="61"/>
        <v>7189</v>
      </c>
    </row>
    <row r="235" spans="1:19" ht="42" hidden="1" customHeight="1">
      <c r="A235" s="17" t="s">
        <v>80</v>
      </c>
      <c r="B235" s="39" t="s">
        <v>191</v>
      </c>
      <c r="C235" s="39" t="s">
        <v>249</v>
      </c>
      <c r="D235" s="108"/>
      <c r="E235" s="97">
        <v>7224</v>
      </c>
      <c r="F235" s="97"/>
      <c r="G235" s="97"/>
      <c r="H235" s="96">
        <f t="shared" si="53"/>
        <v>7224</v>
      </c>
      <c r="I235" s="97"/>
      <c r="J235" s="97"/>
      <c r="K235" s="96">
        <f t="shared" si="54"/>
        <v>7224</v>
      </c>
      <c r="L235" s="97"/>
      <c r="M235" s="96">
        <f t="shared" si="55"/>
        <v>7224</v>
      </c>
      <c r="N235" s="97"/>
      <c r="O235" s="96">
        <f t="shared" si="56"/>
        <v>7224</v>
      </c>
      <c r="P235" s="97"/>
      <c r="Q235" s="96">
        <f t="shared" si="57"/>
        <v>7224</v>
      </c>
      <c r="R235" s="97">
        <v>7189</v>
      </c>
      <c r="S235" s="97">
        <v>7189</v>
      </c>
    </row>
    <row r="236" spans="1:19" ht="21.75" hidden="1" customHeight="1">
      <c r="A236" s="37" t="s">
        <v>204</v>
      </c>
      <c r="B236" s="38" t="s">
        <v>268</v>
      </c>
      <c r="C236" s="38" t="s">
        <v>23</v>
      </c>
      <c r="D236" s="104"/>
      <c r="E236" s="96">
        <f>SUM(E237)</f>
        <v>3397</v>
      </c>
      <c r="F236" s="96"/>
      <c r="G236" s="96"/>
      <c r="H236" s="96">
        <f t="shared" si="53"/>
        <v>3397</v>
      </c>
      <c r="I236" s="96"/>
      <c r="J236" s="96"/>
      <c r="K236" s="96">
        <f t="shared" si="54"/>
        <v>3397</v>
      </c>
      <c r="L236" s="96"/>
      <c r="M236" s="96">
        <f t="shared" si="55"/>
        <v>3397</v>
      </c>
      <c r="N236" s="96"/>
      <c r="O236" s="96">
        <f t="shared" si="56"/>
        <v>3397</v>
      </c>
      <c r="P236" s="96"/>
      <c r="Q236" s="96">
        <f t="shared" si="57"/>
        <v>3397</v>
      </c>
      <c r="R236" s="96">
        <f>SUM(R237)</f>
        <v>3397</v>
      </c>
      <c r="S236" s="96">
        <f>SUM(S237)</f>
        <v>3397</v>
      </c>
    </row>
    <row r="237" spans="1:19" ht="30" hidden="1" customHeight="1">
      <c r="A237" s="8" t="s">
        <v>16</v>
      </c>
      <c r="B237" s="39" t="s">
        <v>269</v>
      </c>
      <c r="C237" s="39" t="s">
        <v>23</v>
      </c>
      <c r="D237" s="51"/>
      <c r="E237" s="97">
        <v>3397</v>
      </c>
      <c r="F237" s="97"/>
      <c r="G237" s="97"/>
      <c r="H237" s="96">
        <f t="shared" si="53"/>
        <v>3397</v>
      </c>
      <c r="I237" s="97"/>
      <c r="J237" s="97"/>
      <c r="K237" s="96">
        <f t="shared" si="54"/>
        <v>3397</v>
      </c>
      <c r="L237" s="97"/>
      <c r="M237" s="96">
        <f t="shared" si="55"/>
        <v>3397</v>
      </c>
      <c r="N237" s="97"/>
      <c r="O237" s="96">
        <f t="shared" si="56"/>
        <v>3397</v>
      </c>
      <c r="P237" s="97"/>
      <c r="Q237" s="96">
        <f t="shared" si="57"/>
        <v>3397</v>
      </c>
      <c r="R237" s="97">
        <v>3397</v>
      </c>
      <c r="S237" s="97">
        <v>3397</v>
      </c>
    </row>
    <row r="238" spans="1:19" ht="21" hidden="1" customHeight="1">
      <c r="A238" s="37" t="s">
        <v>204</v>
      </c>
      <c r="B238" s="38" t="s">
        <v>162</v>
      </c>
      <c r="C238" s="38" t="s">
        <v>55</v>
      </c>
      <c r="D238" s="104"/>
      <c r="E238" s="96">
        <f>SUM(E239)</f>
        <v>1845</v>
      </c>
      <c r="F238" s="96"/>
      <c r="G238" s="96"/>
      <c r="H238" s="96">
        <f t="shared" si="53"/>
        <v>1845</v>
      </c>
      <c r="I238" s="96"/>
      <c r="J238" s="96"/>
      <c r="K238" s="96">
        <f t="shared" si="54"/>
        <v>1845</v>
      </c>
      <c r="L238" s="96"/>
      <c r="M238" s="96">
        <f t="shared" si="55"/>
        <v>1845</v>
      </c>
      <c r="N238" s="96"/>
      <c r="O238" s="96">
        <f t="shared" si="56"/>
        <v>1845</v>
      </c>
      <c r="P238" s="96"/>
      <c r="Q238" s="96">
        <f t="shared" si="57"/>
        <v>1845</v>
      </c>
      <c r="R238" s="96">
        <f>SUM(R239)</f>
        <v>1845</v>
      </c>
      <c r="S238" s="96">
        <f>SUM(S239)</f>
        <v>1845</v>
      </c>
    </row>
    <row r="239" spans="1:19" ht="27" hidden="1" customHeight="1">
      <c r="A239" s="8" t="s">
        <v>129</v>
      </c>
      <c r="B239" s="39" t="s">
        <v>273</v>
      </c>
      <c r="C239" s="39" t="s">
        <v>55</v>
      </c>
      <c r="D239" s="51"/>
      <c r="E239" s="97">
        <v>1845</v>
      </c>
      <c r="F239" s="97"/>
      <c r="G239" s="97"/>
      <c r="H239" s="96">
        <f t="shared" si="53"/>
        <v>1845</v>
      </c>
      <c r="I239" s="97"/>
      <c r="J239" s="97"/>
      <c r="K239" s="96">
        <f t="shared" si="54"/>
        <v>1845</v>
      </c>
      <c r="L239" s="97"/>
      <c r="M239" s="96">
        <f t="shared" si="55"/>
        <v>1845</v>
      </c>
      <c r="N239" s="97"/>
      <c r="O239" s="96">
        <f t="shared" si="56"/>
        <v>1845</v>
      </c>
      <c r="P239" s="97"/>
      <c r="Q239" s="96">
        <f t="shared" si="57"/>
        <v>1845</v>
      </c>
      <c r="R239" s="97">
        <v>1845</v>
      </c>
      <c r="S239" s="97">
        <v>1845</v>
      </c>
    </row>
    <row r="240" spans="1:19" ht="27" customHeight="1">
      <c r="A240" s="6" t="s">
        <v>13</v>
      </c>
      <c r="B240" s="39"/>
      <c r="C240" s="39"/>
      <c r="D240" s="51"/>
      <c r="E240" s="96">
        <f>SUM(E243,E246,E248,E252,E254,E256)+E241+E250</f>
        <v>46159.199999999997</v>
      </c>
      <c r="F240" s="96">
        <f t="shared" ref="F240:G240" si="62">SUM(F243,F246,F248,F252,F254,F256)+F241+F250</f>
        <v>0</v>
      </c>
      <c r="G240" s="96">
        <f t="shared" si="62"/>
        <v>3852</v>
      </c>
      <c r="H240" s="96">
        <f>E240+F240+G240</f>
        <v>50011.199999999997</v>
      </c>
      <c r="I240" s="96">
        <f>I256</f>
        <v>1445</v>
      </c>
      <c r="J240" s="96">
        <f>J256</f>
        <v>1145</v>
      </c>
      <c r="K240" s="96">
        <f t="shared" si="54"/>
        <v>52601.2</v>
      </c>
      <c r="L240" s="96"/>
      <c r="M240" s="96">
        <f t="shared" si="55"/>
        <v>52601.2</v>
      </c>
      <c r="N240" s="96"/>
      <c r="O240" s="96">
        <f t="shared" si="56"/>
        <v>52601.2</v>
      </c>
      <c r="P240" s="96"/>
      <c r="Q240" s="96">
        <f t="shared" si="57"/>
        <v>52601.2</v>
      </c>
      <c r="R240" s="96">
        <f>SUM(R243,R246,R248,R252,R254,R256)+R241</f>
        <v>45069.8</v>
      </c>
      <c r="S240" s="96">
        <f>SUM(S243,S246,S248,S252,S254,S256)+S241</f>
        <v>45184.1</v>
      </c>
    </row>
    <row r="241" spans="1:19" ht="22.5" hidden="1" customHeight="1">
      <c r="A241" s="55" t="s">
        <v>503</v>
      </c>
      <c r="B241" s="56"/>
      <c r="C241" s="57" t="s">
        <v>489</v>
      </c>
      <c r="D241" s="51"/>
      <c r="E241" s="100">
        <f>E242</f>
        <v>0</v>
      </c>
      <c r="F241" s="100"/>
      <c r="G241" s="100"/>
      <c r="H241" s="96">
        <f t="shared" si="53"/>
        <v>0</v>
      </c>
      <c r="I241" s="100"/>
      <c r="J241" s="100"/>
      <c r="K241" s="96">
        <f t="shared" si="54"/>
        <v>0</v>
      </c>
      <c r="L241" s="100"/>
      <c r="M241" s="96">
        <f t="shared" si="55"/>
        <v>0</v>
      </c>
      <c r="N241" s="100"/>
      <c r="O241" s="96">
        <f t="shared" si="56"/>
        <v>0</v>
      </c>
      <c r="P241" s="100"/>
      <c r="Q241" s="96">
        <f t="shared" si="57"/>
        <v>0</v>
      </c>
      <c r="R241" s="100"/>
      <c r="S241" s="100">
        <f>S242</f>
        <v>0</v>
      </c>
    </row>
    <row r="242" spans="1:19" ht="34.5" hidden="1" customHeight="1">
      <c r="A242" s="17" t="s">
        <v>115</v>
      </c>
      <c r="B242" s="56" t="s">
        <v>502</v>
      </c>
      <c r="C242" s="56" t="s">
        <v>489</v>
      </c>
      <c r="D242" s="51"/>
      <c r="E242" s="52"/>
      <c r="F242" s="52"/>
      <c r="G242" s="52"/>
      <c r="H242" s="96">
        <f t="shared" si="53"/>
        <v>0</v>
      </c>
      <c r="I242" s="52"/>
      <c r="J242" s="52"/>
      <c r="K242" s="96">
        <f t="shared" si="54"/>
        <v>0</v>
      </c>
      <c r="L242" s="52"/>
      <c r="M242" s="96">
        <f t="shared" si="55"/>
        <v>0</v>
      </c>
      <c r="N242" s="52"/>
      <c r="O242" s="96">
        <f t="shared" si="56"/>
        <v>0</v>
      </c>
      <c r="P242" s="52"/>
      <c r="Q242" s="96">
        <f t="shared" si="57"/>
        <v>0</v>
      </c>
      <c r="R242" s="52"/>
      <c r="S242" s="52"/>
    </row>
    <row r="243" spans="1:19" ht="18.75" hidden="1" customHeight="1">
      <c r="A243" s="58" t="s">
        <v>21</v>
      </c>
      <c r="B243" s="38"/>
      <c r="C243" s="38" t="s">
        <v>20</v>
      </c>
      <c r="D243" s="51"/>
      <c r="E243" s="96">
        <f t="shared" ref="E243:S244" si="63">SUM(E244)</f>
        <v>1430</v>
      </c>
      <c r="F243" s="96"/>
      <c r="G243" s="96"/>
      <c r="H243" s="96">
        <f t="shared" si="53"/>
        <v>1430</v>
      </c>
      <c r="I243" s="96"/>
      <c r="J243" s="96"/>
      <c r="K243" s="96">
        <f t="shared" si="54"/>
        <v>1430</v>
      </c>
      <c r="L243" s="96"/>
      <c r="M243" s="96">
        <f t="shared" si="55"/>
        <v>1430</v>
      </c>
      <c r="N243" s="96"/>
      <c r="O243" s="96">
        <f t="shared" si="56"/>
        <v>1430</v>
      </c>
      <c r="P243" s="96"/>
      <c r="Q243" s="96">
        <f t="shared" si="57"/>
        <v>1430</v>
      </c>
      <c r="R243" s="96">
        <f t="shared" si="63"/>
        <v>772</v>
      </c>
      <c r="S243" s="96">
        <f t="shared" si="63"/>
        <v>772</v>
      </c>
    </row>
    <row r="244" spans="1:19" ht="30" hidden="1" customHeight="1">
      <c r="A244" s="58" t="s">
        <v>289</v>
      </c>
      <c r="B244" s="38" t="s">
        <v>171</v>
      </c>
      <c r="C244" s="38" t="s">
        <v>20</v>
      </c>
      <c r="D244" s="51"/>
      <c r="E244" s="97">
        <f t="shared" si="63"/>
        <v>1430</v>
      </c>
      <c r="F244" s="97"/>
      <c r="G244" s="97"/>
      <c r="H244" s="96">
        <f t="shared" si="53"/>
        <v>1430</v>
      </c>
      <c r="I244" s="97"/>
      <c r="J244" s="97"/>
      <c r="K244" s="96">
        <f t="shared" si="54"/>
        <v>1430</v>
      </c>
      <c r="L244" s="97"/>
      <c r="M244" s="96">
        <f t="shared" si="55"/>
        <v>1430</v>
      </c>
      <c r="N244" s="97"/>
      <c r="O244" s="96">
        <f t="shared" si="56"/>
        <v>1430</v>
      </c>
      <c r="P244" s="97"/>
      <c r="Q244" s="96">
        <f t="shared" si="57"/>
        <v>1430</v>
      </c>
      <c r="R244" s="97">
        <f t="shared" si="63"/>
        <v>772</v>
      </c>
      <c r="S244" s="97">
        <f t="shared" si="63"/>
        <v>772</v>
      </c>
    </row>
    <row r="245" spans="1:19" ht="20.25" hidden="1" customHeight="1">
      <c r="A245" s="59" t="s">
        <v>109</v>
      </c>
      <c r="B245" s="39" t="s">
        <v>375</v>
      </c>
      <c r="C245" s="39" t="s">
        <v>20</v>
      </c>
      <c r="D245" s="51"/>
      <c r="E245" s="97">
        <v>1430</v>
      </c>
      <c r="F245" s="97"/>
      <c r="G245" s="97"/>
      <c r="H245" s="96">
        <f t="shared" si="53"/>
        <v>1430</v>
      </c>
      <c r="I245" s="97"/>
      <c r="J245" s="97"/>
      <c r="K245" s="96">
        <f t="shared" si="54"/>
        <v>1430</v>
      </c>
      <c r="L245" s="97"/>
      <c r="M245" s="96">
        <f t="shared" si="55"/>
        <v>1430</v>
      </c>
      <c r="N245" s="97"/>
      <c r="O245" s="96">
        <f t="shared" si="56"/>
        <v>1430</v>
      </c>
      <c r="P245" s="97"/>
      <c r="Q245" s="96">
        <f t="shared" si="57"/>
        <v>1430</v>
      </c>
      <c r="R245" s="97">
        <v>772</v>
      </c>
      <c r="S245" s="97">
        <v>772</v>
      </c>
    </row>
    <row r="246" spans="1:19" ht="24" hidden="1" customHeight="1">
      <c r="A246" s="37" t="s">
        <v>14</v>
      </c>
      <c r="B246" s="38" t="s">
        <v>173</v>
      </c>
      <c r="C246" s="38" t="s">
        <v>233</v>
      </c>
      <c r="D246" s="104"/>
      <c r="E246" s="96">
        <f>E247</f>
        <v>3000</v>
      </c>
      <c r="F246" s="96"/>
      <c r="G246" s="96"/>
      <c r="H246" s="96">
        <f t="shared" si="53"/>
        <v>3000</v>
      </c>
      <c r="I246" s="96"/>
      <c r="J246" s="96"/>
      <c r="K246" s="96">
        <f t="shared" si="54"/>
        <v>3000</v>
      </c>
      <c r="L246" s="96"/>
      <c r="M246" s="96">
        <f t="shared" si="55"/>
        <v>3000</v>
      </c>
      <c r="N246" s="96"/>
      <c r="O246" s="96">
        <f t="shared" si="56"/>
        <v>3000</v>
      </c>
      <c r="P246" s="96"/>
      <c r="Q246" s="96">
        <f t="shared" si="57"/>
        <v>3000</v>
      </c>
      <c r="R246" s="96">
        <f>R247</f>
        <v>3000</v>
      </c>
      <c r="S246" s="96">
        <f>S247</f>
        <v>3000</v>
      </c>
    </row>
    <row r="247" spans="1:19" ht="19.5" hidden="1" customHeight="1">
      <c r="A247" s="17" t="s">
        <v>234</v>
      </c>
      <c r="B247" s="39" t="s">
        <v>174</v>
      </c>
      <c r="C247" s="39" t="s">
        <v>233</v>
      </c>
      <c r="D247" s="51"/>
      <c r="E247" s="97">
        <v>3000</v>
      </c>
      <c r="F247" s="97"/>
      <c r="G247" s="97"/>
      <c r="H247" s="96">
        <f t="shared" si="53"/>
        <v>3000</v>
      </c>
      <c r="I247" s="97"/>
      <c r="J247" s="97"/>
      <c r="K247" s="96">
        <f t="shared" si="54"/>
        <v>3000</v>
      </c>
      <c r="L247" s="97"/>
      <c r="M247" s="96">
        <f t="shared" si="55"/>
        <v>3000</v>
      </c>
      <c r="N247" s="97"/>
      <c r="O247" s="96">
        <f t="shared" si="56"/>
        <v>3000</v>
      </c>
      <c r="P247" s="97"/>
      <c r="Q247" s="96">
        <f t="shared" si="57"/>
        <v>3000</v>
      </c>
      <c r="R247" s="97">
        <v>3000</v>
      </c>
      <c r="S247" s="97">
        <v>3000</v>
      </c>
    </row>
    <row r="248" spans="1:19" ht="36" hidden="1">
      <c r="A248" s="5" t="s">
        <v>128</v>
      </c>
      <c r="B248" s="38" t="s">
        <v>258</v>
      </c>
      <c r="C248" s="38" t="s">
        <v>239</v>
      </c>
      <c r="D248" s="104"/>
      <c r="E248" s="96">
        <f>SUM(E249)</f>
        <v>3122.8</v>
      </c>
      <c r="F248" s="96"/>
      <c r="G248" s="96"/>
      <c r="H248" s="96">
        <f t="shared" si="53"/>
        <v>3122.8</v>
      </c>
      <c r="I248" s="96"/>
      <c r="J248" s="96"/>
      <c r="K248" s="96">
        <f t="shared" si="54"/>
        <v>3122.8</v>
      </c>
      <c r="L248" s="96"/>
      <c r="M248" s="96">
        <f t="shared" si="55"/>
        <v>3122.8</v>
      </c>
      <c r="N248" s="96"/>
      <c r="O248" s="96">
        <f t="shared" si="56"/>
        <v>3122.8</v>
      </c>
      <c r="P248" s="96"/>
      <c r="Q248" s="96">
        <f t="shared" si="57"/>
        <v>3122.8</v>
      </c>
      <c r="R248" s="96">
        <f>SUM(R249)</f>
        <v>3262.7</v>
      </c>
      <c r="S248" s="96">
        <f>SUM(S249)</f>
        <v>3377</v>
      </c>
    </row>
    <row r="249" spans="1:19" ht="21" hidden="1" customHeight="1">
      <c r="A249" s="8" t="s">
        <v>42</v>
      </c>
      <c r="B249" s="39" t="s">
        <v>258</v>
      </c>
      <c r="C249" s="39" t="s">
        <v>239</v>
      </c>
      <c r="D249" s="51" t="s">
        <v>43</v>
      </c>
      <c r="E249" s="97">
        <v>3122.8</v>
      </c>
      <c r="F249" s="97"/>
      <c r="G249" s="97"/>
      <c r="H249" s="96">
        <f t="shared" si="53"/>
        <v>3122.8</v>
      </c>
      <c r="I249" s="97"/>
      <c r="J249" s="97"/>
      <c r="K249" s="96">
        <f t="shared" si="54"/>
        <v>3122.8</v>
      </c>
      <c r="L249" s="97"/>
      <c r="M249" s="96">
        <f t="shared" si="55"/>
        <v>3122.8</v>
      </c>
      <c r="N249" s="97"/>
      <c r="O249" s="96">
        <f t="shared" si="56"/>
        <v>3122.8</v>
      </c>
      <c r="P249" s="97"/>
      <c r="Q249" s="96">
        <f t="shared" si="57"/>
        <v>3122.8</v>
      </c>
      <c r="R249" s="97">
        <v>3262.7</v>
      </c>
      <c r="S249" s="97">
        <v>3377</v>
      </c>
    </row>
    <row r="250" spans="1:19" ht="21" hidden="1" customHeight="1">
      <c r="A250" s="139" t="s">
        <v>618</v>
      </c>
      <c r="B250" s="18" t="s">
        <v>622</v>
      </c>
      <c r="C250" s="18" t="s">
        <v>620</v>
      </c>
      <c r="D250" s="51"/>
      <c r="E250" s="97"/>
      <c r="F250" s="97"/>
      <c r="G250" s="97">
        <f>G251</f>
        <v>3852</v>
      </c>
      <c r="H250" s="96">
        <f t="shared" si="53"/>
        <v>3852</v>
      </c>
      <c r="I250" s="97"/>
      <c r="J250" s="97"/>
      <c r="K250" s="96">
        <f t="shared" si="54"/>
        <v>3852</v>
      </c>
      <c r="L250" s="97"/>
      <c r="M250" s="96">
        <f t="shared" si="55"/>
        <v>3852</v>
      </c>
      <c r="N250" s="97"/>
      <c r="O250" s="96">
        <f t="shared" si="56"/>
        <v>3852</v>
      </c>
      <c r="P250" s="97"/>
      <c r="Q250" s="96">
        <f t="shared" si="57"/>
        <v>3852</v>
      </c>
      <c r="R250" s="97"/>
      <c r="S250" s="97"/>
    </row>
    <row r="251" spans="1:19" ht="31.5" hidden="1" customHeight="1">
      <c r="A251" s="15" t="s">
        <v>623</v>
      </c>
      <c r="B251" s="141" t="s">
        <v>622</v>
      </c>
      <c r="C251" s="141" t="s">
        <v>619</v>
      </c>
      <c r="D251" s="51" t="s">
        <v>624</v>
      </c>
      <c r="E251" s="97"/>
      <c r="F251" s="97"/>
      <c r="G251" s="97">
        <v>3852</v>
      </c>
      <c r="H251" s="96">
        <f t="shared" si="53"/>
        <v>3852</v>
      </c>
      <c r="I251" s="97"/>
      <c r="J251" s="97"/>
      <c r="K251" s="96">
        <f t="shared" si="54"/>
        <v>3852</v>
      </c>
      <c r="L251" s="97"/>
      <c r="M251" s="96">
        <f t="shared" si="55"/>
        <v>3852</v>
      </c>
      <c r="N251" s="97"/>
      <c r="O251" s="96">
        <f t="shared" si="56"/>
        <v>3852</v>
      </c>
      <c r="P251" s="97"/>
      <c r="Q251" s="96">
        <f t="shared" si="57"/>
        <v>3852</v>
      </c>
      <c r="R251" s="97"/>
      <c r="S251" s="97"/>
    </row>
    <row r="252" spans="1:19" ht="22.5" hidden="1" customHeight="1">
      <c r="A252" s="37" t="s">
        <v>224</v>
      </c>
      <c r="B252" s="38" t="s">
        <v>280</v>
      </c>
      <c r="C252" s="38" t="s">
        <v>246</v>
      </c>
      <c r="D252" s="104"/>
      <c r="E252" s="96">
        <f>SUM(E253)</f>
        <v>4000</v>
      </c>
      <c r="F252" s="96"/>
      <c r="G252" s="96"/>
      <c r="H252" s="96">
        <f t="shared" si="53"/>
        <v>4000</v>
      </c>
      <c r="I252" s="96"/>
      <c r="J252" s="96"/>
      <c r="K252" s="96">
        <f t="shared" si="54"/>
        <v>4000</v>
      </c>
      <c r="L252" s="96"/>
      <c r="M252" s="96">
        <f t="shared" si="55"/>
        <v>4000</v>
      </c>
      <c r="N252" s="96"/>
      <c r="O252" s="96">
        <f t="shared" si="56"/>
        <v>4000</v>
      </c>
      <c r="P252" s="96"/>
      <c r="Q252" s="96">
        <f t="shared" si="57"/>
        <v>4000</v>
      </c>
      <c r="R252" s="96">
        <f>SUM(R253)</f>
        <v>4000</v>
      </c>
      <c r="S252" s="96">
        <f>SUM(S253)</f>
        <v>4000</v>
      </c>
    </row>
    <row r="253" spans="1:19" ht="25.5" hidden="1" customHeight="1">
      <c r="A253" s="17" t="s">
        <v>108</v>
      </c>
      <c r="B253" s="39" t="s">
        <v>281</v>
      </c>
      <c r="C253" s="39" t="s">
        <v>246</v>
      </c>
      <c r="D253" s="51" t="s">
        <v>41</v>
      </c>
      <c r="E253" s="97">
        <v>4000</v>
      </c>
      <c r="F253" s="97"/>
      <c r="G253" s="97"/>
      <c r="H253" s="96">
        <f t="shared" si="53"/>
        <v>4000</v>
      </c>
      <c r="I253" s="97"/>
      <c r="J253" s="97"/>
      <c r="K253" s="96">
        <f t="shared" si="54"/>
        <v>4000</v>
      </c>
      <c r="L253" s="97"/>
      <c r="M253" s="96">
        <f t="shared" si="55"/>
        <v>4000</v>
      </c>
      <c r="N253" s="97"/>
      <c r="O253" s="96">
        <f t="shared" si="56"/>
        <v>4000</v>
      </c>
      <c r="P253" s="97"/>
      <c r="Q253" s="96">
        <f t="shared" si="57"/>
        <v>4000</v>
      </c>
      <c r="R253" s="97">
        <v>4000</v>
      </c>
      <c r="S253" s="97">
        <v>4000</v>
      </c>
    </row>
    <row r="254" spans="1:19" ht="29.25" hidden="1" customHeight="1">
      <c r="A254" s="49" t="s">
        <v>56</v>
      </c>
      <c r="B254" s="38" t="s">
        <v>283</v>
      </c>
      <c r="C254" s="38" t="s">
        <v>245</v>
      </c>
      <c r="D254" s="104"/>
      <c r="E254" s="96">
        <f>SUM(E255)</f>
        <v>0</v>
      </c>
      <c r="F254" s="96"/>
      <c r="G254" s="96"/>
      <c r="H254" s="96">
        <f t="shared" si="53"/>
        <v>0</v>
      </c>
      <c r="I254" s="96"/>
      <c r="J254" s="96"/>
      <c r="K254" s="96">
        <f t="shared" si="54"/>
        <v>0</v>
      </c>
      <c r="L254" s="96"/>
      <c r="M254" s="96">
        <f t="shared" si="55"/>
        <v>0</v>
      </c>
      <c r="N254" s="96"/>
      <c r="O254" s="96">
        <f t="shared" si="56"/>
        <v>0</v>
      </c>
      <c r="P254" s="96"/>
      <c r="Q254" s="96">
        <f t="shared" si="57"/>
        <v>0</v>
      </c>
      <c r="R254" s="96">
        <f>SUM(R255)</f>
        <v>350</v>
      </c>
      <c r="S254" s="96">
        <f>SUM(S255)</f>
        <v>350</v>
      </c>
    </row>
    <row r="255" spans="1:19" ht="19.5" hidden="1" customHeight="1">
      <c r="A255" s="4" t="s">
        <v>218</v>
      </c>
      <c r="B255" s="39" t="s">
        <v>283</v>
      </c>
      <c r="C255" s="39" t="s">
        <v>245</v>
      </c>
      <c r="D255" s="51" t="s">
        <v>38</v>
      </c>
      <c r="E255" s="97">
        <v>0</v>
      </c>
      <c r="F255" s="97"/>
      <c r="G255" s="97"/>
      <c r="H255" s="96">
        <f t="shared" si="53"/>
        <v>0</v>
      </c>
      <c r="I255" s="97"/>
      <c r="J255" s="97"/>
      <c r="K255" s="96">
        <f t="shared" si="54"/>
        <v>0</v>
      </c>
      <c r="L255" s="97"/>
      <c r="M255" s="96">
        <f t="shared" si="55"/>
        <v>0</v>
      </c>
      <c r="N255" s="97"/>
      <c r="O255" s="96">
        <f t="shared" si="56"/>
        <v>0</v>
      </c>
      <c r="P255" s="97"/>
      <c r="Q255" s="96">
        <f t="shared" si="57"/>
        <v>0</v>
      </c>
      <c r="R255" s="97">
        <v>350</v>
      </c>
      <c r="S255" s="97">
        <v>350</v>
      </c>
    </row>
    <row r="256" spans="1:19" ht="60.75" customHeight="1">
      <c r="A256" s="5" t="s">
        <v>105</v>
      </c>
      <c r="B256" s="38"/>
      <c r="C256" s="38" t="s">
        <v>104</v>
      </c>
      <c r="D256" s="104"/>
      <c r="E256" s="96">
        <f>SUM(E257)</f>
        <v>34606.400000000001</v>
      </c>
      <c r="F256" s="96"/>
      <c r="G256" s="96"/>
      <c r="H256" s="96">
        <f t="shared" si="53"/>
        <v>34606.400000000001</v>
      </c>
      <c r="I256" s="96">
        <f>I269</f>
        <v>1445</v>
      </c>
      <c r="J256" s="96">
        <f>J269</f>
        <v>1145</v>
      </c>
      <c r="K256" s="96">
        <f t="shared" si="54"/>
        <v>37196.400000000001</v>
      </c>
      <c r="L256" s="96">
        <f>L269</f>
        <v>1815</v>
      </c>
      <c r="M256" s="96">
        <f t="shared" si="55"/>
        <v>39011.4</v>
      </c>
      <c r="N256" s="96">
        <f>N269</f>
        <v>13560</v>
      </c>
      <c r="O256" s="96">
        <f t="shared" si="56"/>
        <v>52571.4</v>
      </c>
      <c r="P256" s="96"/>
      <c r="Q256" s="96">
        <f t="shared" si="57"/>
        <v>52571.4</v>
      </c>
      <c r="R256" s="96">
        <f>SUM(R257)</f>
        <v>33685.1</v>
      </c>
      <c r="S256" s="96">
        <f>SUM(S257)</f>
        <v>33685.1</v>
      </c>
    </row>
    <row r="257" spans="1:19" ht="42.75" hidden="1" customHeight="1">
      <c r="A257" s="49" t="s">
        <v>215</v>
      </c>
      <c r="B257" s="38"/>
      <c r="C257" s="38" t="s">
        <v>57</v>
      </c>
      <c r="D257" s="104"/>
      <c r="E257" s="96">
        <f>E258</f>
        <v>34606.400000000001</v>
      </c>
      <c r="F257" s="96"/>
      <c r="G257" s="96"/>
      <c r="H257" s="96">
        <f t="shared" si="53"/>
        <v>34606.400000000001</v>
      </c>
      <c r="I257" s="96"/>
      <c r="J257" s="96"/>
      <c r="K257" s="96">
        <f t="shared" si="54"/>
        <v>34606.400000000001</v>
      </c>
      <c r="L257" s="96"/>
      <c r="M257" s="96">
        <f t="shared" si="55"/>
        <v>34606.400000000001</v>
      </c>
      <c r="N257" s="96"/>
      <c r="O257" s="96">
        <f t="shared" si="56"/>
        <v>34606.400000000001</v>
      </c>
      <c r="P257" s="96"/>
      <c r="Q257" s="96">
        <f t="shared" si="57"/>
        <v>34606.400000000001</v>
      </c>
      <c r="R257" s="96">
        <f>R258</f>
        <v>33685.1</v>
      </c>
      <c r="S257" s="96">
        <f>S258</f>
        <v>33685.1</v>
      </c>
    </row>
    <row r="258" spans="1:19" ht="21" hidden="1" customHeight="1">
      <c r="A258" s="37" t="s">
        <v>13</v>
      </c>
      <c r="B258" s="38" t="s">
        <v>172</v>
      </c>
      <c r="C258" s="38" t="s">
        <v>57</v>
      </c>
      <c r="D258" s="104"/>
      <c r="E258" s="96">
        <f>SUM(E259,E264)</f>
        <v>34606.400000000001</v>
      </c>
      <c r="F258" s="96"/>
      <c r="G258" s="96"/>
      <c r="H258" s="96">
        <f t="shared" si="53"/>
        <v>34606.400000000001</v>
      </c>
      <c r="I258" s="96"/>
      <c r="J258" s="96"/>
      <c r="K258" s="96">
        <f t="shared" si="54"/>
        <v>34606.400000000001</v>
      </c>
      <c r="L258" s="96"/>
      <c r="M258" s="96">
        <f t="shared" si="55"/>
        <v>34606.400000000001</v>
      </c>
      <c r="N258" s="96"/>
      <c r="O258" s="96">
        <f t="shared" si="56"/>
        <v>34606.400000000001</v>
      </c>
      <c r="P258" s="96"/>
      <c r="Q258" s="96">
        <f t="shared" si="57"/>
        <v>34606.400000000001</v>
      </c>
      <c r="R258" s="96">
        <f>SUM(R259,R264)</f>
        <v>33685.1</v>
      </c>
      <c r="S258" s="96">
        <f>SUM(S259,S264)</f>
        <v>33685.1</v>
      </c>
    </row>
    <row r="259" spans="1:19" ht="25.5" hidden="1" customHeight="1">
      <c r="A259" s="5" t="s">
        <v>29</v>
      </c>
      <c r="B259" s="38" t="s">
        <v>190</v>
      </c>
      <c r="C259" s="38" t="s">
        <v>57</v>
      </c>
      <c r="D259" s="104"/>
      <c r="E259" s="96">
        <f>SUM(E260,E262)</f>
        <v>24089.7</v>
      </c>
      <c r="F259" s="96"/>
      <c r="G259" s="96"/>
      <c r="H259" s="96">
        <f t="shared" si="53"/>
        <v>24089.7</v>
      </c>
      <c r="I259" s="96"/>
      <c r="J259" s="96"/>
      <c r="K259" s="96">
        <f t="shared" si="54"/>
        <v>24089.7</v>
      </c>
      <c r="L259" s="96"/>
      <c r="M259" s="96">
        <f t="shared" si="55"/>
        <v>24089.7</v>
      </c>
      <c r="N259" s="96"/>
      <c r="O259" s="96">
        <f t="shared" si="56"/>
        <v>24089.7</v>
      </c>
      <c r="P259" s="96"/>
      <c r="Q259" s="96">
        <f t="shared" si="57"/>
        <v>24089.7</v>
      </c>
      <c r="R259" s="96">
        <f>SUM(R260,R262)</f>
        <v>23193.1</v>
      </c>
      <c r="S259" s="96">
        <f>SUM(S260,S262)</f>
        <v>23193.1</v>
      </c>
    </row>
    <row r="260" spans="1:19" ht="38.25" hidden="1" customHeight="1">
      <c r="A260" s="53" t="s">
        <v>32</v>
      </c>
      <c r="B260" s="39" t="s">
        <v>365</v>
      </c>
      <c r="C260" s="39" t="s">
        <v>57</v>
      </c>
      <c r="D260" s="51"/>
      <c r="E260" s="97">
        <f>SUM(E261)</f>
        <v>2089.6999999999998</v>
      </c>
      <c r="F260" s="97"/>
      <c r="G260" s="97"/>
      <c r="H260" s="96">
        <f t="shared" si="53"/>
        <v>2089.6999999999998</v>
      </c>
      <c r="I260" s="97"/>
      <c r="J260" s="97"/>
      <c r="K260" s="96">
        <f t="shared" si="54"/>
        <v>2089.6999999999998</v>
      </c>
      <c r="L260" s="97"/>
      <c r="M260" s="96">
        <f t="shared" si="55"/>
        <v>2089.6999999999998</v>
      </c>
      <c r="N260" s="97"/>
      <c r="O260" s="96">
        <f t="shared" si="56"/>
        <v>2089.6999999999998</v>
      </c>
      <c r="P260" s="97"/>
      <c r="Q260" s="96">
        <f t="shared" si="57"/>
        <v>2089.6999999999998</v>
      </c>
      <c r="R260" s="97">
        <f>SUM(R261)</f>
        <v>1193.0999999999999</v>
      </c>
      <c r="S260" s="97">
        <f>SUM(S261)</f>
        <v>1193.0999999999999</v>
      </c>
    </row>
    <row r="261" spans="1:19" ht="25.5" hidden="1" customHeight="1">
      <c r="A261" s="53" t="s">
        <v>241</v>
      </c>
      <c r="B261" s="39" t="s">
        <v>365</v>
      </c>
      <c r="C261" s="39" t="s">
        <v>57</v>
      </c>
      <c r="D261" s="51" t="s">
        <v>240</v>
      </c>
      <c r="E261" s="52">
        <v>2089.6999999999998</v>
      </c>
      <c r="F261" s="52"/>
      <c r="G261" s="52"/>
      <c r="H261" s="96">
        <f t="shared" si="53"/>
        <v>2089.6999999999998</v>
      </c>
      <c r="I261" s="52"/>
      <c r="J261" s="52"/>
      <c r="K261" s="96">
        <f t="shared" si="54"/>
        <v>2089.6999999999998</v>
      </c>
      <c r="L261" s="52"/>
      <c r="M261" s="96">
        <f t="shared" si="55"/>
        <v>2089.6999999999998</v>
      </c>
      <c r="N261" s="52"/>
      <c r="O261" s="96">
        <f t="shared" si="56"/>
        <v>2089.6999999999998</v>
      </c>
      <c r="P261" s="52"/>
      <c r="Q261" s="96">
        <f t="shared" si="57"/>
        <v>2089.6999999999998</v>
      </c>
      <c r="R261" s="52">
        <v>1193.0999999999999</v>
      </c>
      <c r="S261" s="52">
        <v>1193.0999999999999</v>
      </c>
    </row>
    <row r="262" spans="1:19" ht="29.25" hidden="1" customHeight="1">
      <c r="A262" s="53" t="s">
        <v>33</v>
      </c>
      <c r="B262" s="48" t="s">
        <v>284</v>
      </c>
      <c r="C262" s="48" t="s">
        <v>57</v>
      </c>
      <c r="D262" s="105"/>
      <c r="E262" s="97">
        <f>SUM(E263)</f>
        <v>22000</v>
      </c>
      <c r="F262" s="97"/>
      <c r="G262" s="97"/>
      <c r="H262" s="96">
        <f t="shared" si="53"/>
        <v>22000</v>
      </c>
      <c r="I262" s="97"/>
      <c r="J262" s="97"/>
      <c r="K262" s="96">
        <f t="shared" si="54"/>
        <v>22000</v>
      </c>
      <c r="L262" s="97"/>
      <c r="M262" s="96">
        <f t="shared" si="55"/>
        <v>22000</v>
      </c>
      <c r="N262" s="97"/>
      <c r="O262" s="96">
        <f t="shared" si="56"/>
        <v>22000</v>
      </c>
      <c r="P262" s="97"/>
      <c r="Q262" s="96">
        <f t="shared" si="57"/>
        <v>22000</v>
      </c>
      <c r="R262" s="97">
        <f>SUM(R263)</f>
        <v>22000</v>
      </c>
      <c r="S262" s="97">
        <f>SUM(S263)</f>
        <v>22000</v>
      </c>
    </row>
    <row r="263" spans="1:19" ht="20.25" hidden="1" customHeight="1">
      <c r="A263" s="53" t="s">
        <v>241</v>
      </c>
      <c r="B263" s="48" t="s">
        <v>284</v>
      </c>
      <c r="C263" s="48" t="s">
        <v>57</v>
      </c>
      <c r="D263" s="105" t="s">
        <v>240</v>
      </c>
      <c r="E263" s="52">
        <v>22000</v>
      </c>
      <c r="F263" s="52"/>
      <c r="G263" s="52"/>
      <c r="H263" s="96">
        <f t="shared" si="53"/>
        <v>22000</v>
      </c>
      <c r="I263" s="52"/>
      <c r="J263" s="52"/>
      <c r="K263" s="96">
        <f t="shared" si="54"/>
        <v>22000</v>
      </c>
      <c r="L263" s="52"/>
      <c r="M263" s="96">
        <f t="shared" si="55"/>
        <v>22000</v>
      </c>
      <c r="N263" s="52"/>
      <c r="O263" s="96">
        <f t="shared" si="56"/>
        <v>22000</v>
      </c>
      <c r="P263" s="52"/>
      <c r="Q263" s="96">
        <f t="shared" si="57"/>
        <v>22000</v>
      </c>
      <c r="R263" s="52">
        <v>22000</v>
      </c>
      <c r="S263" s="52">
        <v>22000</v>
      </c>
    </row>
    <row r="264" spans="1:19" ht="19.5" hidden="1" customHeight="1">
      <c r="A264" s="5" t="s">
        <v>35</v>
      </c>
      <c r="B264" s="38" t="s">
        <v>259</v>
      </c>
      <c r="C264" s="38" t="s">
        <v>57</v>
      </c>
      <c r="D264" s="104"/>
      <c r="E264" s="96">
        <f>SUM(E265,E267)</f>
        <v>10516.7</v>
      </c>
      <c r="F264" s="96"/>
      <c r="G264" s="96"/>
      <c r="H264" s="96">
        <f t="shared" si="53"/>
        <v>10516.7</v>
      </c>
      <c r="I264" s="96"/>
      <c r="J264" s="96"/>
      <c r="K264" s="96">
        <f t="shared" si="54"/>
        <v>10516.7</v>
      </c>
      <c r="L264" s="96"/>
      <c r="M264" s="96">
        <f t="shared" si="55"/>
        <v>10516.7</v>
      </c>
      <c r="N264" s="96"/>
      <c r="O264" s="96">
        <f t="shared" si="56"/>
        <v>10516.7</v>
      </c>
      <c r="P264" s="96"/>
      <c r="Q264" s="96">
        <f t="shared" si="57"/>
        <v>10516.7</v>
      </c>
      <c r="R264" s="96">
        <f>SUM(R265,R267)</f>
        <v>10492</v>
      </c>
      <c r="S264" s="96">
        <f>SUM(S265,S267)</f>
        <v>10492</v>
      </c>
    </row>
    <row r="265" spans="1:19" ht="28.5" hidden="1" customHeight="1">
      <c r="A265" s="53" t="s">
        <v>31</v>
      </c>
      <c r="B265" s="39" t="s">
        <v>366</v>
      </c>
      <c r="C265" s="39" t="s">
        <v>57</v>
      </c>
      <c r="D265" s="51"/>
      <c r="E265" s="97">
        <f>SUM(E266)</f>
        <v>2516.6999999999998</v>
      </c>
      <c r="F265" s="97"/>
      <c r="G265" s="97"/>
      <c r="H265" s="96">
        <f t="shared" si="53"/>
        <v>2516.6999999999998</v>
      </c>
      <c r="I265" s="97"/>
      <c r="J265" s="97"/>
      <c r="K265" s="96">
        <f t="shared" si="54"/>
        <v>2516.6999999999998</v>
      </c>
      <c r="L265" s="97"/>
      <c r="M265" s="96">
        <f t="shared" si="55"/>
        <v>2516.6999999999998</v>
      </c>
      <c r="N265" s="97"/>
      <c r="O265" s="96">
        <f t="shared" si="56"/>
        <v>2516.6999999999998</v>
      </c>
      <c r="P265" s="97"/>
      <c r="Q265" s="96">
        <f t="shared" si="57"/>
        <v>2516.6999999999998</v>
      </c>
      <c r="R265" s="97">
        <f>SUM(R266)</f>
        <v>2492</v>
      </c>
      <c r="S265" s="97">
        <f>SUM(S266)</f>
        <v>2492</v>
      </c>
    </row>
    <row r="266" spans="1:19" ht="22.5" hidden="1" customHeight="1">
      <c r="A266" s="53" t="s">
        <v>241</v>
      </c>
      <c r="B266" s="39" t="s">
        <v>366</v>
      </c>
      <c r="C266" s="39" t="s">
        <v>57</v>
      </c>
      <c r="D266" s="51" t="s">
        <v>240</v>
      </c>
      <c r="E266" s="97">
        <v>2516.6999999999998</v>
      </c>
      <c r="F266" s="97"/>
      <c r="G266" s="97"/>
      <c r="H266" s="96">
        <f t="shared" si="53"/>
        <v>2516.6999999999998</v>
      </c>
      <c r="I266" s="97"/>
      <c r="J266" s="97"/>
      <c r="K266" s="96">
        <f t="shared" si="54"/>
        <v>2516.6999999999998</v>
      </c>
      <c r="L266" s="97"/>
      <c r="M266" s="96">
        <f t="shared" si="55"/>
        <v>2516.6999999999998</v>
      </c>
      <c r="N266" s="97"/>
      <c r="O266" s="96">
        <f t="shared" si="56"/>
        <v>2516.6999999999998</v>
      </c>
      <c r="P266" s="97"/>
      <c r="Q266" s="96">
        <f t="shared" si="57"/>
        <v>2516.6999999999998</v>
      </c>
      <c r="R266" s="97">
        <v>2492</v>
      </c>
      <c r="S266" s="97">
        <v>2492</v>
      </c>
    </row>
    <row r="267" spans="1:19" ht="37.5" hidden="1" customHeight="1">
      <c r="A267" s="53" t="s">
        <v>528</v>
      </c>
      <c r="B267" s="48" t="s">
        <v>285</v>
      </c>
      <c r="C267" s="48" t="s">
        <v>57</v>
      </c>
      <c r="D267" s="105"/>
      <c r="E267" s="97">
        <f>SUM(E268)</f>
        <v>8000</v>
      </c>
      <c r="F267" s="97"/>
      <c r="G267" s="97"/>
      <c r="H267" s="96">
        <f t="shared" si="53"/>
        <v>8000</v>
      </c>
      <c r="I267" s="97"/>
      <c r="J267" s="97"/>
      <c r="K267" s="96">
        <f t="shared" si="54"/>
        <v>8000</v>
      </c>
      <c r="L267" s="97"/>
      <c r="M267" s="96">
        <f t="shared" si="55"/>
        <v>8000</v>
      </c>
      <c r="N267" s="97"/>
      <c r="O267" s="96">
        <f t="shared" si="56"/>
        <v>8000</v>
      </c>
      <c r="P267" s="97"/>
      <c r="Q267" s="96">
        <f t="shared" si="57"/>
        <v>8000</v>
      </c>
      <c r="R267" s="97">
        <f>SUM(R268)</f>
        <v>8000</v>
      </c>
      <c r="S267" s="97">
        <f>SUM(S268)</f>
        <v>8000</v>
      </c>
    </row>
    <row r="268" spans="1:19" ht="18.75" hidden="1" customHeight="1">
      <c r="A268" s="53" t="s">
        <v>241</v>
      </c>
      <c r="B268" s="48" t="s">
        <v>285</v>
      </c>
      <c r="C268" s="48" t="s">
        <v>57</v>
      </c>
      <c r="D268" s="105" t="s">
        <v>240</v>
      </c>
      <c r="E268" s="52">
        <v>8000</v>
      </c>
      <c r="F268" s="52"/>
      <c r="G268" s="52"/>
      <c r="H268" s="96">
        <f t="shared" si="53"/>
        <v>8000</v>
      </c>
      <c r="I268" s="52"/>
      <c r="J268" s="52"/>
      <c r="K268" s="96">
        <f t="shared" si="54"/>
        <v>8000</v>
      </c>
      <c r="L268" s="52"/>
      <c r="M268" s="96">
        <f t="shared" si="55"/>
        <v>8000</v>
      </c>
      <c r="N268" s="52"/>
      <c r="O268" s="96">
        <f t="shared" si="56"/>
        <v>8000</v>
      </c>
      <c r="P268" s="52"/>
      <c r="Q268" s="96">
        <f t="shared" si="57"/>
        <v>8000</v>
      </c>
      <c r="R268" s="52">
        <v>8000</v>
      </c>
      <c r="S268" s="52">
        <v>8000</v>
      </c>
    </row>
    <row r="269" spans="1:19" ht="18.75" hidden="1" customHeight="1">
      <c r="A269" s="80" t="s">
        <v>509</v>
      </c>
      <c r="B269" s="48"/>
      <c r="C269" s="48"/>
      <c r="D269" s="105"/>
      <c r="E269" s="52"/>
      <c r="F269" s="52"/>
      <c r="G269" s="52"/>
      <c r="H269" s="96">
        <f t="shared" si="53"/>
        <v>0</v>
      </c>
      <c r="I269" s="100">
        <f>I270</f>
        <v>1445</v>
      </c>
      <c r="J269" s="100">
        <f>J270</f>
        <v>1145</v>
      </c>
      <c r="K269" s="96">
        <f t="shared" ref="K269:K272" si="64">H269+I269+J269</f>
        <v>2590</v>
      </c>
      <c r="L269" s="100">
        <f>L270+L271</f>
        <v>1815</v>
      </c>
      <c r="M269" s="96">
        <f t="shared" ref="M269:M273" si="65">K269+L269</f>
        <v>4405</v>
      </c>
      <c r="N269" s="100">
        <f>N270+N271</f>
        <v>13560</v>
      </c>
      <c r="O269" s="96">
        <f t="shared" ref="O269:O272" si="66">M269+N269</f>
        <v>17965</v>
      </c>
      <c r="P269" s="100"/>
      <c r="Q269" s="96">
        <f t="shared" ref="Q269:Q272" si="67">O269+P269</f>
        <v>17965</v>
      </c>
      <c r="R269" s="52"/>
      <c r="S269" s="52"/>
    </row>
    <row r="270" spans="1:19" ht="30" hidden="1" customHeight="1">
      <c r="A270" s="71" t="s">
        <v>625</v>
      </c>
      <c r="B270" s="34" t="s">
        <v>627</v>
      </c>
      <c r="C270" s="48" t="s">
        <v>508</v>
      </c>
      <c r="D270" s="105" t="s">
        <v>626</v>
      </c>
      <c r="E270" s="52"/>
      <c r="F270" s="52"/>
      <c r="G270" s="52"/>
      <c r="H270" s="96">
        <f t="shared" ref="H270" si="68">E270+F270+G270</f>
        <v>0</v>
      </c>
      <c r="I270" s="52">
        <v>1445</v>
      </c>
      <c r="J270" s="52">
        <v>1145</v>
      </c>
      <c r="K270" s="96">
        <f t="shared" si="64"/>
        <v>2590</v>
      </c>
      <c r="L270" s="52">
        <v>1445</v>
      </c>
      <c r="M270" s="96">
        <f t="shared" si="65"/>
        <v>4035</v>
      </c>
      <c r="N270" s="52">
        <v>11560</v>
      </c>
      <c r="O270" s="96">
        <f t="shared" si="66"/>
        <v>15595</v>
      </c>
      <c r="P270" s="52"/>
      <c r="Q270" s="96">
        <f t="shared" si="67"/>
        <v>15595</v>
      </c>
      <c r="R270" s="52"/>
      <c r="S270" s="52"/>
    </row>
    <row r="271" spans="1:19" ht="30" hidden="1" customHeight="1">
      <c r="A271" s="71" t="s">
        <v>630</v>
      </c>
      <c r="B271" s="34" t="s">
        <v>629</v>
      </c>
      <c r="C271" s="48" t="s">
        <v>508</v>
      </c>
      <c r="D271" s="105" t="s">
        <v>626</v>
      </c>
      <c r="E271" s="52"/>
      <c r="F271" s="52"/>
      <c r="G271" s="52"/>
      <c r="H271" s="96"/>
      <c r="I271" s="52"/>
      <c r="J271" s="52"/>
      <c r="K271" s="96"/>
      <c r="L271" s="52">
        <v>370</v>
      </c>
      <c r="M271" s="96">
        <f t="shared" si="65"/>
        <v>370</v>
      </c>
      <c r="N271" s="52">
        <v>2000</v>
      </c>
      <c r="O271" s="96">
        <f t="shared" si="66"/>
        <v>2370</v>
      </c>
      <c r="P271" s="52"/>
      <c r="Q271" s="96">
        <f t="shared" si="67"/>
        <v>2370</v>
      </c>
      <c r="R271" s="52"/>
      <c r="S271" s="52"/>
    </row>
    <row r="272" spans="1:19" ht="23.25" hidden="1" customHeight="1">
      <c r="A272" s="10" t="s">
        <v>464</v>
      </c>
      <c r="B272" s="60"/>
      <c r="C272" s="60"/>
      <c r="D272" s="108"/>
      <c r="E272" s="77"/>
      <c r="F272" s="77"/>
      <c r="G272" s="77"/>
      <c r="H272" s="77"/>
      <c r="I272" s="77"/>
      <c r="J272" s="77"/>
      <c r="K272" s="96">
        <f t="shared" si="64"/>
        <v>0</v>
      </c>
      <c r="L272" s="77"/>
      <c r="M272" s="96">
        <f t="shared" si="65"/>
        <v>0</v>
      </c>
      <c r="N272" s="77"/>
      <c r="O272" s="96">
        <f t="shared" si="66"/>
        <v>0</v>
      </c>
      <c r="P272" s="77"/>
      <c r="Q272" s="96">
        <f t="shared" si="67"/>
        <v>0</v>
      </c>
      <c r="R272" s="22">
        <v>12585</v>
      </c>
      <c r="S272" s="22">
        <v>25718</v>
      </c>
    </row>
    <row r="273" spans="1:19" hidden="1">
      <c r="A273" s="11"/>
      <c r="B273" s="48"/>
      <c r="C273" s="48"/>
      <c r="D273" s="105"/>
      <c r="E273" s="98"/>
      <c r="F273" s="98"/>
      <c r="G273" s="98"/>
      <c r="H273" s="98"/>
      <c r="I273" s="98"/>
      <c r="J273" s="98"/>
      <c r="K273" s="98"/>
      <c r="L273" s="98"/>
      <c r="M273" s="96">
        <f t="shared" si="65"/>
        <v>0</v>
      </c>
      <c r="N273" s="98"/>
      <c r="O273" s="98"/>
      <c r="P273" s="98"/>
      <c r="Q273" s="96">
        <f t="shared" ref="Q273" si="69">M273+N273</f>
        <v>0</v>
      </c>
      <c r="R273" s="98"/>
      <c r="S273" s="98"/>
    </row>
    <row r="274" spans="1:19" hidden="1"/>
  </sheetData>
  <mergeCells count="7">
    <mergeCell ref="A9:S9"/>
    <mergeCell ref="C3:Q3"/>
    <mergeCell ref="G2:Q2"/>
    <mergeCell ref="E8:S8"/>
    <mergeCell ref="C7:S7"/>
    <mergeCell ref="B6:S6"/>
    <mergeCell ref="A5:S5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48576"/>
  <sheetViews>
    <sheetView tabSelected="1" topLeftCell="A10" workbookViewId="0">
      <selection activeCell="R10" sqref="R10"/>
    </sheetView>
  </sheetViews>
  <sheetFormatPr defaultRowHeight="14.25"/>
  <cols>
    <col min="1" max="1" width="24.7109375" style="120" customWidth="1"/>
    <col min="2" max="2" width="38.42578125" style="120" customWidth="1"/>
    <col min="3" max="3" width="13.42578125" style="131" hidden="1" customWidth="1"/>
    <col min="4" max="4" width="13.140625" style="131" hidden="1" customWidth="1"/>
    <col min="5" max="5" width="14.28515625" style="147" hidden="1" customWidth="1"/>
    <col min="6" max="8" width="13.7109375" style="131" hidden="1" customWidth="1"/>
    <col min="9" max="9" width="15" style="131" hidden="1" customWidth="1"/>
    <col min="10" max="10" width="13.7109375" style="131" hidden="1" customWidth="1"/>
    <col min="11" max="11" width="15.140625" style="131" hidden="1" customWidth="1"/>
    <col min="12" max="12" width="15.28515625" style="131" hidden="1" customWidth="1"/>
    <col min="13" max="14" width="15.28515625" style="131" customWidth="1"/>
    <col min="15" max="15" width="15.28515625" style="154" customWidth="1"/>
  </cols>
  <sheetData>
    <row r="2" spans="1:15" ht="17.25" customHeight="1">
      <c r="O2" s="153" t="s">
        <v>821</v>
      </c>
    </row>
    <row r="3" spans="1:15" ht="78.75" customHeight="1">
      <c r="B3" s="152"/>
      <c r="C3" s="152"/>
      <c r="D3" s="152"/>
      <c r="E3" s="284" t="s">
        <v>818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21.75" customHeight="1">
      <c r="A4" s="293" t="s">
        <v>557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317"/>
    </row>
    <row r="5" spans="1:15" ht="42.75" customHeight="1">
      <c r="A5" s="150"/>
      <c r="B5" s="284" t="s">
        <v>554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316"/>
    </row>
    <row r="6" spans="1:15" ht="19.5" customHeight="1"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</row>
    <row r="7" spans="1:15" ht="30" customHeight="1">
      <c r="A7" s="318" t="s">
        <v>573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9"/>
    </row>
    <row r="8" spans="1:15" ht="15.75">
      <c r="A8" s="151"/>
      <c r="C8" s="132"/>
      <c r="D8" s="133"/>
      <c r="E8" s="148"/>
      <c r="F8" s="133"/>
      <c r="G8" s="133"/>
      <c r="H8" s="133"/>
      <c r="I8" s="133"/>
      <c r="J8" s="133"/>
      <c r="K8" s="133"/>
      <c r="L8" s="133"/>
      <c r="M8" s="133"/>
      <c r="N8" s="133"/>
      <c r="O8" s="132" t="s">
        <v>131</v>
      </c>
    </row>
    <row r="9" spans="1:15" ht="92.25" customHeight="1">
      <c r="A9" s="124" t="s">
        <v>132</v>
      </c>
      <c r="B9" s="124" t="s">
        <v>133</v>
      </c>
      <c r="C9" s="134" t="s">
        <v>527</v>
      </c>
      <c r="D9" s="134" t="s">
        <v>589</v>
      </c>
      <c r="E9" s="149" t="s">
        <v>590</v>
      </c>
      <c r="F9" s="134" t="s">
        <v>589</v>
      </c>
      <c r="G9" s="134" t="s">
        <v>590</v>
      </c>
      <c r="H9" s="134" t="s">
        <v>589</v>
      </c>
      <c r="I9" s="134" t="s">
        <v>596</v>
      </c>
      <c r="J9" s="134" t="s">
        <v>589</v>
      </c>
      <c r="K9" s="134" t="s">
        <v>590</v>
      </c>
      <c r="L9" s="134" t="s">
        <v>589</v>
      </c>
      <c r="M9" s="134" t="s">
        <v>590</v>
      </c>
      <c r="N9" s="134" t="s">
        <v>589</v>
      </c>
      <c r="O9" s="134" t="s">
        <v>590</v>
      </c>
    </row>
    <row r="10" spans="1:15" ht="29.25" customHeight="1">
      <c r="A10" s="7"/>
      <c r="B10" s="135" t="s">
        <v>25</v>
      </c>
      <c r="C10" s="31">
        <f>C21</f>
        <v>20000</v>
      </c>
      <c r="D10" s="31">
        <v>11566</v>
      </c>
      <c r="E10" s="130">
        <f>C10+D10</f>
        <v>31566</v>
      </c>
      <c r="F10" s="31">
        <v>1445</v>
      </c>
      <c r="G10" s="31">
        <f>E10+F10</f>
        <v>33011</v>
      </c>
      <c r="H10" s="31">
        <f>H26</f>
        <v>1145</v>
      </c>
      <c r="I10" s="31">
        <f>G10+H10</f>
        <v>34156</v>
      </c>
      <c r="J10" s="31">
        <f ca="1">J21</f>
        <v>6072</v>
      </c>
      <c r="K10" s="31">
        <f ca="1">I10+J10</f>
        <v>40228</v>
      </c>
      <c r="L10" s="31">
        <v>13560</v>
      </c>
      <c r="M10" s="31">
        <f ca="1">K10+L10</f>
        <v>53788</v>
      </c>
      <c r="N10" s="31">
        <f>N21</f>
        <v>59160.099999999991</v>
      </c>
      <c r="O10" s="31">
        <f ca="1">M10+N10</f>
        <v>112948.09999999999</v>
      </c>
    </row>
    <row r="11" spans="1:15" ht="46.5" hidden="1" customHeight="1">
      <c r="A11" s="124" t="s">
        <v>66</v>
      </c>
      <c r="B11" s="135" t="s">
        <v>44</v>
      </c>
      <c r="C11" s="31">
        <f>SUM(C13:C14)</f>
        <v>20000</v>
      </c>
      <c r="D11" s="31"/>
      <c r="E11" s="130">
        <f t="shared" ref="E11:E20" si="0">C11+D11</f>
        <v>20000</v>
      </c>
      <c r="F11" s="31"/>
      <c r="G11" s="31">
        <f t="shared" ref="G11:G29" si="1">E11+F11</f>
        <v>20000</v>
      </c>
      <c r="H11" s="31"/>
      <c r="I11" s="31">
        <f t="shared" ref="I11:I29" si="2">G11+H11</f>
        <v>20000</v>
      </c>
      <c r="J11" s="31"/>
      <c r="K11" s="31">
        <f t="shared" ref="K11:K29" si="3">I11+J11</f>
        <v>20000</v>
      </c>
      <c r="L11" s="31"/>
      <c r="M11" s="31">
        <f t="shared" ref="M11:M29" si="4">K11+L11</f>
        <v>20000</v>
      </c>
      <c r="N11" s="31"/>
      <c r="O11" s="31">
        <f t="shared" ref="O11:O21" si="5">M11+N11</f>
        <v>20000</v>
      </c>
    </row>
    <row r="12" spans="1:15" ht="31.5" hidden="1" customHeight="1">
      <c r="A12" s="7" t="s">
        <v>67</v>
      </c>
      <c r="B12" s="9" t="s">
        <v>134</v>
      </c>
      <c r="C12" s="136">
        <f>C13</f>
        <v>20000</v>
      </c>
      <c r="D12" s="136"/>
      <c r="E12" s="130">
        <f t="shared" si="0"/>
        <v>20000</v>
      </c>
      <c r="F12" s="136"/>
      <c r="G12" s="31">
        <f t="shared" si="1"/>
        <v>20000</v>
      </c>
      <c r="H12" s="136"/>
      <c r="I12" s="31">
        <f t="shared" si="2"/>
        <v>20000</v>
      </c>
      <c r="J12" s="136"/>
      <c r="K12" s="31">
        <f t="shared" si="3"/>
        <v>20000</v>
      </c>
      <c r="L12" s="136"/>
      <c r="M12" s="31">
        <f t="shared" si="4"/>
        <v>20000</v>
      </c>
      <c r="N12" s="136"/>
      <c r="O12" s="31">
        <f t="shared" si="5"/>
        <v>20000</v>
      </c>
    </row>
    <row r="13" spans="1:15" ht="44.25" hidden="1" customHeight="1">
      <c r="A13" s="7" t="s">
        <v>68</v>
      </c>
      <c r="B13" s="9" t="s">
        <v>135</v>
      </c>
      <c r="C13" s="136">
        <v>20000</v>
      </c>
      <c r="D13" s="136"/>
      <c r="E13" s="130">
        <f t="shared" si="0"/>
        <v>20000</v>
      </c>
      <c r="F13" s="136"/>
      <c r="G13" s="31">
        <f t="shared" si="1"/>
        <v>20000</v>
      </c>
      <c r="H13" s="136"/>
      <c r="I13" s="31">
        <f t="shared" si="2"/>
        <v>20000</v>
      </c>
      <c r="J13" s="136"/>
      <c r="K13" s="31">
        <f t="shared" si="3"/>
        <v>20000</v>
      </c>
      <c r="L13" s="136"/>
      <c r="M13" s="31">
        <f t="shared" si="4"/>
        <v>20000</v>
      </c>
      <c r="N13" s="136"/>
      <c r="O13" s="31">
        <f t="shared" si="5"/>
        <v>20000</v>
      </c>
    </row>
    <row r="14" spans="1:15" ht="38.25" hidden="1" customHeight="1">
      <c r="A14" s="7" t="s">
        <v>136</v>
      </c>
      <c r="B14" s="126" t="s">
        <v>137</v>
      </c>
      <c r="C14" s="136">
        <f>C15</f>
        <v>0</v>
      </c>
      <c r="D14" s="136"/>
      <c r="E14" s="130">
        <f t="shared" si="0"/>
        <v>0</v>
      </c>
      <c r="F14" s="136"/>
      <c r="G14" s="31">
        <f t="shared" si="1"/>
        <v>0</v>
      </c>
      <c r="H14" s="136"/>
      <c r="I14" s="31">
        <f t="shared" si="2"/>
        <v>0</v>
      </c>
      <c r="J14" s="136"/>
      <c r="K14" s="31">
        <f t="shared" si="3"/>
        <v>0</v>
      </c>
      <c r="L14" s="136"/>
      <c r="M14" s="31">
        <f t="shared" si="4"/>
        <v>0</v>
      </c>
      <c r="N14" s="136"/>
      <c r="O14" s="31">
        <f t="shared" si="5"/>
        <v>0</v>
      </c>
    </row>
    <row r="15" spans="1:15" ht="49.5" hidden="1" customHeight="1">
      <c r="A15" s="7" t="s">
        <v>138</v>
      </c>
      <c r="B15" s="126" t="s">
        <v>139</v>
      </c>
      <c r="C15" s="136">
        <v>0</v>
      </c>
      <c r="D15" s="136"/>
      <c r="E15" s="130">
        <f t="shared" si="0"/>
        <v>0</v>
      </c>
      <c r="F15" s="136"/>
      <c r="G15" s="31">
        <f t="shared" si="1"/>
        <v>0</v>
      </c>
      <c r="H15" s="136"/>
      <c r="I15" s="31">
        <f t="shared" si="2"/>
        <v>0</v>
      </c>
      <c r="J15" s="136"/>
      <c r="K15" s="31">
        <f t="shared" si="3"/>
        <v>0</v>
      </c>
      <c r="L15" s="136"/>
      <c r="M15" s="31">
        <f t="shared" si="4"/>
        <v>0</v>
      </c>
      <c r="N15" s="136"/>
      <c r="O15" s="31">
        <f t="shared" si="5"/>
        <v>0</v>
      </c>
    </row>
    <row r="16" spans="1:15" ht="40.5" hidden="1" customHeight="1">
      <c r="A16" s="124" t="s">
        <v>69</v>
      </c>
      <c r="B16" s="135" t="s">
        <v>140</v>
      </c>
      <c r="C16" s="137">
        <f>SUM(C18:C19)</f>
        <v>0</v>
      </c>
      <c r="D16" s="137"/>
      <c r="E16" s="130">
        <f t="shared" si="0"/>
        <v>0</v>
      </c>
      <c r="F16" s="137"/>
      <c r="G16" s="31">
        <f t="shared" si="1"/>
        <v>0</v>
      </c>
      <c r="H16" s="137"/>
      <c r="I16" s="31">
        <f t="shared" si="2"/>
        <v>0</v>
      </c>
      <c r="J16" s="137"/>
      <c r="K16" s="31">
        <f t="shared" si="3"/>
        <v>0</v>
      </c>
      <c r="L16" s="137"/>
      <c r="M16" s="31">
        <f t="shared" si="4"/>
        <v>0</v>
      </c>
      <c r="N16" s="137"/>
      <c r="O16" s="31">
        <f t="shared" si="5"/>
        <v>0</v>
      </c>
    </row>
    <row r="17" spans="1:15" ht="57" hidden="1" customHeight="1">
      <c r="A17" s="7" t="s">
        <v>141</v>
      </c>
      <c r="B17" s="9" t="s">
        <v>142</v>
      </c>
      <c r="C17" s="138">
        <v>0</v>
      </c>
      <c r="D17" s="138">
        <v>0</v>
      </c>
      <c r="E17" s="130">
        <f t="shared" si="0"/>
        <v>0</v>
      </c>
      <c r="F17" s="138"/>
      <c r="G17" s="31">
        <f t="shared" si="1"/>
        <v>0</v>
      </c>
      <c r="H17" s="138"/>
      <c r="I17" s="31">
        <f t="shared" si="2"/>
        <v>0</v>
      </c>
      <c r="J17" s="138"/>
      <c r="K17" s="31">
        <f t="shared" si="3"/>
        <v>0</v>
      </c>
      <c r="L17" s="138"/>
      <c r="M17" s="31">
        <f t="shared" si="4"/>
        <v>0</v>
      </c>
      <c r="N17" s="138"/>
      <c r="O17" s="31">
        <f t="shared" si="5"/>
        <v>0</v>
      </c>
    </row>
    <row r="18" spans="1:15" ht="61.5" hidden="1" customHeight="1">
      <c r="A18" s="7" t="s">
        <v>143</v>
      </c>
      <c r="B18" s="126" t="s">
        <v>144</v>
      </c>
      <c r="C18" s="138">
        <v>0</v>
      </c>
      <c r="D18" s="138">
        <v>0</v>
      </c>
      <c r="E18" s="130">
        <f t="shared" si="0"/>
        <v>0</v>
      </c>
      <c r="F18" s="138"/>
      <c r="G18" s="31">
        <f t="shared" si="1"/>
        <v>0</v>
      </c>
      <c r="H18" s="138"/>
      <c r="I18" s="31">
        <f t="shared" si="2"/>
        <v>0</v>
      </c>
      <c r="J18" s="138"/>
      <c r="K18" s="31">
        <f t="shared" si="3"/>
        <v>0</v>
      </c>
      <c r="L18" s="138"/>
      <c r="M18" s="31">
        <f t="shared" si="4"/>
        <v>0</v>
      </c>
      <c r="N18" s="138"/>
      <c r="O18" s="31">
        <f t="shared" si="5"/>
        <v>0</v>
      </c>
    </row>
    <row r="19" spans="1:15" ht="51" hidden="1" customHeight="1">
      <c r="A19" s="7" t="s">
        <v>145</v>
      </c>
      <c r="B19" s="126" t="s">
        <v>150</v>
      </c>
      <c r="C19" s="138">
        <f>C20</f>
        <v>0</v>
      </c>
      <c r="D19" s="138">
        <f>D20</f>
        <v>0</v>
      </c>
      <c r="E19" s="130">
        <f t="shared" si="0"/>
        <v>0</v>
      </c>
      <c r="F19" s="138"/>
      <c r="G19" s="31">
        <f t="shared" si="1"/>
        <v>0</v>
      </c>
      <c r="H19" s="138"/>
      <c r="I19" s="31">
        <f t="shared" si="2"/>
        <v>0</v>
      </c>
      <c r="J19" s="138"/>
      <c r="K19" s="31">
        <f t="shared" si="3"/>
        <v>0</v>
      </c>
      <c r="L19" s="138"/>
      <c r="M19" s="31">
        <f t="shared" si="4"/>
        <v>0</v>
      </c>
      <c r="N19" s="138"/>
      <c r="O19" s="31">
        <f t="shared" si="5"/>
        <v>0</v>
      </c>
    </row>
    <row r="20" spans="1:15" ht="66.75" hidden="1" customHeight="1">
      <c r="A20" s="7" t="s">
        <v>146</v>
      </c>
      <c r="B20" s="126" t="s">
        <v>147</v>
      </c>
      <c r="C20" s="138">
        <v>0</v>
      </c>
      <c r="D20" s="138">
        <v>0</v>
      </c>
      <c r="E20" s="130">
        <f t="shared" si="0"/>
        <v>0</v>
      </c>
      <c r="F20" s="138"/>
      <c r="G20" s="31">
        <f t="shared" si="1"/>
        <v>0</v>
      </c>
      <c r="H20" s="138"/>
      <c r="I20" s="31">
        <f t="shared" si="2"/>
        <v>0</v>
      </c>
      <c r="J20" s="138"/>
      <c r="K20" s="31">
        <f t="shared" si="3"/>
        <v>0</v>
      </c>
      <c r="L20" s="138"/>
      <c r="M20" s="31">
        <f t="shared" si="4"/>
        <v>0</v>
      </c>
      <c r="N20" s="138"/>
      <c r="O20" s="31">
        <f t="shared" si="5"/>
        <v>0</v>
      </c>
    </row>
    <row r="21" spans="1:15" ht="31.5" customHeight="1">
      <c r="A21" s="124" t="s">
        <v>598</v>
      </c>
      <c r="B21" s="125" t="s">
        <v>599</v>
      </c>
      <c r="C21" s="127">
        <f>C22+C26</f>
        <v>20000</v>
      </c>
      <c r="D21" s="127">
        <f>D26+D22</f>
        <v>11566.000000000004</v>
      </c>
      <c r="E21" s="130">
        <f>C21+D21</f>
        <v>31566.000000000004</v>
      </c>
      <c r="F21" s="127">
        <f>F22+F26</f>
        <v>1445</v>
      </c>
      <c r="G21" s="31">
        <f t="shared" si="1"/>
        <v>33011</v>
      </c>
      <c r="H21" s="127">
        <v>1145</v>
      </c>
      <c r="I21" s="31">
        <f t="shared" si="2"/>
        <v>34156</v>
      </c>
      <c r="J21" s="155">
        <f ca="1">J22+J26</f>
        <v>6072</v>
      </c>
      <c r="K21" s="31">
        <f t="shared" ca="1" si="3"/>
        <v>40228</v>
      </c>
      <c r="L21" s="155">
        <f>L28</f>
        <v>13560</v>
      </c>
      <c r="M21" s="31">
        <f t="shared" ca="1" si="4"/>
        <v>53788</v>
      </c>
      <c r="N21" s="155">
        <f>N22+N26</f>
        <v>59160.099999999991</v>
      </c>
      <c r="O21" s="31">
        <f t="shared" ca="1" si="5"/>
        <v>112948.09999999999</v>
      </c>
    </row>
    <row r="22" spans="1:15" ht="27.75" customHeight="1">
      <c r="A22" s="7" t="s">
        <v>600</v>
      </c>
      <c r="B22" s="125" t="s">
        <v>601</v>
      </c>
      <c r="C22" s="127">
        <f t="shared" ref="C22" si="6">C23</f>
        <v>-1058703.3</v>
      </c>
      <c r="D22" s="127">
        <f>D24</f>
        <v>-27028.3</v>
      </c>
      <c r="E22" s="130">
        <f t="shared" ref="E22:E29" si="7">C22+D22</f>
        <v>-1085731.6000000001</v>
      </c>
      <c r="F22" s="127"/>
      <c r="G22" s="31">
        <f t="shared" si="1"/>
        <v>-1085731.6000000001</v>
      </c>
      <c r="H22" s="127"/>
      <c r="I22" s="31">
        <f t="shared" si="2"/>
        <v>-1085731.6000000001</v>
      </c>
      <c r="J22" s="155">
        <f t="shared" ref="J22:J24" ca="1" si="8">J23</f>
        <v>1399</v>
      </c>
      <c r="K22" s="31">
        <f t="shared" ca="1" si="3"/>
        <v>-1084332.6000000001</v>
      </c>
      <c r="L22" s="155"/>
      <c r="M22" s="31">
        <f t="shared" ca="1" si="4"/>
        <v>-1084332.6000000001</v>
      </c>
      <c r="N22" s="155">
        <f>N23</f>
        <v>-6778.8</v>
      </c>
      <c r="O22" s="31">
        <f ca="1">M22+N22</f>
        <v>-1091111.4000000001</v>
      </c>
    </row>
    <row r="23" spans="1:15" ht="25.5">
      <c r="A23" s="7" t="s">
        <v>602</v>
      </c>
      <c r="B23" s="126" t="s">
        <v>603</v>
      </c>
      <c r="C23" s="129">
        <f>C24</f>
        <v>-1058703.3</v>
      </c>
      <c r="D23" s="127">
        <f>D24</f>
        <v>-27028.3</v>
      </c>
      <c r="E23" s="130">
        <f t="shared" si="7"/>
        <v>-1085731.6000000001</v>
      </c>
      <c r="F23" s="127"/>
      <c r="G23" s="31">
        <f t="shared" si="1"/>
        <v>-1085731.6000000001</v>
      </c>
      <c r="H23" s="127"/>
      <c r="I23" s="31">
        <f t="shared" si="2"/>
        <v>-1085731.6000000001</v>
      </c>
      <c r="J23" s="155">
        <f t="shared" ca="1" si="8"/>
        <v>1399</v>
      </c>
      <c r="K23" s="31">
        <f t="shared" ca="1" si="3"/>
        <v>-1084332.6000000001</v>
      </c>
      <c r="L23" s="155"/>
      <c r="M23" s="31">
        <f t="shared" ca="1" si="4"/>
        <v>-1084332.6000000001</v>
      </c>
      <c r="N23" s="155">
        <f>N24</f>
        <v>-6778.8</v>
      </c>
      <c r="O23" s="31">
        <f ca="1">M23+N23</f>
        <v>-1091111.4000000001</v>
      </c>
    </row>
    <row r="24" spans="1:15" ht="25.5" customHeight="1">
      <c r="A24" s="7" t="s">
        <v>604</v>
      </c>
      <c r="B24" s="126" t="s">
        <v>605</v>
      </c>
      <c r="C24" s="128">
        <f t="shared" ref="C24" si="9">C25</f>
        <v>-1058703.3</v>
      </c>
      <c r="D24" s="128">
        <f>D25</f>
        <v>-27028.3</v>
      </c>
      <c r="E24" s="129">
        <f t="shared" si="7"/>
        <v>-1085731.6000000001</v>
      </c>
      <c r="F24" s="128"/>
      <c r="G24" s="31">
        <f t="shared" si="1"/>
        <v>-1085731.6000000001</v>
      </c>
      <c r="H24" s="128"/>
      <c r="I24" s="31">
        <f t="shared" si="2"/>
        <v>-1085731.6000000001</v>
      </c>
      <c r="J24" s="144">
        <f t="shared" ca="1" si="8"/>
        <v>1399</v>
      </c>
      <c r="K24" s="31">
        <f t="shared" ca="1" si="3"/>
        <v>-1084332.6000000001</v>
      </c>
      <c r="L24" s="144"/>
      <c r="M24" s="31">
        <f t="shared" ca="1" si="4"/>
        <v>-1084332.6000000001</v>
      </c>
      <c r="N24" s="144">
        <f>N25</f>
        <v>-6778.8</v>
      </c>
      <c r="O24" s="31">
        <f ca="1">M24+N24</f>
        <v>-1091111.4000000001</v>
      </c>
    </row>
    <row r="25" spans="1:15" ht="40.5" customHeight="1">
      <c r="A25" s="7" t="s">
        <v>606</v>
      </c>
      <c r="B25" s="126" t="s">
        <v>607</v>
      </c>
      <c r="C25" s="129">
        <v>-1058703.3</v>
      </c>
      <c r="D25" s="128">
        <v>-27028.3</v>
      </c>
      <c r="E25" s="129">
        <f t="shared" si="7"/>
        <v>-1085731.6000000001</v>
      </c>
      <c r="F25" s="128"/>
      <c r="G25" s="31">
        <f t="shared" si="1"/>
        <v>-1085731.6000000001</v>
      </c>
      <c r="H25" s="128"/>
      <c r="I25" s="31">
        <f t="shared" si="2"/>
        <v>-1085731.6000000001</v>
      </c>
      <c r="J25" s="144">
        <f ca="1">O25-I25</f>
        <v>1399</v>
      </c>
      <c r="K25" s="31">
        <f t="shared" ca="1" si="3"/>
        <v>-1084332.6000000001</v>
      </c>
      <c r="L25" s="144"/>
      <c r="M25" s="31">
        <f ca="1">K25+L25</f>
        <v>-1084332.6000000001</v>
      </c>
      <c r="N25" s="144">
        <v>-6778.8</v>
      </c>
      <c r="O25" s="31">
        <f ca="1">M25+N25</f>
        <v>-1091111.4000000001</v>
      </c>
    </row>
    <row r="26" spans="1:15" ht="23.25" customHeight="1">
      <c r="A26" s="7" t="s">
        <v>608</v>
      </c>
      <c r="B26" s="125" t="s">
        <v>609</v>
      </c>
      <c r="C26" s="127">
        <f t="shared" ref="C26" si="10">C27</f>
        <v>1078703.3</v>
      </c>
      <c r="D26" s="127">
        <f>D27</f>
        <v>38594.300000000003</v>
      </c>
      <c r="E26" s="130">
        <f t="shared" si="7"/>
        <v>1117297.6000000001</v>
      </c>
      <c r="F26" s="127">
        <f>F27</f>
        <v>1445</v>
      </c>
      <c r="G26" s="31">
        <f t="shared" si="1"/>
        <v>1118742.6000000001</v>
      </c>
      <c r="H26" s="127">
        <f>H27</f>
        <v>1145</v>
      </c>
      <c r="I26" s="31">
        <f t="shared" si="2"/>
        <v>1119887.6000000001</v>
      </c>
      <c r="J26" s="155">
        <f t="shared" ref="J26:J28" si="11">J27</f>
        <v>4673</v>
      </c>
      <c r="K26" s="31">
        <f t="shared" si="3"/>
        <v>1124560.6000000001</v>
      </c>
      <c r="L26" s="155">
        <f>L27</f>
        <v>13560</v>
      </c>
      <c r="M26" s="31">
        <f t="shared" si="4"/>
        <v>1138120.6000000001</v>
      </c>
      <c r="N26" s="155">
        <f>N27</f>
        <v>65938.899999999994</v>
      </c>
      <c r="O26" s="31">
        <f>M26+N26</f>
        <v>1204059.5</v>
      </c>
    </row>
    <row r="27" spans="1:15" ht="28.5" customHeight="1">
      <c r="A27" s="7" t="s">
        <v>610</v>
      </c>
      <c r="B27" s="126" t="s">
        <v>611</v>
      </c>
      <c r="C27" s="130">
        <f>C28</f>
        <v>1078703.3</v>
      </c>
      <c r="D27" s="127">
        <f>D28</f>
        <v>38594.300000000003</v>
      </c>
      <c r="E27" s="130">
        <f t="shared" si="7"/>
        <v>1117297.6000000001</v>
      </c>
      <c r="F27" s="127">
        <f>F28</f>
        <v>1445</v>
      </c>
      <c r="G27" s="136">
        <f t="shared" si="1"/>
        <v>1118742.6000000001</v>
      </c>
      <c r="H27" s="128">
        <f>H28</f>
        <v>1145</v>
      </c>
      <c r="I27" s="136">
        <f t="shared" si="2"/>
        <v>1119887.6000000001</v>
      </c>
      <c r="J27" s="155">
        <f t="shared" si="11"/>
        <v>4673</v>
      </c>
      <c r="K27" s="31">
        <f t="shared" si="3"/>
        <v>1124560.6000000001</v>
      </c>
      <c r="L27" s="155">
        <f>L28</f>
        <v>13560</v>
      </c>
      <c r="M27" s="31">
        <f t="shared" si="4"/>
        <v>1138120.6000000001</v>
      </c>
      <c r="N27" s="155">
        <f>N28</f>
        <v>65938.899999999994</v>
      </c>
      <c r="O27" s="31">
        <f t="shared" ref="O27:O29" si="12">M27+N27</f>
        <v>1204059.5</v>
      </c>
    </row>
    <row r="28" spans="1:15" ht="31.5" customHeight="1">
      <c r="A28" s="7" t="s">
        <v>612</v>
      </c>
      <c r="B28" s="126" t="s">
        <v>613</v>
      </c>
      <c r="C28" s="128">
        <f>C29</f>
        <v>1078703.3</v>
      </c>
      <c r="D28" s="128">
        <f>D29</f>
        <v>38594.300000000003</v>
      </c>
      <c r="E28" s="129">
        <f t="shared" si="7"/>
        <v>1117297.6000000001</v>
      </c>
      <c r="F28" s="128">
        <f>F29</f>
        <v>1445</v>
      </c>
      <c r="G28" s="136">
        <f t="shared" si="1"/>
        <v>1118742.6000000001</v>
      </c>
      <c r="H28" s="128">
        <f>H29</f>
        <v>1145</v>
      </c>
      <c r="I28" s="136">
        <f t="shared" si="2"/>
        <v>1119887.6000000001</v>
      </c>
      <c r="J28" s="144">
        <f t="shared" si="11"/>
        <v>4673</v>
      </c>
      <c r="K28" s="31">
        <f t="shared" si="3"/>
        <v>1124560.6000000001</v>
      </c>
      <c r="L28" s="144">
        <f>L29</f>
        <v>13560</v>
      </c>
      <c r="M28" s="31">
        <f t="shared" si="4"/>
        <v>1138120.6000000001</v>
      </c>
      <c r="N28" s="144">
        <f>N29</f>
        <v>65938.899999999994</v>
      </c>
      <c r="O28" s="31">
        <f t="shared" si="12"/>
        <v>1204059.5</v>
      </c>
    </row>
    <row r="29" spans="1:15" ht="36.75" customHeight="1">
      <c r="A29" s="7" t="s">
        <v>614</v>
      </c>
      <c r="B29" s="126" t="s">
        <v>615</v>
      </c>
      <c r="C29" s="129">
        <v>1078703.3</v>
      </c>
      <c r="D29" s="129">
        <v>38594.300000000003</v>
      </c>
      <c r="E29" s="129">
        <f t="shared" si="7"/>
        <v>1117297.6000000001</v>
      </c>
      <c r="F29" s="129">
        <v>1445</v>
      </c>
      <c r="G29" s="136">
        <f t="shared" si="1"/>
        <v>1118742.6000000001</v>
      </c>
      <c r="H29" s="129">
        <v>1145</v>
      </c>
      <c r="I29" s="136">
        <f t="shared" si="2"/>
        <v>1119887.6000000001</v>
      </c>
      <c r="J29" s="136">
        <v>4673</v>
      </c>
      <c r="K29" s="31">
        <f t="shared" si="3"/>
        <v>1124560.6000000001</v>
      </c>
      <c r="L29" s="136">
        <v>13560</v>
      </c>
      <c r="M29" s="31">
        <f t="shared" si="4"/>
        <v>1138120.6000000001</v>
      </c>
      <c r="N29" s="136">
        <v>65938.899999999994</v>
      </c>
      <c r="O29" s="31">
        <f t="shared" si="12"/>
        <v>1204059.5</v>
      </c>
    </row>
    <row r="1048576" spans="5:5">
      <c r="E1048576" s="147">
        <f>SUM(E1:E1048575)</f>
        <v>249396</v>
      </c>
    </row>
  </sheetData>
  <mergeCells count="5">
    <mergeCell ref="B5:O5"/>
    <mergeCell ref="A4:O4"/>
    <mergeCell ref="A7:O7"/>
    <mergeCell ref="B6:O6"/>
    <mergeCell ref="E3:O3"/>
  </mergeCells>
  <pageMargins left="0.59055118110236227" right="0.59055118110236227" top="0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вед23-25</vt:lpstr>
      <vt:lpstr>фун23-25</vt:lpstr>
      <vt:lpstr>пр23-25</vt:lpstr>
      <vt:lpstr>ист23-24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2023-09-01T07:51:27Z</cp:lastPrinted>
  <dcterms:created xsi:type="dcterms:W3CDTF">1996-10-14T23:33:28Z</dcterms:created>
  <dcterms:modified xsi:type="dcterms:W3CDTF">2023-09-05T12:38:20Z</dcterms:modified>
</cp:coreProperties>
</file>