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858" activeTab="4"/>
  </bookViews>
  <sheets>
    <sheet name="д.23-25" sheetId="55" r:id="rId1"/>
    <sheet name="вед23-25" sheetId="57" r:id="rId2"/>
    <sheet name="фун23-25" sheetId="71" r:id="rId3"/>
    <sheet name="пр23-25" sheetId="58" r:id="rId4"/>
    <sheet name="ист23-24" sheetId="59" r:id="rId5"/>
  </sheets>
  <calcPr calcId="124519"/>
</workbook>
</file>

<file path=xl/calcChain.xml><?xml version="1.0" encoding="utf-8"?>
<calcChain xmlns="http://schemas.openxmlformats.org/spreadsheetml/2006/main">
  <c r="E10" i="59"/>
  <c r="F240" i="58"/>
  <c r="G240"/>
  <c r="G250"/>
  <c r="H250"/>
  <c r="H251"/>
  <c r="F201"/>
  <c r="G201"/>
  <c r="F202"/>
  <c r="G202"/>
  <c r="G203"/>
  <c r="F186"/>
  <c r="F183" s="1"/>
  <c r="G186"/>
  <c r="F187"/>
  <c r="G187"/>
  <c r="E188"/>
  <c r="F188"/>
  <c r="G188"/>
  <c r="G183"/>
  <c r="G199"/>
  <c r="G319" i="71"/>
  <c r="G320"/>
  <c r="E320"/>
  <c r="F319"/>
  <c r="F320"/>
  <c r="F321"/>
  <c r="G321"/>
  <c r="F322"/>
  <c r="G322"/>
  <c r="F327"/>
  <c r="G327"/>
  <c r="G331"/>
  <c r="G153"/>
  <c r="G154"/>
  <c r="G155"/>
  <c r="G115"/>
  <c r="H115" s="1"/>
  <c r="G116"/>
  <c r="H116" s="1"/>
  <c r="G117"/>
  <c r="H117" s="1"/>
  <c r="H118"/>
  <c r="H88" i="57"/>
  <c r="I88" s="1"/>
  <c r="H256" l="1"/>
  <c r="H257"/>
  <c r="H13"/>
  <c r="H83"/>
  <c r="H87"/>
  <c r="I87" s="1"/>
  <c r="H89"/>
  <c r="I89" s="1"/>
  <c r="I90"/>
  <c r="E23" i="59" l="1"/>
  <c r="E22" s="1"/>
  <c r="E21" s="1"/>
  <c r="E24"/>
  <c r="E28"/>
  <c r="E27" s="1"/>
  <c r="E26" s="1"/>
  <c r="D24"/>
  <c r="D23" s="1"/>
  <c r="C24"/>
  <c r="C23" s="1"/>
  <c r="C22" s="1"/>
  <c r="C21" s="1"/>
  <c r="C28"/>
  <c r="C27" s="1"/>
  <c r="C26" s="1"/>
  <c r="C10" s="1"/>
  <c r="G178" i="71"/>
  <c r="H179"/>
  <c r="D22" i="59" l="1"/>
  <c r="G216" i="58"/>
  <c r="G180"/>
  <c r="G179" s="1"/>
  <c r="G178" s="1"/>
  <c r="G172" s="1"/>
  <c r="G193"/>
  <c r="G168"/>
  <c r="G167" s="1"/>
  <c r="G166" s="1"/>
  <c r="G165" s="1"/>
  <c r="G164" s="1"/>
  <c r="F206"/>
  <c r="G206"/>
  <c r="F205"/>
  <c r="G205"/>
  <c r="G212"/>
  <c r="G210" s="1"/>
  <c r="G209" s="1"/>
  <c r="F212"/>
  <c r="F210" s="1"/>
  <c r="F209" s="1"/>
  <c r="F62"/>
  <c r="F95"/>
  <c r="F94" s="1"/>
  <c r="F93" s="1"/>
  <c r="F101"/>
  <c r="F103"/>
  <c r="F40"/>
  <c r="F39" s="1"/>
  <c r="F38" s="1"/>
  <c r="F37" s="1"/>
  <c r="F31" s="1"/>
  <c r="F231"/>
  <c r="F216" s="1"/>
  <c r="H16"/>
  <c r="H19"/>
  <c r="H20"/>
  <c r="H22"/>
  <c r="H23"/>
  <c r="H24"/>
  <c r="H25"/>
  <c r="H27"/>
  <c r="H30"/>
  <c r="H36"/>
  <c r="H41"/>
  <c r="H43"/>
  <c r="H44"/>
  <c r="H45"/>
  <c r="H46"/>
  <c r="H47"/>
  <c r="H51"/>
  <c r="H52"/>
  <c r="H56"/>
  <c r="H57"/>
  <c r="H58"/>
  <c r="H61"/>
  <c r="H63"/>
  <c r="H64"/>
  <c r="H67"/>
  <c r="H71"/>
  <c r="H75"/>
  <c r="H79"/>
  <c r="H83"/>
  <c r="H89"/>
  <c r="H90"/>
  <c r="H91"/>
  <c r="H96"/>
  <c r="H98"/>
  <c r="H102"/>
  <c r="H104"/>
  <c r="H105"/>
  <c r="H106"/>
  <c r="H107"/>
  <c r="H108"/>
  <c r="H109"/>
  <c r="H114"/>
  <c r="H116"/>
  <c r="H117"/>
  <c r="H123"/>
  <c r="H124"/>
  <c r="H128"/>
  <c r="H132"/>
  <c r="H136"/>
  <c r="H139"/>
  <c r="H141"/>
  <c r="H143"/>
  <c r="H149"/>
  <c r="H150"/>
  <c r="H156"/>
  <c r="H157"/>
  <c r="H159"/>
  <c r="H160"/>
  <c r="H163"/>
  <c r="H169"/>
  <c r="H171"/>
  <c r="H177"/>
  <c r="H181"/>
  <c r="H182"/>
  <c r="H184"/>
  <c r="H185"/>
  <c r="H190"/>
  <c r="H192"/>
  <c r="H194"/>
  <c r="H196"/>
  <c r="H198"/>
  <c r="H200"/>
  <c r="H204"/>
  <c r="H207"/>
  <c r="H208"/>
  <c r="H211"/>
  <c r="H212"/>
  <c r="H219"/>
  <c r="H222"/>
  <c r="H225"/>
  <c r="H228"/>
  <c r="H230"/>
  <c r="H232"/>
  <c r="H235"/>
  <c r="H237"/>
  <c r="H239"/>
  <c r="H242"/>
  <c r="H245"/>
  <c r="H247"/>
  <c r="H249"/>
  <c r="H253"/>
  <c r="H255"/>
  <c r="H261"/>
  <c r="H263"/>
  <c r="H266"/>
  <c r="H268"/>
  <c r="H269"/>
  <c r="E200" i="71"/>
  <c r="H16"/>
  <c r="H18"/>
  <c r="H23"/>
  <c r="H25"/>
  <c r="H26"/>
  <c r="H31"/>
  <c r="H32"/>
  <c r="H33"/>
  <c r="H36"/>
  <c r="H38"/>
  <c r="H39"/>
  <c r="H44"/>
  <c r="H46"/>
  <c r="H47"/>
  <c r="H51"/>
  <c r="H53"/>
  <c r="H57"/>
  <c r="H59"/>
  <c r="H64"/>
  <c r="H69"/>
  <c r="H70"/>
  <c r="H75"/>
  <c r="H78"/>
  <c r="H84"/>
  <c r="H85"/>
  <c r="H86"/>
  <c r="H91"/>
  <c r="H95"/>
  <c r="H99"/>
  <c r="H103"/>
  <c r="H106"/>
  <c r="H111"/>
  <c r="H113"/>
  <c r="H114"/>
  <c r="H123"/>
  <c r="H125"/>
  <c r="H126"/>
  <c r="H128"/>
  <c r="H129"/>
  <c r="H130"/>
  <c r="H131"/>
  <c r="H135"/>
  <c r="H139"/>
  <c r="H142"/>
  <c r="H147"/>
  <c r="H151"/>
  <c r="H156"/>
  <c r="H157"/>
  <c r="H159"/>
  <c r="H160"/>
  <c r="H167"/>
  <c r="H168"/>
  <c r="H170"/>
  <c r="H172"/>
  <c r="H176"/>
  <c r="H177"/>
  <c r="H181"/>
  <c r="H188"/>
  <c r="H189"/>
  <c r="H191"/>
  <c r="H192"/>
  <c r="H193"/>
  <c r="H198"/>
  <c r="H199"/>
  <c r="H201"/>
  <c r="H202"/>
  <c r="H203"/>
  <c r="H204"/>
  <c r="H205"/>
  <c r="H206"/>
  <c r="H207"/>
  <c r="F200" s="1"/>
  <c r="H209"/>
  <c r="H215"/>
  <c r="H219"/>
  <c r="H220"/>
  <c r="H222"/>
  <c r="H223"/>
  <c r="H224"/>
  <c r="H229"/>
  <c r="H234"/>
  <c r="H235"/>
  <c r="H239"/>
  <c r="H241"/>
  <c r="H248"/>
  <c r="H250"/>
  <c r="H252"/>
  <c r="H253"/>
  <c r="H254"/>
  <c r="H255"/>
  <c r="H258"/>
  <c r="H259"/>
  <c r="H262"/>
  <c r="H264"/>
  <c r="H265"/>
  <c r="H267"/>
  <c r="H271"/>
  <c r="H275"/>
  <c r="H277"/>
  <c r="H279"/>
  <c r="H280"/>
  <c r="H286"/>
  <c r="H291"/>
  <c r="H293"/>
  <c r="H298"/>
  <c r="H304"/>
  <c r="H309"/>
  <c r="H310"/>
  <c r="H312"/>
  <c r="H313"/>
  <c r="H314"/>
  <c r="H315"/>
  <c r="H316"/>
  <c r="H318"/>
  <c r="H324"/>
  <c r="H326"/>
  <c r="H328"/>
  <c r="H329"/>
  <c r="H330"/>
  <c r="H332"/>
  <c r="H338"/>
  <c r="H344"/>
  <c r="H350"/>
  <c r="H352"/>
  <c r="H355"/>
  <c r="H357"/>
  <c r="G145"/>
  <c r="G144" s="1"/>
  <c r="G143" s="1"/>
  <c r="G127" s="1"/>
  <c r="G104" s="1"/>
  <c r="G146"/>
  <c r="G174"/>
  <c r="G173" s="1"/>
  <c r="G175"/>
  <c r="G152"/>
  <c r="G10" s="1"/>
  <c r="G124"/>
  <c r="G121" s="1"/>
  <c r="G120" s="1"/>
  <c r="G119" s="1"/>
  <c r="G158"/>
  <c r="G206" i="57"/>
  <c r="H206"/>
  <c r="F206"/>
  <c r="I207"/>
  <c r="G180"/>
  <c r="G179" s="1"/>
  <c r="G178" s="1"/>
  <c r="G177" s="1"/>
  <c r="G168" s="1"/>
  <c r="G167" s="1"/>
  <c r="H180"/>
  <c r="H179" s="1"/>
  <c r="H178" s="1"/>
  <c r="H177" s="1"/>
  <c r="H168" s="1"/>
  <c r="H167" s="1"/>
  <c r="H230"/>
  <c r="H229" s="1"/>
  <c r="H228" s="1"/>
  <c r="I19"/>
  <c r="I21"/>
  <c r="I26"/>
  <c r="I28"/>
  <c r="I32"/>
  <c r="I33"/>
  <c r="I37"/>
  <c r="I39"/>
  <c r="I40"/>
  <c r="I41"/>
  <c r="I46"/>
  <c r="I48"/>
  <c r="I52"/>
  <c r="I54"/>
  <c r="I59"/>
  <c r="I65"/>
  <c r="I70"/>
  <c r="I74"/>
  <c r="I78"/>
  <c r="I82"/>
  <c r="I84"/>
  <c r="I86"/>
  <c r="I95"/>
  <c r="I99"/>
  <c r="I102"/>
  <c r="I107"/>
  <c r="I112"/>
  <c r="I113"/>
  <c r="I115"/>
  <c r="I116"/>
  <c r="I117"/>
  <c r="I118"/>
  <c r="I119"/>
  <c r="I121"/>
  <c r="I128"/>
  <c r="I130"/>
  <c r="I131"/>
  <c r="I136"/>
  <c r="I139"/>
  <c r="I145"/>
  <c r="I151"/>
  <c r="I157"/>
  <c r="I159"/>
  <c r="I162"/>
  <c r="I164"/>
  <c r="I165"/>
  <c r="I166"/>
  <c r="I173"/>
  <c r="I175"/>
  <c r="I176"/>
  <c r="I181"/>
  <c r="I188"/>
  <c r="I189"/>
  <c r="I190"/>
  <c r="I195"/>
  <c r="I200"/>
  <c r="I201"/>
  <c r="I202"/>
  <c r="I204"/>
  <c r="I208"/>
  <c r="I211"/>
  <c r="I212"/>
  <c r="I218"/>
  <c r="I220"/>
  <c r="I221"/>
  <c r="I225"/>
  <c r="I231"/>
  <c r="I234"/>
  <c r="I235"/>
  <c r="I238"/>
  <c r="I241"/>
  <c r="I244"/>
  <c r="I247"/>
  <c r="I248"/>
  <c r="I253"/>
  <c r="I255"/>
  <c r="I258"/>
  <c r="I266"/>
  <c r="I267"/>
  <c r="I269"/>
  <c r="I270"/>
  <c r="I271"/>
  <c r="I276"/>
  <c r="I277"/>
  <c r="I279"/>
  <c r="I280"/>
  <c r="I281"/>
  <c r="I282"/>
  <c r="I283"/>
  <c r="I284"/>
  <c r="I285"/>
  <c r="I290"/>
  <c r="I291"/>
  <c r="I293"/>
  <c r="I294"/>
  <c r="I299"/>
  <c r="I300"/>
  <c r="I304"/>
  <c r="I306"/>
  <c r="I312"/>
  <c r="I318"/>
  <c r="I324"/>
  <c r="I330"/>
  <c r="I332"/>
  <c r="I336"/>
  <c r="I337"/>
  <c r="I338"/>
  <c r="I339"/>
  <c r="I340"/>
  <c r="I348"/>
  <c r="I354"/>
  <c r="I356"/>
  <c r="I358"/>
  <c r="I359"/>
  <c r="I360"/>
  <c r="I361"/>
  <c r="I362"/>
  <c r="I365"/>
  <c r="I366"/>
  <c r="I367"/>
  <c r="I370"/>
  <c r="I372"/>
  <c r="I373"/>
  <c r="I377"/>
  <c r="I381"/>
  <c r="I383"/>
  <c r="H210"/>
  <c r="H233"/>
  <c r="H232" s="1"/>
  <c r="H217"/>
  <c r="H219"/>
  <c r="E186" i="71"/>
  <c r="H186" s="1"/>
  <c r="E158"/>
  <c r="H158" s="1"/>
  <c r="F165"/>
  <c r="E187"/>
  <c r="H187" s="1"/>
  <c r="F190"/>
  <c r="G236" i="57"/>
  <c r="G233"/>
  <c r="F233"/>
  <c r="F232" s="1"/>
  <c r="G232"/>
  <c r="E190" i="71"/>
  <c r="H190" s="1"/>
  <c r="F19"/>
  <c r="F28"/>
  <c r="F27" s="1"/>
  <c r="F40"/>
  <c r="F68"/>
  <c r="F67" s="1"/>
  <c r="F154"/>
  <c r="F158"/>
  <c r="F162"/>
  <c r="F161" s="1"/>
  <c r="F178"/>
  <c r="F175"/>
  <c r="F174" s="1"/>
  <c r="F187"/>
  <c r="F186" s="1"/>
  <c r="F185" s="1"/>
  <c r="F184" s="1"/>
  <c r="F183" s="1"/>
  <c r="F197"/>
  <c r="F216"/>
  <c r="F210" s="1"/>
  <c r="F247"/>
  <c r="F251"/>
  <c r="F256"/>
  <c r="F261"/>
  <c r="F260" s="1"/>
  <c r="F263"/>
  <c r="F266"/>
  <c r="F273"/>
  <c r="F272" s="1"/>
  <c r="F278"/>
  <c r="F289"/>
  <c r="F288" s="1"/>
  <c r="F294"/>
  <c r="F299"/>
  <c r="F306"/>
  <c r="F305" s="1"/>
  <c r="F307"/>
  <c r="F334"/>
  <c r="F333" s="1"/>
  <c r="F347"/>
  <c r="F346" s="1"/>
  <c r="F109"/>
  <c r="F108" s="1"/>
  <c r="F107" s="1"/>
  <c r="F104" s="1"/>
  <c r="F79"/>
  <c r="F72"/>
  <c r="F71" s="1"/>
  <c r="G103" i="57"/>
  <c r="G83"/>
  <c r="G353"/>
  <c r="G357"/>
  <c r="G352" s="1"/>
  <c r="G371"/>
  <c r="G368" s="1"/>
  <c r="G278"/>
  <c r="F278"/>
  <c r="I278" s="1"/>
  <c r="G265"/>
  <c r="G287"/>
  <c r="G286" s="1"/>
  <c r="G275"/>
  <c r="G216"/>
  <c r="G229"/>
  <c r="G228" s="1"/>
  <c r="G227" s="1"/>
  <c r="G246"/>
  <c r="G245" s="1"/>
  <c r="G240"/>
  <c r="G239" s="1"/>
  <c r="G243"/>
  <c r="G242" s="1"/>
  <c r="G210"/>
  <c r="G209" s="1"/>
  <c r="G205" s="1"/>
  <c r="G191" s="1"/>
  <c r="G375"/>
  <c r="G374" s="1"/>
  <c r="G378"/>
  <c r="G345"/>
  <c r="G344" s="1"/>
  <c r="G343" s="1"/>
  <c r="G342" s="1"/>
  <c r="G327"/>
  <c r="G326" s="1"/>
  <c r="G325" s="1"/>
  <c r="G321"/>
  <c r="G320" s="1"/>
  <c r="G268"/>
  <c r="G256"/>
  <c r="G250"/>
  <c r="G249" s="1"/>
  <c r="G223"/>
  <c r="G222" s="1"/>
  <c r="G215"/>
  <c r="G214" s="1"/>
  <c r="G160"/>
  <c r="G155"/>
  <c r="G91"/>
  <c r="I232" l="1"/>
  <c r="H215"/>
  <c r="H214" s="1"/>
  <c r="F65" i="71"/>
  <c r="F66"/>
  <c r="F287"/>
  <c r="F268"/>
  <c r="G215" i="58"/>
  <c r="G12" s="1"/>
  <c r="F100"/>
  <c r="F99" s="1"/>
  <c r="F229"/>
  <c r="F92"/>
  <c r="F215" s="1"/>
  <c r="F12" s="1"/>
  <c r="D21" i="59"/>
  <c r="F173" i="71"/>
  <c r="H200"/>
  <c r="F153"/>
  <c r="G264" i="57"/>
  <c r="G263" s="1"/>
  <c r="G262" s="1"/>
  <c r="G261" s="1"/>
  <c r="G351"/>
  <c r="G350" s="1"/>
  <c r="G349" s="1"/>
  <c r="H216"/>
  <c r="H209"/>
  <c r="H205" s="1"/>
  <c r="I233"/>
  <c r="H227"/>
  <c r="G274"/>
  <c r="G273" s="1"/>
  <c r="G272" s="1"/>
  <c r="G260" s="1"/>
  <c r="G259" s="1"/>
  <c r="G226"/>
  <c r="G213" s="1"/>
  <c r="F11" i="71"/>
  <c r="F246"/>
  <c r="F245" s="1"/>
  <c r="F244" s="1"/>
  <c r="F243" s="1"/>
  <c r="F242" s="1"/>
  <c r="F281"/>
  <c r="F196"/>
  <c r="F345"/>
  <c r="F152"/>
  <c r="G341" i="57"/>
  <c r="G319"/>
  <c r="G154"/>
  <c r="G153" s="1"/>
  <c r="G66"/>
  <c r="G29"/>
  <c r="G64"/>
  <c r="F195" i="71" l="1"/>
  <c r="H191" i="57"/>
  <c r="F194" i="71"/>
  <c r="G63" i="57"/>
  <c r="G62" s="1"/>
  <c r="G61" s="1"/>
  <c r="G60" s="1"/>
  <c r="G14" s="1"/>
  <c r="G13" s="1"/>
  <c r="I64"/>
  <c r="H226"/>
  <c r="G152"/>
  <c r="F182" i="71" l="1"/>
  <c r="H213" i="57"/>
  <c r="H12" s="1"/>
  <c r="G122"/>
  <c r="G12" s="1"/>
  <c r="F10" i="71" l="1"/>
  <c r="E68" i="55"/>
  <c r="D83"/>
  <c r="C62"/>
  <c r="C65"/>
  <c r="C75"/>
  <c r="C73" s="1"/>
  <c r="C83"/>
  <c r="D75"/>
  <c r="D73" s="1"/>
  <c r="C61" l="1"/>
  <c r="E88"/>
  <c r="D65"/>
  <c r="D62"/>
  <c r="E87" l="1"/>
  <c r="D61"/>
  <c r="D89" s="1"/>
  <c r="E15"/>
  <c r="E16"/>
  <c r="E18"/>
  <c r="E19"/>
  <c r="E20"/>
  <c r="E21"/>
  <c r="E25"/>
  <c r="E27"/>
  <c r="E28"/>
  <c r="E29"/>
  <c r="E31"/>
  <c r="E32"/>
  <c r="E35"/>
  <c r="E37"/>
  <c r="E38"/>
  <c r="E40"/>
  <c r="E41"/>
  <c r="E42"/>
  <c r="E43"/>
  <c r="E46"/>
  <c r="E47"/>
  <c r="E48"/>
  <c r="E49"/>
  <c r="E51"/>
  <c r="E52"/>
  <c r="E53"/>
  <c r="E54"/>
  <c r="E56"/>
  <c r="E57"/>
  <c r="E58"/>
  <c r="E59"/>
  <c r="E60"/>
  <c r="E64"/>
  <c r="E66"/>
  <c r="E70"/>
  <c r="E72"/>
  <c r="E74"/>
  <c r="E75"/>
  <c r="E76"/>
  <c r="E77"/>
  <c r="E78"/>
  <c r="E79"/>
  <c r="E80"/>
  <c r="E81"/>
  <c r="E82"/>
  <c r="E83"/>
  <c r="E84"/>
  <c r="E85"/>
  <c r="E86"/>
  <c r="F111" i="57"/>
  <c r="I111" s="1"/>
  <c r="I18" i="58"/>
  <c r="J18"/>
  <c r="E18"/>
  <c r="H18" s="1"/>
  <c r="I21"/>
  <c r="J21"/>
  <c r="E21"/>
  <c r="H21" s="1"/>
  <c r="E311" i="71"/>
  <c r="H311" s="1"/>
  <c r="E308"/>
  <c r="H308" s="1"/>
  <c r="E203" i="58"/>
  <c r="E202" l="1"/>
  <c r="H203"/>
  <c r="E62" i="55"/>
  <c r="E73"/>
  <c r="E71"/>
  <c r="E69"/>
  <c r="E67"/>
  <c r="E65"/>
  <c r="E63"/>
  <c r="E61"/>
  <c r="E50" i="58"/>
  <c r="E49" l="1"/>
  <c r="H49" s="1"/>
  <c r="H50"/>
  <c r="E201"/>
  <c r="H201" s="1"/>
  <c r="H202"/>
  <c r="I170"/>
  <c r="J170"/>
  <c r="E170"/>
  <c r="H170" s="1"/>
  <c r="I103" l="1"/>
  <c r="J103"/>
  <c r="E103"/>
  <c r="H103" s="1"/>
  <c r="E248"/>
  <c r="H248" s="1"/>
  <c r="I262"/>
  <c r="I260"/>
  <c r="I254"/>
  <c r="I248"/>
  <c r="I246"/>
  <c r="I244"/>
  <c r="I243" s="1"/>
  <c r="I238"/>
  <c r="I236"/>
  <c r="I234"/>
  <c r="I233" s="1"/>
  <c r="I231"/>
  <c r="I229"/>
  <c r="I224"/>
  <c r="I223" s="1"/>
  <c r="I220"/>
  <c r="I221"/>
  <c r="I252"/>
  <c r="I113"/>
  <c r="I115"/>
  <c r="I120"/>
  <c r="I119" s="1"/>
  <c r="I122"/>
  <c r="I121" s="1"/>
  <c r="I127"/>
  <c r="I126" s="1"/>
  <c r="I131"/>
  <c r="I130" s="1"/>
  <c r="I142"/>
  <c r="I140"/>
  <c r="I138"/>
  <c r="I135"/>
  <c r="I134" s="1"/>
  <c r="I148"/>
  <c r="I147" s="1"/>
  <c r="I146" s="1"/>
  <c r="I145" s="1"/>
  <c r="I144" s="1"/>
  <c r="I155"/>
  <c r="I154" s="1"/>
  <c r="I153" s="1"/>
  <c r="I152" s="1"/>
  <c r="I151" s="1"/>
  <c r="I168"/>
  <c r="I167" s="1"/>
  <c r="I166" s="1"/>
  <c r="I165" s="1"/>
  <c r="I164" s="1"/>
  <c r="I174"/>
  <c r="I173" s="1"/>
  <c r="I172" s="1"/>
  <c r="I176"/>
  <c r="I180"/>
  <c r="I179" s="1"/>
  <c r="I178" s="1"/>
  <c r="I175" s="1"/>
  <c r="I112" l="1"/>
  <c r="I129"/>
  <c r="I118"/>
  <c r="I259"/>
  <c r="I125"/>
  <c r="I137"/>
  <c r="I133" s="1"/>
  <c r="F58" i="57"/>
  <c r="I58" s="1"/>
  <c r="E63" i="71"/>
  <c r="H63" s="1"/>
  <c r="D19" i="59" l="1"/>
  <c r="I199" i="58" l="1"/>
  <c r="I197"/>
  <c r="I195"/>
  <c r="I193"/>
  <c r="I191"/>
  <c r="I189"/>
  <c r="I206"/>
  <c r="I205" s="1"/>
  <c r="I210"/>
  <c r="I209" s="1"/>
  <c r="I217"/>
  <c r="I218"/>
  <c r="I227"/>
  <c r="I226" s="1"/>
  <c r="I111"/>
  <c r="I101"/>
  <c r="I97"/>
  <c r="I95"/>
  <c r="I88"/>
  <c r="I87" s="1"/>
  <c r="I86" s="1"/>
  <c r="J88"/>
  <c r="E88"/>
  <c r="H88" s="1"/>
  <c r="I82"/>
  <c r="I81" s="1"/>
  <c r="I80" s="1"/>
  <c r="I78"/>
  <c r="I77" s="1"/>
  <c r="I76" s="1"/>
  <c r="I74"/>
  <c r="I73" s="1"/>
  <c r="I72" s="1"/>
  <c r="I70"/>
  <c r="I69" s="1"/>
  <c r="I68" s="1"/>
  <c r="I66"/>
  <c r="I65" s="1"/>
  <c r="I62"/>
  <c r="I60"/>
  <c r="I59" s="1"/>
  <c r="I267"/>
  <c r="I265"/>
  <c r="I55"/>
  <c r="I54" s="1"/>
  <c r="I53" s="1"/>
  <c r="I48"/>
  <c r="I50"/>
  <c r="I49" s="1"/>
  <c r="I42"/>
  <c r="I40"/>
  <c r="I35"/>
  <c r="I34" s="1"/>
  <c r="I32" s="1"/>
  <c r="I29"/>
  <c r="I28" s="1"/>
  <c r="I26"/>
  <c r="I17"/>
  <c r="I15"/>
  <c r="I188" l="1"/>
  <c r="I187" s="1"/>
  <c r="I186" s="1"/>
  <c r="I183" s="1"/>
  <c r="I14"/>
  <c r="I13" s="1"/>
  <c r="I264"/>
  <c r="I258" s="1"/>
  <c r="I257" s="1"/>
  <c r="I256" s="1"/>
  <c r="I240" s="1"/>
  <c r="I216"/>
  <c r="I100"/>
  <c r="I99" s="1"/>
  <c r="I94"/>
  <c r="I93" s="1"/>
  <c r="I84"/>
  <c r="I85"/>
  <c r="I33"/>
  <c r="I39"/>
  <c r="I38" s="1"/>
  <c r="I37" s="1"/>
  <c r="I31" s="1"/>
  <c r="F331" i="57"/>
  <c r="I331" s="1"/>
  <c r="I92" i="58" l="1"/>
  <c r="I215" s="1"/>
  <c r="I12" l="1"/>
  <c r="C45" i="55"/>
  <c r="E45" s="1"/>
  <c r="E278" i="71" l="1"/>
  <c r="H278" s="1"/>
  <c r="E249"/>
  <c r="H249" s="1"/>
  <c r="E251"/>
  <c r="H251" s="1"/>
  <c r="E263"/>
  <c r="H263" s="1"/>
  <c r="E218"/>
  <c r="H218" s="1"/>
  <c r="E221"/>
  <c r="H221" s="1"/>
  <c r="E166"/>
  <c r="H166" s="1"/>
  <c r="E169"/>
  <c r="H169" s="1"/>
  <c r="E165" l="1"/>
  <c r="H165" s="1"/>
  <c r="E150"/>
  <c r="H150" s="1"/>
  <c r="E146"/>
  <c r="H146" s="1"/>
  <c r="E52"/>
  <c r="H52" s="1"/>
  <c r="E30"/>
  <c r="H30" s="1"/>
  <c r="E24"/>
  <c r="H24" s="1"/>
  <c r="E29" l="1"/>
  <c r="H29" s="1"/>
  <c r="E145"/>
  <c r="H145" s="1"/>
  <c r="E164"/>
  <c r="H164" s="1"/>
  <c r="E149"/>
  <c r="H149" s="1"/>
  <c r="F357" i="57"/>
  <c r="I357" s="1"/>
  <c r="E148" i="71" l="1"/>
  <c r="H148" s="1"/>
  <c r="E144"/>
  <c r="H144" s="1"/>
  <c r="F333" i="57"/>
  <c r="I333" s="1"/>
  <c r="F289"/>
  <c r="I289" s="1"/>
  <c r="F292"/>
  <c r="I292" s="1"/>
  <c r="E143" i="71" l="1"/>
  <c r="H143" s="1"/>
  <c r="F288" i="57"/>
  <c r="I288" s="1"/>
  <c r="F199"/>
  <c r="I199" s="1"/>
  <c r="I206"/>
  <c r="F114"/>
  <c r="I114" s="1"/>
  <c r="F47"/>
  <c r="I47" s="1"/>
  <c r="F31"/>
  <c r="I31" s="1"/>
  <c r="F30" l="1"/>
  <c r="I30" s="1"/>
  <c r="J199" i="58"/>
  <c r="E199"/>
  <c r="H199" s="1"/>
  <c r="J197"/>
  <c r="E197"/>
  <c r="H197" s="1"/>
  <c r="J195"/>
  <c r="E195"/>
  <c r="H195" s="1"/>
  <c r="J193"/>
  <c r="E193"/>
  <c r="H193" s="1"/>
  <c r="J174"/>
  <c r="E174"/>
  <c r="H174" s="1"/>
  <c r="E354" i="71"/>
  <c r="H354" s="1"/>
  <c r="E208"/>
  <c r="H208" s="1"/>
  <c r="E124"/>
  <c r="H124" s="1"/>
  <c r="E122"/>
  <c r="H122" s="1"/>
  <c r="E112"/>
  <c r="H112" s="1"/>
  <c r="E77"/>
  <c r="H77" s="1"/>
  <c r="E74"/>
  <c r="H74" s="1"/>
  <c r="F38" i="57"/>
  <c r="I38" s="1"/>
  <c r="E37" i="71"/>
  <c r="H37" s="1"/>
  <c r="E76" l="1"/>
  <c r="H76" s="1"/>
  <c r="E121"/>
  <c r="H121" s="1"/>
  <c r="E120" l="1"/>
  <c r="H120" s="1"/>
  <c r="F265" i="57"/>
  <c r="I265" s="1"/>
  <c r="F275"/>
  <c r="I275" s="1"/>
  <c r="E119" i="71" l="1"/>
  <c r="H119" s="1"/>
  <c r="C55" i="55"/>
  <c r="E55" s="1"/>
  <c r="C34"/>
  <c r="E34" s="1"/>
  <c r="C30"/>
  <c r="E30" s="1"/>
  <c r="C26"/>
  <c r="E26" s="1"/>
  <c r="C24"/>
  <c r="E24" s="1"/>
  <c r="C14"/>
  <c r="E14" s="1"/>
  <c r="C23" l="1"/>
  <c r="E23" s="1"/>
  <c r="J248" i="58" l="1"/>
  <c r="J267"/>
  <c r="J265"/>
  <c r="J262"/>
  <c r="J260"/>
  <c r="J254"/>
  <c r="J252"/>
  <c r="J246"/>
  <c r="J244"/>
  <c r="J243" s="1"/>
  <c r="J241"/>
  <c r="J238"/>
  <c r="J236"/>
  <c r="J234"/>
  <c r="J233" s="1"/>
  <c r="J231"/>
  <c r="J229"/>
  <c r="J227"/>
  <c r="J224"/>
  <c r="J223" s="1"/>
  <c r="J221"/>
  <c r="J220"/>
  <c r="J218"/>
  <c r="J217"/>
  <c r="J210"/>
  <c r="J209" s="1"/>
  <c r="J206"/>
  <c r="J205" s="1"/>
  <c r="J191"/>
  <c r="J189"/>
  <c r="J180"/>
  <c r="J179" s="1"/>
  <c r="J178" s="1"/>
  <c r="J176"/>
  <c r="J168"/>
  <c r="J167" s="1"/>
  <c r="J166" s="1"/>
  <c r="J165" s="1"/>
  <c r="J164" s="1"/>
  <c r="J162"/>
  <c r="J161" s="1"/>
  <c r="J158"/>
  <c r="J155"/>
  <c r="J154" s="1"/>
  <c r="J153" s="1"/>
  <c r="J152" s="1"/>
  <c r="J151" s="1"/>
  <c r="J148"/>
  <c r="J147" s="1"/>
  <c r="J146" s="1"/>
  <c r="J145" s="1"/>
  <c r="J144" s="1"/>
  <c r="J142"/>
  <c r="J140"/>
  <c r="J138"/>
  <c r="J135"/>
  <c r="J134" s="1"/>
  <c r="J131"/>
  <c r="J130" s="1"/>
  <c r="J127"/>
  <c r="J126" s="1"/>
  <c r="J122"/>
  <c r="J121" s="1"/>
  <c r="J120"/>
  <c r="J118" s="1"/>
  <c r="J115"/>
  <c r="J113"/>
  <c r="J101"/>
  <c r="J100" s="1"/>
  <c r="J99" s="1"/>
  <c r="J97"/>
  <c r="J95"/>
  <c r="J87"/>
  <c r="J86" s="1"/>
  <c r="J82"/>
  <c r="J81" s="1"/>
  <c r="J80" s="1"/>
  <c r="J78"/>
  <c r="J77" s="1"/>
  <c r="J76" s="1"/>
  <c r="J74"/>
  <c r="J73" s="1"/>
  <c r="J72" s="1"/>
  <c r="J70"/>
  <c r="J69" s="1"/>
  <c r="J68" s="1"/>
  <c r="J66"/>
  <c r="J65" s="1"/>
  <c r="J62"/>
  <c r="J60"/>
  <c r="J59" s="1"/>
  <c r="J55"/>
  <c r="J54" s="1"/>
  <c r="J53" s="1"/>
  <c r="J50"/>
  <c r="J49" s="1"/>
  <c r="J48"/>
  <c r="J42"/>
  <c r="J40"/>
  <c r="J35"/>
  <c r="J34" s="1"/>
  <c r="J33" s="1"/>
  <c r="J29"/>
  <c r="J28" s="1"/>
  <c r="J26"/>
  <c r="J17"/>
  <c r="J15"/>
  <c r="E267"/>
  <c r="H267" s="1"/>
  <c r="E265"/>
  <c r="H265" s="1"/>
  <c r="E262"/>
  <c r="H262" s="1"/>
  <c r="E260"/>
  <c r="H260" s="1"/>
  <c r="E254"/>
  <c r="H254" s="1"/>
  <c r="E252"/>
  <c r="H252" s="1"/>
  <c r="E246"/>
  <c r="H246" s="1"/>
  <c r="E244"/>
  <c r="E241"/>
  <c r="H241" s="1"/>
  <c r="E238"/>
  <c r="H238" s="1"/>
  <c r="E236"/>
  <c r="H236" s="1"/>
  <c r="E234"/>
  <c r="E231"/>
  <c r="H231" s="1"/>
  <c r="E229"/>
  <c r="H229" s="1"/>
  <c r="E227"/>
  <c r="H227" s="1"/>
  <c r="E224"/>
  <c r="E221"/>
  <c r="H221" s="1"/>
  <c r="E220"/>
  <c r="H220" s="1"/>
  <c r="E218"/>
  <c r="H218" s="1"/>
  <c r="E217"/>
  <c r="H217" s="1"/>
  <c r="E210"/>
  <c r="E206"/>
  <c r="E191"/>
  <c r="H191" s="1"/>
  <c r="E189"/>
  <c r="H189" s="1"/>
  <c r="E180"/>
  <c r="E176"/>
  <c r="H176" s="1"/>
  <c r="E173"/>
  <c r="H173" s="1"/>
  <c r="E168"/>
  <c r="E162"/>
  <c r="E158"/>
  <c r="H158" s="1"/>
  <c r="E155"/>
  <c r="E148"/>
  <c r="E142"/>
  <c r="H142" s="1"/>
  <c r="E140"/>
  <c r="H140" s="1"/>
  <c r="E138"/>
  <c r="H138" s="1"/>
  <c r="E135"/>
  <c r="E131"/>
  <c r="E127"/>
  <c r="E122"/>
  <c r="E120"/>
  <c r="E115"/>
  <c r="H115" s="1"/>
  <c r="E113"/>
  <c r="H113" s="1"/>
  <c r="E101"/>
  <c r="E97"/>
  <c r="H97" s="1"/>
  <c r="E95"/>
  <c r="H95" s="1"/>
  <c r="E87"/>
  <c r="E82"/>
  <c r="E78"/>
  <c r="E74"/>
  <c r="E70"/>
  <c r="E66"/>
  <c r="E62"/>
  <c r="H62" s="1"/>
  <c r="E60"/>
  <c r="E55"/>
  <c r="E48"/>
  <c r="H48" s="1"/>
  <c r="E42"/>
  <c r="H42" s="1"/>
  <c r="E40"/>
  <c r="H40" s="1"/>
  <c r="E35"/>
  <c r="E29"/>
  <c r="E26"/>
  <c r="H26" s="1"/>
  <c r="E17"/>
  <c r="H17" s="1"/>
  <c r="E15"/>
  <c r="H15" s="1"/>
  <c r="E100" l="1"/>
  <c r="H101"/>
  <c r="E119"/>
  <c r="H119" s="1"/>
  <c r="H120"/>
  <c r="E54"/>
  <c r="H55"/>
  <c r="E121"/>
  <c r="H121" s="1"/>
  <c r="H122"/>
  <c r="E233"/>
  <c r="H233" s="1"/>
  <c r="H234"/>
  <c r="E69"/>
  <c r="H70"/>
  <c r="E126"/>
  <c r="H126" s="1"/>
  <c r="H127"/>
  <c r="E161"/>
  <c r="H161" s="1"/>
  <c r="H162"/>
  <c r="E243"/>
  <c r="H243" s="1"/>
  <c r="H244"/>
  <c r="E167"/>
  <c r="H168"/>
  <c r="E205"/>
  <c r="H205" s="1"/>
  <c r="H206"/>
  <c r="E223"/>
  <c r="H223" s="1"/>
  <c r="H224"/>
  <c r="E209"/>
  <c r="H209" s="1"/>
  <c r="H210"/>
  <c r="E147"/>
  <c r="H148"/>
  <c r="E134"/>
  <c r="H134" s="1"/>
  <c r="H135"/>
  <c r="E130"/>
  <c r="H130" s="1"/>
  <c r="H131"/>
  <c r="E154"/>
  <c r="H155"/>
  <c r="E179"/>
  <c r="H180"/>
  <c r="E53"/>
  <c r="H53" s="1"/>
  <c r="H54"/>
  <c r="E77"/>
  <c r="H78"/>
  <c r="E28"/>
  <c r="H28" s="1"/>
  <c r="H29"/>
  <c r="E59"/>
  <c r="H59" s="1"/>
  <c r="H60"/>
  <c r="E81"/>
  <c r="H82"/>
  <c r="E65"/>
  <c r="H65" s="1"/>
  <c r="H66"/>
  <c r="E34"/>
  <c r="H34" s="1"/>
  <c r="H35"/>
  <c r="E73"/>
  <c r="H74"/>
  <c r="E86"/>
  <c r="H86" s="1"/>
  <c r="H87"/>
  <c r="E14"/>
  <c r="H14" s="1"/>
  <c r="E112"/>
  <c r="H112" s="1"/>
  <c r="J14"/>
  <c r="J188"/>
  <c r="J187" s="1"/>
  <c r="J186" s="1"/>
  <c r="J183" s="1"/>
  <c r="E13"/>
  <c r="H13" s="1"/>
  <c r="J112"/>
  <c r="J111" s="1"/>
  <c r="J13"/>
  <c r="E137"/>
  <c r="H137" s="1"/>
  <c r="J129"/>
  <c r="E118"/>
  <c r="H118" s="1"/>
  <c r="J119"/>
  <c r="J264"/>
  <c r="J137"/>
  <c r="J133" s="1"/>
  <c r="E111"/>
  <c r="H111" s="1"/>
  <c r="J226"/>
  <c r="J216" s="1"/>
  <c r="J175"/>
  <c r="E264"/>
  <c r="H264" s="1"/>
  <c r="E129"/>
  <c r="H129" s="1"/>
  <c r="E226"/>
  <c r="J94"/>
  <c r="J93" s="1"/>
  <c r="E94"/>
  <c r="J84"/>
  <c r="J85"/>
  <c r="E85"/>
  <c r="H85" s="1"/>
  <c r="J259"/>
  <c r="J258" s="1"/>
  <c r="J257" s="1"/>
  <c r="J256" s="1"/>
  <c r="J240" s="1"/>
  <c r="J173"/>
  <c r="J172" s="1"/>
  <c r="E172"/>
  <c r="H172" s="1"/>
  <c r="E259"/>
  <c r="H259" s="1"/>
  <c r="E125"/>
  <c r="H125" s="1"/>
  <c r="J125"/>
  <c r="E39"/>
  <c r="J39"/>
  <c r="J38" s="1"/>
  <c r="J37" s="1"/>
  <c r="J32"/>
  <c r="E33"/>
  <c r="H33" s="1"/>
  <c r="E32"/>
  <c r="H32" s="1"/>
  <c r="E93" l="1"/>
  <c r="H93" s="1"/>
  <c r="H94"/>
  <c r="E68"/>
  <c r="H68" s="1"/>
  <c r="H69"/>
  <c r="E38"/>
  <c r="H39"/>
  <c r="E216"/>
  <c r="H216" s="1"/>
  <c r="H226"/>
  <c r="E187"/>
  <c r="H188"/>
  <c r="E166"/>
  <c r="H167"/>
  <c r="E99"/>
  <c r="H99" s="1"/>
  <c r="H100"/>
  <c r="E84"/>
  <c r="H84" s="1"/>
  <c r="E133"/>
  <c r="H133" s="1"/>
  <c r="E178"/>
  <c r="H179"/>
  <c r="E153"/>
  <c r="H154"/>
  <c r="E146"/>
  <c r="H147"/>
  <c r="E80"/>
  <c r="H80" s="1"/>
  <c r="H81"/>
  <c r="E76"/>
  <c r="H76" s="1"/>
  <c r="H77"/>
  <c r="E72"/>
  <c r="H72" s="1"/>
  <c r="H73"/>
  <c r="E92"/>
  <c r="H92" s="1"/>
  <c r="E258"/>
  <c r="J92"/>
  <c r="J31"/>
  <c r="J215" l="1"/>
  <c r="J12" s="1"/>
  <c r="E257"/>
  <c r="H258"/>
  <c r="E186"/>
  <c r="H187"/>
  <c r="E165"/>
  <c r="H166"/>
  <c r="E37"/>
  <c r="H38"/>
  <c r="H178"/>
  <c r="E175"/>
  <c r="H175" s="1"/>
  <c r="E145"/>
  <c r="H146"/>
  <c r="E152"/>
  <c r="H153"/>
  <c r="E356" i="71"/>
  <c r="H356" s="1"/>
  <c r="E351"/>
  <c r="H351" s="1"/>
  <c r="E349"/>
  <c r="H349" s="1"/>
  <c r="E343"/>
  <c r="H343" s="1"/>
  <c r="E337"/>
  <c r="H337" s="1"/>
  <c r="E331"/>
  <c r="H331" s="1"/>
  <c r="E327"/>
  <c r="H327" s="1"/>
  <c r="E325"/>
  <c r="H325" s="1"/>
  <c r="E323"/>
  <c r="H323" s="1"/>
  <c r="E317"/>
  <c r="H317" s="1"/>
  <c r="E303"/>
  <c r="H303" s="1"/>
  <c r="E297"/>
  <c r="H297" s="1"/>
  <c r="E292"/>
  <c r="H292" s="1"/>
  <c r="E290"/>
  <c r="H290" s="1"/>
  <c r="E285"/>
  <c r="H285" s="1"/>
  <c r="E276"/>
  <c r="H276" s="1"/>
  <c r="E274"/>
  <c r="H274" s="1"/>
  <c r="E270"/>
  <c r="H270" s="1"/>
  <c r="E266"/>
  <c r="H266" s="1"/>
  <c r="E261"/>
  <c r="H261" s="1"/>
  <c r="E257"/>
  <c r="H257" s="1"/>
  <c r="E247"/>
  <c r="E240"/>
  <c r="H240" s="1"/>
  <c r="E238"/>
  <c r="H238" s="1"/>
  <c r="E233"/>
  <c r="H233" s="1"/>
  <c r="E228"/>
  <c r="H228" s="1"/>
  <c r="E217"/>
  <c r="H217" s="1"/>
  <c r="E214"/>
  <c r="H214" s="1"/>
  <c r="E197"/>
  <c r="H197" s="1"/>
  <c r="E180"/>
  <c r="H180" s="1"/>
  <c r="E175"/>
  <c r="H175" s="1"/>
  <c r="E171"/>
  <c r="H171" s="1"/>
  <c r="E155"/>
  <c r="E141"/>
  <c r="H141" s="1"/>
  <c r="E138"/>
  <c r="H138" s="1"/>
  <c r="E134"/>
  <c r="H134" s="1"/>
  <c r="E110"/>
  <c r="H110" s="1"/>
  <c r="E105"/>
  <c r="H105" s="1"/>
  <c r="E102"/>
  <c r="H102" s="1"/>
  <c r="E98"/>
  <c r="H98" s="1"/>
  <c r="E94"/>
  <c r="H94" s="1"/>
  <c r="E90"/>
  <c r="H90" s="1"/>
  <c r="E83"/>
  <c r="H83" s="1"/>
  <c r="E73"/>
  <c r="H73" s="1"/>
  <c r="E68"/>
  <c r="H68" s="1"/>
  <c r="E62"/>
  <c r="H62" s="1"/>
  <c r="E58"/>
  <c r="H58" s="1"/>
  <c r="E56"/>
  <c r="H56" s="1"/>
  <c r="E50"/>
  <c r="H50" s="1"/>
  <c r="E49"/>
  <c r="H49" s="1"/>
  <c r="E45"/>
  <c r="H45" s="1"/>
  <c r="E43"/>
  <c r="H43" s="1"/>
  <c r="E35"/>
  <c r="H35" s="1"/>
  <c r="E22"/>
  <c r="H22" s="1"/>
  <c r="E17"/>
  <c r="H17" s="1"/>
  <c r="E15"/>
  <c r="H15" s="1"/>
  <c r="F156" i="57"/>
  <c r="I156" s="1"/>
  <c r="E246" i="71" l="1"/>
  <c r="H246" s="1"/>
  <c r="H247"/>
  <c r="E154"/>
  <c r="H155"/>
  <c r="E164" i="58"/>
  <c r="H164" s="1"/>
  <c r="H165"/>
  <c r="H37"/>
  <c r="E31"/>
  <c r="H31" s="1"/>
  <c r="E256"/>
  <c r="E240" s="1"/>
  <c r="H257"/>
  <c r="E183"/>
  <c r="H183" s="1"/>
  <c r="H186"/>
  <c r="E144"/>
  <c r="H145"/>
  <c r="E151"/>
  <c r="H151" s="1"/>
  <c r="H152"/>
  <c r="E34" i="71"/>
  <c r="H34" s="1"/>
  <c r="E67"/>
  <c r="H67" s="1"/>
  <c r="E82"/>
  <c r="H82" s="1"/>
  <c r="E101"/>
  <c r="H101" s="1"/>
  <c r="E109"/>
  <c r="H109" s="1"/>
  <c r="E137"/>
  <c r="H137" s="1"/>
  <c r="E174"/>
  <c r="H174" s="1"/>
  <c r="E216"/>
  <c r="H216" s="1"/>
  <c r="E232"/>
  <c r="H232" s="1"/>
  <c r="E256"/>
  <c r="H256" s="1"/>
  <c r="E284"/>
  <c r="H284" s="1"/>
  <c r="E302"/>
  <c r="H302" s="1"/>
  <c r="E322"/>
  <c r="H322" s="1"/>
  <c r="E336"/>
  <c r="H336" s="1"/>
  <c r="E353"/>
  <c r="H353" s="1"/>
  <c r="E42"/>
  <c r="H42" s="1"/>
  <c r="E48"/>
  <c r="H48" s="1"/>
  <c r="E61"/>
  <c r="H61" s="1"/>
  <c r="E72"/>
  <c r="H72" s="1"/>
  <c r="E89"/>
  <c r="H89" s="1"/>
  <c r="E97"/>
  <c r="H97" s="1"/>
  <c r="E133"/>
  <c r="H133" s="1"/>
  <c r="E140"/>
  <c r="H140" s="1"/>
  <c r="E178"/>
  <c r="H178" s="1"/>
  <c r="E213"/>
  <c r="H213" s="1"/>
  <c r="E227"/>
  <c r="H227" s="1"/>
  <c r="E260"/>
  <c r="H260" s="1"/>
  <c r="E269"/>
  <c r="H269" s="1"/>
  <c r="E296"/>
  <c r="H296" s="1"/>
  <c r="E342"/>
  <c r="H342" s="1"/>
  <c r="E307"/>
  <c r="H307" s="1"/>
  <c r="E301"/>
  <c r="H301" s="1"/>
  <c r="E321"/>
  <c r="H321" s="1"/>
  <c r="E237"/>
  <c r="H237" s="1"/>
  <c r="E306"/>
  <c r="H306" s="1"/>
  <c r="E21"/>
  <c r="H21" s="1"/>
  <c r="E81"/>
  <c r="H81" s="1"/>
  <c r="E96"/>
  <c r="H96" s="1"/>
  <c r="E340"/>
  <c r="H340" s="1"/>
  <c r="E348"/>
  <c r="H348" s="1"/>
  <c r="E55"/>
  <c r="H55" s="1"/>
  <c r="E231"/>
  <c r="H231" s="1"/>
  <c r="E295"/>
  <c r="H295" s="1"/>
  <c r="E226"/>
  <c r="H226" s="1"/>
  <c r="E163"/>
  <c r="H163" s="1"/>
  <c r="E273"/>
  <c r="H273" s="1"/>
  <c r="E93"/>
  <c r="H93" s="1"/>
  <c r="E92"/>
  <c r="H92" s="1"/>
  <c r="E88"/>
  <c r="H88" s="1"/>
  <c r="E14"/>
  <c r="H14" s="1"/>
  <c r="E100"/>
  <c r="H100" s="1"/>
  <c r="E136"/>
  <c r="H136" s="1"/>
  <c r="E196"/>
  <c r="H196" s="1"/>
  <c r="E289"/>
  <c r="H289" s="1"/>
  <c r="E334"/>
  <c r="H334" s="1"/>
  <c r="E335"/>
  <c r="H335" s="1"/>
  <c r="E65"/>
  <c r="H65" s="1"/>
  <c r="E66"/>
  <c r="H66" s="1"/>
  <c r="F382" i="57"/>
  <c r="I382" s="1"/>
  <c r="F380"/>
  <c r="I380" s="1"/>
  <c r="F376"/>
  <c r="I376" s="1"/>
  <c r="F371"/>
  <c r="I371" s="1"/>
  <c r="F369"/>
  <c r="I369" s="1"/>
  <c r="F364"/>
  <c r="I364" s="1"/>
  <c r="F355"/>
  <c r="I355" s="1"/>
  <c r="F353"/>
  <c r="I353" s="1"/>
  <c r="F347"/>
  <c r="I347" s="1"/>
  <c r="F335"/>
  <c r="I335" s="1"/>
  <c r="F329"/>
  <c r="I329" s="1"/>
  <c r="F323"/>
  <c r="I323" s="1"/>
  <c r="F317"/>
  <c r="I317" s="1"/>
  <c r="F311"/>
  <c r="I311" s="1"/>
  <c r="F305"/>
  <c r="I305" s="1"/>
  <c r="F303"/>
  <c r="I303" s="1"/>
  <c r="F298"/>
  <c r="I298" s="1"/>
  <c r="F274"/>
  <c r="I274" s="1"/>
  <c r="F268"/>
  <c r="I268" s="1"/>
  <c r="F257"/>
  <c r="I257" s="1"/>
  <c r="F254"/>
  <c r="I254" s="1"/>
  <c r="F252"/>
  <c r="I252" s="1"/>
  <c r="F246"/>
  <c r="I246" s="1"/>
  <c r="F243"/>
  <c r="I243" s="1"/>
  <c r="F240"/>
  <c r="I240" s="1"/>
  <c r="F237"/>
  <c r="F230"/>
  <c r="I230" s="1"/>
  <c r="F224"/>
  <c r="I224" s="1"/>
  <c r="F219"/>
  <c r="I219" s="1"/>
  <c r="F217"/>
  <c r="I217" s="1"/>
  <c r="F210"/>
  <c r="I210" s="1"/>
  <c r="F203"/>
  <c r="I203" s="1"/>
  <c r="F194"/>
  <c r="I194" s="1"/>
  <c r="F187"/>
  <c r="I187" s="1"/>
  <c r="F180"/>
  <c r="I180" s="1"/>
  <c r="F174"/>
  <c r="I174" s="1"/>
  <c r="F172"/>
  <c r="I172" s="1"/>
  <c r="F163"/>
  <c r="I163" s="1"/>
  <c r="F161"/>
  <c r="I161" s="1"/>
  <c r="F158"/>
  <c r="I158" s="1"/>
  <c r="F150"/>
  <c r="I150" s="1"/>
  <c r="F144"/>
  <c r="I144" s="1"/>
  <c r="F138"/>
  <c r="I138" s="1"/>
  <c r="F135"/>
  <c r="I135" s="1"/>
  <c r="F129"/>
  <c r="I129" s="1"/>
  <c r="F127"/>
  <c r="I127" s="1"/>
  <c r="F120"/>
  <c r="I120" s="1"/>
  <c r="F110"/>
  <c r="I110" s="1"/>
  <c r="F106"/>
  <c r="I106" s="1"/>
  <c r="F101"/>
  <c r="I101" s="1"/>
  <c r="F98"/>
  <c r="I98" s="1"/>
  <c r="F94"/>
  <c r="I94" s="1"/>
  <c r="F81"/>
  <c r="I81" s="1"/>
  <c r="F77"/>
  <c r="I77" s="1"/>
  <c r="F73"/>
  <c r="I73" s="1"/>
  <c r="F69"/>
  <c r="I69" s="1"/>
  <c r="F63"/>
  <c r="I63" s="1"/>
  <c r="F57"/>
  <c r="I57" s="1"/>
  <c r="F53"/>
  <c r="I53" s="1"/>
  <c r="F51"/>
  <c r="I51" s="1"/>
  <c r="F45"/>
  <c r="I45" s="1"/>
  <c r="F36"/>
  <c r="I36" s="1"/>
  <c r="F35"/>
  <c r="I35" s="1"/>
  <c r="F27"/>
  <c r="I27" s="1"/>
  <c r="F25"/>
  <c r="I25" s="1"/>
  <c r="F20"/>
  <c r="I20" s="1"/>
  <c r="F18"/>
  <c r="I18" s="1"/>
  <c r="E40" i="71" l="1"/>
  <c r="H40" s="1"/>
  <c r="E153"/>
  <c r="H153" s="1"/>
  <c r="H154"/>
  <c r="H240" i="58"/>
  <c r="H256"/>
  <c r="H144"/>
  <c r="E215"/>
  <c r="E173" i="71"/>
  <c r="H173" s="1"/>
  <c r="E245"/>
  <c r="H245" s="1"/>
  <c r="I237" i="57"/>
  <c r="F236"/>
  <c r="I236" s="1"/>
  <c r="F34"/>
  <c r="I34" s="1"/>
  <c r="F44"/>
  <c r="I44" s="1"/>
  <c r="F62"/>
  <c r="I62" s="1"/>
  <c r="F80"/>
  <c r="I80" s="1"/>
  <c r="F97"/>
  <c r="I97" s="1"/>
  <c r="F105"/>
  <c r="I105" s="1"/>
  <c r="F109"/>
  <c r="I109" s="1"/>
  <c r="F137"/>
  <c r="I137" s="1"/>
  <c r="F149"/>
  <c r="I149" s="1"/>
  <c r="F179"/>
  <c r="I179" s="1"/>
  <c r="F193"/>
  <c r="I193" s="1"/>
  <c r="F239"/>
  <c r="I239" s="1"/>
  <c r="F245"/>
  <c r="I245" s="1"/>
  <c r="F316"/>
  <c r="I316" s="1"/>
  <c r="F346"/>
  <c r="I346" s="1"/>
  <c r="F375"/>
  <c r="I375" s="1"/>
  <c r="F56"/>
  <c r="I56" s="1"/>
  <c r="F93"/>
  <c r="I93" s="1"/>
  <c r="F100"/>
  <c r="I100" s="1"/>
  <c r="F134"/>
  <c r="I134" s="1"/>
  <c r="F143"/>
  <c r="I143" s="1"/>
  <c r="F155"/>
  <c r="I155" s="1"/>
  <c r="F186"/>
  <c r="I186" s="1"/>
  <c r="F198"/>
  <c r="I198" s="1"/>
  <c r="F223"/>
  <c r="I223" s="1"/>
  <c r="F242"/>
  <c r="I242" s="1"/>
  <c r="F256"/>
  <c r="I256" s="1"/>
  <c r="F310"/>
  <c r="I310" s="1"/>
  <c r="F322"/>
  <c r="I322" s="1"/>
  <c r="F334"/>
  <c r="I334" s="1"/>
  <c r="F363"/>
  <c r="I363" s="1"/>
  <c r="F229"/>
  <c r="I229" s="1"/>
  <c r="E288" i="71"/>
  <c r="H288" s="1"/>
  <c r="E162"/>
  <c r="H162" s="1"/>
  <c r="E347"/>
  <c r="H347" s="1"/>
  <c r="E20"/>
  <c r="H20" s="1"/>
  <c r="E236"/>
  <c r="H236" s="1"/>
  <c r="E300"/>
  <c r="H300" s="1"/>
  <c r="E341"/>
  <c r="H341" s="1"/>
  <c r="E212"/>
  <c r="H212" s="1"/>
  <c r="E185"/>
  <c r="H185" s="1"/>
  <c r="E132"/>
  <c r="H132" s="1"/>
  <c r="E71"/>
  <c r="H71" s="1"/>
  <c r="E60"/>
  <c r="H60" s="1"/>
  <c r="E41"/>
  <c r="H41" s="1"/>
  <c r="E283"/>
  <c r="H283" s="1"/>
  <c r="E108"/>
  <c r="H108" s="1"/>
  <c r="E28"/>
  <c r="H28" s="1"/>
  <c r="E12"/>
  <c r="H12" s="1"/>
  <c r="E294"/>
  <c r="H294" s="1"/>
  <c r="E333"/>
  <c r="H333" s="1"/>
  <c r="E195"/>
  <c r="H195" s="1"/>
  <c r="E272"/>
  <c r="E225"/>
  <c r="H225" s="1"/>
  <c r="E54"/>
  <c r="H54" s="1"/>
  <c r="E339"/>
  <c r="H339" s="1"/>
  <c r="E80"/>
  <c r="H80" s="1"/>
  <c r="E305"/>
  <c r="H305" s="1"/>
  <c r="H320"/>
  <c r="F297" i="57"/>
  <c r="I297" s="1"/>
  <c r="F273"/>
  <c r="I273" s="1"/>
  <c r="F264"/>
  <c r="I264" s="1"/>
  <c r="F76"/>
  <c r="I76" s="1"/>
  <c r="F72"/>
  <c r="I72" s="1"/>
  <c r="F68"/>
  <c r="I68" s="1"/>
  <c r="E127" i="71"/>
  <c r="H127" s="1"/>
  <c r="F328" i="57"/>
  <c r="I328" s="1"/>
  <c r="F327"/>
  <c r="I327" s="1"/>
  <c r="F352"/>
  <c r="I352" s="1"/>
  <c r="E13" i="71"/>
  <c r="H13" s="1"/>
  <c r="E346"/>
  <c r="H346" s="1"/>
  <c r="E19"/>
  <c r="H19" s="1"/>
  <c r="F368" i="57"/>
  <c r="I368" s="1"/>
  <c r="E87" i="71"/>
  <c r="H87" s="1"/>
  <c r="F209" i="57"/>
  <c r="I209" s="1"/>
  <c r="F205"/>
  <c r="I205" s="1"/>
  <c r="F17"/>
  <c r="I17" s="1"/>
  <c r="F24"/>
  <c r="I24" s="1"/>
  <c r="F302"/>
  <c r="I302" s="1"/>
  <c r="F321"/>
  <c r="I321" s="1"/>
  <c r="F50"/>
  <c r="I50" s="1"/>
  <c r="F126"/>
  <c r="I126" s="1"/>
  <c r="F197"/>
  <c r="I197" s="1"/>
  <c r="F379"/>
  <c r="I379" s="1"/>
  <c r="F96"/>
  <c r="I96" s="1"/>
  <c r="F345"/>
  <c r="I345" s="1"/>
  <c r="F108"/>
  <c r="I108" s="1"/>
  <c r="F171"/>
  <c r="I171" s="1"/>
  <c r="F287"/>
  <c r="I287" s="1"/>
  <c r="F296"/>
  <c r="I296" s="1"/>
  <c r="F216"/>
  <c r="I216" s="1"/>
  <c r="F92"/>
  <c r="I92" s="1"/>
  <c r="F141"/>
  <c r="I141" s="1"/>
  <c r="F160"/>
  <c r="I160" s="1"/>
  <c r="F185"/>
  <c r="I185" s="1"/>
  <c r="F215"/>
  <c r="I215" s="1"/>
  <c r="F251"/>
  <c r="I251" s="1"/>
  <c r="F60"/>
  <c r="I60" s="1"/>
  <c r="F61"/>
  <c r="I61" s="1"/>
  <c r="F326"/>
  <c r="I326" s="1"/>
  <c r="F147"/>
  <c r="I147" s="1"/>
  <c r="E287" i="71" l="1"/>
  <c r="H287" s="1"/>
  <c r="F15" i="57"/>
  <c r="I15" s="1"/>
  <c r="E268" i="71"/>
  <c r="H268" s="1"/>
  <c r="H272"/>
  <c r="H215" i="58"/>
  <c r="E12"/>
  <c r="H12" s="1"/>
  <c r="E194" i="71"/>
  <c r="H194" s="1"/>
  <c r="F133" i="57"/>
  <c r="I133" s="1"/>
  <c r="F49"/>
  <c r="I49" s="1"/>
  <c r="F16"/>
  <c r="I16" s="1"/>
  <c r="F309"/>
  <c r="I309" s="1"/>
  <c r="F222"/>
  <c r="I222" s="1"/>
  <c r="F142"/>
  <c r="I142" s="1"/>
  <c r="F55"/>
  <c r="I55" s="1"/>
  <c r="F315"/>
  <c r="I315" s="1"/>
  <c r="F192"/>
  <c r="I192" s="1"/>
  <c r="F178"/>
  <c r="I178" s="1"/>
  <c r="F148"/>
  <c r="I148" s="1"/>
  <c r="F104"/>
  <c r="I104" s="1"/>
  <c r="F79"/>
  <c r="I79" s="1"/>
  <c r="F43"/>
  <c r="I43" s="1"/>
  <c r="F29"/>
  <c r="I29" s="1"/>
  <c r="F214"/>
  <c r="F154"/>
  <c r="I154" s="1"/>
  <c r="F103"/>
  <c r="I103" s="1"/>
  <c r="F196"/>
  <c r="F146"/>
  <c r="I146" s="1"/>
  <c r="F325"/>
  <c r="I325" s="1"/>
  <c r="F250"/>
  <c r="I250" s="1"/>
  <c r="F184"/>
  <c r="I184" s="1"/>
  <c r="F140"/>
  <c r="I140" s="1"/>
  <c r="F286"/>
  <c r="I286" s="1"/>
  <c r="F170"/>
  <c r="I170" s="1"/>
  <c r="F344"/>
  <c r="I344" s="1"/>
  <c r="F378"/>
  <c r="I378" s="1"/>
  <c r="F125"/>
  <c r="I125" s="1"/>
  <c r="F320"/>
  <c r="I320" s="1"/>
  <c r="F228"/>
  <c r="E244" i="71"/>
  <c r="H244" s="1"/>
  <c r="E319"/>
  <c r="H319" s="1"/>
  <c r="E27"/>
  <c r="H27" s="1"/>
  <c r="E107"/>
  <c r="H107" s="1"/>
  <c r="E282"/>
  <c r="H282" s="1"/>
  <c r="E184"/>
  <c r="H184" s="1"/>
  <c r="E211"/>
  <c r="E299"/>
  <c r="H299" s="1"/>
  <c r="E230"/>
  <c r="H230" s="1"/>
  <c r="E345"/>
  <c r="H345" s="1"/>
  <c r="E161"/>
  <c r="E79"/>
  <c r="H79" s="1"/>
  <c r="E11"/>
  <c r="H11" s="1"/>
  <c r="E104"/>
  <c r="H104" s="1"/>
  <c r="F301" i="57"/>
  <c r="I301" s="1"/>
  <c r="F272"/>
  <c r="I272" s="1"/>
  <c r="F263"/>
  <c r="I263" s="1"/>
  <c r="F75"/>
  <c r="I75" s="1"/>
  <c r="F71"/>
  <c r="I71" s="1"/>
  <c r="F67"/>
  <c r="I67" s="1"/>
  <c r="F374"/>
  <c r="I374" s="1"/>
  <c r="F83"/>
  <c r="I83" s="1"/>
  <c r="F351"/>
  <c r="I351" s="1"/>
  <c r="F23"/>
  <c r="I23" s="1"/>
  <c r="F91"/>
  <c r="I91" s="1"/>
  <c r="F152"/>
  <c r="I152" s="1"/>
  <c r="E152" i="71" l="1"/>
  <c r="H152" s="1"/>
  <c r="H161"/>
  <c r="E210"/>
  <c r="H210" s="1"/>
  <c r="H211"/>
  <c r="F132" i="57"/>
  <c r="I132" s="1"/>
  <c r="F227"/>
  <c r="I227" s="1"/>
  <c r="I228"/>
  <c r="F191"/>
  <c r="I191" s="1"/>
  <c r="I196"/>
  <c r="I214"/>
  <c r="F350"/>
  <c r="I350" s="1"/>
  <c r="F124"/>
  <c r="I124" s="1"/>
  <c r="F343"/>
  <c r="I343" s="1"/>
  <c r="F183"/>
  <c r="I183" s="1"/>
  <c r="F319"/>
  <c r="I319" s="1"/>
  <c r="F42"/>
  <c r="I42" s="1"/>
  <c r="F177"/>
  <c r="I177" s="1"/>
  <c r="F314"/>
  <c r="I314" s="1"/>
  <c r="F308"/>
  <c r="I308" s="1"/>
  <c r="F169"/>
  <c r="I169" s="1"/>
  <c r="F249"/>
  <c r="I249" s="1"/>
  <c r="F22"/>
  <c r="I22" s="1"/>
  <c r="F153"/>
  <c r="I153" s="1"/>
  <c r="E183" i="71"/>
  <c r="E243"/>
  <c r="H243" s="1"/>
  <c r="E281"/>
  <c r="H281" s="1"/>
  <c r="F295" i="57"/>
  <c r="I295" s="1"/>
  <c r="F262"/>
  <c r="I262" s="1"/>
  <c r="F66"/>
  <c r="I66" s="1"/>
  <c r="E182" i="71" l="1"/>
  <c r="H182" s="1"/>
  <c r="H183"/>
  <c r="F226" i="57"/>
  <c r="I226" s="1"/>
  <c r="F14"/>
  <c r="I14" s="1"/>
  <c r="F168"/>
  <c r="I168" s="1"/>
  <c r="F307"/>
  <c r="I307" s="1"/>
  <c r="F313"/>
  <c r="I313" s="1"/>
  <c r="F182"/>
  <c r="I182" s="1"/>
  <c r="F342"/>
  <c r="I342" s="1"/>
  <c r="F123"/>
  <c r="I123" s="1"/>
  <c r="F349"/>
  <c r="I349" s="1"/>
  <c r="E242" i="71"/>
  <c r="H242" s="1"/>
  <c r="F261" i="57"/>
  <c r="I261" s="1"/>
  <c r="F13"/>
  <c r="I13" s="1"/>
  <c r="C14" i="59"/>
  <c r="F213" i="57" l="1"/>
  <c r="I213" s="1"/>
  <c r="E10" i="71"/>
  <c r="H10" s="1"/>
  <c r="F122" i="57"/>
  <c r="I122" s="1"/>
  <c r="F167"/>
  <c r="I167" s="1"/>
  <c r="F341"/>
  <c r="I341" s="1"/>
  <c r="F260"/>
  <c r="I260" s="1"/>
  <c r="C19" i="59"/>
  <c r="F259" i="57" l="1"/>
  <c r="I259" s="1"/>
  <c r="C44" i="55"/>
  <c r="E44" s="1"/>
  <c r="F12" i="57" l="1"/>
  <c r="I12" s="1"/>
  <c r="C12" i="59"/>
  <c r="C13" i="55" l="1"/>
  <c r="E13" s="1"/>
  <c r="C11" i="59" l="1"/>
  <c r="C50" i="55" l="1"/>
  <c r="E50" s="1"/>
  <c r="C39"/>
  <c r="E39" s="1"/>
  <c r="C36"/>
  <c r="E36" s="1"/>
  <c r="C33"/>
  <c r="E33" s="1"/>
  <c r="C22"/>
  <c r="E22" s="1"/>
  <c r="C17"/>
  <c r="E17" s="1"/>
  <c r="C12" l="1"/>
  <c r="C89" l="1"/>
  <c r="E89" s="1"/>
  <c r="E12"/>
  <c r="E19" i="59" l="1"/>
  <c r="C16"/>
</calcChain>
</file>

<file path=xl/sharedStrings.xml><?xml version="1.0" encoding="utf-8"?>
<sst xmlns="http://schemas.openxmlformats.org/spreadsheetml/2006/main" count="3273" uniqueCount="789">
  <si>
    <t>ШТРАФЫ, САНКЦИИ, ВОЗМЕЩЕНИЕ УЩЕРБА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</si>
  <si>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</si>
  <si>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</si>
  <si>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</si>
  <si>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</si>
  <si>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</si>
  <si>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</si>
  <si>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</si>
  <si>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</si>
  <si>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</si>
  <si>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</si>
  <si>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</si>
  <si>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</si>
  <si>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</si>
  <si>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</si>
  <si>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</si>
  <si>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</si>
  <si>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</si>
  <si>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</si>
  <si>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</si>
  <si>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</si>
  <si>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</si>
  <si>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</si>
  <si>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</si>
  <si>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</si>
  <si>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</si>
  <si>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ВСЕГО ДОХОДОВ</t>
  </si>
  <si>
    <t>1 11 05025 05 0000 120</t>
  </si>
  <si>
    <t xml:space="preserve">Доходы 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</si>
  <si>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</si>
  <si>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</si>
  <si>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</si>
  <si>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</si>
  <si>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</si>
  <si>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1 11 05013 13 0000 120</t>
  </si>
  <si>
    <t>1 14 06013 13 0000 430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</si>
  <si>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</si>
  <si>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</si>
  <si>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</si>
  <si>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</si>
  <si>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</si>
  <si>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</si>
  <si>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</si>
  <si>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</si>
  <si>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</si>
  <si>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</si>
  <si>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</si>
  <si>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</si>
  <si>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</si>
  <si>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</si>
  <si>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(тыс.руб.)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</si>
  <si>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</si>
  <si>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</si>
  <si>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</si>
  <si>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</si>
  <si>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</si>
  <si>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</si>
  <si>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Источники финансирования дефицита бюджета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</si>
  <si>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</si>
  <si>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Другие вопросы в области социальной политики</t>
  </si>
  <si>
    <t xml:space="preserve">Единый сельскохозяйственный налог </t>
  </si>
  <si>
    <t>0501</t>
  </si>
  <si>
    <t>Жилищное хозяйство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</si>
  <si>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</si>
  <si>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</si>
  <si>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</si>
  <si>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</si>
  <si>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</si>
  <si>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</si>
  <si>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</si>
  <si>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</si>
  <si>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</si>
  <si>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</si>
  <si>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</si>
  <si>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</si>
  <si>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</si>
  <si>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</si>
  <si>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</si>
  <si>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</si>
  <si>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</si>
  <si>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</si>
  <si>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</si>
  <si>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</si>
  <si>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</si>
  <si>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</si>
  <si>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</si>
  <si>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Кредиты кредитных организаций в валюте Российской Федерации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</si>
  <si>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</si>
  <si>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</si>
  <si>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</si>
  <si>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</si>
  <si>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</si>
  <si>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</si>
  <si>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</si>
  <si>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</si>
  <si>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</si>
  <si>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</si>
  <si>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</si>
  <si>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</si>
  <si>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</si>
  <si>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</si>
  <si>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</si>
  <si>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</si>
  <si>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1 14 02053 05 0000 410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</si>
  <si>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</si>
  <si>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</si>
  <si>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</si>
  <si>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</si>
  <si>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</si>
  <si>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</si>
  <si>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</si>
  <si>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</si>
  <si>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</si>
  <si>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</si>
  <si>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000 01 02 00 00 00 0000 000</t>
  </si>
  <si>
    <t>000 01 02 00 00 00 0000 700</t>
  </si>
  <si>
    <t>000 01 02 00 00 05 0000 710</t>
  </si>
  <si>
    <t>000 01 03 00 00 00 0000 000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</si>
  <si>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</si>
  <si>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</si>
  <si>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</si>
  <si>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</si>
  <si>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</si>
  <si>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</si>
  <si>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</si>
  <si>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</si>
  <si>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</si>
  <si>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</si>
  <si>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</si>
  <si>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</si>
  <si>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</si>
  <si>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</si>
  <si>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</si>
  <si>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</si>
  <si>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</si>
  <si>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</si>
  <si>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</si>
  <si>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</si>
  <si>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</si>
  <si>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</si>
  <si>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</si>
  <si>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</si>
  <si>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</si>
  <si>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</si>
  <si>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</si>
  <si>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</si>
  <si>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</si>
  <si>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</si>
  <si>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</si>
  <si>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</si>
  <si>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</si>
  <si>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</si>
  <si>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</si>
  <si>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</si>
  <si>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1 06 00000 00 0000 000</t>
  </si>
  <si>
    <t>Налоги на имущество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</si>
  <si>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</si>
  <si>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</si>
  <si>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</si>
  <si>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</si>
  <si>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</si>
  <si>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</si>
  <si>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</si>
  <si>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</si>
  <si>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</si>
  <si>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</si>
  <si>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</si>
  <si>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</si>
  <si>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</si>
  <si>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1 11 05013 05 0000 120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</si>
  <si>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</si>
  <si>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</si>
  <si>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</si>
  <si>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</si>
  <si>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</si>
  <si>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</si>
  <si>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</si>
  <si>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</si>
  <si>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</si>
  <si>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</si>
  <si>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Управление по земельным отношениям, собственности и сельскому хозяйству АМС Алагирского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</si>
  <si>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</si>
  <si>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</si>
  <si>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</si>
  <si>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</si>
  <si>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</si>
  <si>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</si>
  <si>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</si>
  <si>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</si>
  <si>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</si>
  <si>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</si>
  <si>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</si>
  <si>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</si>
  <si>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</si>
  <si>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</si>
  <si>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</si>
  <si>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</si>
  <si>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</si>
  <si>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</si>
  <si>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</si>
  <si>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</si>
  <si>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</si>
  <si>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</si>
  <si>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</si>
  <si>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</si>
  <si>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</si>
  <si>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</si>
  <si>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</si>
  <si>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</si>
  <si>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</si>
  <si>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</si>
  <si>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</si>
  <si>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</si>
  <si>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</si>
  <si>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</si>
  <si>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</si>
  <si>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</si>
  <si>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</si>
  <si>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</si>
  <si>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</si>
  <si>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</si>
  <si>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</si>
  <si>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</si>
  <si>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</si>
  <si>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</si>
  <si>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</si>
  <si>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</si>
  <si>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</si>
  <si>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Мероприятия в области социальной политики</t>
  </si>
  <si>
    <t>1 05 03000 01 0000 110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</si>
  <si>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</si>
  <si>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</si>
  <si>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</si>
  <si>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</si>
  <si>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</si>
  <si>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</si>
  <si>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</si>
  <si>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</si>
  <si>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</si>
  <si>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</si>
  <si>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</si>
  <si>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</si>
  <si>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</si>
  <si>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</si>
  <si>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</si>
  <si>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</si>
  <si>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</si>
  <si>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</si>
  <si>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</si>
  <si>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</si>
  <si>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</si>
  <si>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</si>
  <si>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</si>
  <si>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</si>
  <si>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</si>
  <si>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</si>
  <si>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</si>
  <si>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</si>
  <si>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</si>
  <si>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</si>
  <si>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</si>
  <si>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</si>
  <si>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</si>
  <si>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</si>
  <si>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</si>
  <si>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</si>
  <si>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</si>
  <si>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</si>
  <si>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</si>
  <si>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</si>
  <si>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</si>
  <si>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</si>
  <si>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</si>
  <si>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</si>
  <si>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</si>
  <si>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</si>
  <si>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</si>
  <si>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</si>
  <si>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</si>
  <si>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</si>
  <si>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</si>
  <si>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</si>
  <si>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</si>
  <si>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</si>
  <si>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</si>
  <si>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</si>
  <si>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</si>
  <si>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</si>
  <si>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</si>
  <si>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</si>
  <si>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</si>
  <si>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</si>
  <si>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</si>
  <si>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Налог на доходы физических лиц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</si>
  <si>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</si>
  <si>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</si>
  <si>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</si>
  <si>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</si>
  <si>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</si>
  <si>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</si>
  <si>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</si>
  <si>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</si>
  <si>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</si>
  <si>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</si>
  <si>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</si>
  <si>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</si>
  <si>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</si>
  <si>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</si>
  <si>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</si>
  <si>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</si>
  <si>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</si>
  <si>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</si>
  <si>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</si>
  <si>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</si>
  <si>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</si>
  <si>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</si>
  <si>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</si>
  <si>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</si>
  <si>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</si>
  <si>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</si>
  <si>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</si>
  <si>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</si>
  <si>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</si>
  <si>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</si>
  <si>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</si>
  <si>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</si>
  <si>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</si>
  <si>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</si>
  <si>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</si>
  <si>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</si>
  <si>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</si>
  <si>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</si>
  <si>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</si>
  <si>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</si>
  <si>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</si>
  <si>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</si>
  <si>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</si>
  <si>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</si>
  <si>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</si>
  <si>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</si>
  <si>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</si>
  <si>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</si>
  <si>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</si>
  <si>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</si>
  <si>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</si>
  <si>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</si>
  <si>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</si>
  <si>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</si>
  <si>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</si>
  <si>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</si>
  <si>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</si>
  <si>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</si>
  <si>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</si>
  <si>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</si>
  <si>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</si>
  <si>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</si>
  <si>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</si>
  <si>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</si>
  <si>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</si>
  <si>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</si>
  <si>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</si>
  <si>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</si>
  <si>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</si>
  <si>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</si>
  <si>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</si>
  <si>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</si>
  <si>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</si>
  <si>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</si>
  <si>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</si>
  <si>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</si>
  <si>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</si>
  <si>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</si>
  <si>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</si>
  <si>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</si>
  <si>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</si>
  <si>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</si>
  <si>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</si>
  <si>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</si>
  <si>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</si>
  <si>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</si>
  <si>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</si>
  <si>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</si>
  <si>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</si>
  <si>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</si>
  <si>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</si>
  <si>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</si>
  <si>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</si>
  <si>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</si>
  <si>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</si>
  <si>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</si>
  <si>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</si>
  <si>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</si>
  <si>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</si>
  <si>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</si>
  <si>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</si>
  <si>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</si>
  <si>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</si>
  <si>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</si>
  <si>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</si>
  <si>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</si>
  <si>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</si>
  <si>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</si>
  <si>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</si>
  <si>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</si>
  <si>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</si>
  <si>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</si>
  <si>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</si>
  <si>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</si>
  <si>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</si>
  <si>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</si>
  <si>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</si>
  <si>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</si>
  <si>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</si>
  <si>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</si>
  <si>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</si>
  <si>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</si>
  <si>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</si>
  <si>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</si>
  <si>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</si>
  <si>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</si>
  <si>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</si>
  <si>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</si>
  <si>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</si>
  <si>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</si>
  <si>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</si>
  <si>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</si>
  <si>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</si>
  <si>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</si>
  <si>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</si>
  <si>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</si>
  <si>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</si>
  <si>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</si>
  <si>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</si>
  <si>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</si>
  <si>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</si>
  <si>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</si>
  <si>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</si>
  <si>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</si>
  <si>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</si>
  <si>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</si>
  <si>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</si>
  <si>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</si>
  <si>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</si>
  <si>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</si>
  <si>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</si>
  <si>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</si>
  <si>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</si>
  <si>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</si>
  <si>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</si>
  <si>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</si>
  <si>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</si>
  <si>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</si>
  <si>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</si>
  <si>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</si>
  <si>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</si>
  <si>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</si>
  <si>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</si>
  <si>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</si>
  <si>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</si>
  <si>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</si>
  <si>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</si>
  <si>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</si>
  <si>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</si>
  <si>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</si>
  <si>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</si>
  <si>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</si>
  <si>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</si>
  <si>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</si>
  <si>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</si>
  <si>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</si>
  <si>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</si>
  <si>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</si>
  <si>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</si>
  <si>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</si>
  <si>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</si>
  <si>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0703</t>
  </si>
  <si>
    <t>Спортивно-массовые мероприятия(КДМ)</t>
  </si>
  <si>
    <t>2 02 40000 00 0000 151</t>
  </si>
  <si>
    <t>"Дворец спорта Алагир"</t>
  </si>
  <si>
    <t>Дополнительное образование</t>
  </si>
  <si>
    <t>07 01</t>
  </si>
  <si>
    <t>Субсидия бюджетам муниципальных районов на поддержку отрасли культуры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</si>
  <si>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</si>
  <si>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</si>
  <si>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</si>
  <si>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</si>
  <si>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</si>
  <si>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</si>
  <si>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</si>
  <si>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</si>
  <si>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</si>
  <si>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</si>
  <si>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</si>
  <si>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</si>
  <si>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</si>
  <si>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</si>
  <si>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</si>
  <si>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</si>
  <si>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</si>
  <si>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</si>
  <si>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15 1 00 00000</t>
  </si>
  <si>
    <t>15 1 01 00000</t>
  </si>
  <si>
    <t>15 1 01 40400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</si>
  <si>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</si>
  <si>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</si>
  <si>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</si>
  <si>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</si>
  <si>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</si>
  <si>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</si>
  <si>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</si>
  <si>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</si>
  <si>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</si>
  <si>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</si>
  <si>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</si>
  <si>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</si>
  <si>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</si>
  <si>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</si>
  <si>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</si>
  <si>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</si>
  <si>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</si>
  <si>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</si>
  <si>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</si>
  <si>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районов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</si>
  <si>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</si>
  <si>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</si>
  <si>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</si>
  <si>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</si>
  <si>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</si>
  <si>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</si>
  <si>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</si>
  <si>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</si>
  <si>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</si>
  <si>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</si>
  <si>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</si>
  <si>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</si>
  <si>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</si>
  <si>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</si>
  <si>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</si>
  <si>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</si>
  <si>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</si>
  <si>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</si>
  <si>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</si>
  <si>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</si>
  <si>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</si>
  <si>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</si>
  <si>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</si>
  <si>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</si>
  <si>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</si>
  <si>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</si>
  <si>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</si>
  <si>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</si>
  <si>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</si>
  <si>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</si>
  <si>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</si>
  <si>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</si>
  <si>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</si>
  <si>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</si>
  <si>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>19 0 03 00000</t>
  </si>
  <si>
    <t>2 02 20216 05 0000 150</t>
  </si>
  <si>
    <t>2 02 25519 05 0000 150</t>
  </si>
  <si>
    <t>2 02 25497 05 0000 150</t>
  </si>
  <si>
    <t xml:space="preserve">2 02 25555 05 0000 150 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</si>
  <si>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</si>
  <si>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</si>
  <si>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</si>
  <si>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</si>
  <si>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</si>
  <si>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</si>
  <si>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2 02 35118 05 0000 150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</si>
  <si>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</si>
  <si>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</si>
  <si>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</si>
  <si>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</si>
  <si>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</si>
  <si>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</si>
  <si>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</si>
  <si>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</si>
  <si>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</si>
  <si>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</si>
  <si>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</si>
  <si>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</si>
  <si>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</si>
  <si>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</si>
  <si>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</si>
  <si>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</si>
  <si>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</si>
  <si>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</si>
  <si>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</si>
  <si>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</si>
  <si>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Условно утвержденные расходы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</si>
  <si>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</si>
  <si>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</si>
  <si>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</si>
  <si>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</si>
  <si>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</si>
  <si>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</si>
  <si>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</si>
  <si>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</si>
  <si>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</si>
  <si>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</si>
  <si>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</si>
  <si>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</si>
  <si>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</si>
  <si>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</si>
  <si>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</si>
  <si>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</si>
  <si>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</si>
  <si>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</si>
  <si>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</si>
  <si>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</si>
  <si>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2 02 25576 05 0000 150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</si>
  <si>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</si>
  <si>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</si>
  <si>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000 1161012301 0000 140</t>
  </si>
  <si>
    <t xml:space="preserve"> 000 1161012901 0000 140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</si>
  <si>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</si>
  <si>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</si>
  <si>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</si>
  <si>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</si>
  <si>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</si>
  <si>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</si>
  <si>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</si>
  <si>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</si>
  <si>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</si>
  <si>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</si>
  <si>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</si>
  <si>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</si>
  <si>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</si>
  <si>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</si>
  <si>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</si>
  <si>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</si>
  <si>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</si>
  <si>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</si>
  <si>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</si>
  <si>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</si>
  <si>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</si>
  <si>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</si>
  <si>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</si>
  <si>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</si>
  <si>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</si>
  <si>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</si>
  <si>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</si>
  <si>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</si>
  <si>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</si>
  <si>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</si>
  <si>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</si>
  <si>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</si>
  <si>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</si>
  <si>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</si>
  <si>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</si>
  <si>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</si>
  <si>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</si>
  <si>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</si>
  <si>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</si>
  <si>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</si>
  <si>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</si>
  <si>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19 0 00 44000</t>
  </si>
  <si>
    <t>Основное мероприятие: мероприятия по обустройству и восстановлению воинских захоронений (2019-2023гг)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</si>
  <si>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</si>
  <si>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</si>
  <si>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</si>
  <si>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</si>
  <si>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</si>
  <si>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</si>
  <si>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2023 год</t>
  </si>
  <si>
    <t>Дотации на выравнивание бюджетной обеспеченности городских поселений из районного фонда финансовой поддержки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</si>
  <si>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</si>
  <si>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</si>
  <si>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</si>
  <si>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</si>
  <si>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</si>
  <si>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</si>
  <si>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</si>
  <si>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</si>
  <si>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</si>
  <si>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</si>
  <si>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</si>
  <si>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</si>
  <si>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</si>
  <si>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</si>
  <si>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243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</si>
  <si>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</si>
  <si>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</si>
  <si>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</si>
  <si>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</si>
  <si>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</si>
  <si>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</si>
  <si>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Расходы на договоры найма</t>
  </si>
  <si>
    <t>05 01</t>
  </si>
  <si>
    <t>19 0 02 24000</t>
  </si>
  <si>
    <t>2024 год</t>
  </si>
  <si>
    <t>Субсидии бюджетам муниципальных районов на обеспечение комплексного развития сельских территорий (договоры найма)</t>
  </si>
  <si>
    <t>Субсидии бюджетам муниципальных районов на реализацию мероприятий по обеспечению жильем молодых семей</t>
  </si>
  <si>
    <t>220</t>
  </si>
  <si>
    <t>Софинансирование мероприятий МП "Формирование современной городской среды на 2021-2024 гг"</t>
  </si>
  <si>
    <t>11 3 02 41420</t>
  </si>
  <si>
    <t>Субсидии бюджетным учреждениям (з/п)</t>
  </si>
  <si>
    <t>11 3 00 41720</t>
  </si>
  <si>
    <t>11 3 00 41420</t>
  </si>
  <si>
    <t>12 0 02 40211</t>
  </si>
  <si>
    <t>Субсидии автономным учреждениям (з/п)</t>
  </si>
  <si>
    <t>Субсидии автономным учреждениям (сертификаты)</t>
  </si>
  <si>
    <t>Софинансирование</t>
  </si>
  <si>
    <t>2025 год</t>
  </si>
  <si>
    <t>тыс.руб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</si>
  <si>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</si>
  <si>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</si>
  <si>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</t>
  </si>
  <si>
    <t>2 02 15002 05 0000 150</t>
  </si>
  <si>
    <t>Дотации бюджетам муниципальных районов на поддержку мер по обеспечению сбалансированности бюджетов</t>
  </si>
  <si>
    <t>Приложение 3</t>
  </si>
  <si>
    <t>Приложение 4</t>
  </si>
  <si>
    <t>Приложение 5</t>
  </si>
  <si>
    <t>Приложение  8</t>
  </si>
  <si>
    <t>16 0 00 44000</t>
  </si>
  <si>
    <t>01 0 00 40040</t>
  </si>
  <si>
    <t>03 2 02 40000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</si>
  <si>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</si>
  <si>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Реализация мероприятий муниципальной программы "Профилактика терроризма и экстремизма на территории Алагирского района" на 2021-2023 годы</t>
  </si>
  <si>
    <t>Муниципальная программа «Развитие дорожного хозяйства в Алагирском районе на 2021-2023 годы»</t>
  </si>
  <si>
    <t>Муниципальная программа "Поддержка и развитие малого и  среднего предпринимательства в Алагирском районе на 2021-2023 годы"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</si>
  <si>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 годы"</t>
  </si>
  <si>
    <t>Реализация мероприятий муниципальной программы "Развитие туриcтско-рекреационного комплекса Алагирского района на 2021-2023 годы</t>
  </si>
  <si>
    <t>Муниципальная программа "Поддержка социально-ориентированных некоммерческих организаций в Алагирском районе на 2021-2023 годы"</t>
  </si>
  <si>
    <t>Муниципальная программа "Развитие земельно-имущественных отношений на территории Алагирского района на 2021-2023 годы"</t>
  </si>
  <si>
    <t>Муниципальная программа "Комплексное развитие сельских территорий Алагирского района на 2021-2023 годы"</t>
  </si>
  <si>
    <t>Муниципальная программа "Развитие образования в Алагирском районе на 2021-2023 годы."</t>
  </si>
  <si>
    <t>Подпрограмма "Реализация муниципальной программы "Развитие образования в Алагирском районе на 2021-2023 годы"</t>
  </si>
  <si>
    <t>Муниципальная программа "Развитие образования в Алагирском районе на 2021-2023 годы"</t>
  </si>
  <si>
    <t xml:space="preserve"> 2023 год</t>
  </si>
  <si>
    <t>Источники финансирования дефицита бюджета Алагирского муниципального района на 2023 год и на плановый период 2024 и 2025 годов</t>
  </si>
  <si>
    <t>03 2 01 L5096</t>
  </si>
  <si>
    <t xml:space="preserve">Ведомственная структура расходов бюджета  Алагирского муниципального района на 2023 год и на плановый период 2024 и 2025 годов                                                                         </t>
  </si>
  <si>
    <t xml:space="preserve">бюджета Алагирского муниципального района  на 2023 год и на плановый период 2024 и 2025 годов                                               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</si>
  <si>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Алагирского муниципального района   на 2023 год и на плановый период 2024 и 2025 годов </t>
  </si>
  <si>
    <t>Распределение бюджетных ассигнований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бюджета Алагирского муниципального района  на 2023 год и на плановый период 2024 и 2025 годов</t>
  </si>
  <si>
    <t>Муниципальная программа "Социальная поддержка граждан Алагирского района на 2021-2023 годы"</t>
  </si>
  <si>
    <t>Муниципальная программа "Развитие культуры муниципального образования Алагирский район" на 2018-2024 годы"</t>
  </si>
  <si>
    <t>Муниципальная программа "Профилактика правонарушений на территории Алагирского района Республики Северная Осетия-Алания на 2021–2023 годы"</t>
  </si>
  <si>
    <t>Муниципальная программа"Повышение безопасности дорожного движения на территории Алагирского района Республики Северная Осетия Алания на 2021 – 2023 годы"</t>
  </si>
  <si>
    <t>Муниципальная программа "Комплексные меры по противодействию злоупотреблению наркотиками и их незаконному обороту в Алагирском муниципальном районе на 2021-2023 годы"</t>
  </si>
  <si>
    <t>Муниципальная программа "Профилактика терроризма и экстремизма в Алагирском районе Республики Северная Осетия Алания на 2021 – 2023 годы"</t>
  </si>
  <si>
    <t>Муниципальная программа "Развитие Единой дежурно-диспетчерской службы - 112" Алагирского района на 2021-2023 гг"</t>
  </si>
  <si>
    <t>Муниципальная программа "Развитие молодежной политики, физической культуры и спорта в Алагирском районе на 2021-2023 гг."</t>
  </si>
  <si>
    <t>Муниципальная программа "Обеспечение жильем молодых семей в Алагирском районе на 2021-2023 годы"</t>
  </si>
  <si>
    <t>Муниципальная программа "Развитие туриcтско-рекреационного комплекса Алагирского района на 2021-2023 годы"</t>
  </si>
  <si>
    <t>Муниципальная программа "Формирование современной городской среды на 2018-2022 годы" на территории МО Алагирский район РСО-Алания</t>
  </si>
  <si>
    <t>+</t>
  </si>
  <si>
    <t>СУММА</t>
  </si>
  <si>
    <t>2 02 49999 05 0152 150</t>
  </si>
  <si>
    <t>Прочие межбюджетные трансферты, передаваемые бюджетам муниципальных районов (ежемесячная денежная выплата учителям МОО, которым присвоен статус учителя-методиста, учителя-наставника)</t>
  </si>
  <si>
    <t>2 02 45179 05 0000 150</t>
  </si>
  <si>
    <t xml:space="preserve"> Прочие межбюджетные трансферты, передаваемые бюджетам муниципальных районов (проведение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</si>
  <si>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Субсидии бюджетным учреждениям (наставники, советники)</t>
  </si>
  <si>
    <t>11 2 02 10696</t>
  </si>
  <si>
    <t>Расходы на ПСД, терр.планирование</t>
  </si>
  <si>
    <t>Расходы на благоустройство от платежей, поступивших от платы при пользовании природными ресурсами</t>
  </si>
  <si>
    <t>19 0 02 44005</t>
  </si>
  <si>
    <t>Сумма</t>
  </si>
  <si>
    <t>22 0 00 00000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</si>
  <si>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</si>
  <si>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</si>
  <si>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</si>
  <si>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</si>
  <si>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</si>
  <si>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</si>
  <si>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</si>
  <si>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</si>
  <si>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</si>
  <si>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</si>
  <si>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</si>
  <si>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</si>
  <si>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</si>
  <si>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</si>
  <si>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</si>
  <si>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</si>
  <si>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</si>
  <si>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</si>
  <si>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Приложение 1</t>
  </si>
  <si>
    <t>Приложение 2</t>
  </si>
  <si>
    <t>Транспорт</t>
  </si>
  <si>
    <t>0408</t>
  </si>
  <si>
    <t>000</t>
  </si>
  <si>
    <t>99 3 00 21670</t>
  </si>
  <si>
    <t>99 4 00 43170</t>
  </si>
  <si>
    <t>Субсидии на организацию внутримуниципальных перевозок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</si>
  <si>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 №  7-18-5 от 28.02.2023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</si>
  <si>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годов"" №  7-18-5 от 28.02.2023</t>
  </si>
  <si>
    <t>813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</si>
</sst>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0.0"/>
    <numFmt numFmtId="167" formatCode="#,##0.000"/>
  </numFmts>
  <fonts count="28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Bookman Old Styl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0" fontId="18" fillId="0" borderId="6">
      <alignment vertical="top" wrapText="1"/>
    </xf>
    <xf numFmtId="49" fontId="20" fillId="0" borderId="6">
      <alignment horizontal="center" vertical="top" shrinkToFit="1"/>
    </xf>
    <xf numFmtId="4" fontId="18" fillId="4" borderId="6">
      <alignment horizontal="right" vertical="top" shrinkToFit="1"/>
    </xf>
    <xf numFmtId="49" fontId="23" fillId="0" borderId="6">
      <alignment horizontal="center"/>
    </xf>
    <xf numFmtId="0" fontId="23" fillId="0" borderId="7">
      <alignment horizontal="left" wrapText="1" indent="2"/>
    </xf>
  </cellStyleXfs>
  <cellXfs count="2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19" fillId="0" borderId="1" xfId="9" applyNumberFormat="1" applyFont="1" applyBorder="1" applyAlignment="1" applyProtection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7" fillId="0" borderId="1" xfId="3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21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9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horizontal="left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5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4" fontId="1" fillId="0" borderId="0" xfId="0" applyNumberFormat="1" applyFont="1" applyFill="1" applyAlignment="1">
      <alignment vertical="top"/>
    </xf>
    <xf numFmtId="165" fontId="0" fillId="0" borderId="0" xfId="0" applyNumberFormat="1"/>
    <xf numFmtId="0" fontId="2" fillId="0" borderId="1" xfId="0" applyFont="1" applyFill="1" applyBorder="1" applyAlignment="1">
      <alignment horizontal="left" vertical="top"/>
    </xf>
    <xf numFmtId="0" fontId="3" fillId="0" borderId="1" xfId="3" applyFont="1" applyBorder="1" applyAlignment="1">
      <alignment horizontal="center" vertical="top" wrapText="1"/>
    </xf>
    <xf numFmtId="165" fontId="3" fillId="0" borderId="1" xfId="3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right" vertical="top" wrapText="1"/>
    </xf>
    <xf numFmtId="165" fontId="13" fillId="0" borderId="0" xfId="0" applyNumberFormat="1" applyFont="1" applyAlignment="1">
      <alignment horizontal="right" vertical="top"/>
    </xf>
    <xf numFmtId="0" fontId="4" fillId="0" borderId="0" xfId="3" applyFont="1" applyAlignment="1">
      <alignment horizontal="center" vertical="top" wrapText="1"/>
    </xf>
    <xf numFmtId="0" fontId="16" fillId="0" borderId="0" xfId="0" applyFont="1" applyFill="1" applyAlignment="1">
      <alignment vertical="top"/>
    </xf>
    <xf numFmtId="165" fontId="9" fillId="3" borderId="1" xfId="3" applyNumberFormat="1" applyFont="1" applyFill="1" applyBorder="1" applyAlignment="1">
      <alignment horizontal="center" vertical="top"/>
    </xf>
    <xf numFmtId="165" fontId="14" fillId="3" borderId="1" xfId="3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9" fontId="19" fillId="0" borderId="1" xfId="8" applyNumberFormat="1" applyFont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165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49" fontId="9" fillId="3" borderId="1" xfId="3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3" fillId="0" borderId="0" xfId="0" applyFont="1" applyAlignment="1">
      <alignment horizontal="right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49" fontId="13" fillId="0" borderId="1" xfId="3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vertical="top" wrapText="1"/>
    </xf>
    <xf numFmtId="0" fontId="13" fillId="0" borderId="1" xfId="3" applyFont="1" applyBorder="1" applyAlignment="1">
      <alignment horizontal="left" vertical="top" wrapText="1"/>
    </xf>
    <xf numFmtId="4" fontId="4" fillId="0" borderId="1" xfId="3" applyNumberFormat="1" applyFont="1" applyFill="1" applyBorder="1" applyAlignment="1">
      <alignment horizontal="center" vertical="top" wrapText="1"/>
    </xf>
    <xf numFmtId="4" fontId="13" fillId="0" borderId="1" xfId="3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3" fillId="0" borderId="1" xfId="3" applyFont="1" applyBorder="1" applyAlignment="1">
      <alignment vertical="top" wrapText="1"/>
    </xf>
    <xf numFmtId="49" fontId="15" fillId="0" borderId="1" xfId="3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25" fillId="0" borderId="1" xfId="3" applyFont="1" applyFill="1" applyBorder="1" applyAlignment="1">
      <alignment horizontal="left" vertical="top" wrapText="1"/>
    </xf>
    <xf numFmtId="49" fontId="13" fillId="3" borderId="1" xfId="3" applyNumberFormat="1" applyFont="1" applyFill="1" applyBorder="1" applyAlignment="1">
      <alignment horizontal="center" vertical="top" wrapText="1"/>
    </xf>
    <xf numFmtId="165" fontId="15" fillId="3" borderId="1" xfId="3" applyNumberFormat="1" applyFont="1" applyFill="1" applyBorder="1" applyAlignment="1">
      <alignment horizontal="center" vertical="top"/>
    </xf>
    <xf numFmtId="0" fontId="15" fillId="0" borderId="1" xfId="3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/>
    </xf>
    <xf numFmtId="0" fontId="4" fillId="0" borderId="1" xfId="3" applyFont="1" applyBorder="1" applyAlignment="1">
      <alignment vertical="top" wrapText="1"/>
    </xf>
    <xf numFmtId="49" fontId="13" fillId="0" borderId="1" xfId="3" applyNumberFormat="1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49" fontId="17" fillId="0" borderId="1" xfId="3" applyNumberFormat="1" applyFont="1" applyFill="1" applyBorder="1" applyAlignment="1">
      <alignment horizontal="center" vertical="top"/>
    </xf>
    <xf numFmtId="165" fontId="3" fillId="3" borderId="1" xfId="3" applyNumberFormat="1" applyFont="1" applyFill="1" applyBorder="1" applyAlignment="1">
      <alignment horizontal="center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/>
    </xf>
    <xf numFmtId="0" fontId="0" fillId="0" borderId="0" xfId="0" applyBorder="1"/>
    <xf numFmtId="165" fontId="2" fillId="0" borderId="0" xfId="0" applyNumberFormat="1" applyFont="1" applyFill="1" applyBorder="1" applyAlignment="1">
      <alignment horizontal="center" vertical="top"/>
    </xf>
    <xf numFmtId="165" fontId="2" fillId="0" borderId="0" xfId="3" applyNumberFormat="1" applyFont="1" applyFill="1" applyBorder="1" applyAlignment="1">
      <alignment horizontal="center" vertical="top" wrapText="1"/>
    </xf>
    <xf numFmtId="4" fontId="3" fillId="3" borderId="1" xfId="3" applyNumberFormat="1" applyFont="1" applyFill="1" applyBorder="1" applyAlignment="1">
      <alignment horizontal="center" vertical="top" wrapText="1"/>
    </xf>
    <xf numFmtId="4" fontId="2" fillId="3" borderId="1" xfId="3" applyNumberFormat="1" applyFont="1" applyFill="1" applyBorder="1" applyAlignment="1">
      <alignment horizontal="center" vertical="top" wrapText="1"/>
    </xf>
    <xf numFmtId="49" fontId="2" fillId="3" borderId="2" xfId="3" applyNumberFormat="1" applyFont="1" applyFill="1" applyBorder="1" applyAlignment="1">
      <alignment horizontal="center" vertical="top" wrapText="1"/>
    </xf>
    <xf numFmtId="165" fontId="2" fillId="3" borderId="2" xfId="3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0" fontId="3" fillId="3" borderId="5" xfId="3" applyFont="1" applyFill="1" applyBorder="1" applyAlignment="1">
      <alignment horizontal="center" vertical="top" wrapText="1"/>
    </xf>
    <xf numFmtId="49" fontId="14" fillId="3" borderId="1" xfId="3" applyNumberFormat="1" applyFont="1" applyFill="1" applyBorder="1" applyAlignment="1">
      <alignment horizontal="center" vertical="top"/>
    </xf>
    <xf numFmtId="0" fontId="2" fillId="3" borderId="5" xfId="3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3" fillId="3" borderId="0" xfId="0" applyFont="1" applyFill="1" applyAlignment="1">
      <alignment vertical="top" wrapText="1"/>
    </xf>
    <xf numFmtId="0" fontId="22" fillId="3" borderId="0" xfId="0" applyFont="1" applyFill="1" applyAlignment="1">
      <alignment vertical="top" wrapText="1"/>
    </xf>
    <xf numFmtId="4" fontId="9" fillId="3" borderId="1" xfId="3" applyNumberFormat="1" applyFont="1" applyFill="1" applyBorder="1" applyAlignment="1">
      <alignment horizontal="center" vertical="top"/>
    </xf>
    <xf numFmtId="0" fontId="14" fillId="3" borderId="1" xfId="3" applyFont="1" applyFill="1" applyBorder="1" applyAlignment="1">
      <alignment vertical="top" wrapText="1"/>
    </xf>
    <xf numFmtId="0" fontId="14" fillId="3" borderId="1" xfId="3" applyNumberFormat="1" applyFont="1" applyFill="1" applyBorder="1" applyAlignment="1">
      <alignment horizontal="center" vertical="top"/>
    </xf>
    <xf numFmtId="4" fontId="14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14" fillId="3" borderId="1" xfId="3" applyFont="1" applyFill="1" applyBorder="1" applyAlignment="1">
      <alignment horizontal="center" vertical="top" wrapText="1"/>
    </xf>
    <xf numFmtId="0" fontId="9" fillId="3" borderId="1" xfId="3" applyFont="1" applyFill="1" applyBorder="1" applyAlignment="1">
      <alignment horizontal="center" vertical="top" wrapText="1"/>
    </xf>
    <xf numFmtId="0" fontId="11" fillId="3" borderId="1" xfId="3" applyFont="1" applyFill="1" applyBorder="1" applyAlignment="1">
      <alignment horizontal="left" vertical="top" wrapText="1"/>
    </xf>
    <xf numFmtId="165" fontId="1" fillId="3" borderId="0" xfId="0" applyNumberFormat="1" applyFont="1" applyFill="1" applyAlignment="1">
      <alignment vertical="top"/>
    </xf>
    <xf numFmtId="0" fontId="3" fillId="3" borderId="0" xfId="3" applyFont="1" applyFill="1" applyBorder="1" applyAlignment="1">
      <alignment horizontal="center" vertical="top"/>
    </xf>
    <xf numFmtId="0" fontId="3" fillId="3" borderId="4" xfId="3" applyFont="1" applyFill="1" applyBorder="1" applyAlignment="1">
      <alignment horizontal="center" vertical="top"/>
    </xf>
    <xf numFmtId="165" fontId="3" fillId="3" borderId="3" xfId="3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3" fillId="3" borderId="0" xfId="3" applyFont="1" applyFill="1" applyAlignment="1">
      <alignment horizontal="center" vertical="top" wrapText="1"/>
    </xf>
    <xf numFmtId="166" fontId="8" fillId="3" borderId="1" xfId="0" applyNumberFormat="1" applyFont="1" applyFill="1" applyBorder="1" applyAlignment="1">
      <alignment horizontal="center" vertical="top"/>
    </xf>
    <xf numFmtId="166" fontId="3" fillId="3" borderId="1" xfId="4" applyNumberFormat="1" applyFont="1" applyFill="1" applyBorder="1" applyAlignment="1">
      <alignment horizontal="center" vertical="top" wrapText="1"/>
    </xf>
    <xf numFmtId="166" fontId="2" fillId="3" borderId="1" xfId="4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right" vertical="top" wrapText="1"/>
    </xf>
    <xf numFmtId="165" fontId="16" fillId="3" borderId="0" xfId="0" applyNumberFormat="1" applyFont="1" applyFill="1" applyAlignment="1">
      <alignment vertical="top"/>
    </xf>
    <xf numFmtId="165" fontId="4" fillId="3" borderId="4" xfId="3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165" fontId="13" fillId="3" borderId="1" xfId="3" applyNumberFormat="1" applyFont="1" applyFill="1" applyBorder="1" applyAlignment="1">
      <alignment horizontal="center" vertical="top" wrapText="1"/>
    </xf>
    <xf numFmtId="165" fontId="13" fillId="3" borderId="1" xfId="0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/>
    </xf>
    <xf numFmtId="165" fontId="17" fillId="3" borderId="1" xfId="3" applyNumberFormat="1" applyFont="1" applyFill="1" applyBorder="1" applyAlignment="1">
      <alignment horizontal="center" vertical="top"/>
    </xf>
    <xf numFmtId="0" fontId="16" fillId="3" borderId="0" xfId="0" applyFont="1" applyFill="1" applyAlignment="1">
      <alignment vertical="top"/>
    </xf>
    <xf numFmtId="0" fontId="4" fillId="3" borderId="0" xfId="3" applyFont="1" applyFill="1" applyAlignment="1">
      <alignment horizontal="center" vertical="top" wrapText="1"/>
    </xf>
    <xf numFmtId="0" fontId="4" fillId="3" borderId="1" xfId="3" applyFont="1" applyFill="1" applyBorder="1" applyAlignment="1">
      <alignment horizontal="center" vertical="top" wrapText="1"/>
    </xf>
    <xf numFmtId="49" fontId="4" fillId="3" borderId="1" xfId="3" applyNumberFormat="1" applyFont="1" applyFill="1" applyBorder="1" applyAlignment="1">
      <alignment horizontal="center" vertical="top" wrapText="1"/>
    </xf>
    <xf numFmtId="49" fontId="15" fillId="3" borderId="1" xfId="3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13" fillId="3" borderId="1" xfId="0" applyFont="1" applyFill="1" applyBorder="1" applyAlignment="1">
      <alignment vertical="top"/>
    </xf>
    <xf numFmtId="0" fontId="16" fillId="3" borderId="1" xfId="0" applyFont="1" applyFill="1" applyBorder="1" applyAlignment="1">
      <alignment vertical="top"/>
    </xf>
    <xf numFmtId="0" fontId="13" fillId="3" borderId="1" xfId="3" applyFont="1" applyFill="1" applyBorder="1" applyAlignment="1">
      <alignment horizontal="left" vertical="top" wrapText="1"/>
    </xf>
    <xf numFmtId="0" fontId="0" fillId="3" borderId="0" xfId="0" applyFill="1"/>
    <xf numFmtId="0" fontId="2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vertical="top"/>
    </xf>
    <xf numFmtId="165" fontId="27" fillId="3" borderId="0" xfId="0" applyNumberFormat="1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4" fillId="3" borderId="1" xfId="3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 wrapText="1"/>
    </xf>
    <xf numFmtId="0" fontId="4" fillId="3" borderId="1" xfId="3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center" vertical="top"/>
    </xf>
    <xf numFmtId="167" fontId="2" fillId="0" borderId="1" xfId="0" applyNumberFormat="1" applyFont="1" applyFill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167" fontId="8" fillId="0" borderId="1" xfId="0" applyNumberFormat="1" applyFont="1" applyFill="1" applyBorder="1" applyAlignment="1">
      <alignment horizontal="center" vertical="top"/>
    </xf>
    <xf numFmtId="167" fontId="8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8" fillId="3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165" fontId="2" fillId="0" borderId="1" xfId="3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165" fontId="13" fillId="3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horizontal="right" vertical="top" wrapText="1"/>
    </xf>
    <xf numFmtId="165" fontId="6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65" fontId="7" fillId="0" borderId="0" xfId="0" applyNumberFormat="1" applyFont="1" applyAlignment="1">
      <alignment horizontal="center" vertical="top"/>
    </xf>
    <xf numFmtId="4" fontId="2" fillId="0" borderId="0" xfId="0" applyNumberFormat="1" applyFont="1" applyFill="1" applyAlignment="1">
      <alignment vertical="top"/>
    </xf>
    <xf numFmtId="165" fontId="2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165" fontId="27" fillId="0" borderId="0" xfId="0" applyNumberFormat="1" applyFont="1" applyFill="1" applyAlignment="1">
      <alignment horizontal="center" vertical="top"/>
    </xf>
    <xf numFmtId="0" fontId="6" fillId="0" borderId="0" xfId="3" applyFont="1" applyAlignment="1">
      <alignment horizontal="center" vertical="top" wrapText="1"/>
    </xf>
    <xf numFmtId="0" fontId="3" fillId="0" borderId="4" xfId="3" applyFont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0" fontId="3" fillId="5" borderId="1" xfId="3" applyFont="1" applyFill="1" applyBorder="1" applyAlignment="1">
      <alignment horizontal="left" vertical="top" wrapText="1"/>
    </xf>
    <xf numFmtId="0" fontId="2" fillId="5" borderId="5" xfId="3" applyFont="1" applyFill="1" applyBorder="1" applyAlignment="1">
      <alignment horizontal="center" vertical="top" wrapText="1"/>
    </xf>
    <xf numFmtId="49" fontId="3" fillId="5" borderId="1" xfId="3" applyNumberFormat="1" applyFont="1" applyFill="1" applyBorder="1" applyAlignment="1">
      <alignment horizontal="center" vertical="top" wrapText="1"/>
    </xf>
    <xf numFmtId="165" fontId="9" fillId="5" borderId="1" xfId="3" applyNumberFormat="1" applyFont="1" applyFill="1" applyBorder="1" applyAlignment="1">
      <alignment horizontal="center" vertical="top"/>
    </xf>
    <xf numFmtId="49" fontId="2" fillId="5" borderId="1" xfId="3" applyNumberFormat="1" applyFont="1" applyFill="1" applyBorder="1" applyAlignment="1">
      <alignment horizontal="center" vertical="top" wrapText="1"/>
    </xf>
    <xf numFmtId="0" fontId="2" fillId="5" borderId="1" xfId="3" applyFont="1" applyFill="1" applyBorder="1" applyAlignment="1">
      <alignment horizontal="left" vertical="top" wrapText="1"/>
    </xf>
    <xf numFmtId="0" fontId="2" fillId="5" borderId="1" xfId="3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165" fontId="14" fillId="5" borderId="1" xfId="3" applyNumberFormat="1" applyFont="1" applyFill="1" applyBorder="1" applyAlignment="1">
      <alignment horizontal="center" vertical="top"/>
    </xf>
    <xf numFmtId="165" fontId="3" fillId="5" borderId="1" xfId="3" applyNumberFormat="1" applyFont="1" applyFill="1" applyBorder="1" applyAlignment="1">
      <alignment horizontal="center" vertical="top" wrapText="1"/>
    </xf>
    <xf numFmtId="165" fontId="2" fillId="5" borderId="1" xfId="3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right" wrapText="1"/>
    </xf>
    <xf numFmtId="165" fontId="2" fillId="0" borderId="4" xfId="0" applyNumberFormat="1" applyFont="1" applyFill="1" applyBorder="1" applyAlignment="1">
      <alignment horizontal="right" vertical="top"/>
    </xf>
    <xf numFmtId="165" fontId="0" fillId="0" borderId="0" xfId="0" applyNumberFormat="1" applyBorder="1" applyAlignment="1">
      <alignment horizontal="right"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165" fontId="3" fillId="0" borderId="0" xfId="0" applyNumberFormat="1" applyFont="1" applyFill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0" xfId="3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5" fontId="3" fillId="3" borderId="0" xfId="0" applyNumberFormat="1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0" fontId="7" fillId="3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 vertical="top" wrapText="1"/>
    </xf>
    <xf numFmtId="165" fontId="1" fillId="3" borderId="0" xfId="0" applyNumberFormat="1" applyFont="1" applyFill="1" applyAlignment="1">
      <alignment horizontal="right" vertical="top" wrapText="1"/>
    </xf>
    <xf numFmtId="0" fontId="1" fillId="3" borderId="0" xfId="0" applyFont="1" applyFill="1" applyAlignment="1">
      <alignment horizontal="right" vertical="top"/>
    </xf>
    <xf numFmtId="0" fontId="26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26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3" fillId="0" borderId="0" xfId="0" applyFont="1" applyFill="1" applyAlignment="1">
      <alignment horizontal="right" vertical="top" wrapText="1"/>
    </xf>
    <xf numFmtId="165" fontId="4" fillId="3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13" fillId="3" borderId="0" xfId="0" applyFont="1" applyFill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165" fontId="16" fillId="0" borderId="0" xfId="0" applyNumberFormat="1" applyFont="1" applyFill="1" applyAlignment="1">
      <alignment horizontal="right" vertical="top" wrapText="1"/>
    </xf>
    <xf numFmtId="0" fontId="16" fillId="0" borderId="0" xfId="0" applyFont="1" applyAlignment="1">
      <alignment vertical="top"/>
    </xf>
    <xf numFmtId="0" fontId="24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/>
  </cellXfs>
  <cellStyles count="10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opLeftCell="A5" workbookViewId="0">
      <selection activeCell="A13" sqref="A13:XFD60"/>
    </sheetView>
  </sheetViews>
  <sheetFormatPr defaultRowHeight="12.75"/>
  <cols>
    <col min="1" max="1" width="21.28515625" style="52" customWidth="1"/>
    <col min="2" max="2" width="51.28515625" style="72" customWidth="1"/>
    <col min="3" max="3" width="13.5703125" style="70" customWidth="1"/>
    <col min="4" max="5" width="12.140625" style="71" customWidth="1"/>
  </cols>
  <sheetData>
    <row r="1" spans="1:5">
      <c r="A1" s="183"/>
      <c r="B1" s="185"/>
    </row>
    <row r="2" spans="1:5">
      <c r="A2" s="183"/>
      <c r="B2" s="185"/>
    </row>
    <row r="3" spans="1:5" ht="18" customHeight="1">
      <c r="A3" s="183"/>
      <c r="B3" s="185"/>
      <c r="E3" s="207" t="s">
        <v>778</v>
      </c>
    </row>
    <row r="4" spans="1:5" ht="42" customHeight="1">
      <c r="A4" s="183"/>
      <c r="B4" s="226" t="s">
        <v>787</v>
      </c>
      <c r="C4" s="226"/>
      <c r="D4" s="226"/>
      <c r="E4" s="226"/>
    </row>
    <row r="5" spans="1:5" ht="17.25" customHeight="1">
      <c r="A5" s="235" t="s">
        <v>172</v>
      </c>
      <c r="B5" s="235"/>
      <c r="C5" s="235"/>
      <c r="D5" s="235"/>
      <c r="E5" s="236"/>
    </row>
    <row r="6" spans="1:5" ht="41.25" customHeight="1">
      <c r="B6" s="233" t="s">
        <v>705</v>
      </c>
      <c r="C6" s="233"/>
      <c r="D6" s="233"/>
      <c r="E6" s="234"/>
    </row>
    <row r="7" spans="1:5" ht="9.75" customHeight="1">
      <c r="B7" s="228"/>
      <c r="C7" s="228"/>
      <c r="D7" s="228"/>
      <c r="E7" s="228"/>
    </row>
    <row r="8" spans="1:5">
      <c r="A8" s="231" t="s">
        <v>28</v>
      </c>
      <c r="B8" s="231"/>
      <c r="C8" s="231"/>
      <c r="D8" s="231"/>
      <c r="E8" s="232"/>
    </row>
    <row r="9" spans="1:5" ht="18.75" customHeight="1">
      <c r="A9" s="231" t="s">
        <v>733</v>
      </c>
      <c r="B9" s="231"/>
      <c r="C9" s="231"/>
      <c r="D9" s="231"/>
      <c r="E9" s="232"/>
    </row>
    <row r="10" spans="1:5" ht="20.25" customHeight="1">
      <c r="A10" s="55"/>
      <c r="B10" s="66"/>
      <c r="C10" s="229" t="s">
        <v>50</v>
      </c>
      <c r="D10" s="230"/>
    </row>
    <row r="11" spans="1:5" ht="54.75" customHeight="1">
      <c r="A11" s="36" t="s">
        <v>220</v>
      </c>
      <c r="B11" s="36" t="s">
        <v>305</v>
      </c>
      <c r="C11" s="45" t="s">
        <v>729</v>
      </c>
      <c r="D11" s="69" t="s">
        <v>747</v>
      </c>
      <c r="E11" s="69" t="s">
        <v>748</v>
      </c>
    </row>
    <row r="12" spans="1:5" ht="38.25" customHeight="1">
      <c r="A12" s="227" t="s">
        <v>55</v>
      </c>
      <c r="B12" s="227"/>
      <c r="C12" s="174">
        <f>SUM(C13,C17,C22,C33,C36,C39,C44,C50,C55)</f>
        <v>490938</v>
      </c>
      <c r="D12" s="174"/>
      <c r="E12" s="174">
        <f>C12+D12</f>
        <v>490938</v>
      </c>
    </row>
    <row r="13" spans="1:5" ht="26.25" hidden="1" customHeight="1">
      <c r="A13" s="56" t="s">
        <v>123</v>
      </c>
      <c r="B13" s="22" t="s">
        <v>107</v>
      </c>
      <c r="C13" s="174">
        <f>C14</f>
        <v>102585</v>
      </c>
      <c r="D13" s="174"/>
      <c r="E13" s="174">
        <f t="shared" ref="E13:E76" si="0">C13+D13</f>
        <v>102585</v>
      </c>
    </row>
    <row r="14" spans="1:5" ht="26.25" hidden="1" customHeight="1">
      <c r="A14" s="57" t="s">
        <v>120</v>
      </c>
      <c r="B14" s="14" t="s">
        <v>293</v>
      </c>
      <c r="C14" s="177">
        <f>SUM(C15,C16)</f>
        <v>102585</v>
      </c>
      <c r="D14" s="177"/>
      <c r="E14" s="174">
        <f t="shared" si="0"/>
        <v>102585</v>
      </c>
    </row>
    <row r="15" spans="1:5" ht="81" hidden="1" customHeight="1">
      <c r="A15" s="57" t="s">
        <v>124</v>
      </c>
      <c r="B15" s="14" t="s">
        <v>1</v>
      </c>
      <c r="C15" s="177">
        <v>83187</v>
      </c>
      <c r="D15" s="177"/>
      <c r="E15" s="174">
        <f t="shared" si="0"/>
        <v>83187</v>
      </c>
    </row>
    <row r="16" spans="1:5" ht="77.25" hidden="1" customHeight="1">
      <c r="A16" s="57" t="s">
        <v>124</v>
      </c>
      <c r="B16" s="14" t="s">
        <v>36</v>
      </c>
      <c r="C16" s="178">
        <v>19398</v>
      </c>
      <c r="D16" s="178"/>
      <c r="E16" s="174">
        <f t="shared" si="0"/>
        <v>19398</v>
      </c>
    </row>
    <row r="17" spans="1:5" ht="39.75" hidden="1" customHeight="1">
      <c r="A17" s="36" t="s">
        <v>221</v>
      </c>
      <c r="B17" s="22" t="s">
        <v>33</v>
      </c>
      <c r="C17" s="179">
        <f>SUM(C18:C21)</f>
        <v>22358</v>
      </c>
      <c r="D17" s="179"/>
      <c r="E17" s="174">
        <f t="shared" si="0"/>
        <v>22358</v>
      </c>
    </row>
    <row r="18" spans="1:5" ht="81.75" hidden="1" customHeight="1">
      <c r="A18" s="57" t="s">
        <v>524</v>
      </c>
      <c r="B18" s="18" t="s">
        <v>525</v>
      </c>
      <c r="C18" s="176">
        <v>9755</v>
      </c>
      <c r="D18" s="176"/>
      <c r="E18" s="174">
        <f t="shared" si="0"/>
        <v>9755</v>
      </c>
    </row>
    <row r="19" spans="1:5" ht="93.75" hidden="1" customHeight="1">
      <c r="A19" s="57" t="s">
        <v>526</v>
      </c>
      <c r="B19" s="18" t="s">
        <v>527</v>
      </c>
      <c r="C19" s="176">
        <v>55</v>
      </c>
      <c r="D19" s="176"/>
      <c r="E19" s="174">
        <f t="shared" si="0"/>
        <v>55</v>
      </c>
    </row>
    <row r="20" spans="1:5" ht="84.75" hidden="1" customHeight="1">
      <c r="A20" s="57" t="s">
        <v>528</v>
      </c>
      <c r="B20" s="18" t="s">
        <v>529</v>
      </c>
      <c r="C20" s="176">
        <v>13757</v>
      </c>
      <c r="D20" s="176"/>
      <c r="E20" s="174">
        <f t="shared" si="0"/>
        <v>13757</v>
      </c>
    </row>
    <row r="21" spans="1:5" ht="86.25" hidden="1" customHeight="1">
      <c r="A21" s="57" t="s">
        <v>530</v>
      </c>
      <c r="B21" s="18" t="s">
        <v>531</v>
      </c>
      <c r="C21" s="176">
        <v>-1209</v>
      </c>
      <c r="D21" s="176"/>
      <c r="E21" s="174">
        <f t="shared" si="0"/>
        <v>-1209</v>
      </c>
    </row>
    <row r="22" spans="1:5" ht="25.5" hidden="1" customHeight="1">
      <c r="A22" s="56" t="s">
        <v>326</v>
      </c>
      <c r="B22" s="22" t="s">
        <v>16</v>
      </c>
      <c r="C22" s="174">
        <f>SUM(C23,C28,C30,C32)</f>
        <v>45977</v>
      </c>
      <c r="D22" s="174"/>
      <c r="E22" s="174">
        <f t="shared" si="0"/>
        <v>45977</v>
      </c>
    </row>
    <row r="23" spans="1:5" ht="33.75" hidden="1" customHeight="1">
      <c r="A23" s="53" t="s">
        <v>76</v>
      </c>
      <c r="B23" s="28" t="s">
        <v>41</v>
      </c>
      <c r="C23" s="180">
        <f>C24+C26</f>
        <v>41642</v>
      </c>
      <c r="D23" s="180"/>
      <c r="E23" s="174">
        <f t="shared" si="0"/>
        <v>41642</v>
      </c>
    </row>
    <row r="24" spans="1:5" ht="45" hidden="1" customHeight="1">
      <c r="A24" s="53" t="s">
        <v>84</v>
      </c>
      <c r="B24" s="28" t="s">
        <v>53</v>
      </c>
      <c r="C24" s="180">
        <f>C25</f>
        <v>28742</v>
      </c>
      <c r="D24" s="180"/>
      <c r="E24" s="174">
        <f t="shared" si="0"/>
        <v>28742</v>
      </c>
    </row>
    <row r="25" spans="1:5" ht="42.75" hidden="1" customHeight="1">
      <c r="A25" s="53" t="s">
        <v>224</v>
      </c>
      <c r="B25" s="28" t="s">
        <v>53</v>
      </c>
      <c r="C25" s="180">
        <v>28742</v>
      </c>
      <c r="D25" s="180"/>
      <c r="E25" s="174">
        <f t="shared" si="0"/>
        <v>28742</v>
      </c>
    </row>
    <row r="26" spans="1:5" ht="42.75" hidden="1" customHeight="1">
      <c r="A26" s="53" t="s">
        <v>85</v>
      </c>
      <c r="B26" s="28" t="s">
        <v>54</v>
      </c>
      <c r="C26" s="180">
        <f>C27</f>
        <v>12900</v>
      </c>
      <c r="D26" s="180"/>
      <c r="E26" s="174">
        <f t="shared" si="0"/>
        <v>12900</v>
      </c>
    </row>
    <row r="27" spans="1:5" ht="42.75" hidden="1" customHeight="1">
      <c r="A27" s="53" t="s">
        <v>225</v>
      </c>
      <c r="B27" s="28" t="s">
        <v>54</v>
      </c>
      <c r="C27" s="180">
        <v>12900</v>
      </c>
      <c r="D27" s="180"/>
      <c r="E27" s="174">
        <f t="shared" si="0"/>
        <v>12900</v>
      </c>
    </row>
    <row r="28" spans="1:5" ht="33.75" hidden="1" customHeight="1">
      <c r="A28" s="57" t="s">
        <v>309</v>
      </c>
      <c r="B28" s="14" t="s">
        <v>170</v>
      </c>
      <c r="C28" s="178"/>
      <c r="D28" s="178"/>
      <c r="E28" s="174">
        <f t="shared" si="0"/>
        <v>0</v>
      </c>
    </row>
    <row r="29" spans="1:5" ht="30.75" hidden="1" customHeight="1">
      <c r="A29" s="57" t="s">
        <v>226</v>
      </c>
      <c r="B29" s="14" t="s">
        <v>170</v>
      </c>
      <c r="C29" s="178"/>
      <c r="D29" s="178"/>
      <c r="E29" s="174">
        <f t="shared" si="0"/>
        <v>0</v>
      </c>
    </row>
    <row r="30" spans="1:5" ht="23.25" hidden="1" customHeight="1">
      <c r="A30" s="57" t="s">
        <v>229</v>
      </c>
      <c r="B30" s="14" t="s">
        <v>17</v>
      </c>
      <c r="C30" s="178">
        <f>C31</f>
        <v>2135</v>
      </c>
      <c r="D30" s="178"/>
      <c r="E30" s="174">
        <f t="shared" si="0"/>
        <v>2135</v>
      </c>
    </row>
    <row r="31" spans="1:5" ht="22.5" hidden="1" customHeight="1">
      <c r="A31" s="57" t="s">
        <v>227</v>
      </c>
      <c r="B31" s="14" t="s">
        <v>60</v>
      </c>
      <c r="C31" s="178">
        <v>2135</v>
      </c>
      <c r="D31" s="178"/>
      <c r="E31" s="174">
        <f t="shared" si="0"/>
        <v>2135</v>
      </c>
    </row>
    <row r="32" spans="1:5" ht="42" hidden="1" customHeight="1">
      <c r="A32" s="57" t="s">
        <v>178</v>
      </c>
      <c r="B32" s="14" t="s">
        <v>179</v>
      </c>
      <c r="C32" s="178">
        <v>2200</v>
      </c>
      <c r="D32" s="178"/>
      <c r="E32" s="174">
        <f t="shared" si="0"/>
        <v>2200</v>
      </c>
    </row>
    <row r="33" spans="1:5" ht="24.75" hidden="1" customHeight="1">
      <c r="A33" s="56" t="s">
        <v>154</v>
      </c>
      <c r="B33" s="22" t="s">
        <v>155</v>
      </c>
      <c r="C33" s="179">
        <f>C34</f>
        <v>282000</v>
      </c>
      <c r="D33" s="179"/>
      <c r="E33" s="174">
        <f t="shared" si="0"/>
        <v>282000</v>
      </c>
    </row>
    <row r="34" spans="1:5" ht="25.5" hidden="1" customHeight="1">
      <c r="A34" s="58" t="s">
        <v>42</v>
      </c>
      <c r="B34" s="14" t="s">
        <v>43</v>
      </c>
      <c r="C34" s="178">
        <f>SUM(C35:C35)</f>
        <v>282000</v>
      </c>
      <c r="D34" s="178"/>
      <c r="E34" s="174">
        <f t="shared" si="0"/>
        <v>282000</v>
      </c>
    </row>
    <row r="35" spans="1:5" ht="31.5" hidden="1" customHeight="1">
      <c r="A35" s="58" t="s">
        <v>44</v>
      </c>
      <c r="B35" s="14" t="s">
        <v>45</v>
      </c>
      <c r="C35" s="178">
        <v>282000</v>
      </c>
      <c r="D35" s="178"/>
      <c r="E35" s="174">
        <f t="shared" si="0"/>
        <v>282000</v>
      </c>
    </row>
    <row r="36" spans="1:5" ht="26.25" hidden="1" customHeight="1">
      <c r="A36" s="56" t="s">
        <v>327</v>
      </c>
      <c r="B36" s="22" t="s">
        <v>328</v>
      </c>
      <c r="C36" s="179">
        <f>SUM(C37:C38)</f>
        <v>7900</v>
      </c>
      <c r="D36" s="179"/>
      <c r="E36" s="174">
        <f t="shared" si="0"/>
        <v>7900</v>
      </c>
    </row>
    <row r="37" spans="1:5" ht="54.75" hidden="1" customHeight="1">
      <c r="A37" s="57" t="s">
        <v>122</v>
      </c>
      <c r="B37" s="14" t="s">
        <v>46</v>
      </c>
      <c r="C37" s="178">
        <v>7700</v>
      </c>
      <c r="D37" s="178"/>
      <c r="E37" s="174">
        <f t="shared" si="0"/>
        <v>7700</v>
      </c>
    </row>
    <row r="38" spans="1:5" ht="33" hidden="1" customHeight="1">
      <c r="A38" s="57" t="s">
        <v>128</v>
      </c>
      <c r="B38" s="14" t="s">
        <v>127</v>
      </c>
      <c r="C38" s="181">
        <v>200</v>
      </c>
      <c r="D38" s="181"/>
      <c r="E38" s="174">
        <f t="shared" si="0"/>
        <v>200</v>
      </c>
    </row>
    <row r="39" spans="1:5" ht="48" hidden="1" customHeight="1">
      <c r="A39" s="56" t="s">
        <v>329</v>
      </c>
      <c r="B39" s="22" t="s">
        <v>298</v>
      </c>
      <c r="C39" s="179">
        <f>SUM(C40:C43)</f>
        <v>28400</v>
      </c>
      <c r="D39" s="179"/>
      <c r="E39" s="174">
        <f t="shared" si="0"/>
        <v>28400</v>
      </c>
    </row>
    <row r="40" spans="1:5" ht="83.25" hidden="1" customHeight="1">
      <c r="A40" s="15" t="s">
        <v>169</v>
      </c>
      <c r="B40" s="6" t="s">
        <v>521</v>
      </c>
      <c r="C40" s="181">
        <v>27300</v>
      </c>
      <c r="D40" s="181"/>
      <c r="E40" s="174">
        <f t="shared" si="0"/>
        <v>27300</v>
      </c>
    </row>
    <row r="41" spans="1:5" ht="70.5" hidden="1" customHeight="1">
      <c r="A41" s="15" t="s">
        <v>34</v>
      </c>
      <c r="B41" s="18" t="s">
        <v>47</v>
      </c>
      <c r="C41" s="181">
        <v>800</v>
      </c>
      <c r="D41" s="181"/>
      <c r="E41" s="174">
        <f t="shared" si="0"/>
        <v>800</v>
      </c>
    </row>
    <row r="42" spans="1:5" ht="66" hidden="1" customHeight="1">
      <c r="A42" s="57" t="s">
        <v>27</v>
      </c>
      <c r="B42" s="14" t="s">
        <v>297</v>
      </c>
      <c r="C42" s="181">
        <v>200</v>
      </c>
      <c r="D42" s="181"/>
      <c r="E42" s="174">
        <f t="shared" si="0"/>
        <v>200</v>
      </c>
    </row>
    <row r="43" spans="1:5" ht="69.75" hidden="1" customHeight="1">
      <c r="A43" s="57" t="s">
        <v>121</v>
      </c>
      <c r="B43" s="14" t="s">
        <v>130</v>
      </c>
      <c r="C43" s="181">
        <v>100</v>
      </c>
      <c r="D43" s="181"/>
      <c r="E43" s="174">
        <f t="shared" si="0"/>
        <v>100</v>
      </c>
    </row>
    <row r="44" spans="1:5" ht="29.25" hidden="1" customHeight="1">
      <c r="A44" s="56" t="s">
        <v>330</v>
      </c>
      <c r="B44" s="22" t="s">
        <v>118</v>
      </c>
      <c r="C44" s="179">
        <f>C45</f>
        <v>80</v>
      </c>
      <c r="D44" s="179"/>
      <c r="E44" s="174">
        <f t="shared" si="0"/>
        <v>80</v>
      </c>
    </row>
    <row r="45" spans="1:5" ht="33" hidden="1" customHeight="1">
      <c r="A45" s="57" t="s">
        <v>332</v>
      </c>
      <c r="B45" s="14" t="s">
        <v>106</v>
      </c>
      <c r="C45" s="181">
        <f>C46+C47+C48+C49</f>
        <v>80</v>
      </c>
      <c r="D45" s="181"/>
      <c r="E45" s="174">
        <f t="shared" si="0"/>
        <v>80</v>
      </c>
    </row>
    <row r="46" spans="1:5" ht="30" hidden="1" customHeight="1">
      <c r="A46" s="58" t="s">
        <v>18</v>
      </c>
      <c r="B46" s="14" t="s">
        <v>19</v>
      </c>
      <c r="C46" s="181">
        <v>10</v>
      </c>
      <c r="D46" s="181"/>
      <c r="E46" s="174">
        <f t="shared" si="0"/>
        <v>10</v>
      </c>
    </row>
    <row r="47" spans="1:5" ht="30.75" hidden="1" customHeight="1">
      <c r="A47" s="58" t="s">
        <v>20</v>
      </c>
      <c r="B47" s="14" t="s">
        <v>21</v>
      </c>
      <c r="C47" s="181">
        <v>10</v>
      </c>
      <c r="D47" s="181"/>
      <c r="E47" s="174">
        <f t="shared" si="0"/>
        <v>10</v>
      </c>
    </row>
    <row r="48" spans="1:5" ht="30.75" hidden="1" customHeight="1">
      <c r="A48" s="58" t="s">
        <v>22</v>
      </c>
      <c r="B48" s="14" t="s">
        <v>23</v>
      </c>
      <c r="C48" s="181">
        <v>10</v>
      </c>
      <c r="D48" s="181"/>
      <c r="E48" s="174">
        <f t="shared" si="0"/>
        <v>10</v>
      </c>
    </row>
    <row r="49" spans="1:5" ht="28.5" hidden="1" customHeight="1">
      <c r="A49" s="58" t="s">
        <v>24</v>
      </c>
      <c r="B49" s="14" t="s">
        <v>25</v>
      </c>
      <c r="C49" s="181">
        <v>50</v>
      </c>
      <c r="D49" s="181"/>
      <c r="E49" s="174">
        <f t="shared" si="0"/>
        <v>50</v>
      </c>
    </row>
    <row r="50" spans="1:5" ht="33.75" hidden="1" customHeight="1">
      <c r="A50" s="56" t="s">
        <v>333</v>
      </c>
      <c r="B50" s="22" t="s">
        <v>119</v>
      </c>
      <c r="C50" s="179">
        <f>SUM(C51:C54)</f>
        <v>1100</v>
      </c>
      <c r="D50" s="179"/>
      <c r="E50" s="174">
        <f t="shared" si="0"/>
        <v>1100</v>
      </c>
    </row>
    <row r="51" spans="1:5" ht="103.5" hidden="1" customHeight="1">
      <c r="A51" s="57" t="s">
        <v>103</v>
      </c>
      <c r="B51" s="14" t="s">
        <v>87</v>
      </c>
      <c r="C51" s="181"/>
      <c r="D51" s="181"/>
      <c r="E51" s="174">
        <f t="shared" si="0"/>
        <v>0</v>
      </c>
    </row>
    <row r="52" spans="1:5" ht="42.75" hidden="1" customHeight="1">
      <c r="A52" s="15" t="s">
        <v>348</v>
      </c>
      <c r="B52" s="18" t="s">
        <v>522</v>
      </c>
      <c r="C52" s="181">
        <v>500</v>
      </c>
      <c r="D52" s="181"/>
      <c r="E52" s="174">
        <f t="shared" si="0"/>
        <v>500</v>
      </c>
    </row>
    <row r="53" spans="1:5" ht="43.5" hidden="1" customHeight="1">
      <c r="A53" s="15" t="s">
        <v>35</v>
      </c>
      <c r="B53" s="18" t="s">
        <v>58</v>
      </c>
      <c r="C53" s="181">
        <v>600</v>
      </c>
      <c r="D53" s="181"/>
      <c r="E53" s="174">
        <f t="shared" si="0"/>
        <v>600</v>
      </c>
    </row>
    <row r="54" spans="1:5" ht="66.75" hidden="1" customHeight="1">
      <c r="A54" s="15">
        <v>2892</v>
      </c>
      <c r="B54" s="18" t="s">
        <v>88</v>
      </c>
      <c r="C54" s="181">
        <v>0</v>
      </c>
      <c r="D54" s="181"/>
      <c r="E54" s="174">
        <f t="shared" si="0"/>
        <v>0</v>
      </c>
    </row>
    <row r="55" spans="1:5" ht="23.25" hidden="1" customHeight="1">
      <c r="A55" s="22" t="s">
        <v>334</v>
      </c>
      <c r="B55" s="22" t="s">
        <v>0</v>
      </c>
      <c r="C55" s="179">
        <f>C56+C57+C58+C59+C60</f>
        <v>538</v>
      </c>
      <c r="D55" s="179"/>
      <c r="E55" s="174">
        <f t="shared" si="0"/>
        <v>538</v>
      </c>
    </row>
    <row r="56" spans="1:5" ht="91.5" hidden="1" customHeight="1">
      <c r="A56" s="58" t="s">
        <v>666</v>
      </c>
      <c r="B56" s="67" t="s">
        <v>667</v>
      </c>
      <c r="C56" s="178">
        <v>200</v>
      </c>
      <c r="D56" s="178"/>
      <c r="E56" s="174">
        <f t="shared" si="0"/>
        <v>200</v>
      </c>
    </row>
    <row r="57" spans="1:5" ht="68.25" hidden="1" customHeight="1">
      <c r="A57" s="58" t="s">
        <v>672</v>
      </c>
      <c r="B57" s="67" t="s">
        <v>673</v>
      </c>
      <c r="C57" s="178">
        <v>50</v>
      </c>
      <c r="D57" s="178"/>
      <c r="E57" s="174">
        <f t="shared" si="0"/>
        <v>50</v>
      </c>
    </row>
    <row r="58" spans="1:5" ht="80.25" hidden="1" customHeight="1">
      <c r="A58" s="58" t="s">
        <v>670</v>
      </c>
      <c r="B58" s="67" t="s">
        <v>671</v>
      </c>
      <c r="C58" s="178">
        <v>50</v>
      </c>
      <c r="D58" s="178"/>
      <c r="E58" s="174">
        <f t="shared" si="0"/>
        <v>50</v>
      </c>
    </row>
    <row r="59" spans="1:5" ht="57.75" hidden="1" customHeight="1">
      <c r="A59" s="59" t="s">
        <v>613</v>
      </c>
      <c r="B59" s="12" t="s">
        <v>669</v>
      </c>
      <c r="C59" s="178">
        <v>150</v>
      </c>
      <c r="D59" s="178"/>
      <c r="E59" s="174">
        <f t="shared" si="0"/>
        <v>150</v>
      </c>
    </row>
    <row r="60" spans="1:5" ht="65.25" hidden="1" customHeight="1">
      <c r="A60" s="59" t="s">
        <v>614</v>
      </c>
      <c r="B60" s="12" t="s">
        <v>668</v>
      </c>
      <c r="C60" s="178">
        <v>88</v>
      </c>
      <c r="D60" s="178"/>
      <c r="E60" s="174">
        <f t="shared" si="0"/>
        <v>88</v>
      </c>
    </row>
    <row r="61" spans="1:5" ht="27" customHeight="1">
      <c r="A61" s="56" t="s">
        <v>307</v>
      </c>
      <c r="B61" s="22" t="s">
        <v>306</v>
      </c>
      <c r="C61" s="174">
        <f>SUM(C62,C65,C73,C83)</f>
        <v>567765.30000000005</v>
      </c>
      <c r="D61" s="174">
        <f>SUM(D62,D65,D73,D83)</f>
        <v>27028.32</v>
      </c>
      <c r="E61" s="174">
        <f t="shared" si="0"/>
        <v>594793.62</v>
      </c>
    </row>
    <row r="62" spans="1:5" ht="37.5" customHeight="1">
      <c r="A62" s="56" t="s">
        <v>569</v>
      </c>
      <c r="B62" s="22" t="s">
        <v>89</v>
      </c>
      <c r="C62" s="174">
        <f>C63+C64</f>
        <v>45116</v>
      </c>
      <c r="D62" s="174">
        <f>D63+D64</f>
        <v>0</v>
      </c>
      <c r="E62" s="174">
        <f t="shared" si="0"/>
        <v>45116</v>
      </c>
    </row>
    <row r="63" spans="1:5" ht="39" customHeight="1">
      <c r="A63" s="15" t="s">
        <v>590</v>
      </c>
      <c r="B63" s="18" t="s">
        <v>591</v>
      </c>
      <c r="C63" s="175">
        <v>38659</v>
      </c>
      <c r="D63" s="176"/>
      <c r="E63" s="174">
        <f t="shared" si="0"/>
        <v>38659</v>
      </c>
    </row>
    <row r="64" spans="1:5" ht="28.5" customHeight="1">
      <c r="A64" s="15" t="s">
        <v>708</v>
      </c>
      <c r="B64" s="35" t="s">
        <v>709</v>
      </c>
      <c r="C64" s="175">
        <v>6457</v>
      </c>
      <c r="D64" s="176"/>
      <c r="E64" s="174">
        <f t="shared" si="0"/>
        <v>6457</v>
      </c>
    </row>
    <row r="65" spans="1:5" ht="37.5" customHeight="1">
      <c r="A65" s="56" t="s">
        <v>573</v>
      </c>
      <c r="B65" s="22" t="s">
        <v>125</v>
      </c>
      <c r="C65" s="174">
        <f>SUM(C66:C72)</f>
        <v>73463.399999999994</v>
      </c>
      <c r="D65" s="174">
        <f>SUM(D66:D72)</f>
        <v>15361.263999999999</v>
      </c>
      <c r="E65" s="174">
        <f t="shared" si="0"/>
        <v>88824.66399999999</v>
      </c>
    </row>
    <row r="66" spans="1:5" ht="78.75" customHeight="1">
      <c r="A66" s="53" t="s">
        <v>558</v>
      </c>
      <c r="B66" s="14" t="s">
        <v>48</v>
      </c>
      <c r="C66" s="174">
        <v>62980.5</v>
      </c>
      <c r="D66" s="174"/>
      <c r="E66" s="174">
        <f t="shared" si="0"/>
        <v>62980.5</v>
      </c>
    </row>
    <row r="67" spans="1:5" ht="40.5" customHeight="1">
      <c r="A67" s="53" t="s">
        <v>598</v>
      </c>
      <c r="B67" s="14" t="s">
        <v>599</v>
      </c>
      <c r="C67" s="174">
        <v>1257.0999999999999</v>
      </c>
      <c r="D67" s="174">
        <v>-434.51299999999998</v>
      </c>
      <c r="E67" s="174">
        <f t="shared" si="0"/>
        <v>822.58699999999999</v>
      </c>
    </row>
    <row r="68" spans="1:5" ht="28.5" customHeight="1">
      <c r="A68" s="53" t="s">
        <v>559</v>
      </c>
      <c r="B68" s="35" t="s">
        <v>481</v>
      </c>
      <c r="C68" s="174">
        <v>194.5</v>
      </c>
      <c r="D68" s="174">
        <v>-16.283000000000001</v>
      </c>
      <c r="E68" s="174">
        <f>C68+D68</f>
        <v>178.21699999999998</v>
      </c>
    </row>
    <row r="69" spans="1:5" ht="53.25" customHeight="1">
      <c r="A69" s="53" t="s">
        <v>611</v>
      </c>
      <c r="B69" s="11" t="s">
        <v>612</v>
      </c>
      <c r="C69" s="174">
        <v>831.3</v>
      </c>
      <c r="D69" s="174">
        <v>62.609000000000002</v>
      </c>
      <c r="E69" s="174">
        <f t="shared" si="0"/>
        <v>893.90899999999999</v>
      </c>
    </row>
    <row r="70" spans="1:5" ht="38.25" customHeight="1">
      <c r="A70" s="61" t="s">
        <v>560</v>
      </c>
      <c r="B70" s="62" t="s">
        <v>692</v>
      </c>
      <c r="C70" s="174">
        <v>8200</v>
      </c>
      <c r="D70" s="174"/>
      <c r="E70" s="174">
        <f t="shared" si="0"/>
        <v>8200</v>
      </c>
    </row>
    <row r="71" spans="1:5" ht="42" customHeight="1">
      <c r="A71" s="60" t="s">
        <v>561</v>
      </c>
      <c r="B71" s="35" t="s">
        <v>542</v>
      </c>
      <c r="C71" s="174"/>
      <c r="D71" s="174">
        <v>14000</v>
      </c>
      <c r="E71" s="174">
        <f t="shared" si="0"/>
        <v>14000</v>
      </c>
    </row>
    <row r="72" spans="1:5" ht="35.25" customHeight="1">
      <c r="A72" s="60" t="s">
        <v>610</v>
      </c>
      <c r="B72" s="62" t="s">
        <v>691</v>
      </c>
      <c r="C72" s="174"/>
      <c r="D72" s="174">
        <v>1749.451</v>
      </c>
      <c r="E72" s="174">
        <f t="shared" si="0"/>
        <v>1749.451</v>
      </c>
    </row>
    <row r="73" spans="1:5" ht="33" customHeight="1">
      <c r="A73" s="36" t="s">
        <v>570</v>
      </c>
      <c r="B73" s="22" t="s">
        <v>126</v>
      </c>
      <c r="C73" s="174">
        <f>SUM(C74,C75,C82)</f>
        <v>401046</v>
      </c>
      <c r="D73" s="174">
        <f>SUM(D74,D75,D82)</f>
        <v>10722.5</v>
      </c>
      <c r="E73" s="174">
        <f t="shared" si="0"/>
        <v>411768.5</v>
      </c>
    </row>
    <row r="74" spans="1:5" ht="41.25" customHeight="1">
      <c r="A74" s="53" t="s">
        <v>568</v>
      </c>
      <c r="B74" s="14" t="s">
        <v>152</v>
      </c>
      <c r="C74" s="175">
        <v>3122.8</v>
      </c>
      <c r="D74" s="175"/>
      <c r="E74" s="174">
        <f t="shared" si="0"/>
        <v>3122.8</v>
      </c>
    </row>
    <row r="75" spans="1:5" ht="33.75" customHeight="1">
      <c r="A75" s="53" t="s">
        <v>571</v>
      </c>
      <c r="B75" s="18" t="s">
        <v>177</v>
      </c>
      <c r="C75" s="175">
        <f>SUM(C76:C81)</f>
        <v>394723.2</v>
      </c>
      <c r="D75" s="175">
        <f>SUM(D76:D81)</f>
        <v>10722.5</v>
      </c>
      <c r="E75" s="174">
        <f t="shared" si="0"/>
        <v>405445.7</v>
      </c>
    </row>
    <row r="76" spans="1:5" ht="68.25" customHeight="1">
      <c r="A76" s="16" t="s">
        <v>562</v>
      </c>
      <c r="B76" s="63" t="s">
        <v>63</v>
      </c>
      <c r="C76" s="175">
        <v>128194.5</v>
      </c>
      <c r="D76" s="175">
        <v>3276</v>
      </c>
      <c r="E76" s="174">
        <f t="shared" si="0"/>
        <v>131470.5</v>
      </c>
    </row>
    <row r="77" spans="1:5" ht="82.5" customHeight="1">
      <c r="A77" s="16" t="s">
        <v>563</v>
      </c>
      <c r="B77" s="18" t="s">
        <v>64</v>
      </c>
      <c r="C77" s="175">
        <v>225681.6</v>
      </c>
      <c r="D77" s="175">
        <v>4397</v>
      </c>
      <c r="E77" s="174">
        <f t="shared" ref="E77:E89" si="1">C77+D77</f>
        <v>230078.6</v>
      </c>
    </row>
    <row r="78" spans="1:5" ht="43.5" customHeight="1">
      <c r="A78" s="16" t="s">
        <v>564</v>
      </c>
      <c r="B78" s="14" t="s">
        <v>379</v>
      </c>
      <c r="C78" s="175">
        <v>2887.2</v>
      </c>
      <c r="D78" s="175"/>
      <c r="E78" s="174">
        <f t="shared" si="1"/>
        <v>2887.2</v>
      </c>
    </row>
    <row r="79" spans="1:5" ht="55.5" customHeight="1">
      <c r="A79" s="16" t="s">
        <v>565</v>
      </c>
      <c r="B79" s="63" t="s">
        <v>65</v>
      </c>
      <c r="C79" s="175">
        <v>32950</v>
      </c>
      <c r="D79" s="175">
        <v>3050</v>
      </c>
      <c r="E79" s="174">
        <f t="shared" si="1"/>
        <v>36000</v>
      </c>
    </row>
    <row r="80" spans="1:5" ht="52.5" customHeight="1">
      <c r="A80" s="16" t="s">
        <v>566</v>
      </c>
      <c r="B80" s="63" t="s">
        <v>66</v>
      </c>
      <c r="C80" s="175">
        <v>4606.3999999999996</v>
      </c>
      <c r="D80" s="175"/>
      <c r="E80" s="174">
        <f t="shared" si="1"/>
        <v>4606.3999999999996</v>
      </c>
    </row>
    <row r="81" spans="1:5" ht="57" customHeight="1">
      <c r="A81" s="16" t="s">
        <v>567</v>
      </c>
      <c r="B81" s="63" t="s">
        <v>67</v>
      </c>
      <c r="C81" s="175">
        <v>403.5</v>
      </c>
      <c r="D81" s="175">
        <v>-0.5</v>
      </c>
      <c r="E81" s="174">
        <f t="shared" si="1"/>
        <v>403</v>
      </c>
    </row>
    <row r="82" spans="1:5" ht="67.5" customHeight="1">
      <c r="A82" s="53" t="s">
        <v>572</v>
      </c>
      <c r="B82" s="14" t="s">
        <v>56</v>
      </c>
      <c r="C82" s="175">
        <v>3200</v>
      </c>
      <c r="D82" s="175"/>
      <c r="E82" s="174">
        <f t="shared" si="1"/>
        <v>3200</v>
      </c>
    </row>
    <row r="83" spans="1:5" ht="24.75" customHeight="1">
      <c r="A83" s="64" t="s">
        <v>477</v>
      </c>
      <c r="B83" s="65" t="s">
        <v>175</v>
      </c>
      <c r="C83" s="174">
        <f>SUM(C84:C86)</f>
        <v>48139.9</v>
      </c>
      <c r="D83" s="174">
        <f>SUM(D84:D88)</f>
        <v>944.55600000000004</v>
      </c>
      <c r="E83" s="174">
        <f t="shared" si="1"/>
        <v>49084.455999999998</v>
      </c>
    </row>
    <row r="84" spans="1:5" ht="69.75" customHeight="1">
      <c r="A84" s="68" t="s">
        <v>674</v>
      </c>
      <c r="B84" s="18" t="s">
        <v>675</v>
      </c>
      <c r="C84" s="175">
        <v>17030.2</v>
      </c>
      <c r="D84" s="176">
        <v>-0.04</v>
      </c>
      <c r="E84" s="174">
        <f t="shared" si="1"/>
        <v>17030.16</v>
      </c>
    </row>
    <row r="85" spans="1:5" ht="64.5" customHeight="1">
      <c r="A85" s="60" t="s">
        <v>676</v>
      </c>
      <c r="B85" s="35" t="s">
        <v>677</v>
      </c>
      <c r="C85" s="175">
        <v>16309.7</v>
      </c>
      <c r="D85" s="176">
        <v>-4.0000000000000001E-3</v>
      </c>
      <c r="E85" s="174">
        <f t="shared" si="1"/>
        <v>16309.696</v>
      </c>
    </row>
    <row r="86" spans="1:5" ht="79.5" customHeight="1">
      <c r="A86" s="60" t="s">
        <v>678</v>
      </c>
      <c r="B86" s="35" t="s">
        <v>679</v>
      </c>
      <c r="C86" s="175">
        <v>14800</v>
      </c>
      <c r="D86" s="176"/>
      <c r="E86" s="174">
        <f t="shared" si="1"/>
        <v>14800</v>
      </c>
    </row>
    <row r="87" spans="1:5" ht="57" customHeight="1">
      <c r="A87" s="60" t="s">
        <v>749</v>
      </c>
      <c r="B87" s="35" t="s">
        <v>750</v>
      </c>
      <c r="C87" s="175"/>
      <c r="D87" s="176">
        <v>247</v>
      </c>
      <c r="E87" s="174">
        <f t="shared" si="1"/>
        <v>247</v>
      </c>
    </row>
    <row r="88" spans="1:5" ht="72" customHeight="1">
      <c r="A88" s="60" t="s">
        <v>751</v>
      </c>
      <c r="B88" s="35" t="s">
        <v>752</v>
      </c>
      <c r="C88" s="175"/>
      <c r="D88" s="176">
        <v>697.6</v>
      </c>
      <c r="E88" s="174">
        <f t="shared" si="1"/>
        <v>697.6</v>
      </c>
    </row>
    <row r="89" spans="1:5" ht="30.75" customHeight="1">
      <c r="A89" s="227" t="s">
        <v>26</v>
      </c>
      <c r="B89" s="227"/>
      <c r="C89" s="174">
        <f>SUM(C12,C61)</f>
        <v>1058703.3</v>
      </c>
      <c r="D89" s="174">
        <f>D12+D61</f>
        <v>27028.32</v>
      </c>
      <c r="E89" s="174">
        <f t="shared" si="1"/>
        <v>1085731.6200000001</v>
      </c>
    </row>
  </sheetData>
  <mergeCells count="9">
    <mergeCell ref="B4:E4"/>
    <mergeCell ref="A89:B89"/>
    <mergeCell ref="B7:E7"/>
    <mergeCell ref="A12:B12"/>
    <mergeCell ref="C10:D10"/>
    <mergeCell ref="A9:E9"/>
    <mergeCell ref="B6:E6"/>
    <mergeCell ref="A5:E5"/>
    <mergeCell ref="A8:E8"/>
  </mergeCells>
  <pageMargins left="0.39370078740157483" right="0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84"/>
  <sheetViews>
    <sheetView topLeftCell="A66" zoomScale="90" zoomScaleNormal="90" workbookViewId="0">
      <selection activeCell="F70" sqref="F70"/>
    </sheetView>
  </sheetViews>
  <sheetFormatPr defaultRowHeight="12.75"/>
  <cols>
    <col min="1" max="1" width="42.7109375" style="19" customWidth="1"/>
    <col min="2" max="2" width="10" style="19" customWidth="1"/>
    <col min="3" max="3" width="9.7109375" style="39" customWidth="1"/>
    <col min="4" max="4" width="13.85546875" style="19" customWidth="1"/>
    <col min="5" max="5" width="9.7109375" style="19" customWidth="1"/>
    <col min="6" max="6" width="12" style="37" customWidth="1"/>
    <col min="7" max="8" width="11.85546875" style="37" customWidth="1"/>
    <col min="9" max="9" width="11.28515625" style="37" customWidth="1"/>
    <col min="11" max="16" width="0" hidden="1" customWidth="1"/>
  </cols>
  <sheetData>
    <row r="2" spans="1:10" ht="18" customHeight="1">
      <c r="B2" s="55"/>
      <c r="C2" s="208"/>
      <c r="D2" s="55"/>
      <c r="E2" s="55"/>
      <c r="F2" s="209"/>
      <c r="G2" s="209"/>
      <c r="H2" s="237" t="s">
        <v>779</v>
      </c>
      <c r="I2" s="237"/>
    </row>
    <row r="3" spans="1:10" ht="39.75" customHeight="1">
      <c r="B3" s="241" t="s">
        <v>786</v>
      </c>
      <c r="C3" s="226"/>
      <c r="D3" s="226"/>
      <c r="E3" s="226"/>
      <c r="F3" s="226"/>
      <c r="G3" s="226"/>
      <c r="H3" s="226"/>
      <c r="I3" s="226"/>
    </row>
    <row r="4" spans="1:10">
      <c r="I4" s="211"/>
    </row>
    <row r="5" spans="1:10">
      <c r="A5" s="78"/>
      <c r="B5" s="78"/>
      <c r="C5" s="38"/>
      <c r="D5" s="78"/>
      <c r="E5" s="78"/>
      <c r="F5" s="235" t="s">
        <v>710</v>
      </c>
      <c r="G5" s="235"/>
      <c r="H5" s="235"/>
      <c r="I5" s="235"/>
    </row>
    <row r="6" spans="1:10" ht="43.5" customHeight="1">
      <c r="A6" s="188"/>
      <c r="B6" s="226" t="s">
        <v>706</v>
      </c>
      <c r="C6" s="238"/>
      <c r="D6" s="238"/>
      <c r="E6" s="238"/>
      <c r="F6" s="238"/>
      <c r="G6" s="238"/>
      <c r="H6" s="238"/>
      <c r="I6" s="239"/>
    </row>
    <row r="7" spans="1:10" ht="14.25" customHeight="1">
      <c r="A7" s="188"/>
      <c r="B7" s="188"/>
      <c r="C7" s="188"/>
      <c r="D7" s="226"/>
      <c r="E7" s="226"/>
      <c r="F7" s="226"/>
      <c r="G7" s="226"/>
      <c r="H7" s="226"/>
      <c r="I7" s="226"/>
    </row>
    <row r="8" spans="1:10" ht="9.75" hidden="1" customHeight="1">
      <c r="A8" s="188"/>
      <c r="B8" s="188"/>
      <c r="C8" s="188"/>
      <c r="D8" s="188"/>
      <c r="E8" s="188"/>
      <c r="F8" s="188"/>
      <c r="G8" s="188"/>
      <c r="H8" s="188"/>
      <c r="I8" s="188"/>
    </row>
    <row r="9" spans="1:10" ht="31.5" customHeight="1">
      <c r="A9" s="240" t="s">
        <v>732</v>
      </c>
      <c r="B9" s="240"/>
      <c r="C9" s="240"/>
      <c r="D9" s="240"/>
      <c r="E9" s="240"/>
      <c r="F9" s="240"/>
      <c r="G9" s="239"/>
      <c r="H9" s="239"/>
      <c r="I9" s="239"/>
    </row>
    <row r="10" spans="1:10" ht="16.5" customHeight="1">
      <c r="A10" s="212"/>
      <c r="B10" s="212"/>
      <c r="C10" s="212"/>
      <c r="D10" s="212"/>
      <c r="E10" s="212"/>
      <c r="F10" s="212"/>
      <c r="G10" s="213"/>
      <c r="H10" s="213"/>
      <c r="I10" s="213" t="s">
        <v>704</v>
      </c>
    </row>
    <row r="11" spans="1:10" s="2" customFormat="1" ht="36" customHeight="1">
      <c r="A11" s="20" t="s">
        <v>156</v>
      </c>
      <c r="B11" s="42" t="s">
        <v>131</v>
      </c>
      <c r="C11" s="32" t="s">
        <v>132</v>
      </c>
      <c r="D11" s="20" t="s">
        <v>183</v>
      </c>
      <c r="E11" s="20" t="s">
        <v>133</v>
      </c>
      <c r="F11" s="36" t="s">
        <v>664</v>
      </c>
      <c r="G11" s="36" t="s">
        <v>747</v>
      </c>
      <c r="H11" s="36" t="s">
        <v>747</v>
      </c>
      <c r="I11" s="36" t="s">
        <v>748</v>
      </c>
    </row>
    <row r="12" spans="1:10" ht="26.25" customHeight="1">
      <c r="A12" s="13" t="s">
        <v>134</v>
      </c>
      <c r="B12" s="13"/>
      <c r="C12" s="32"/>
      <c r="D12" s="78"/>
      <c r="E12" s="20"/>
      <c r="F12" s="43">
        <f>F13+F122+F167+F182+F191+F213+F259+F319+F341</f>
        <v>1078703.3</v>
      </c>
      <c r="G12" s="32">
        <f>G13+G122+G167+G182+G191+G213+G259+G319+G341</f>
        <v>27028.399999999998</v>
      </c>
      <c r="H12" s="32">
        <f>H13+H122+H167+H182+H191+H213+H259+H319+H341</f>
        <v>11566</v>
      </c>
      <c r="I12" s="43">
        <f>F12+G12+H12</f>
        <v>1117297.7</v>
      </c>
      <c r="J12" s="40"/>
    </row>
    <row r="13" spans="1:10" ht="37.5" customHeight="1">
      <c r="A13" s="21" t="s">
        <v>109</v>
      </c>
      <c r="B13" s="20">
        <v>439</v>
      </c>
      <c r="C13" s="32"/>
      <c r="D13" s="20"/>
      <c r="E13" s="20"/>
      <c r="F13" s="43">
        <f>SUM(F14,F66,F103,F83)</f>
        <v>72907.5</v>
      </c>
      <c r="G13" s="43">
        <f>SUM(G14,G66,G103,G83)</f>
        <v>-0.5</v>
      </c>
      <c r="H13" s="43">
        <f>SUM(H14,H66,H103,H83)</f>
        <v>3852</v>
      </c>
      <c r="I13" s="43">
        <f t="shared" ref="I13:I76" si="0">F13+G13+H13</f>
        <v>76759</v>
      </c>
    </row>
    <row r="14" spans="1:10" ht="25.5" customHeight="1">
      <c r="A14" s="13" t="s">
        <v>135</v>
      </c>
      <c r="B14" s="20">
        <v>439</v>
      </c>
      <c r="C14" s="32" t="s">
        <v>136</v>
      </c>
      <c r="D14" s="33"/>
      <c r="E14" s="33"/>
      <c r="F14" s="43">
        <f>SUM(F15,F22,F29,F42,F55,F60,F49)</f>
        <v>53328.5</v>
      </c>
      <c r="G14" s="43">
        <f>SUM(G15,G22,G29,G42,G55,G60,G49)</f>
        <v>-0.5</v>
      </c>
      <c r="H14" s="43"/>
      <c r="I14" s="43">
        <f t="shared" si="0"/>
        <v>53328</v>
      </c>
    </row>
    <row r="15" spans="1:10" ht="43.5" hidden="1" customHeight="1">
      <c r="A15" s="26" t="s">
        <v>137</v>
      </c>
      <c r="B15" s="74">
        <v>439</v>
      </c>
      <c r="C15" s="111" t="s">
        <v>138</v>
      </c>
      <c r="D15" s="73"/>
      <c r="E15" s="73"/>
      <c r="F15" s="105">
        <f>SUM(F17)</f>
        <v>2332</v>
      </c>
      <c r="G15" s="105"/>
      <c r="H15" s="105"/>
      <c r="I15" s="43">
        <f t="shared" si="0"/>
        <v>2332</v>
      </c>
    </row>
    <row r="16" spans="1:10" ht="37.5" hidden="1" customHeight="1">
      <c r="A16" s="26" t="s">
        <v>282</v>
      </c>
      <c r="B16" s="74">
        <v>439</v>
      </c>
      <c r="C16" s="111" t="s">
        <v>138</v>
      </c>
      <c r="D16" s="73" t="s">
        <v>231</v>
      </c>
      <c r="E16" s="73"/>
      <c r="F16" s="105">
        <f>SUM(F17)</f>
        <v>2332</v>
      </c>
      <c r="G16" s="105"/>
      <c r="H16" s="105"/>
      <c r="I16" s="43">
        <f t="shared" si="0"/>
        <v>2332</v>
      </c>
    </row>
    <row r="17" spans="1:9" ht="27" hidden="1" customHeight="1">
      <c r="A17" s="27" t="s">
        <v>139</v>
      </c>
      <c r="B17" s="76">
        <v>439</v>
      </c>
      <c r="C17" s="112" t="s">
        <v>138</v>
      </c>
      <c r="D17" s="34" t="s">
        <v>232</v>
      </c>
      <c r="E17" s="34"/>
      <c r="F17" s="106">
        <f>SUM(F18,F20)</f>
        <v>2332</v>
      </c>
      <c r="G17" s="106"/>
      <c r="H17" s="106"/>
      <c r="I17" s="43">
        <f t="shared" si="0"/>
        <v>2332</v>
      </c>
    </row>
    <row r="18" spans="1:9" ht="31.5" hidden="1" customHeight="1">
      <c r="A18" s="27" t="s">
        <v>187</v>
      </c>
      <c r="B18" s="76">
        <v>439</v>
      </c>
      <c r="C18" s="112" t="s">
        <v>138</v>
      </c>
      <c r="D18" s="34" t="s">
        <v>233</v>
      </c>
      <c r="E18" s="34"/>
      <c r="F18" s="106">
        <f>SUM(F19)</f>
        <v>1807</v>
      </c>
      <c r="G18" s="106"/>
      <c r="H18" s="106"/>
      <c r="I18" s="43">
        <f t="shared" si="0"/>
        <v>1807</v>
      </c>
    </row>
    <row r="19" spans="1:9" ht="33.75" hidden="1" customHeight="1">
      <c r="A19" s="27" t="s">
        <v>189</v>
      </c>
      <c r="B19" s="76">
        <v>439</v>
      </c>
      <c r="C19" s="112" t="s">
        <v>138</v>
      </c>
      <c r="D19" s="34" t="s">
        <v>233</v>
      </c>
      <c r="E19" s="34" t="s">
        <v>188</v>
      </c>
      <c r="F19" s="106">
        <v>1807</v>
      </c>
      <c r="G19" s="106"/>
      <c r="H19" s="106"/>
      <c r="I19" s="43">
        <f t="shared" si="0"/>
        <v>1807</v>
      </c>
    </row>
    <row r="20" spans="1:9" ht="28.5" hidden="1" customHeight="1">
      <c r="A20" s="27" t="s">
        <v>171</v>
      </c>
      <c r="B20" s="76">
        <v>439</v>
      </c>
      <c r="C20" s="112" t="s">
        <v>138</v>
      </c>
      <c r="D20" s="34" t="s">
        <v>234</v>
      </c>
      <c r="E20" s="34"/>
      <c r="F20" s="106">
        <f>F21</f>
        <v>525</v>
      </c>
      <c r="G20" s="106"/>
      <c r="H20" s="106"/>
      <c r="I20" s="43">
        <f t="shared" si="0"/>
        <v>525</v>
      </c>
    </row>
    <row r="21" spans="1:9" ht="33.75" hidden="1" customHeight="1">
      <c r="A21" s="27" t="s">
        <v>185</v>
      </c>
      <c r="B21" s="76">
        <v>439</v>
      </c>
      <c r="C21" s="112" t="s">
        <v>138</v>
      </c>
      <c r="D21" s="34" t="s">
        <v>234</v>
      </c>
      <c r="E21" s="34" t="s">
        <v>184</v>
      </c>
      <c r="F21" s="106">
        <v>525</v>
      </c>
      <c r="G21" s="106"/>
      <c r="H21" s="106"/>
      <c r="I21" s="43">
        <f t="shared" si="0"/>
        <v>525</v>
      </c>
    </row>
    <row r="22" spans="1:9" ht="60.75" hidden="1" customHeight="1">
      <c r="A22" s="26" t="s">
        <v>181</v>
      </c>
      <c r="B22" s="74">
        <v>439</v>
      </c>
      <c r="C22" s="111" t="s">
        <v>312</v>
      </c>
      <c r="D22" s="73"/>
      <c r="E22" s="73"/>
      <c r="F22" s="105">
        <f>F23</f>
        <v>2006</v>
      </c>
      <c r="G22" s="105"/>
      <c r="H22" s="105"/>
      <c r="I22" s="43">
        <f t="shared" si="0"/>
        <v>2006</v>
      </c>
    </row>
    <row r="23" spans="1:9" ht="45" hidden="1" customHeight="1">
      <c r="A23" s="26" t="s">
        <v>282</v>
      </c>
      <c r="B23" s="74">
        <v>439</v>
      </c>
      <c r="C23" s="111" t="s">
        <v>312</v>
      </c>
      <c r="D23" s="73" t="s">
        <v>231</v>
      </c>
      <c r="E23" s="73"/>
      <c r="F23" s="105">
        <f>SUM(F24)</f>
        <v>2006</v>
      </c>
      <c r="G23" s="105"/>
      <c r="H23" s="105"/>
      <c r="I23" s="43">
        <f t="shared" si="0"/>
        <v>2006</v>
      </c>
    </row>
    <row r="24" spans="1:9" ht="28.5" hidden="1" customHeight="1">
      <c r="A24" s="27" t="s">
        <v>311</v>
      </c>
      <c r="B24" s="76">
        <v>439</v>
      </c>
      <c r="C24" s="112" t="s">
        <v>312</v>
      </c>
      <c r="D24" s="34" t="s">
        <v>235</v>
      </c>
      <c r="E24" s="34"/>
      <c r="F24" s="106">
        <f>SUM(F25,F27)</f>
        <v>2006</v>
      </c>
      <c r="G24" s="106"/>
      <c r="H24" s="106"/>
      <c r="I24" s="43">
        <f t="shared" si="0"/>
        <v>2006</v>
      </c>
    </row>
    <row r="25" spans="1:9" ht="28.5" hidden="1" customHeight="1">
      <c r="A25" s="27" t="s">
        <v>187</v>
      </c>
      <c r="B25" s="76">
        <v>439</v>
      </c>
      <c r="C25" s="112" t="s">
        <v>312</v>
      </c>
      <c r="D25" s="34" t="s">
        <v>236</v>
      </c>
      <c r="E25" s="34"/>
      <c r="F25" s="106">
        <f>SUM(F26)</f>
        <v>1591</v>
      </c>
      <c r="G25" s="106"/>
      <c r="H25" s="106"/>
      <c r="I25" s="43">
        <f t="shared" si="0"/>
        <v>1591</v>
      </c>
    </row>
    <row r="26" spans="1:9" ht="30" hidden="1" customHeight="1">
      <c r="A26" s="27" t="s">
        <v>189</v>
      </c>
      <c r="B26" s="76">
        <v>439</v>
      </c>
      <c r="C26" s="112" t="s">
        <v>312</v>
      </c>
      <c r="D26" s="34" t="s">
        <v>236</v>
      </c>
      <c r="E26" s="34" t="s">
        <v>188</v>
      </c>
      <c r="F26" s="106">
        <v>1591</v>
      </c>
      <c r="G26" s="106"/>
      <c r="H26" s="106"/>
      <c r="I26" s="43">
        <f t="shared" si="0"/>
        <v>1591</v>
      </c>
    </row>
    <row r="27" spans="1:9" ht="31.5" hidden="1" customHeight="1">
      <c r="A27" s="27" t="s">
        <v>171</v>
      </c>
      <c r="B27" s="76">
        <v>439</v>
      </c>
      <c r="C27" s="112" t="s">
        <v>312</v>
      </c>
      <c r="D27" s="34" t="s">
        <v>237</v>
      </c>
      <c r="E27" s="34"/>
      <c r="F27" s="106">
        <f>F28</f>
        <v>415</v>
      </c>
      <c r="G27" s="106"/>
      <c r="H27" s="106"/>
      <c r="I27" s="43">
        <f t="shared" si="0"/>
        <v>415</v>
      </c>
    </row>
    <row r="28" spans="1:9" ht="32.25" hidden="1" customHeight="1">
      <c r="A28" s="27" t="s">
        <v>185</v>
      </c>
      <c r="B28" s="76">
        <v>439</v>
      </c>
      <c r="C28" s="112" t="s">
        <v>312</v>
      </c>
      <c r="D28" s="34" t="s">
        <v>237</v>
      </c>
      <c r="E28" s="34" t="s">
        <v>184</v>
      </c>
      <c r="F28" s="106">
        <v>415</v>
      </c>
      <c r="G28" s="106"/>
      <c r="H28" s="106"/>
      <c r="I28" s="43">
        <f t="shared" si="0"/>
        <v>415</v>
      </c>
    </row>
    <row r="29" spans="1:9" ht="43.5" hidden="1" customHeight="1">
      <c r="A29" s="26" t="s">
        <v>313</v>
      </c>
      <c r="B29" s="76">
        <v>439</v>
      </c>
      <c r="C29" s="111" t="s">
        <v>314</v>
      </c>
      <c r="D29" s="73"/>
      <c r="E29" s="73"/>
      <c r="F29" s="105">
        <f>SUM(F34)+F30</f>
        <v>42152</v>
      </c>
      <c r="G29" s="105">
        <f>SUM(G34)+G30</f>
        <v>0</v>
      </c>
      <c r="H29" s="105"/>
      <c r="I29" s="43">
        <f t="shared" si="0"/>
        <v>42152</v>
      </c>
    </row>
    <row r="30" spans="1:9" ht="42" hidden="1" customHeight="1">
      <c r="A30" s="27" t="s">
        <v>315</v>
      </c>
      <c r="B30" s="76">
        <v>439</v>
      </c>
      <c r="C30" s="34" t="s">
        <v>314</v>
      </c>
      <c r="D30" s="34" t="s">
        <v>240</v>
      </c>
      <c r="E30" s="34"/>
      <c r="F30" s="105">
        <f>F31</f>
        <v>2249</v>
      </c>
      <c r="G30" s="105"/>
      <c r="H30" s="105"/>
      <c r="I30" s="43">
        <f t="shared" si="0"/>
        <v>2249</v>
      </c>
    </row>
    <row r="31" spans="1:9" ht="32.25" hidden="1" customHeight="1">
      <c r="A31" s="27" t="s">
        <v>187</v>
      </c>
      <c r="B31" s="76">
        <v>439</v>
      </c>
      <c r="C31" s="34" t="s">
        <v>314</v>
      </c>
      <c r="D31" s="34" t="s">
        <v>241</v>
      </c>
      <c r="E31" s="34"/>
      <c r="F31" s="105">
        <f>F32+F33</f>
        <v>2249</v>
      </c>
      <c r="G31" s="105"/>
      <c r="H31" s="105"/>
      <c r="I31" s="43">
        <f t="shared" si="0"/>
        <v>2249</v>
      </c>
    </row>
    <row r="32" spans="1:9" ht="31.5" hidden="1" customHeight="1">
      <c r="A32" s="27" t="s">
        <v>189</v>
      </c>
      <c r="B32" s="76">
        <v>439</v>
      </c>
      <c r="C32" s="34" t="s">
        <v>314</v>
      </c>
      <c r="D32" s="34" t="s">
        <v>241</v>
      </c>
      <c r="E32" s="34" t="s">
        <v>188</v>
      </c>
      <c r="F32" s="105">
        <v>1249</v>
      </c>
      <c r="G32" s="105"/>
      <c r="H32" s="105"/>
      <c r="I32" s="43">
        <f t="shared" si="0"/>
        <v>1249</v>
      </c>
    </row>
    <row r="33" spans="1:9" ht="35.25" hidden="1" customHeight="1">
      <c r="A33" s="27" t="s">
        <v>189</v>
      </c>
      <c r="B33" s="76">
        <v>439</v>
      </c>
      <c r="C33" s="34" t="s">
        <v>314</v>
      </c>
      <c r="D33" s="34" t="s">
        <v>242</v>
      </c>
      <c r="E33" s="34" t="s">
        <v>693</v>
      </c>
      <c r="F33" s="105">
        <v>1000</v>
      </c>
      <c r="G33" s="105"/>
      <c r="H33" s="105"/>
      <c r="I33" s="43">
        <f t="shared" si="0"/>
        <v>1000</v>
      </c>
    </row>
    <row r="34" spans="1:9" ht="33" hidden="1" customHeight="1">
      <c r="A34" s="26" t="s">
        <v>283</v>
      </c>
      <c r="B34" s="76">
        <v>439</v>
      </c>
      <c r="C34" s="111" t="s">
        <v>314</v>
      </c>
      <c r="D34" s="73" t="s">
        <v>239</v>
      </c>
      <c r="E34" s="73"/>
      <c r="F34" s="105">
        <f>SUM(F35)</f>
        <v>39903</v>
      </c>
      <c r="G34" s="105"/>
      <c r="H34" s="105"/>
      <c r="I34" s="43">
        <f t="shared" si="0"/>
        <v>39903</v>
      </c>
    </row>
    <row r="35" spans="1:9" ht="22.5" hidden="1" customHeight="1">
      <c r="A35" s="27" t="s">
        <v>182</v>
      </c>
      <c r="B35" s="76">
        <v>439</v>
      </c>
      <c r="C35" s="112" t="s">
        <v>314</v>
      </c>
      <c r="D35" s="34" t="s">
        <v>243</v>
      </c>
      <c r="E35" s="34"/>
      <c r="F35" s="106">
        <f>SUM(F37,F38)</f>
        <v>39903</v>
      </c>
      <c r="G35" s="106"/>
      <c r="H35" s="106"/>
      <c r="I35" s="43">
        <f t="shared" si="0"/>
        <v>39903</v>
      </c>
    </row>
    <row r="36" spans="1:9" ht="33" hidden="1" customHeight="1">
      <c r="A36" s="27" t="s">
        <v>187</v>
      </c>
      <c r="B36" s="76">
        <v>439</v>
      </c>
      <c r="C36" s="112" t="s">
        <v>314</v>
      </c>
      <c r="D36" s="34" t="s">
        <v>244</v>
      </c>
      <c r="E36" s="34"/>
      <c r="F36" s="106">
        <f>SUM(F37)</f>
        <v>29578</v>
      </c>
      <c r="G36" s="106"/>
      <c r="H36" s="106"/>
      <c r="I36" s="43">
        <f t="shared" si="0"/>
        <v>29578</v>
      </c>
    </row>
    <row r="37" spans="1:9" ht="28.5" hidden="1" customHeight="1">
      <c r="A37" s="27" t="s">
        <v>189</v>
      </c>
      <c r="B37" s="76">
        <v>439</v>
      </c>
      <c r="C37" s="112" t="s">
        <v>314</v>
      </c>
      <c r="D37" s="34" t="s">
        <v>244</v>
      </c>
      <c r="E37" s="34" t="s">
        <v>188</v>
      </c>
      <c r="F37" s="106">
        <v>29578</v>
      </c>
      <c r="G37" s="106"/>
      <c r="H37" s="106"/>
      <c r="I37" s="43">
        <f t="shared" si="0"/>
        <v>29578</v>
      </c>
    </row>
    <row r="38" spans="1:9" ht="32.25" hidden="1" customHeight="1">
      <c r="A38" s="27" t="s">
        <v>171</v>
      </c>
      <c r="B38" s="76">
        <v>439</v>
      </c>
      <c r="C38" s="112" t="s">
        <v>314</v>
      </c>
      <c r="D38" s="34" t="s">
        <v>245</v>
      </c>
      <c r="E38" s="113"/>
      <c r="F38" s="114">
        <f>F39+F40</f>
        <v>10325</v>
      </c>
      <c r="G38" s="114"/>
      <c r="H38" s="114"/>
      <c r="I38" s="43">
        <f t="shared" si="0"/>
        <v>10325</v>
      </c>
    </row>
    <row r="39" spans="1:9" ht="32.25" hidden="1" customHeight="1">
      <c r="A39" s="27" t="s">
        <v>185</v>
      </c>
      <c r="B39" s="76">
        <v>439</v>
      </c>
      <c r="C39" s="112" t="s">
        <v>314</v>
      </c>
      <c r="D39" s="34" t="s">
        <v>245</v>
      </c>
      <c r="E39" s="34" t="s">
        <v>184</v>
      </c>
      <c r="F39" s="106">
        <v>9945</v>
      </c>
      <c r="G39" s="106"/>
      <c r="H39" s="106"/>
      <c r="I39" s="43">
        <f t="shared" si="0"/>
        <v>9945</v>
      </c>
    </row>
    <row r="40" spans="1:9" ht="27" hidden="1" customHeight="1">
      <c r="A40" s="27" t="s">
        <v>30</v>
      </c>
      <c r="B40" s="76">
        <v>439</v>
      </c>
      <c r="C40" s="112" t="s">
        <v>314</v>
      </c>
      <c r="D40" s="34" t="s">
        <v>245</v>
      </c>
      <c r="E40" s="34" t="s">
        <v>200</v>
      </c>
      <c r="F40" s="106">
        <v>380</v>
      </c>
      <c r="G40" s="106"/>
      <c r="H40" s="106"/>
      <c r="I40" s="43">
        <f t="shared" si="0"/>
        <v>380</v>
      </c>
    </row>
    <row r="41" spans="1:9" ht="45" hidden="1" customHeight="1">
      <c r="A41" s="27"/>
      <c r="B41" s="76"/>
      <c r="C41" s="112"/>
      <c r="D41" s="34"/>
      <c r="E41" s="34"/>
      <c r="F41" s="106"/>
      <c r="G41" s="106"/>
      <c r="H41" s="106"/>
      <c r="I41" s="43">
        <f t="shared" si="0"/>
        <v>0</v>
      </c>
    </row>
    <row r="42" spans="1:9" ht="45.75" hidden="1" customHeight="1">
      <c r="A42" s="30" t="s">
        <v>331</v>
      </c>
      <c r="B42" s="74">
        <v>439</v>
      </c>
      <c r="C42" s="111" t="s">
        <v>316</v>
      </c>
      <c r="D42" s="34"/>
      <c r="E42" s="34"/>
      <c r="F42" s="105">
        <f t="shared" ref="F42:F43" si="1">SUM(F43)</f>
        <v>2005</v>
      </c>
      <c r="G42" s="105"/>
      <c r="H42" s="105"/>
      <c r="I42" s="43">
        <f t="shared" si="0"/>
        <v>2005</v>
      </c>
    </row>
    <row r="43" spans="1:9" ht="32.25" hidden="1" customHeight="1">
      <c r="A43" s="26" t="s">
        <v>280</v>
      </c>
      <c r="B43" s="76">
        <v>439</v>
      </c>
      <c r="C43" s="111" t="s">
        <v>316</v>
      </c>
      <c r="D43" s="73" t="s">
        <v>38</v>
      </c>
      <c r="E43" s="34"/>
      <c r="F43" s="105">
        <f t="shared" si="1"/>
        <v>2005</v>
      </c>
      <c r="G43" s="105"/>
      <c r="H43" s="105"/>
      <c r="I43" s="43">
        <f t="shared" si="0"/>
        <v>2005</v>
      </c>
    </row>
    <row r="44" spans="1:9" ht="29.25" hidden="1" customHeight="1">
      <c r="A44" s="27" t="s">
        <v>192</v>
      </c>
      <c r="B44" s="76">
        <v>439</v>
      </c>
      <c r="C44" s="112" t="s">
        <v>316</v>
      </c>
      <c r="D44" s="34" t="s">
        <v>246</v>
      </c>
      <c r="E44" s="34"/>
      <c r="F44" s="106">
        <f>SUM(F45,F47)</f>
        <v>2005</v>
      </c>
      <c r="G44" s="106"/>
      <c r="H44" s="106"/>
      <c r="I44" s="43">
        <f t="shared" si="0"/>
        <v>2005</v>
      </c>
    </row>
    <row r="45" spans="1:9" ht="29.25" hidden="1" customHeight="1">
      <c r="A45" s="27" t="s">
        <v>187</v>
      </c>
      <c r="B45" s="76">
        <v>439</v>
      </c>
      <c r="C45" s="112" t="s">
        <v>316</v>
      </c>
      <c r="D45" s="34" t="s">
        <v>247</v>
      </c>
      <c r="E45" s="34"/>
      <c r="F45" s="106">
        <f>SUM(F46)</f>
        <v>1505</v>
      </c>
      <c r="G45" s="106"/>
      <c r="H45" s="106"/>
      <c r="I45" s="43">
        <f t="shared" si="0"/>
        <v>1505</v>
      </c>
    </row>
    <row r="46" spans="1:9" ht="29.25" hidden="1" customHeight="1">
      <c r="A46" s="27" t="s">
        <v>189</v>
      </c>
      <c r="B46" s="76">
        <v>439</v>
      </c>
      <c r="C46" s="112" t="s">
        <v>316</v>
      </c>
      <c r="D46" s="34" t="s">
        <v>247</v>
      </c>
      <c r="E46" s="34" t="s">
        <v>188</v>
      </c>
      <c r="F46" s="106">
        <v>1505</v>
      </c>
      <c r="G46" s="106"/>
      <c r="H46" s="106"/>
      <c r="I46" s="43">
        <f t="shared" si="0"/>
        <v>1505</v>
      </c>
    </row>
    <row r="47" spans="1:9" ht="39" hidden="1" customHeight="1">
      <c r="A47" s="27" t="s">
        <v>171</v>
      </c>
      <c r="B47" s="76">
        <v>439</v>
      </c>
      <c r="C47" s="112" t="s">
        <v>316</v>
      </c>
      <c r="D47" s="34" t="s">
        <v>471</v>
      </c>
      <c r="E47" s="34"/>
      <c r="F47" s="106">
        <f>F48</f>
        <v>500</v>
      </c>
      <c r="G47" s="106"/>
      <c r="H47" s="106"/>
      <c r="I47" s="43">
        <f t="shared" si="0"/>
        <v>500</v>
      </c>
    </row>
    <row r="48" spans="1:9" ht="33.75" hidden="1" customHeight="1">
      <c r="A48" s="27" t="s">
        <v>185</v>
      </c>
      <c r="B48" s="76">
        <v>439</v>
      </c>
      <c r="C48" s="112" t="s">
        <v>316</v>
      </c>
      <c r="D48" s="34" t="s">
        <v>471</v>
      </c>
      <c r="E48" s="34" t="s">
        <v>184</v>
      </c>
      <c r="F48" s="106">
        <v>500</v>
      </c>
      <c r="G48" s="106"/>
      <c r="H48" s="106"/>
      <c r="I48" s="43">
        <f t="shared" si="0"/>
        <v>500</v>
      </c>
    </row>
    <row r="49" spans="1:9" ht="24.75" hidden="1" customHeight="1">
      <c r="A49" s="115" t="s">
        <v>40</v>
      </c>
      <c r="B49" s="74">
        <v>439</v>
      </c>
      <c r="C49" s="73" t="s">
        <v>39</v>
      </c>
      <c r="D49" s="73"/>
      <c r="E49" s="73"/>
      <c r="F49" s="105">
        <f>SUM(F50)</f>
        <v>1430</v>
      </c>
      <c r="G49" s="105"/>
      <c r="H49" s="105"/>
      <c r="I49" s="43">
        <f t="shared" si="0"/>
        <v>1430</v>
      </c>
    </row>
    <row r="50" spans="1:9" ht="34.5" hidden="1" customHeight="1">
      <c r="A50" s="116" t="s">
        <v>512</v>
      </c>
      <c r="B50" s="76">
        <v>439</v>
      </c>
      <c r="C50" s="34" t="s">
        <v>39</v>
      </c>
      <c r="D50" s="34" t="s">
        <v>248</v>
      </c>
      <c r="E50" s="34"/>
      <c r="F50" s="106">
        <f>SUM(F51,F53)</f>
        <v>1430</v>
      </c>
      <c r="G50" s="106"/>
      <c r="H50" s="106"/>
      <c r="I50" s="43">
        <f t="shared" si="0"/>
        <v>1430</v>
      </c>
    </row>
    <row r="51" spans="1:9" ht="27.75" hidden="1" customHeight="1">
      <c r="A51" s="116" t="s">
        <v>513</v>
      </c>
      <c r="B51" s="76">
        <v>439</v>
      </c>
      <c r="C51" s="34" t="s">
        <v>39</v>
      </c>
      <c r="D51" s="34" t="s">
        <v>514</v>
      </c>
      <c r="E51" s="34"/>
      <c r="F51" s="106">
        <f>F52</f>
        <v>659</v>
      </c>
      <c r="G51" s="106"/>
      <c r="H51" s="106"/>
      <c r="I51" s="43">
        <f t="shared" si="0"/>
        <v>659</v>
      </c>
    </row>
    <row r="52" spans="1:9" ht="32.25" hidden="1" customHeight="1">
      <c r="A52" s="27" t="s">
        <v>185</v>
      </c>
      <c r="B52" s="76">
        <v>439</v>
      </c>
      <c r="C52" s="34" t="s">
        <v>39</v>
      </c>
      <c r="D52" s="34" t="s">
        <v>514</v>
      </c>
      <c r="E52" s="34" t="s">
        <v>184</v>
      </c>
      <c r="F52" s="106">
        <v>659</v>
      </c>
      <c r="G52" s="106"/>
      <c r="H52" s="106"/>
      <c r="I52" s="43">
        <f t="shared" si="0"/>
        <v>659</v>
      </c>
    </row>
    <row r="53" spans="1:9" ht="32.25" hidden="1" customHeight="1">
      <c r="A53" s="27" t="s">
        <v>511</v>
      </c>
      <c r="B53" s="76">
        <v>439</v>
      </c>
      <c r="C53" s="34" t="s">
        <v>39</v>
      </c>
      <c r="D53" s="34" t="s">
        <v>515</v>
      </c>
      <c r="E53" s="34"/>
      <c r="F53" s="106">
        <f>F54</f>
        <v>771</v>
      </c>
      <c r="G53" s="106"/>
      <c r="H53" s="106"/>
      <c r="I53" s="43">
        <f t="shared" si="0"/>
        <v>771</v>
      </c>
    </row>
    <row r="54" spans="1:9" ht="29.25" hidden="1" customHeight="1">
      <c r="A54" s="27" t="s">
        <v>185</v>
      </c>
      <c r="B54" s="76">
        <v>439</v>
      </c>
      <c r="C54" s="34" t="s">
        <v>39</v>
      </c>
      <c r="D54" s="34" t="s">
        <v>515</v>
      </c>
      <c r="E54" s="34" t="s">
        <v>184</v>
      </c>
      <c r="F54" s="106">
        <v>771</v>
      </c>
      <c r="G54" s="106"/>
      <c r="H54" s="106"/>
      <c r="I54" s="43">
        <f t="shared" si="0"/>
        <v>771</v>
      </c>
    </row>
    <row r="55" spans="1:9" ht="23.25" hidden="1" customHeight="1">
      <c r="A55" s="26" t="s">
        <v>29</v>
      </c>
      <c r="B55" s="76">
        <v>439</v>
      </c>
      <c r="C55" s="111" t="s">
        <v>317</v>
      </c>
      <c r="D55" s="73"/>
      <c r="E55" s="73"/>
      <c r="F55" s="105">
        <f>F56</f>
        <v>3000</v>
      </c>
      <c r="G55" s="105"/>
      <c r="H55" s="105"/>
      <c r="I55" s="43">
        <f t="shared" si="0"/>
        <v>3000</v>
      </c>
    </row>
    <row r="56" spans="1:9" ht="18.75" hidden="1" customHeight="1">
      <c r="A56" s="27" t="s">
        <v>15</v>
      </c>
      <c r="B56" s="76">
        <v>439</v>
      </c>
      <c r="C56" s="112" t="s">
        <v>317</v>
      </c>
      <c r="D56" s="34" t="s">
        <v>249</v>
      </c>
      <c r="E56" s="34"/>
      <c r="F56" s="106">
        <f>F57</f>
        <v>3000</v>
      </c>
      <c r="G56" s="106"/>
      <c r="H56" s="106"/>
      <c r="I56" s="43">
        <f t="shared" si="0"/>
        <v>3000</v>
      </c>
    </row>
    <row r="57" spans="1:9" ht="21.75" hidden="1" customHeight="1">
      <c r="A57" s="27" t="s">
        <v>29</v>
      </c>
      <c r="B57" s="76">
        <v>439</v>
      </c>
      <c r="C57" s="112" t="s">
        <v>317</v>
      </c>
      <c r="D57" s="34" t="s">
        <v>250</v>
      </c>
      <c r="E57" s="34"/>
      <c r="F57" s="106">
        <f>F58</f>
        <v>3000</v>
      </c>
      <c r="G57" s="106"/>
      <c r="H57" s="106"/>
      <c r="I57" s="43">
        <f t="shared" si="0"/>
        <v>3000</v>
      </c>
    </row>
    <row r="58" spans="1:9" ht="22.5" hidden="1" customHeight="1">
      <c r="A58" s="27" t="s">
        <v>318</v>
      </c>
      <c r="B58" s="76">
        <v>439</v>
      </c>
      <c r="C58" s="112" t="s">
        <v>317</v>
      </c>
      <c r="D58" s="34" t="s">
        <v>251</v>
      </c>
      <c r="E58" s="34"/>
      <c r="F58" s="106">
        <f>F59</f>
        <v>3000</v>
      </c>
      <c r="G58" s="106"/>
      <c r="H58" s="106"/>
      <c r="I58" s="43">
        <f t="shared" si="0"/>
        <v>3000</v>
      </c>
    </row>
    <row r="59" spans="1:9" ht="23.25" hidden="1" customHeight="1">
      <c r="A59" s="35" t="s">
        <v>79</v>
      </c>
      <c r="B59" s="76">
        <v>439</v>
      </c>
      <c r="C59" s="112" t="s">
        <v>317</v>
      </c>
      <c r="D59" s="34" t="s">
        <v>251</v>
      </c>
      <c r="E59" s="34" t="s">
        <v>77</v>
      </c>
      <c r="F59" s="106">
        <v>3000</v>
      </c>
      <c r="G59" s="106"/>
      <c r="H59" s="106"/>
      <c r="I59" s="43">
        <f t="shared" si="0"/>
        <v>3000</v>
      </c>
    </row>
    <row r="60" spans="1:9" ht="29.25" customHeight="1">
      <c r="A60" s="117" t="s">
        <v>223</v>
      </c>
      <c r="B60" s="76">
        <v>439</v>
      </c>
      <c r="C60" s="111" t="s">
        <v>129</v>
      </c>
      <c r="D60" s="73"/>
      <c r="E60" s="73"/>
      <c r="F60" s="105">
        <f>SUM(F62)</f>
        <v>403.5</v>
      </c>
      <c r="G60" s="105">
        <f>G61</f>
        <v>-0.5</v>
      </c>
      <c r="H60" s="105"/>
      <c r="I60" s="43">
        <f t="shared" si="0"/>
        <v>403</v>
      </c>
    </row>
    <row r="61" spans="1:9" ht="33" customHeight="1">
      <c r="A61" s="26" t="s">
        <v>280</v>
      </c>
      <c r="B61" s="76">
        <v>439</v>
      </c>
      <c r="C61" s="112" t="s">
        <v>129</v>
      </c>
      <c r="D61" s="34" t="s">
        <v>252</v>
      </c>
      <c r="E61" s="34"/>
      <c r="F61" s="106">
        <f t="shared" ref="F61:F62" si="2">F62</f>
        <v>403.5</v>
      </c>
      <c r="G61" s="106">
        <f>G62</f>
        <v>-0.5</v>
      </c>
      <c r="H61" s="106"/>
      <c r="I61" s="43">
        <f t="shared" si="0"/>
        <v>403</v>
      </c>
    </row>
    <row r="62" spans="1:9" ht="32.25" customHeight="1">
      <c r="A62" s="35" t="s">
        <v>193</v>
      </c>
      <c r="B62" s="76">
        <v>439</v>
      </c>
      <c r="C62" s="112" t="s">
        <v>129</v>
      </c>
      <c r="D62" s="34" t="s">
        <v>253</v>
      </c>
      <c r="E62" s="34"/>
      <c r="F62" s="106">
        <f t="shared" si="2"/>
        <v>403.5</v>
      </c>
      <c r="G62" s="106">
        <f>G63</f>
        <v>-0.5</v>
      </c>
      <c r="H62" s="106"/>
      <c r="I62" s="43">
        <f t="shared" si="0"/>
        <v>403</v>
      </c>
    </row>
    <row r="63" spans="1:9" ht="42" customHeight="1">
      <c r="A63" s="27" t="s">
        <v>291</v>
      </c>
      <c r="B63" s="76">
        <v>439</v>
      </c>
      <c r="C63" s="112" t="s">
        <v>129</v>
      </c>
      <c r="D63" s="34" t="s">
        <v>254</v>
      </c>
      <c r="E63" s="34"/>
      <c r="F63" s="106">
        <f>F64+F65</f>
        <v>403.5</v>
      </c>
      <c r="G63" s="106">
        <f>G64</f>
        <v>-0.5</v>
      </c>
      <c r="H63" s="106"/>
      <c r="I63" s="43">
        <f t="shared" si="0"/>
        <v>403</v>
      </c>
    </row>
    <row r="64" spans="1:9" ht="33" customHeight="1">
      <c r="A64" s="27" t="s">
        <v>189</v>
      </c>
      <c r="B64" s="76">
        <v>439</v>
      </c>
      <c r="C64" s="112" t="s">
        <v>129</v>
      </c>
      <c r="D64" s="34" t="s">
        <v>255</v>
      </c>
      <c r="E64" s="34" t="s">
        <v>188</v>
      </c>
      <c r="F64" s="106">
        <v>320</v>
      </c>
      <c r="G64" s="106">
        <f>G65</f>
        <v>-0.5</v>
      </c>
      <c r="H64" s="106"/>
      <c r="I64" s="43">
        <f t="shared" si="0"/>
        <v>319.5</v>
      </c>
    </row>
    <row r="65" spans="1:9" ht="35.25" customHeight="1">
      <c r="A65" s="27" t="s">
        <v>185</v>
      </c>
      <c r="B65" s="76">
        <v>439</v>
      </c>
      <c r="C65" s="112" t="s">
        <v>129</v>
      </c>
      <c r="D65" s="34" t="s">
        <v>255</v>
      </c>
      <c r="E65" s="34" t="s">
        <v>184</v>
      </c>
      <c r="F65" s="106">
        <v>83.5</v>
      </c>
      <c r="G65" s="106">
        <v>-0.5</v>
      </c>
      <c r="H65" s="106"/>
      <c r="I65" s="43">
        <f t="shared" si="0"/>
        <v>83</v>
      </c>
    </row>
    <row r="66" spans="1:9" ht="33" customHeight="1">
      <c r="A66" s="117" t="s">
        <v>157</v>
      </c>
      <c r="B66" s="74">
        <v>439</v>
      </c>
      <c r="C66" s="111" t="s">
        <v>158</v>
      </c>
      <c r="D66" s="73"/>
      <c r="E66" s="73"/>
      <c r="F66" s="105">
        <f>SUM(F67,F71,F75,F79)</f>
        <v>650</v>
      </c>
      <c r="G66" s="105">
        <f>SUM(G67,G71,G75,G79)</f>
        <v>0</v>
      </c>
      <c r="H66" s="105"/>
      <c r="I66" s="43">
        <f t="shared" si="0"/>
        <v>650</v>
      </c>
    </row>
    <row r="67" spans="1:9" ht="57.75" customHeight="1">
      <c r="A67" s="118" t="s">
        <v>738</v>
      </c>
      <c r="B67" s="76">
        <v>439</v>
      </c>
      <c r="C67" s="111" t="s">
        <v>52</v>
      </c>
      <c r="D67" s="73" t="s">
        <v>256</v>
      </c>
      <c r="E67" s="73"/>
      <c r="F67" s="105">
        <f>F68</f>
        <v>472</v>
      </c>
      <c r="G67" s="105"/>
      <c r="H67" s="105"/>
      <c r="I67" s="43">
        <f t="shared" si="0"/>
        <v>472</v>
      </c>
    </row>
    <row r="68" spans="1:9" ht="34.5" customHeight="1">
      <c r="A68" s="119" t="s">
        <v>386</v>
      </c>
      <c r="B68" s="76">
        <v>439</v>
      </c>
      <c r="C68" s="112" t="s">
        <v>52</v>
      </c>
      <c r="D68" s="34" t="s">
        <v>398</v>
      </c>
      <c r="E68" s="73"/>
      <c r="F68" s="106">
        <f t="shared" ref="F68:F69" si="3">SUM(F69)</f>
        <v>472</v>
      </c>
      <c r="G68" s="106"/>
      <c r="H68" s="106"/>
      <c r="I68" s="43">
        <f t="shared" si="0"/>
        <v>472</v>
      </c>
    </row>
    <row r="69" spans="1:9" ht="43.5" customHeight="1">
      <c r="A69" s="119" t="s">
        <v>646</v>
      </c>
      <c r="B69" s="76">
        <v>439</v>
      </c>
      <c r="C69" s="112" t="s">
        <v>52</v>
      </c>
      <c r="D69" s="34" t="s">
        <v>399</v>
      </c>
      <c r="E69" s="34"/>
      <c r="F69" s="106">
        <f t="shared" si="3"/>
        <v>472</v>
      </c>
      <c r="G69" s="106"/>
      <c r="H69" s="106"/>
      <c r="I69" s="43">
        <f t="shared" si="0"/>
        <v>472</v>
      </c>
    </row>
    <row r="70" spans="1:9" ht="36.75" customHeight="1">
      <c r="A70" s="28" t="s">
        <v>185</v>
      </c>
      <c r="B70" s="76">
        <v>439</v>
      </c>
      <c r="C70" s="112" t="s">
        <v>52</v>
      </c>
      <c r="D70" s="34" t="s">
        <v>399</v>
      </c>
      <c r="E70" s="34" t="s">
        <v>184</v>
      </c>
      <c r="F70" s="106">
        <v>472</v>
      </c>
      <c r="G70" s="106"/>
      <c r="H70" s="106"/>
      <c r="I70" s="43">
        <f t="shared" si="0"/>
        <v>472</v>
      </c>
    </row>
    <row r="71" spans="1:9" ht="54.75" customHeight="1">
      <c r="A71" s="118" t="s">
        <v>739</v>
      </c>
      <c r="B71" s="74">
        <v>439</v>
      </c>
      <c r="C71" s="111" t="s">
        <v>52</v>
      </c>
      <c r="D71" s="73" t="s">
        <v>257</v>
      </c>
      <c r="E71" s="73"/>
      <c r="F71" s="105">
        <f t="shared" ref="F71:F73" si="4">SUM(F72)</f>
        <v>55</v>
      </c>
      <c r="G71" s="105"/>
      <c r="H71" s="105"/>
      <c r="I71" s="43">
        <f t="shared" si="0"/>
        <v>55</v>
      </c>
    </row>
    <row r="72" spans="1:9" ht="45" customHeight="1">
      <c r="A72" s="119" t="s">
        <v>385</v>
      </c>
      <c r="B72" s="76">
        <v>439</v>
      </c>
      <c r="C72" s="112" t="s">
        <v>52</v>
      </c>
      <c r="D72" s="34" t="s">
        <v>400</v>
      </c>
      <c r="E72" s="73"/>
      <c r="F72" s="106">
        <f t="shared" si="4"/>
        <v>55</v>
      </c>
      <c r="G72" s="106"/>
      <c r="H72" s="106"/>
      <c r="I72" s="43">
        <f t="shared" si="0"/>
        <v>55</v>
      </c>
    </row>
    <row r="73" spans="1:9" ht="60.75" customHeight="1">
      <c r="A73" s="119" t="s">
        <v>647</v>
      </c>
      <c r="B73" s="76">
        <v>439</v>
      </c>
      <c r="C73" s="112" t="s">
        <v>52</v>
      </c>
      <c r="D73" s="34" t="s">
        <v>401</v>
      </c>
      <c r="E73" s="34"/>
      <c r="F73" s="106">
        <f t="shared" si="4"/>
        <v>55</v>
      </c>
      <c r="G73" s="106"/>
      <c r="H73" s="106"/>
      <c r="I73" s="43">
        <f t="shared" si="0"/>
        <v>55</v>
      </c>
    </row>
    <row r="74" spans="1:9" ht="36.75" customHeight="1">
      <c r="A74" s="28" t="s">
        <v>185</v>
      </c>
      <c r="B74" s="76">
        <v>439</v>
      </c>
      <c r="C74" s="112" t="s">
        <v>52</v>
      </c>
      <c r="D74" s="34" t="s">
        <v>401</v>
      </c>
      <c r="E74" s="34" t="s">
        <v>184</v>
      </c>
      <c r="F74" s="106">
        <v>55</v>
      </c>
      <c r="G74" s="106"/>
      <c r="H74" s="106"/>
      <c r="I74" s="43">
        <f t="shared" si="0"/>
        <v>55</v>
      </c>
    </row>
    <row r="75" spans="1:9" ht="56.25" customHeight="1">
      <c r="A75" s="118" t="s">
        <v>740</v>
      </c>
      <c r="B75" s="74">
        <v>439</v>
      </c>
      <c r="C75" s="111" t="s">
        <v>52</v>
      </c>
      <c r="D75" s="73" t="s">
        <v>258</v>
      </c>
      <c r="E75" s="73"/>
      <c r="F75" s="105">
        <f t="shared" ref="F75:F77" si="5">SUM(F76)</f>
        <v>73</v>
      </c>
      <c r="G75" s="105"/>
      <c r="H75" s="105"/>
      <c r="I75" s="43">
        <f t="shared" si="0"/>
        <v>73</v>
      </c>
    </row>
    <row r="76" spans="1:9" ht="57" customHeight="1">
      <c r="A76" s="119" t="s">
        <v>387</v>
      </c>
      <c r="B76" s="76">
        <v>439</v>
      </c>
      <c r="C76" s="112" t="s">
        <v>52</v>
      </c>
      <c r="D76" s="34" t="s">
        <v>453</v>
      </c>
      <c r="E76" s="73"/>
      <c r="F76" s="106">
        <f t="shared" si="5"/>
        <v>73</v>
      </c>
      <c r="G76" s="106"/>
      <c r="H76" s="106"/>
      <c r="I76" s="43">
        <f t="shared" si="0"/>
        <v>73</v>
      </c>
    </row>
    <row r="77" spans="1:9" ht="57.75" customHeight="1">
      <c r="A77" s="119" t="s">
        <v>648</v>
      </c>
      <c r="B77" s="76">
        <v>439</v>
      </c>
      <c r="C77" s="112" t="s">
        <v>52</v>
      </c>
      <c r="D77" s="34" t="s">
        <v>453</v>
      </c>
      <c r="E77" s="34"/>
      <c r="F77" s="106">
        <f t="shared" si="5"/>
        <v>73</v>
      </c>
      <c r="G77" s="106"/>
      <c r="H77" s="106"/>
      <c r="I77" s="43">
        <f t="shared" ref="I77:I145" si="6">F77+G77+H77</f>
        <v>73</v>
      </c>
    </row>
    <row r="78" spans="1:9" ht="36" customHeight="1">
      <c r="A78" s="28" t="s">
        <v>185</v>
      </c>
      <c r="B78" s="76">
        <v>439</v>
      </c>
      <c r="C78" s="112" t="s">
        <v>52</v>
      </c>
      <c r="D78" s="34" t="s">
        <v>453</v>
      </c>
      <c r="E78" s="34" t="s">
        <v>184</v>
      </c>
      <c r="F78" s="106">
        <v>73</v>
      </c>
      <c r="G78" s="106"/>
      <c r="H78" s="106"/>
      <c r="I78" s="43">
        <f t="shared" si="6"/>
        <v>73</v>
      </c>
    </row>
    <row r="79" spans="1:9" ht="57" customHeight="1">
      <c r="A79" s="118" t="s">
        <v>741</v>
      </c>
      <c r="B79" s="76">
        <v>439</v>
      </c>
      <c r="C79" s="111" t="s">
        <v>52</v>
      </c>
      <c r="D79" s="73" t="s">
        <v>259</v>
      </c>
      <c r="E79" s="73"/>
      <c r="F79" s="105">
        <f t="shared" ref="F79:F81" si="7">SUM(F80)</f>
        <v>50</v>
      </c>
      <c r="G79" s="105"/>
      <c r="H79" s="105"/>
      <c r="I79" s="43">
        <f t="shared" si="6"/>
        <v>50</v>
      </c>
    </row>
    <row r="80" spans="1:9" ht="57.75" customHeight="1">
      <c r="A80" s="119" t="s">
        <v>388</v>
      </c>
      <c r="B80" s="76">
        <v>439</v>
      </c>
      <c r="C80" s="112" t="s">
        <v>52</v>
      </c>
      <c r="D80" s="34" t="s">
        <v>402</v>
      </c>
      <c r="E80" s="34"/>
      <c r="F80" s="106">
        <f t="shared" si="7"/>
        <v>50</v>
      </c>
      <c r="G80" s="106"/>
      <c r="H80" s="106"/>
      <c r="I80" s="43">
        <f t="shared" si="6"/>
        <v>50</v>
      </c>
    </row>
    <row r="81" spans="1:9" ht="51.75" customHeight="1">
      <c r="A81" s="119" t="s">
        <v>649</v>
      </c>
      <c r="B81" s="76">
        <v>439</v>
      </c>
      <c r="C81" s="112" t="s">
        <v>52</v>
      </c>
      <c r="D81" s="34" t="s">
        <v>403</v>
      </c>
      <c r="E81" s="34"/>
      <c r="F81" s="106">
        <f t="shared" si="7"/>
        <v>50</v>
      </c>
      <c r="G81" s="106"/>
      <c r="H81" s="106"/>
      <c r="I81" s="43">
        <f t="shared" si="6"/>
        <v>50</v>
      </c>
    </row>
    <row r="82" spans="1:9" ht="43.5" customHeight="1">
      <c r="A82" s="28" t="s">
        <v>185</v>
      </c>
      <c r="B82" s="76">
        <v>439</v>
      </c>
      <c r="C82" s="112" t="s">
        <v>52</v>
      </c>
      <c r="D82" s="34" t="s">
        <v>403</v>
      </c>
      <c r="E82" s="34" t="s">
        <v>184</v>
      </c>
      <c r="F82" s="106">
        <v>50</v>
      </c>
      <c r="G82" s="106"/>
      <c r="H82" s="106"/>
      <c r="I82" s="43">
        <f t="shared" si="6"/>
        <v>50</v>
      </c>
    </row>
    <row r="83" spans="1:9" ht="30" customHeight="1">
      <c r="A83" s="118" t="s">
        <v>159</v>
      </c>
      <c r="B83" s="120">
        <v>439</v>
      </c>
      <c r="C83" s="111" t="s">
        <v>160</v>
      </c>
      <c r="D83" s="121"/>
      <c r="E83" s="121"/>
      <c r="F83" s="51">
        <f>SUM(F92,F96,F100)+F84</f>
        <v>2100</v>
      </c>
      <c r="G83" s="51">
        <f>SUM(G92,G96,G100)+G84</f>
        <v>0</v>
      </c>
      <c r="H83" s="51">
        <f>H87</f>
        <v>3852</v>
      </c>
      <c r="I83" s="43">
        <f t="shared" si="6"/>
        <v>5952</v>
      </c>
    </row>
    <row r="84" spans="1:9" s="164" customFormat="1" ht="37.5" customHeight="1">
      <c r="A84" s="118" t="s">
        <v>637</v>
      </c>
      <c r="B84" s="120">
        <v>439</v>
      </c>
      <c r="C84" s="73" t="s">
        <v>623</v>
      </c>
      <c r="D84" s="73"/>
      <c r="E84" s="121"/>
      <c r="F84" s="51">
        <v>0</v>
      </c>
      <c r="G84" s="51"/>
      <c r="H84" s="51"/>
      <c r="I84" s="105">
        <f t="shared" si="6"/>
        <v>0</v>
      </c>
    </row>
    <row r="85" spans="1:9" s="164" customFormat="1" ht="29.25" customHeight="1">
      <c r="A85" s="27" t="s">
        <v>15</v>
      </c>
      <c r="B85" s="120">
        <v>439</v>
      </c>
      <c r="C85" s="73" t="s">
        <v>623</v>
      </c>
      <c r="D85" s="73" t="s">
        <v>249</v>
      </c>
      <c r="E85" s="121"/>
      <c r="F85" s="51"/>
      <c r="G85" s="51"/>
      <c r="H85" s="51"/>
      <c r="I85" s="105"/>
    </row>
    <row r="86" spans="1:9" s="164" customFormat="1" ht="45" customHeight="1">
      <c r="A86" s="27" t="s">
        <v>185</v>
      </c>
      <c r="B86" s="122">
        <v>439</v>
      </c>
      <c r="C86" s="34" t="s">
        <v>623</v>
      </c>
      <c r="D86" s="34" t="s">
        <v>783</v>
      </c>
      <c r="E86" s="75" t="s">
        <v>184</v>
      </c>
      <c r="F86" s="50">
        <v>0</v>
      </c>
      <c r="G86" s="50"/>
      <c r="H86" s="50"/>
      <c r="I86" s="105">
        <f t="shared" si="6"/>
        <v>0</v>
      </c>
    </row>
    <row r="87" spans="1:9" ht="33.75" customHeight="1">
      <c r="A87" s="215" t="s">
        <v>780</v>
      </c>
      <c r="B87" s="216">
        <v>439</v>
      </c>
      <c r="C87" s="217" t="s">
        <v>781</v>
      </c>
      <c r="D87" s="217"/>
      <c r="E87" s="217"/>
      <c r="F87" s="218"/>
      <c r="G87" s="218"/>
      <c r="H87" s="51">
        <f>H89</f>
        <v>3852</v>
      </c>
      <c r="I87" s="43">
        <f t="shared" si="6"/>
        <v>3852</v>
      </c>
    </row>
    <row r="88" spans="1:9" s="164" customFormat="1" ht="33.75" customHeight="1">
      <c r="A88" s="27" t="s">
        <v>15</v>
      </c>
      <c r="B88" s="122">
        <v>439</v>
      </c>
      <c r="C88" s="73" t="s">
        <v>781</v>
      </c>
      <c r="D88" s="73" t="s">
        <v>249</v>
      </c>
      <c r="E88" s="73"/>
      <c r="F88" s="50"/>
      <c r="G88" s="50"/>
      <c r="H88" s="50">
        <f>H89</f>
        <v>3852</v>
      </c>
      <c r="I88" s="105">
        <f t="shared" si="6"/>
        <v>3852</v>
      </c>
    </row>
    <row r="89" spans="1:9" s="164" customFormat="1" ht="34.5" customHeight="1">
      <c r="A89" s="29" t="s">
        <v>785</v>
      </c>
      <c r="B89" s="122">
        <v>439</v>
      </c>
      <c r="C89" s="34" t="s">
        <v>781</v>
      </c>
      <c r="D89" s="34" t="s">
        <v>784</v>
      </c>
      <c r="E89" s="34" t="s">
        <v>782</v>
      </c>
      <c r="F89" s="50"/>
      <c r="G89" s="50"/>
      <c r="H89" s="50">
        <f>H90</f>
        <v>3852</v>
      </c>
      <c r="I89" s="105">
        <f t="shared" si="6"/>
        <v>3852</v>
      </c>
    </row>
    <row r="90" spans="1:9" s="164" customFormat="1" ht="29.25" customHeight="1">
      <c r="A90" s="220" t="s">
        <v>80</v>
      </c>
      <c r="B90" s="216">
        <v>439</v>
      </c>
      <c r="C90" s="219" t="s">
        <v>781</v>
      </c>
      <c r="D90" s="219" t="s">
        <v>784</v>
      </c>
      <c r="E90" s="219" t="s">
        <v>788</v>
      </c>
      <c r="F90" s="50"/>
      <c r="G90" s="50"/>
      <c r="H90" s="50">
        <v>3852</v>
      </c>
      <c r="I90" s="105">
        <f t="shared" si="6"/>
        <v>3852</v>
      </c>
    </row>
    <row r="91" spans="1:9" ht="33" customHeight="1">
      <c r="A91" s="118" t="s">
        <v>49</v>
      </c>
      <c r="B91" s="120">
        <v>439</v>
      </c>
      <c r="C91" s="111" t="s">
        <v>319</v>
      </c>
      <c r="D91" s="121"/>
      <c r="E91" s="121"/>
      <c r="F91" s="51">
        <f>SUM(F92,F96)</f>
        <v>2000</v>
      </c>
      <c r="G91" s="51">
        <f>SUM(G92,G96)</f>
        <v>0</v>
      </c>
      <c r="H91" s="51"/>
      <c r="I91" s="43">
        <f t="shared" si="6"/>
        <v>2000</v>
      </c>
    </row>
    <row r="92" spans="1:9" ht="63" hidden="1" customHeight="1">
      <c r="A92" s="118" t="s">
        <v>720</v>
      </c>
      <c r="B92" s="74">
        <v>439</v>
      </c>
      <c r="C92" s="111" t="s">
        <v>319</v>
      </c>
      <c r="D92" s="73" t="s">
        <v>260</v>
      </c>
      <c r="E92" s="73"/>
      <c r="F92" s="105">
        <f>SUM(F94)</f>
        <v>1000</v>
      </c>
      <c r="G92" s="105"/>
      <c r="H92" s="105"/>
      <c r="I92" s="43">
        <f t="shared" si="6"/>
        <v>1000</v>
      </c>
    </row>
    <row r="93" spans="1:9" ht="27.75" hidden="1" customHeight="1">
      <c r="A93" s="27" t="s">
        <v>410</v>
      </c>
      <c r="B93" s="76">
        <v>439</v>
      </c>
      <c r="C93" s="112" t="s">
        <v>319</v>
      </c>
      <c r="D93" s="34" t="s">
        <v>411</v>
      </c>
      <c r="E93" s="73"/>
      <c r="F93" s="106">
        <f t="shared" ref="F93:F94" si="8">SUM(F94)</f>
        <v>1000</v>
      </c>
      <c r="G93" s="106"/>
      <c r="H93" s="106"/>
      <c r="I93" s="43">
        <f t="shared" si="6"/>
        <v>1000</v>
      </c>
    </row>
    <row r="94" spans="1:9" ht="35.25" hidden="1" customHeight="1">
      <c r="A94" s="28" t="s">
        <v>3</v>
      </c>
      <c r="B94" s="76">
        <v>439</v>
      </c>
      <c r="C94" s="112" t="s">
        <v>319</v>
      </c>
      <c r="D94" s="34" t="s">
        <v>454</v>
      </c>
      <c r="E94" s="34"/>
      <c r="F94" s="106">
        <f t="shared" si="8"/>
        <v>1000</v>
      </c>
      <c r="G94" s="106"/>
      <c r="H94" s="106"/>
      <c r="I94" s="43">
        <f t="shared" si="6"/>
        <v>1000</v>
      </c>
    </row>
    <row r="95" spans="1:9" ht="43.5" hidden="1" customHeight="1">
      <c r="A95" s="116" t="s">
        <v>73</v>
      </c>
      <c r="B95" s="76">
        <v>439</v>
      </c>
      <c r="C95" s="112" t="s">
        <v>319</v>
      </c>
      <c r="D95" s="34" t="s">
        <v>412</v>
      </c>
      <c r="E95" s="34" t="s">
        <v>184</v>
      </c>
      <c r="F95" s="106">
        <v>1000</v>
      </c>
      <c r="G95" s="106"/>
      <c r="H95" s="106"/>
      <c r="I95" s="43">
        <f t="shared" si="6"/>
        <v>1000</v>
      </c>
    </row>
    <row r="96" spans="1:9" ht="46.5" hidden="1" customHeight="1">
      <c r="A96" s="117" t="s">
        <v>745</v>
      </c>
      <c r="B96" s="120">
        <v>439</v>
      </c>
      <c r="C96" s="111" t="s">
        <v>319</v>
      </c>
      <c r="D96" s="73" t="s">
        <v>261</v>
      </c>
      <c r="E96" s="123"/>
      <c r="F96" s="124">
        <f>SUM(F98)</f>
        <v>1000</v>
      </c>
      <c r="G96" s="124"/>
      <c r="H96" s="124"/>
      <c r="I96" s="43">
        <f t="shared" si="6"/>
        <v>1000</v>
      </c>
    </row>
    <row r="97" spans="1:9" ht="40.5" hidden="1" customHeight="1">
      <c r="A97" s="27" t="s">
        <v>390</v>
      </c>
      <c r="B97" s="122">
        <v>439</v>
      </c>
      <c r="C97" s="112" t="s">
        <v>319</v>
      </c>
      <c r="D97" s="34" t="s">
        <v>413</v>
      </c>
      <c r="E97" s="125"/>
      <c r="F97" s="107">
        <f t="shared" ref="F97:F98" si="9">SUM(F98)</f>
        <v>1000</v>
      </c>
      <c r="G97" s="107"/>
      <c r="H97" s="107"/>
      <c r="I97" s="43">
        <f t="shared" si="6"/>
        <v>1000</v>
      </c>
    </row>
    <row r="98" spans="1:9" ht="44.25" hidden="1" customHeight="1">
      <c r="A98" s="35" t="s">
        <v>722</v>
      </c>
      <c r="B98" s="76">
        <v>439</v>
      </c>
      <c r="C98" s="112" t="s">
        <v>319</v>
      </c>
      <c r="D98" s="34" t="s">
        <v>414</v>
      </c>
      <c r="E98" s="125"/>
      <c r="F98" s="107">
        <f t="shared" si="9"/>
        <v>1000</v>
      </c>
      <c r="G98" s="107"/>
      <c r="H98" s="107"/>
      <c r="I98" s="43">
        <f t="shared" si="6"/>
        <v>1000</v>
      </c>
    </row>
    <row r="99" spans="1:9" ht="30.75" hidden="1" customHeight="1">
      <c r="A99" s="28" t="s">
        <v>185</v>
      </c>
      <c r="B99" s="76">
        <v>439</v>
      </c>
      <c r="C99" s="112" t="s">
        <v>319</v>
      </c>
      <c r="D99" s="34" t="s">
        <v>414</v>
      </c>
      <c r="E99" s="34" t="s">
        <v>184</v>
      </c>
      <c r="F99" s="106">
        <v>1000</v>
      </c>
      <c r="G99" s="106"/>
      <c r="H99" s="106"/>
      <c r="I99" s="43">
        <f t="shared" si="6"/>
        <v>1000</v>
      </c>
    </row>
    <row r="100" spans="1:9" ht="44.25" hidden="1" customHeight="1">
      <c r="A100" s="115" t="s">
        <v>723</v>
      </c>
      <c r="B100" s="76">
        <v>439</v>
      </c>
      <c r="C100" s="112" t="s">
        <v>319</v>
      </c>
      <c r="D100" s="34" t="s">
        <v>516</v>
      </c>
      <c r="E100" s="34"/>
      <c r="F100" s="105">
        <f t="shared" ref="F100:F101" si="10">SUM(F101)</f>
        <v>100</v>
      </c>
      <c r="G100" s="105"/>
      <c r="H100" s="105"/>
      <c r="I100" s="43">
        <f t="shared" si="6"/>
        <v>100</v>
      </c>
    </row>
    <row r="101" spans="1:9" ht="37.5" hidden="1" customHeight="1">
      <c r="A101" s="116" t="s">
        <v>519</v>
      </c>
      <c r="B101" s="76">
        <v>439</v>
      </c>
      <c r="C101" s="112" t="s">
        <v>319</v>
      </c>
      <c r="D101" s="34" t="s">
        <v>516</v>
      </c>
      <c r="E101" s="34"/>
      <c r="F101" s="106">
        <f t="shared" si="10"/>
        <v>100</v>
      </c>
      <c r="G101" s="106"/>
      <c r="H101" s="106"/>
      <c r="I101" s="43">
        <f t="shared" si="6"/>
        <v>100</v>
      </c>
    </row>
    <row r="102" spans="1:9" ht="30" hidden="1" customHeight="1">
      <c r="A102" s="28" t="s">
        <v>185</v>
      </c>
      <c r="B102" s="76">
        <v>439</v>
      </c>
      <c r="C102" s="112" t="s">
        <v>319</v>
      </c>
      <c r="D102" s="34" t="s">
        <v>516</v>
      </c>
      <c r="E102" s="34" t="s">
        <v>184</v>
      </c>
      <c r="F102" s="106">
        <v>100</v>
      </c>
      <c r="G102" s="106"/>
      <c r="H102" s="106"/>
      <c r="I102" s="43">
        <f t="shared" si="6"/>
        <v>100</v>
      </c>
    </row>
    <row r="103" spans="1:9" ht="26.25" customHeight="1">
      <c r="A103" s="26" t="s">
        <v>113</v>
      </c>
      <c r="B103" s="74">
        <v>439</v>
      </c>
      <c r="C103" s="111" t="s">
        <v>230</v>
      </c>
      <c r="D103" s="73"/>
      <c r="E103" s="73"/>
      <c r="F103" s="105">
        <f>SUM(F108,F104)</f>
        <v>16829</v>
      </c>
      <c r="G103" s="105">
        <f>SUM(G108,G104)</f>
        <v>0</v>
      </c>
      <c r="H103" s="105"/>
      <c r="I103" s="43">
        <f t="shared" si="6"/>
        <v>16829</v>
      </c>
    </row>
    <row r="104" spans="1:9" ht="41.25" hidden="1" customHeight="1">
      <c r="A104" s="117" t="s">
        <v>736</v>
      </c>
      <c r="B104" s="74">
        <v>439</v>
      </c>
      <c r="C104" s="111" t="s">
        <v>320</v>
      </c>
      <c r="D104" s="73"/>
      <c r="E104" s="73"/>
      <c r="F104" s="105">
        <f t="shared" ref="F104:F106" si="11">SUM(F105)</f>
        <v>10829</v>
      </c>
      <c r="G104" s="105"/>
      <c r="H104" s="105"/>
      <c r="I104" s="43">
        <f t="shared" si="6"/>
        <v>10829</v>
      </c>
    </row>
    <row r="105" spans="1:9" ht="27" hidden="1" customHeight="1">
      <c r="A105" s="35" t="s">
        <v>484</v>
      </c>
      <c r="B105" s="74">
        <v>439</v>
      </c>
      <c r="C105" s="111" t="s">
        <v>320</v>
      </c>
      <c r="D105" s="34" t="s">
        <v>483</v>
      </c>
      <c r="E105" s="73"/>
      <c r="F105" s="105">
        <f t="shared" si="11"/>
        <v>10829</v>
      </c>
      <c r="G105" s="105"/>
      <c r="H105" s="105"/>
      <c r="I105" s="43">
        <f t="shared" si="6"/>
        <v>10829</v>
      </c>
    </row>
    <row r="106" spans="1:9" ht="22.5" hidden="1" customHeight="1">
      <c r="A106" s="27" t="s">
        <v>289</v>
      </c>
      <c r="B106" s="76">
        <v>439</v>
      </c>
      <c r="C106" s="112" t="s">
        <v>320</v>
      </c>
      <c r="D106" s="34" t="s">
        <v>482</v>
      </c>
      <c r="E106" s="34"/>
      <c r="F106" s="106">
        <f t="shared" si="11"/>
        <v>10829</v>
      </c>
      <c r="G106" s="106"/>
      <c r="H106" s="106"/>
      <c r="I106" s="43">
        <f t="shared" si="6"/>
        <v>10829</v>
      </c>
    </row>
    <row r="107" spans="1:9" ht="27.75" hidden="1" customHeight="1">
      <c r="A107" s="27" t="s">
        <v>147</v>
      </c>
      <c r="B107" s="76">
        <v>439</v>
      </c>
      <c r="C107" s="112" t="s">
        <v>320</v>
      </c>
      <c r="D107" s="34" t="s">
        <v>482</v>
      </c>
      <c r="E107" s="34" t="s">
        <v>544</v>
      </c>
      <c r="F107" s="106">
        <v>10829</v>
      </c>
      <c r="G107" s="106"/>
      <c r="H107" s="106"/>
      <c r="I107" s="43">
        <f t="shared" si="6"/>
        <v>10829</v>
      </c>
    </row>
    <row r="108" spans="1:9" ht="24.75" hidden="1" customHeight="1">
      <c r="A108" s="26" t="s">
        <v>59</v>
      </c>
      <c r="B108" s="74">
        <v>439</v>
      </c>
      <c r="C108" s="111" t="s">
        <v>335</v>
      </c>
      <c r="D108" s="34"/>
      <c r="E108" s="34"/>
      <c r="F108" s="105">
        <f>SUM(F109)</f>
        <v>6000</v>
      </c>
      <c r="G108" s="105"/>
      <c r="H108" s="105"/>
      <c r="I108" s="43">
        <f t="shared" si="6"/>
        <v>6000</v>
      </c>
    </row>
    <row r="109" spans="1:9" ht="35.25" hidden="1" customHeight="1">
      <c r="A109" s="117" t="s">
        <v>736</v>
      </c>
      <c r="B109" s="74">
        <v>439</v>
      </c>
      <c r="C109" s="111" t="s">
        <v>335</v>
      </c>
      <c r="D109" s="73" t="s">
        <v>263</v>
      </c>
      <c r="E109" s="73"/>
      <c r="F109" s="105">
        <f>SUM(F111,F114,F117,F120)</f>
        <v>6000</v>
      </c>
      <c r="G109" s="105"/>
      <c r="H109" s="105"/>
      <c r="I109" s="43">
        <f t="shared" si="6"/>
        <v>6000</v>
      </c>
    </row>
    <row r="110" spans="1:9" ht="32.25" hidden="1" customHeight="1">
      <c r="A110" s="35" t="s">
        <v>393</v>
      </c>
      <c r="B110" s="76">
        <v>439</v>
      </c>
      <c r="C110" s="112" t="s">
        <v>335</v>
      </c>
      <c r="D110" s="34" t="s">
        <v>431</v>
      </c>
      <c r="E110" s="34"/>
      <c r="F110" s="105">
        <f>F111</f>
        <v>800</v>
      </c>
      <c r="G110" s="105"/>
      <c r="H110" s="105"/>
      <c r="I110" s="43">
        <f t="shared" si="6"/>
        <v>800</v>
      </c>
    </row>
    <row r="111" spans="1:9" ht="29.25" hidden="1" customHeight="1">
      <c r="A111" s="35" t="s">
        <v>278</v>
      </c>
      <c r="B111" s="76">
        <v>439</v>
      </c>
      <c r="C111" s="112" t="s">
        <v>335</v>
      </c>
      <c r="D111" s="34" t="s">
        <v>432</v>
      </c>
      <c r="E111" s="34"/>
      <c r="F111" s="106">
        <f>SUM(F112)+F113</f>
        <v>800</v>
      </c>
      <c r="G111" s="106"/>
      <c r="H111" s="106"/>
      <c r="I111" s="43">
        <f t="shared" si="6"/>
        <v>800</v>
      </c>
    </row>
    <row r="112" spans="1:9" ht="30" hidden="1" customHeight="1">
      <c r="A112" s="28" t="s">
        <v>185</v>
      </c>
      <c r="B112" s="76">
        <v>439</v>
      </c>
      <c r="C112" s="112" t="s">
        <v>335</v>
      </c>
      <c r="D112" s="34" t="s">
        <v>432</v>
      </c>
      <c r="E112" s="34" t="s">
        <v>184</v>
      </c>
      <c r="F112" s="106">
        <v>700</v>
      </c>
      <c r="G112" s="106"/>
      <c r="H112" s="106"/>
      <c r="I112" s="43">
        <f t="shared" si="6"/>
        <v>700</v>
      </c>
    </row>
    <row r="113" spans="1:9" ht="24.75" hidden="1" customHeight="1">
      <c r="A113" s="119" t="s">
        <v>294</v>
      </c>
      <c r="B113" s="76">
        <v>439</v>
      </c>
      <c r="C113" s="112" t="s">
        <v>335</v>
      </c>
      <c r="D113" s="34" t="s">
        <v>432</v>
      </c>
      <c r="E113" s="34" t="s">
        <v>310</v>
      </c>
      <c r="F113" s="106">
        <v>100</v>
      </c>
      <c r="G113" s="106"/>
      <c r="H113" s="106"/>
      <c r="I113" s="43">
        <f t="shared" si="6"/>
        <v>100</v>
      </c>
    </row>
    <row r="114" spans="1:9" ht="31.5" hidden="1" customHeight="1">
      <c r="A114" s="27" t="s">
        <v>279</v>
      </c>
      <c r="B114" s="76">
        <v>439</v>
      </c>
      <c r="C114" s="112" t="s">
        <v>335</v>
      </c>
      <c r="D114" s="34" t="s">
        <v>433</v>
      </c>
      <c r="E114" s="73"/>
      <c r="F114" s="106">
        <f>SUM(F116)+F115</f>
        <v>5000</v>
      </c>
      <c r="G114" s="106"/>
      <c r="H114" s="106"/>
      <c r="I114" s="43">
        <f t="shared" si="6"/>
        <v>5000</v>
      </c>
    </row>
    <row r="115" spans="1:9" ht="31.5" hidden="1" customHeight="1">
      <c r="A115" s="28" t="s">
        <v>185</v>
      </c>
      <c r="B115" s="76">
        <v>439</v>
      </c>
      <c r="C115" s="112" t="s">
        <v>335</v>
      </c>
      <c r="D115" s="34" t="s">
        <v>433</v>
      </c>
      <c r="E115" s="34" t="s">
        <v>184</v>
      </c>
      <c r="F115" s="106">
        <v>1000</v>
      </c>
      <c r="G115" s="106"/>
      <c r="H115" s="106"/>
      <c r="I115" s="43">
        <f t="shared" si="6"/>
        <v>1000</v>
      </c>
    </row>
    <row r="116" spans="1:9" ht="21" hidden="1" customHeight="1">
      <c r="A116" s="119" t="s">
        <v>294</v>
      </c>
      <c r="B116" s="76">
        <v>439</v>
      </c>
      <c r="C116" s="112" t="s">
        <v>335</v>
      </c>
      <c r="D116" s="34" t="s">
        <v>433</v>
      </c>
      <c r="E116" s="34" t="s">
        <v>310</v>
      </c>
      <c r="F116" s="106">
        <v>4000</v>
      </c>
      <c r="G116" s="106"/>
      <c r="H116" s="106"/>
      <c r="I116" s="43">
        <f t="shared" si="6"/>
        <v>4000</v>
      </c>
    </row>
    <row r="117" spans="1:9" ht="33" hidden="1" customHeight="1">
      <c r="A117" s="35" t="s">
        <v>486</v>
      </c>
      <c r="B117" s="76">
        <v>439</v>
      </c>
      <c r="C117" s="34" t="s">
        <v>335</v>
      </c>
      <c r="D117" s="34" t="s">
        <v>488</v>
      </c>
      <c r="E117" s="34"/>
      <c r="F117" s="106">
        <v>100</v>
      </c>
      <c r="G117" s="106"/>
      <c r="H117" s="106"/>
      <c r="I117" s="43">
        <f t="shared" si="6"/>
        <v>100</v>
      </c>
    </row>
    <row r="118" spans="1:9" ht="32.25" hidden="1" customHeight="1">
      <c r="A118" s="27" t="s">
        <v>491</v>
      </c>
      <c r="B118" s="76">
        <v>439</v>
      </c>
      <c r="C118" s="34" t="s">
        <v>335</v>
      </c>
      <c r="D118" s="34" t="s">
        <v>489</v>
      </c>
      <c r="E118" s="34"/>
      <c r="F118" s="106">
        <v>100</v>
      </c>
      <c r="G118" s="106"/>
      <c r="H118" s="106"/>
      <c r="I118" s="43">
        <f t="shared" si="6"/>
        <v>100</v>
      </c>
    </row>
    <row r="119" spans="1:9" ht="35.25" hidden="1" customHeight="1">
      <c r="A119" s="28" t="s">
        <v>185</v>
      </c>
      <c r="B119" s="76">
        <v>439</v>
      </c>
      <c r="C119" s="34" t="s">
        <v>335</v>
      </c>
      <c r="D119" s="34" t="s">
        <v>489</v>
      </c>
      <c r="E119" s="34" t="s">
        <v>184</v>
      </c>
      <c r="F119" s="106">
        <v>100</v>
      </c>
      <c r="G119" s="106"/>
      <c r="H119" s="106"/>
      <c r="I119" s="43">
        <f t="shared" si="6"/>
        <v>100</v>
      </c>
    </row>
    <row r="120" spans="1:9" ht="25.5" hidden="1" customHeight="1">
      <c r="A120" s="27" t="s">
        <v>609</v>
      </c>
      <c r="B120" s="74">
        <v>439</v>
      </c>
      <c r="C120" s="73" t="s">
        <v>335</v>
      </c>
      <c r="D120" s="73" t="s">
        <v>608</v>
      </c>
      <c r="E120" s="73"/>
      <c r="F120" s="105">
        <f>F121</f>
        <v>100</v>
      </c>
      <c r="G120" s="105"/>
      <c r="H120" s="105"/>
      <c r="I120" s="43">
        <f t="shared" si="6"/>
        <v>100</v>
      </c>
    </row>
    <row r="121" spans="1:9" ht="41.25" hidden="1" customHeight="1">
      <c r="A121" s="28" t="s">
        <v>185</v>
      </c>
      <c r="B121" s="76">
        <v>439</v>
      </c>
      <c r="C121" s="34" t="s">
        <v>335</v>
      </c>
      <c r="D121" s="34" t="s">
        <v>608</v>
      </c>
      <c r="E121" s="34" t="s">
        <v>184</v>
      </c>
      <c r="F121" s="106">
        <v>100</v>
      </c>
      <c r="G121" s="106"/>
      <c r="H121" s="106"/>
      <c r="I121" s="43">
        <f t="shared" si="6"/>
        <v>100</v>
      </c>
    </row>
    <row r="122" spans="1:9" ht="27" customHeight="1">
      <c r="A122" s="118" t="s">
        <v>110</v>
      </c>
      <c r="B122" s="74">
        <v>460</v>
      </c>
      <c r="C122" s="112"/>
      <c r="D122" s="34"/>
      <c r="E122" s="34"/>
      <c r="F122" s="105">
        <f>SUM(F123,F132,F140,F146,F152)</f>
        <v>50136.2</v>
      </c>
      <c r="G122" s="105">
        <f>SUM(G123,G132,G140,G146,G152)</f>
        <v>0</v>
      </c>
      <c r="H122" s="105"/>
      <c r="I122" s="43">
        <f t="shared" si="6"/>
        <v>50136.2</v>
      </c>
    </row>
    <row r="123" spans="1:9" ht="26.25" hidden="1" customHeight="1">
      <c r="A123" s="26" t="s">
        <v>135</v>
      </c>
      <c r="B123" s="74">
        <v>460</v>
      </c>
      <c r="C123" s="111" t="s">
        <v>136</v>
      </c>
      <c r="D123" s="34"/>
      <c r="E123" s="34"/>
      <c r="F123" s="105">
        <f>SUM(F124)</f>
        <v>8407</v>
      </c>
      <c r="G123" s="105"/>
      <c r="H123" s="105"/>
      <c r="I123" s="43">
        <f t="shared" si="6"/>
        <v>8407</v>
      </c>
    </row>
    <row r="124" spans="1:9" ht="47.25" hidden="1" customHeight="1">
      <c r="A124" s="30" t="s">
        <v>331</v>
      </c>
      <c r="B124" s="74">
        <v>460</v>
      </c>
      <c r="C124" s="111" t="s">
        <v>316</v>
      </c>
      <c r="D124" s="73"/>
      <c r="E124" s="73"/>
      <c r="F124" s="105">
        <f>F125</f>
        <v>8407</v>
      </c>
      <c r="G124" s="105"/>
      <c r="H124" s="105"/>
      <c r="I124" s="43">
        <f t="shared" si="6"/>
        <v>8407</v>
      </c>
    </row>
    <row r="125" spans="1:9" ht="31.5" hidden="1" customHeight="1">
      <c r="A125" s="26" t="s">
        <v>281</v>
      </c>
      <c r="B125" s="74">
        <v>460</v>
      </c>
      <c r="C125" s="111" t="s">
        <v>316</v>
      </c>
      <c r="D125" s="73" t="s">
        <v>239</v>
      </c>
      <c r="E125" s="73"/>
      <c r="F125" s="105">
        <f>SUM(F126)</f>
        <v>8407</v>
      </c>
      <c r="G125" s="105"/>
      <c r="H125" s="105"/>
      <c r="I125" s="43">
        <f t="shared" si="6"/>
        <v>8407</v>
      </c>
    </row>
    <row r="126" spans="1:9" ht="38.25" hidden="1" customHeight="1">
      <c r="A126" s="28" t="s">
        <v>191</v>
      </c>
      <c r="B126" s="76">
        <v>460</v>
      </c>
      <c r="C126" s="112" t="s">
        <v>316</v>
      </c>
      <c r="D126" s="34" t="s">
        <v>264</v>
      </c>
      <c r="E126" s="34"/>
      <c r="F126" s="106">
        <f>SUM(F127,F129)</f>
        <v>8407</v>
      </c>
      <c r="G126" s="106"/>
      <c r="H126" s="106"/>
      <c r="I126" s="43">
        <f t="shared" si="6"/>
        <v>8407</v>
      </c>
    </row>
    <row r="127" spans="1:9" ht="30" hidden="1" customHeight="1">
      <c r="A127" s="27" t="s">
        <v>187</v>
      </c>
      <c r="B127" s="76">
        <v>460</v>
      </c>
      <c r="C127" s="112" t="s">
        <v>316</v>
      </c>
      <c r="D127" s="34" t="s">
        <v>265</v>
      </c>
      <c r="E127" s="34"/>
      <c r="F127" s="106">
        <f>SUM(F128)</f>
        <v>7747</v>
      </c>
      <c r="G127" s="106"/>
      <c r="H127" s="106"/>
      <c r="I127" s="43">
        <f t="shared" si="6"/>
        <v>7747</v>
      </c>
    </row>
    <row r="128" spans="1:9" ht="30" hidden="1" customHeight="1">
      <c r="A128" s="27" t="s">
        <v>189</v>
      </c>
      <c r="B128" s="76">
        <v>460</v>
      </c>
      <c r="C128" s="112" t="s">
        <v>316</v>
      </c>
      <c r="D128" s="34" t="s">
        <v>265</v>
      </c>
      <c r="E128" s="34" t="s">
        <v>188</v>
      </c>
      <c r="F128" s="106">
        <v>7747</v>
      </c>
      <c r="G128" s="106"/>
      <c r="H128" s="106"/>
      <c r="I128" s="43">
        <f t="shared" si="6"/>
        <v>7747</v>
      </c>
    </row>
    <row r="129" spans="1:9" ht="30" hidden="1" customHeight="1">
      <c r="A129" s="27" t="s">
        <v>171</v>
      </c>
      <c r="B129" s="76">
        <v>460</v>
      </c>
      <c r="C129" s="112" t="s">
        <v>316</v>
      </c>
      <c r="D129" s="34" t="s">
        <v>266</v>
      </c>
      <c r="E129" s="34"/>
      <c r="F129" s="106">
        <f>F130+F131</f>
        <v>660</v>
      </c>
      <c r="G129" s="106"/>
      <c r="H129" s="106"/>
      <c r="I129" s="43">
        <f t="shared" si="6"/>
        <v>660</v>
      </c>
    </row>
    <row r="130" spans="1:9" ht="37.5" hidden="1" customHeight="1">
      <c r="A130" s="27" t="s">
        <v>185</v>
      </c>
      <c r="B130" s="76">
        <v>460</v>
      </c>
      <c r="C130" s="112" t="s">
        <v>316</v>
      </c>
      <c r="D130" s="34" t="s">
        <v>266</v>
      </c>
      <c r="E130" s="34" t="s">
        <v>184</v>
      </c>
      <c r="F130" s="106">
        <v>650</v>
      </c>
      <c r="G130" s="106"/>
      <c r="H130" s="106"/>
      <c r="I130" s="43">
        <f t="shared" si="6"/>
        <v>650</v>
      </c>
    </row>
    <row r="131" spans="1:9" ht="24.95" hidden="1" customHeight="1">
      <c r="A131" s="27" t="s">
        <v>30</v>
      </c>
      <c r="B131" s="76">
        <v>460</v>
      </c>
      <c r="C131" s="112" t="s">
        <v>316</v>
      </c>
      <c r="D131" s="34" t="s">
        <v>266</v>
      </c>
      <c r="E131" s="34" t="s">
        <v>200</v>
      </c>
      <c r="F131" s="106">
        <v>10</v>
      </c>
      <c r="G131" s="106"/>
      <c r="H131" s="106"/>
      <c r="I131" s="43">
        <f t="shared" si="6"/>
        <v>10</v>
      </c>
    </row>
    <row r="132" spans="1:9" ht="24.95" hidden="1" customHeight="1">
      <c r="A132" s="117" t="s">
        <v>321</v>
      </c>
      <c r="B132" s="74">
        <v>460</v>
      </c>
      <c r="C132" s="111" t="s">
        <v>322</v>
      </c>
      <c r="D132" s="73"/>
      <c r="E132" s="73"/>
      <c r="F132" s="124">
        <f>F133</f>
        <v>3122.8</v>
      </c>
      <c r="G132" s="124"/>
      <c r="H132" s="124"/>
      <c r="I132" s="43">
        <f t="shared" si="6"/>
        <v>3122.8</v>
      </c>
    </row>
    <row r="133" spans="1:9" ht="25.5" hidden="1" customHeight="1">
      <c r="A133" s="35" t="s">
        <v>15</v>
      </c>
      <c r="B133" s="76">
        <v>460</v>
      </c>
      <c r="C133" s="112" t="s">
        <v>323</v>
      </c>
      <c r="D133" s="34" t="s">
        <v>249</v>
      </c>
      <c r="E133" s="34"/>
      <c r="F133" s="106">
        <f>F134+F137</f>
        <v>3122.8</v>
      </c>
      <c r="G133" s="106"/>
      <c r="H133" s="106"/>
      <c r="I133" s="43">
        <f t="shared" si="6"/>
        <v>3122.8</v>
      </c>
    </row>
    <row r="134" spans="1:9" ht="24" hidden="1" customHeight="1">
      <c r="A134" s="35" t="s">
        <v>68</v>
      </c>
      <c r="B134" s="76">
        <v>460</v>
      </c>
      <c r="C134" s="112" t="s">
        <v>323</v>
      </c>
      <c r="D134" s="34" t="s">
        <v>267</v>
      </c>
      <c r="E134" s="34"/>
      <c r="F134" s="106">
        <f t="shared" ref="F134:F135" si="12">F135</f>
        <v>1963</v>
      </c>
      <c r="G134" s="106"/>
      <c r="H134" s="106"/>
      <c r="I134" s="43">
        <f t="shared" si="6"/>
        <v>1963</v>
      </c>
    </row>
    <row r="135" spans="1:9" ht="44.25" hidden="1" customHeight="1">
      <c r="A135" s="35" t="s">
        <v>198</v>
      </c>
      <c r="B135" s="76">
        <v>460</v>
      </c>
      <c r="C135" s="112" t="s">
        <v>323</v>
      </c>
      <c r="D135" s="34" t="s">
        <v>351</v>
      </c>
      <c r="E135" s="34"/>
      <c r="F135" s="106">
        <f t="shared" si="12"/>
        <v>1963</v>
      </c>
      <c r="G135" s="106"/>
      <c r="H135" s="106"/>
      <c r="I135" s="43">
        <f t="shared" si="6"/>
        <v>1963</v>
      </c>
    </row>
    <row r="136" spans="1:9" ht="18.75" hidden="1" customHeight="1">
      <c r="A136" s="35" t="s">
        <v>82</v>
      </c>
      <c r="B136" s="76">
        <v>460</v>
      </c>
      <c r="C136" s="112" t="s">
        <v>323</v>
      </c>
      <c r="D136" s="34" t="s">
        <v>351</v>
      </c>
      <c r="E136" s="34" t="s">
        <v>83</v>
      </c>
      <c r="F136" s="106">
        <v>1963</v>
      </c>
      <c r="G136" s="106"/>
      <c r="H136" s="106"/>
      <c r="I136" s="43">
        <f t="shared" si="6"/>
        <v>1963</v>
      </c>
    </row>
    <row r="137" spans="1:9" ht="30" hidden="1" customHeight="1">
      <c r="A137" s="35" t="s">
        <v>69</v>
      </c>
      <c r="B137" s="76">
        <v>460</v>
      </c>
      <c r="C137" s="112" t="s">
        <v>323</v>
      </c>
      <c r="D137" s="34" t="s">
        <v>352</v>
      </c>
      <c r="E137" s="34"/>
      <c r="F137" s="106">
        <f t="shared" ref="F137:F138" si="13">F138</f>
        <v>1159.8</v>
      </c>
      <c r="G137" s="106"/>
      <c r="H137" s="106"/>
      <c r="I137" s="43">
        <f t="shared" si="6"/>
        <v>1159.8</v>
      </c>
    </row>
    <row r="138" spans="1:9" ht="42.75" hidden="1" customHeight="1">
      <c r="A138" s="35" t="s">
        <v>198</v>
      </c>
      <c r="B138" s="76">
        <v>460</v>
      </c>
      <c r="C138" s="112" t="s">
        <v>323</v>
      </c>
      <c r="D138" s="34" t="s">
        <v>353</v>
      </c>
      <c r="E138" s="34"/>
      <c r="F138" s="106">
        <f t="shared" si="13"/>
        <v>1159.8</v>
      </c>
      <c r="G138" s="106"/>
      <c r="H138" s="106"/>
      <c r="I138" s="43">
        <f t="shared" si="6"/>
        <v>1159.8</v>
      </c>
    </row>
    <row r="139" spans="1:9" ht="24.95" hidden="1" customHeight="1">
      <c r="A139" s="35" t="s">
        <v>82</v>
      </c>
      <c r="B139" s="76">
        <v>460</v>
      </c>
      <c r="C139" s="112" t="s">
        <v>323</v>
      </c>
      <c r="D139" s="34" t="s">
        <v>353</v>
      </c>
      <c r="E139" s="34" t="s">
        <v>83</v>
      </c>
      <c r="F139" s="106">
        <v>1159.8</v>
      </c>
      <c r="G139" s="106"/>
      <c r="H139" s="106"/>
      <c r="I139" s="43">
        <f t="shared" si="6"/>
        <v>1159.8</v>
      </c>
    </row>
    <row r="140" spans="1:9" ht="24.95" hidden="1" customHeight="1">
      <c r="A140" s="26" t="s">
        <v>164</v>
      </c>
      <c r="B140" s="74">
        <v>460</v>
      </c>
      <c r="C140" s="111" t="s">
        <v>165</v>
      </c>
      <c r="D140" s="73"/>
      <c r="E140" s="73"/>
      <c r="F140" s="105">
        <f>SUM(F141)</f>
        <v>4000</v>
      </c>
      <c r="G140" s="105"/>
      <c r="H140" s="105"/>
      <c r="I140" s="43">
        <f t="shared" si="6"/>
        <v>4000</v>
      </c>
    </row>
    <row r="141" spans="1:9" ht="21.75" hidden="1" customHeight="1">
      <c r="A141" s="26" t="s">
        <v>304</v>
      </c>
      <c r="B141" s="74">
        <v>460</v>
      </c>
      <c r="C141" s="111" t="s">
        <v>338</v>
      </c>
      <c r="D141" s="73"/>
      <c r="E141" s="73"/>
      <c r="F141" s="105">
        <f>SUM(F143)</f>
        <v>4000</v>
      </c>
      <c r="G141" s="105"/>
      <c r="H141" s="105"/>
      <c r="I141" s="43">
        <f t="shared" si="6"/>
        <v>4000</v>
      </c>
    </row>
    <row r="142" spans="1:9" ht="29.25" hidden="1" customHeight="1">
      <c r="A142" s="27" t="s">
        <v>15</v>
      </c>
      <c r="B142" s="76">
        <v>460</v>
      </c>
      <c r="C142" s="112" t="s">
        <v>338</v>
      </c>
      <c r="D142" s="34" t="s">
        <v>249</v>
      </c>
      <c r="E142" s="34"/>
      <c r="F142" s="106">
        <f>F143</f>
        <v>4000</v>
      </c>
      <c r="G142" s="106"/>
      <c r="H142" s="106"/>
      <c r="I142" s="182">
        <f t="shared" si="6"/>
        <v>4000</v>
      </c>
    </row>
    <row r="143" spans="1:9" ht="35.25" hidden="1" customHeight="1">
      <c r="A143" s="27" t="s">
        <v>174</v>
      </c>
      <c r="B143" s="76">
        <v>460</v>
      </c>
      <c r="C143" s="112" t="s">
        <v>338</v>
      </c>
      <c r="D143" s="34" t="s">
        <v>373</v>
      </c>
      <c r="E143" s="34"/>
      <c r="F143" s="106">
        <f t="shared" ref="F143:F144" si="14">SUM(F144)</f>
        <v>4000</v>
      </c>
      <c r="G143" s="106"/>
      <c r="H143" s="106"/>
      <c r="I143" s="182">
        <f t="shared" si="6"/>
        <v>4000</v>
      </c>
    </row>
    <row r="144" spans="1:9" ht="33.75" hidden="1" customHeight="1">
      <c r="A144" s="27" t="s">
        <v>197</v>
      </c>
      <c r="B144" s="76">
        <v>460</v>
      </c>
      <c r="C144" s="112" t="s">
        <v>338</v>
      </c>
      <c r="D144" s="34" t="s">
        <v>374</v>
      </c>
      <c r="E144" s="34"/>
      <c r="F144" s="106">
        <f t="shared" si="14"/>
        <v>4000</v>
      </c>
      <c r="G144" s="106"/>
      <c r="H144" s="106"/>
      <c r="I144" s="182">
        <f t="shared" si="6"/>
        <v>4000</v>
      </c>
    </row>
    <row r="145" spans="1:11" ht="24.95" hidden="1" customHeight="1">
      <c r="A145" s="27" t="s">
        <v>80</v>
      </c>
      <c r="B145" s="76">
        <v>460</v>
      </c>
      <c r="C145" s="112" t="s">
        <v>338</v>
      </c>
      <c r="D145" s="34" t="s">
        <v>374</v>
      </c>
      <c r="E145" s="34" t="s">
        <v>493</v>
      </c>
      <c r="F145" s="106">
        <v>4000</v>
      </c>
      <c r="G145" s="106"/>
      <c r="H145" s="106"/>
      <c r="I145" s="182">
        <f t="shared" si="6"/>
        <v>4000</v>
      </c>
    </row>
    <row r="146" spans="1:11" ht="35.25" hidden="1" customHeight="1">
      <c r="A146" s="26" t="s">
        <v>166</v>
      </c>
      <c r="B146" s="74">
        <v>460</v>
      </c>
      <c r="C146" s="111" t="s">
        <v>336</v>
      </c>
      <c r="D146" s="73"/>
      <c r="E146" s="73"/>
      <c r="F146" s="105">
        <f>SUM(F147)</f>
        <v>0</v>
      </c>
      <c r="G146" s="105"/>
      <c r="H146" s="105"/>
      <c r="I146" s="43">
        <f t="shared" ref="I146:I210" si="15">F146+G146+H146</f>
        <v>0</v>
      </c>
    </row>
    <row r="147" spans="1:11" ht="36.75" hidden="1" customHeight="1">
      <c r="A147" s="117" t="s">
        <v>101</v>
      </c>
      <c r="B147" s="74">
        <v>460</v>
      </c>
      <c r="C147" s="111" t="s">
        <v>337</v>
      </c>
      <c r="D147" s="73"/>
      <c r="E147" s="73"/>
      <c r="F147" s="105">
        <f>SUM(F150)</f>
        <v>0</v>
      </c>
      <c r="G147" s="105"/>
      <c r="H147" s="105"/>
      <c r="I147" s="43">
        <f t="shared" si="15"/>
        <v>0</v>
      </c>
    </row>
    <row r="148" spans="1:11" ht="23.25" hidden="1" customHeight="1">
      <c r="A148" s="26" t="s">
        <v>15</v>
      </c>
      <c r="B148" s="74">
        <v>460</v>
      </c>
      <c r="C148" s="111" t="s">
        <v>337</v>
      </c>
      <c r="D148" s="73" t="s">
        <v>249</v>
      </c>
      <c r="E148" s="73"/>
      <c r="F148" s="105">
        <f t="shared" ref="F148:F150" si="16">SUM(F149)</f>
        <v>0</v>
      </c>
      <c r="G148" s="105"/>
      <c r="H148" s="105"/>
      <c r="I148" s="43">
        <f t="shared" si="15"/>
        <v>0</v>
      </c>
    </row>
    <row r="149" spans="1:11" ht="24" hidden="1" customHeight="1">
      <c r="A149" s="117" t="s">
        <v>296</v>
      </c>
      <c r="B149" s="74">
        <v>460</v>
      </c>
      <c r="C149" s="111" t="s">
        <v>337</v>
      </c>
      <c r="D149" s="73" t="s">
        <v>375</v>
      </c>
      <c r="E149" s="73"/>
      <c r="F149" s="105">
        <f t="shared" si="16"/>
        <v>0</v>
      </c>
      <c r="G149" s="105"/>
      <c r="H149" s="105"/>
      <c r="I149" s="43">
        <f t="shared" si="15"/>
        <v>0</v>
      </c>
    </row>
    <row r="150" spans="1:11" ht="24" hidden="1" customHeight="1">
      <c r="A150" s="126" t="s">
        <v>151</v>
      </c>
      <c r="B150" s="76">
        <v>460</v>
      </c>
      <c r="C150" s="112" t="s">
        <v>337</v>
      </c>
      <c r="D150" s="34" t="s">
        <v>376</v>
      </c>
      <c r="E150" s="34"/>
      <c r="F150" s="106">
        <f t="shared" si="16"/>
        <v>0</v>
      </c>
      <c r="G150" s="106"/>
      <c r="H150" s="106"/>
      <c r="I150" s="43">
        <f t="shared" si="15"/>
        <v>0</v>
      </c>
    </row>
    <row r="151" spans="1:11" ht="21.75" hidden="1" customHeight="1">
      <c r="A151" s="27" t="s">
        <v>296</v>
      </c>
      <c r="B151" s="76">
        <v>460</v>
      </c>
      <c r="C151" s="112" t="s">
        <v>337</v>
      </c>
      <c r="D151" s="34" t="s">
        <v>376</v>
      </c>
      <c r="E151" s="34" t="s">
        <v>78</v>
      </c>
      <c r="F151" s="106">
        <v>0</v>
      </c>
      <c r="G151" s="106"/>
      <c r="H151" s="106"/>
      <c r="I151" s="43">
        <f t="shared" si="15"/>
        <v>0</v>
      </c>
    </row>
    <row r="152" spans="1:11" ht="57.75" hidden="1" customHeight="1">
      <c r="A152" s="117" t="s">
        <v>168</v>
      </c>
      <c r="B152" s="74">
        <v>460</v>
      </c>
      <c r="C152" s="111" t="s">
        <v>167</v>
      </c>
      <c r="D152" s="73"/>
      <c r="E152" s="73"/>
      <c r="F152" s="105">
        <f>SUM(F154)+F165</f>
        <v>34606.400000000001</v>
      </c>
      <c r="G152" s="105">
        <f>SUM(G154)+G165</f>
        <v>0</v>
      </c>
      <c r="H152" s="105"/>
      <c r="I152" s="43">
        <f t="shared" si="15"/>
        <v>34606.400000000001</v>
      </c>
    </row>
    <row r="153" spans="1:11" ht="43.5" hidden="1" customHeight="1">
      <c r="A153" s="127" t="s">
        <v>292</v>
      </c>
      <c r="B153" s="74">
        <v>460</v>
      </c>
      <c r="C153" s="111" t="s">
        <v>102</v>
      </c>
      <c r="D153" s="73"/>
      <c r="E153" s="73"/>
      <c r="F153" s="105">
        <f>F154</f>
        <v>34606.400000000001</v>
      </c>
      <c r="G153" s="105">
        <f>G154</f>
        <v>0</v>
      </c>
      <c r="H153" s="105"/>
      <c r="I153" s="43">
        <f t="shared" si="15"/>
        <v>34606.400000000001</v>
      </c>
    </row>
    <row r="154" spans="1:11" ht="24" hidden="1" customHeight="1">
      <c r="A154" s="26" t="s">
        <v>15</v>
      </c>
      <c r="B154" s="74">
        <v>460</v>
      </c>
      <c r="C154" s="111" t="s">
        <v>102</v>
      </c>
      <c r="D154" s="73" t="s">
        <v>249</v>
      </c>
      <c r="E154" s="73"/>
      <c r="F154" s="105">
        <f>SUM(F155,F160)</f>
        <v>34606.400000000001</v>
      </c>
      <c r="G154" s="105">
        <f>SUM(G155,G160)</f>
        <v>0</v>
      </c>
      <c r="H154" s="105"/>
      <c r="I154" s="43">
        <f t="shared" si="15"/>
        <v>34606.400000000001</v>
      </c>
    </row>
    <row r="155" spans="1:11" ht="33" hidden="1" customHeight="1">
      <c r="A155" s="117" t="s">
        <v>68</v>
      </c>
      <c r="B155" s="74">
        <v>460</v>
      </c>
      <c r="C155" s="111" t="s">
        <v>102</v>
      </c>
      <c r="D155" s="73" t="s">
        <v>267</v>
      </c>
      <c r="E155" s="73"/>
      <c r="F155" s="105">
        <f>SUM(F156,F158)</f>
        <v>24089.7</v>
      </c>
      <c r="G155" s="105">
        <f>SUM(G156,G158)</f>
        <v>0</v>
      </c>
      <c r="H155" s="105"/>
      <c r="I155" s="43">
        <f t="shared" si="15"/>
        <v>24089.7</v>
      </c>
    </row>
    <row r="156" spans="1:11" ht="41.25" hidden="1" customHeight="1">
      <c r="A156" s="29" t="s">
        <v>71</v>
      </c>
      <c r="B156" s="76">
        <v>460</v>
      </c>
      <c r="C156" s="112" t="s">
        <v>102</v>
      </c>
      <c r="D156" s="34" t="s">
        <v>459</v>
      </c>
      <c r="E156" s="34"/>
      <c r="F156" s="107">
        <f>F157</f>
        <v>2089.6999999999998</v>
      </c>
      <c r="G156" s="107"/>
      <c r="H156" s="107"/>
      <c r="I156" s="43">
        <f t="shared" si="15"/>
        <v>2089.6999999999998</v>
      </c>
      <c r="K156" s="40"/>
    </row>
    <row r="157" spans="1:11" ht="24.75" hidden="1" customHeight="1">
      <c r="A157" s="29" t="s">
        <v>325</v>
      </c>
      <c r="B157" s="76">
        <v>460</v>
      </c>
      <c r="C157" s="112" t="s">
        <v>102</v>
      </c>
      <c r="D157" s="34" t="s">
        <v>459</v>
      </c>
      <c r="E157" s="34" t="s">
        <v>324</v>
      </c>
      <c r="F157" s="50">
        <v>2089.6999999999998</v>
      </c>
      <c r="G157" s="50"/>
      <c r="H157" s="50"/>
      <c r="I157" s="43">
        <f t="shared" si="15"/>
        <v>2089.6999999999998</v>
      </c>
    </row>
    <row r="158" spans="1:11" ht="39" hidden="1" customHeight="1">
      <c r="A158" s="128" t="s">
        <v>592</v>
      </c>
      <c r="B158" s="76">
        <v>460</v>
      </c>
      <c r="C158" s="129" t="s">
        <v>102</v>
      </c>
      <c r="D158" s="75" t="s">
        <v>377</v>
      </c>
      <c r="E158" s="75"/>
      <c r="F158" s="106">
        <f>SUM(F159)</f>
        <v>22000</v>
      </c>
      <c r="G158" s="106"/>
      <c r="H158" s="106"/>
      <c r="I158" s="43">
        <f t="shared" si="15"/>
        <v>22000</v>
      </c>
    </row>
    <row r="159" spans="1:11" ht="24" hidden="1" customHeight="1">
      <c r="A159" s="29" t="s">
        <v>325</v>
      </c>
      <c r="B159" s="76">
        <v>460</v>
      </c>
      <c r="C159" s="129" t="s">
        <v>102</v>
      </c>
      <c r="D159" s="75" t="s">
        <v>377</v>
      </c>
      <c r="E159" s="75" t="s">
        <v>324</v>
      </c>
      <c r="F159" s="50">
        <v>22000</v>
      </c>
      <c r="G159" s="50"/>
      <c r="H159" s="50"/>
      <c r="I159" s="43">
        <f t="shared" si="15"/>
        <v>22000</v>
      </c>
    </row>
    <row r="160" spans="1:11" ht="24.75" hidden="1" customHeight="1">
      <c r="A160" s="117" t="s">
        <v>74</v>
      </c>
      <c r="B160" s="74">
        <v>460</v>
      </c>
      <c r="C160" s="111" t="s">
        <v>102</v>
      </c>
      <c r="D160" s="73" t="s">
        <v>352</v>
      </c>
      <c r="E160" s="73"/>
      <c r="F160" s="105">
        <f>SUM(F161,F163)</f>
        <v>10516.7</v>
      </c>
      <c r="G160" s="105">
        <f>SUM(G161,G163)</f>
        <v>0</v>
      </c>
      <c r="H160" s="105"/>
      <c r="I160" s="43">
        <f t="shared" si="15"/>
        <v>10516.7</v>
      </c>
    </row>
    <row r="161" spans="1:9" ht="40.5" hidden="1" customHeight="1">
      <c r="A161" s="29" t="s">
        <v>70</v>
      </c>
      <c r="B161" s="76">
        <v>460</v>
      </c>
      <c r="C161" s="112" t="s">
        <v>102</v>
      </c>
      <c r="D161" s="34" t="s">
        <v>460</v>
      </c>
      <c r="E161" s="34"/>
      <c r="F161" s="106">
        <f>F162</f>
        <v>2516.6999999999998</v>
      </c>
      <c r="G161" s="106"/>
      <c r="H161" s="106"/>
      <c r="I161" s="43">
        <f t="shared" si="15"/>
        <v>2516.6999999999998</v>
      </c>
    </row>
    <row r="162" spans="1:9" ht="18" hidden="1" customHeight="1">
      <c r="A162" s="29" t="s">
        <v>325</v>
      </c>
      <c r="B162" s="76">
        <v>460</v>
      </c>
      <c r="C162" s="112" t="s">
        <v>102</v>
      </c>
      <c r="D162" s="34" t="s">
        <v>460</v>
      </c>
      <c r="E162" s="34" t="s">
        <v>324</v>
      </c>
      <c r="F162" s="106">
        <v>2516.6999999999998</v>
      </c>
      <c r="G162" s="106"/>
      <c r="H162" s="106"/>
      <c r="I162" s="43">
        <f t="shared" si="15"/>
        <v>2516.6999999999998</v>
      </c>
    </row>
    <row r="163" spans="1:9" ht="43.5" hidden="1" customHeight="1">
      <c r="A163" s="128" t="s">
        <v>593</v>
      </c>
      <c r="B163" s="76">
        <v>460</v>
      </c>
      <c r="C163" s="129" t="s">
        <v>102</v>
      </c>
      <c r="D163" s="75" t="s">
        <v>380</v>
      </c>
      <c r="E163" s="75"/>
      <c r="F163" s="106">
        <f>SUM(F164)</f>
        <v>8000</v>
      </c>
      <c r="G163" s="106"/>
      <c r="H163" s="106"/>
      <c r="I163" s="43">
        <f t="shared" si="15"/>
        <v>8000</v>
      </c>
    </row>
    <row r="164" spans="1:9" ht="24" hidden="1" customHeight="1">
      <c r="A164" s="29" t="s">
        <v>325</v>
      </c>
      <c r="B164" s="76">
        <v>460</v>
      </c>
      <c r="C164" s="129" t="s">
        <v>102</v>
      </c>
      <c r="D164" s="75" t="s">
        <v>378</v>
      </c>
      <c r="E164" s="75" t="s">
        <v>324</v>
      </c>
      <c r="F164" s="50">
        <v>8000</v>
      </c>
      <c r="G164" s="50"/>
      <c r="H164" s="50"/>
      <c r="I164" s="43">
        <f t="shared" si="15"/>
        <v>8000</v>
      </c>
    </row>
    <row r="165" spans="1:9" ht="24.95" hidden="1" customHeight="1">
      <c r="A165" s="130" t="s">
        <v>644</v>
      </c>
      <c r="B165" s="74">
        <v>460</v>
      </c>
      <c r="C165" s="131">
        <v>1403</v>
      </c>
      <c r="D165" s="121"/>
      <c r="E165" s="121"/>
      <c r="F165" s="51">
        <v>0</v>
      </c>
      <c r="G165" s="51"/>
      <c r="H165" s="51"/>
      <c r="I165" s="43">
        <f t="shared" si="15"/>
        <v>0</v>
      </c>
    </row>
    <row r="166" spans="1:9" ht="24.95" hidden="1" customHeight="1">
      <c r="A166" s="116" t="s">
        <v>645</v>
      </c>
      <c r="B166" s="76">
        <v>460</v>
      </c>
      <c r="C166" s="75" t="s">
        <v>643</v>
      </c>
      <c r="D166" s="75" t="s">
        <v>642</v>
      </c>
      <c r="E166" s="75"/>
      <c r="F166" s="50">
        <v>0</v>
      </c>
      <c r="G166" s="50"/>
      <c r="H166" s="50"/>
      <c r="I166" s="43">
        <f t="shared" si="15"/>
        <v>0</v>
      </c>
    </row>
    <row r="167" spans="1:9" ht="45" customHeight="1">
      <c r="A167" s="26" t="s">
        <v>180</v>
      </c>
      <c r="B167" s="74">
        <v>461</v>
      </c>
      <c r="C167" s="112"/>
      <c r="D167" s="75"/>
      <c r="E167" s="75"/>
      <c r="F167" s="51">
        <f>SUM(F168)</f>
        <v>8724</v>
      </c>
      <c r="G167" s="51">
        <f t="shared" ref="G167:H167" si="17">SUM(G168)</f>
        <v>0</v>
      </c>
      <c r="H167" s="51">
        <f t="shared" si="17"/>
        <v>1900</v>
      </c>
      <c r="I167" s="43">
        <f t="shared" si="15"/>
        <v>10624</v>
      </c>
    </row>
    <row r="168" spans="1:9" ht="24.75" customHeight="1">
      <c r="A168" s="26" t="s">
        <v>159</v>
      </c>
      <c r="B168" s="74">
        <v>461</v>
      </c>
      <c r="C168" s="132" t="s">
        <v>160</v>
      </c>
      <c r="D168" s="75"/>
      <c r="E168" s="75"/>
      <c r="F168" s="51">
        <f>SUM(F169,F177)</f>
        <v>8724</v>
      </c>
      <c r="G168" s="51">
        <f t="shared" ref="G168:H168" si="18">SUM(G169,G177)</f>
        <v>0</v>
      </c>
      <c r="H168" s="51">
        <f t="shared" si="18"/>
        <v>1900</v>
      </c>
      <c r="I168" s="43">
        <f t="shared" si="15"/>
        <v>10624</v>
      </c>
    </row>
    <row r="169" spans="1:9" ht="28.5" customHeight="1">
      <c r="A169" s="26" t="s">
        <v>284</v>
      </c>
      <c r="B169" s="74">
        <v>461</v>
      </c>
      <c r="C169" s="111" t="s">
        <v>341</v>
      </c>
      <c r="D169" s="73"/>
      <c r="E169" s="121"/>
      <c r="F169" s="51">
        <f t="shared" ref="F169:F170" si="19">SUM(F170)</f>
        <v>7224</v>
      </c>
      <c r="G169" s="51"/>
      <c r="H169" s="51"/>
      <c r="I169" s="43">
        <f t="shared" si="15"/>
        <v>7224</v>
      </c>
    </row>
    <row r="170" spans="1:9" ht="28.5" customHeight="1">
      <c r="A170" s="26" t="s">
        <v>281</v>
      </c>
      <c r="B170" s="74">
        <v>461</v>
      </c>
      <c r="C170" s="111" t="s">
        <v>341</v>
      </c>
      <c r="D170" s="73" t="s">
        <v>239</v>
      </c>
      <c r="E170" s="73"/>
      <c r="F170" s="105">
        <f t="shared" si="19"/>
        <v>7224</v>
      </c>
      <c r="G170" s="105"/>
      <c r="H170" s="105"/>
      <c r="I170" s="43">
        <f t="shared" si="15"/>
        <v>7224</v>
      </c>
    </row>
    <row r="171" spans="1:9" ht="46.5" customHeight="1">
      <c r="A171" s="27" t="s">
        <v>140</v>
      </c>
      <c r="B171" s="76">
        <v>461</v>
      </c>
      <c r="C171" s="112" t="s">
        <v>341</v>
      </c>
      <c r="D171" s="34" t="s">
        <v>268</v>
      </c>
      <c r="E171" s="34"/>
      <c r="F171" s="106">
        <f>SUM(F172,F174)</f>
        <v>7224</v>
      </c>
      <c r="G171" s="106"/>
      <c r="H171" s="106"/>
      <c r="I171" s="43">
        <f t="shared" si="15"/>
        <v>7224</v>
      </c>
    </row>
    <row r="172" spans="1:9" ht="30" customHeight="1">
      <c r="A172" s="27" t="s">
        <v>187</v>
      </c>
      <c r="B172" s="76">
        <v>461</v>
      </c>
      <c r="C172" s="112" t="s">
        <v>341</v>
      </c>
      <c r="D172" s="34" t="s">
        <v>269</v>
      </c>
      <c r="E172" s="34"/>
      <c r="F172" s="106">
        <f>SUM(F173)</f>
        <v>6114</v>
      </c>
      <c r="G172" s="106"/>
      <c r="H172" s="106"/>
      <c r="I172" s="43">
        <f t="shared" si="15"/>
        <v>6114</v>
      </c>
    </row>
    <row r="173" spans="1:9" ht="36.75" customHeight="1">
      <c r="A173" s="27" t="s">
        <v>189</v>
      </c>
      <c r="B173" s="76">
        <v>461</v>
      </c>
      <c r="C173" s="112" t="s">
        <v>341</v>
      </c>
      <c r="D173" s="34" t="s">
        <v>269</v>
      </c>
      <c r="E173" s="34" t="s">
        <v>188</v>
      </c>
      <c r="F173" s="106">
        <v>6114</v>
      </c>
      <c r="G173" s="106"/>
      <c r="H173" s="106"/>
      <c r="I173" s="43">
        <f t="shared" si="15"/>
        <v>6114</v>
      </c>
    </row>
    <row r="174" spans="1:9" ht="31.5" customHeight="1">
      <c r="A174" s="27" t="s">
        <v>190</v>
      </c>
      <c r="B174" s="76">
        <v>461</v>
      </c>
      <c r="C174" s="112" t="s">
        <v>341</v>
      </c>
      <c r="D174" s="34" t="s">
        <v>270</v>
      </c>
      <c r="E174" s="34"/>
      <c r="F174" s="106">
        <f>SUM(F175:F176)</f>
        <v>1110</v>
      </c>
      <c r="G174" s="106"/>
      <c r="H174" s="106"/>
      <c r="I174" s="43">
        <f t="shared" si="15"/>
        <v>1110</v>
      </c>
    </row>
    <row r="175" spans="1:9" ht="34.5" customHeight="1">
      <c r="A175" s="27" t="s">
        <v>185</v>
      </c>
      <c r="B175" s="76">
        <v>461</v>
      </c>
      <c r="C175" s="112" t="s">
        <v>341</v>
      </c>
      <c r="D175" s="34" t="s">
        <v>270</v>
      </c>
      <c r="E175" s="34" t="s">
        <v>184</v>
      </c>
      <c r="F175" s="106">
        <v>1100</v>
      </c>
      <c r="G175" s="106"/>
      <c r="H175" s="106"/>
      <c r="I175" s="43">
        <f t="shared" si="15"/>
        <v>1100</v>
      </c>
    </row>
    <row r="176" spans="1:9" ht="25.5" customHeight="1">
      <c r="A176" s="27" t="s">
        <v>30</v>
      </c>
      <c r="B176" s="76">
        <v>461</v>
      </c>
      <c r="C176" s="112" t="s">
        <v>341</v>
      </c>
      <c r="D176" s="34" t="s">
        <v>270</v>
      </c>
      <c r="E176" s="34" t="s">
        <v>200</v>
      </c>
      <c r="F176" s="106">
        <v>10</v>
      </c>
      <c r="G176" s="106"/>
      <c r="H176" s="106"/>
      <c r="I176" s="43">
        <f t="shared" si="15"/>
        <v>10</v>
      </c>
    </row>
    <row r="177" spans="1:9" ht="30" customHeight="1">
      <c r="A177" s="118" t="s">
        <v>49</v>
      </c>
      <c r="B177" s="120">
        <v>461</v>
      </c>
      <c r="C177" s="111" t="s">
        <v>319</v>
      </c>
      <c r="D177" s="34"/>
      <c r="E177" s="34"/>
      <c r="F177" s="105">
        <f>F178</f>
        <v>1500</v>
      </c>
      <c r="G177" s="105">
        <f t="shared" ref="G177:H177" si="20">G178</f>
        <v>0</v>
      </c>
      <c r="H177" s="105">
        <f t="shared" si="20"/>
        <v>1900</v>
      </c>
      <c r="I177" s="43">
        <f t="shared" si="15"/>
        <v>3400</v>
      </c>
    </row>
    <row r="178" spans="1:9" ht="42" customHeight="1">
      <c r="A178" s="118" t="s">
        <v>724</v>
      </c>
      <c r="B178" s="74">
        <v>461</v>
      </c>
      <c r="C178" s="111" t="s">
        <v>319</v>
      </c>
      <c r="D178" s="73" t="s">
        <v>271</v>
      </c>
      <c r="E178" s="73"/>
      <c r="F178" s="105">
        <f t="shared" ref="F178:H180" si="21">SUM(F179)</f>
        <v>1500</v>
      </c>
      <c r="G178" s="105">
        <f t="shared" si="21"/>
        <v>0</v>
      </c>
      <c r="H178" s="105">
        <f t="shared" si="21"/>
        <v>1900</v>
      </c>
      <c r="I178" s="43">
        <f t="shared" si="15"/>
        <v>3400</v>
      </c>
    </row>
    <row r="179" spans="1:9" ht="39.75" customHeight="1">
      <c r="A179" s="27" t="s">
        <v>391</v>
      </c>
      <c r="B179" s="76">
        <v>461</v>
      </c>
      <c r="C179" s="112" t="s">
        <v>319</v>
      </c>
      <c r="D179" s="34" t="s">
        <v>408</v>
      </c>
      <c r="E179" s="34"/>
      <c r="F179" s="106">
        <f t="shared" si="21"/>
        <v>1500</v>
      </c>
      <c r="G179" s="106">
        <f t="shared" si="21"/>
        <v>0</v>
      </c>
      <c r="H179" s="106">
        <f t="shared" si="21"/>
        <v>1900</v>
      </c>
      <c r="I179" s="43">
        <f t="shared" si="15"/>
        <v>3400</v>
      </c>
    </row>
    <row r="180" spans="1:9" ht="32.25" customHeight="1">
      <c r="A180" s="28" t="s">
        <v>219</v>
      </c>
      <c r="B180" s="76">
        <v>461</v>
      </c>
      <c r="C180" s="112" t="s">
        <v>319</v>
      </c>
      <c r="D180" s="34" t="s">
        <v>409</v>
      </c>
      <c r="E180" s="34"/>
      <c r="F180" s="106">
        <f t="shared" si="21"/>
        <v>1500</v>
      </c>
      <c r="G180" s="106">
        <f t="shared" si="21"/>
        <v>0</v>
      </c>
      <c r="H180" s="106">
        <f t="shared" si="21"/>
        <v>1900</v>
      </c>
      <c r="I180" s="43">
        <f t="shared" si="15"/>
        <v>3400</v>
      </c>
    </row>
    <row r="181" spans="1:9" ht="31.5" customHeight="1">
      <c r="A181" s="28" t="s">
        <v>185</v>
      </c>
      <c r="B181" s="76">
        <v>461</v>
      </c>
      <c r="C181" s="112" t="s">
        <v>319</v>
      </c>
      <c r="D181" s="34" t="s">
        <v>409</v>
      </c>
      <c r="E181" s="34" t="s">
        <v>184</v>
      </c>
      <c r="F181" s="106">
        <v>1500</v>
      </c>
      <c r="G181" s="106"/>
      <c r="H181" s="106">
        <v>1900</v>
      </c>
      <c r="I181" s="43">
        <f t="shared" si="15"/>
        <v>3400</v>
      </c>
    </row>
    <row r="182" spans="1:9" ht="32.25" customHeight="1">
      <c r="A182" s="26" t="s">
        <v>218</v>
      </c>
      <c r="B182" s="74">
        <v>463</v>
      </c>
      <c r="C182" s="112"/>
      <c r="D182" s="34"/>
      <c r="E182" s="34"/>
      <c r="F182" s="105">
        <f t="shared" ref="F182:F184" si="22">F183</f>
        <v>8090</v>
      </c>
      <c r="G182" s="105"/>
      <c r="H182" s="105"/>
      <c r="I182" s="43">
        <f t="shared" si="15"/>
        <v>8090</v>
      </c>
    </row>
    <row r="183" spans="1:9" ht="32.25" hidden="1" customHeight="1">
      <c r="A183" s="117" t="s">
        <v>157</v>
      </c>
      <c r="B183" s="74">
        <v>463</v>
      </c>
      <c r="C183" s="111" t="s">
        <v>158</v>
      </c>
      <c r="D183" s="73"/>
      <c r="E183" s="73"/>
      <c r="F183" s="105">
        <f t="shared" si="22"/>
        <v>8090</v>
      </c>
      <c r="G183" s="105"/>
      <c r="H183" s="105"/>
      <c r="I183" s="43">
        <f t="shared" si="15"/>
        <v>8090</v>
      </c>
    </row>
    <row r="184" spans="1:9" ht="43.5" hidden="1" customHeight="1">
      <c r="A184" s="117" t="s">
        <v>149</v>
      </c>
      <c r="B184" s="74">
        <v>463</v>
      </c>
      <c r="C184" s="111" t="s">
        <v>186</v>
      </c>
      <c r="D184" s="73"/>
      <c r="E184" s="73"/>
      <c r="F184" s="105">
        <f t="shared" si="22"/>
        <v>8090</v>
      </c>
      <c r="G184" s="105"/>
      <c r="H184" s="105"/>
      <c r="I184" s="43">
        <f t="shared" si="15"/>
        <v>8090</v>
      </c>
    </row>
    <row r="185" spans="1:9" ht="47.25" hidden="1" customHeight="1">
      <c r="A185" s="117" t="s">
        <v>742</v>
      </c>
      <c r="B185" s="74">
        <v>463</v>
      </c>
      <c r="C185" s="73" t="s">
        <v>186</v>
      </c>
      <c r="D185" s="73" t="s">
        <v>272</v>
      </c>
      <c r="E185" s="34"/>
      <c r="F185" s="106">
        <f>SUM(F187)</f>
        <v>8090</v>
      </c>
      <c r="G185" s="106"/>
      <c r="H185" s="106"/>
      <c r="I185" s="43">
        <f t="shared" si="15"/>
        <v>8090</v>
      </c>
    </row>
    <row r="186" spans="1:9" ht="37.5" hidden="1" customHeight="1">
      <c r="A186" s="119" t="s">
        <v>389</v>
      </c>
      <c r="B186" s="76">
        <v>463</v>
      </c>
      <c r="C186" s="34" t="s">
        <v>186</v>
      </c>
      <c r="D186" s="34" t="s">
        <v>396</v>
      </c>
      <c r="E186" s="34"/>
      <c r="F186" s="106">
        <f>SUM(F187)</f>
        <v>8090</v>
      </c>
      <c r="G186" s="106"/>
      <c r="H186" s="106"/>
      <c r="I186" s="43">
        <f t="shared" si="15"/>
        <v>8090</v>
      </c>
    </row>
    <row r="187" spans="1:9" ht="39.75" hidden="1" customHeight="1">
      <c r="A187" s="116" t="s">
        <v>173</v>
      </c>
      <c r="B187" s="76">
        <v>463</v>
      </c>
      <c r="C187" s="34" t="s">
        <v>186</v>
      </c>
      <c r="D187" s="34" t="s">
        <v>397</v>
      </c>
      <c r="E187" s="34"/>
      <c r="F187" s="106">
        <f>SUM(F188,F189,F190)</f>
        <v>8090</v>
      </c>
      <c r="G187" s="106"/>
      <c r="H187" s="106"/>
      <c r="I187" s="43">
        <f t="shared" si="15"/>
        <v>8090</v>
      </c>
    </row>
    <row r="188" spans="1:9" ht="24" hidden="1" customHeight="1">
      <c r="A188" s="27" t="s">
        <v>145</v>
      </c>
      <c r="B188" s="76">
        <v>463</v>
      </c>
      <c r="C188" s="34" t="s">
        <v>186</v>
      </c>
      <c r="D188" s="34" t="s">
        <v>397</v>
      </c>
      <c r="E188" s="34" t="s">
        <v>142</v>
      </c>
      <c r="F188" s="106">
        <v>6635</v>
      </c>
      <c r="G188" s="106"/>
      <c r="H188" s="106"/>
      <c r="I188" s="43">
        <f t="shared" si="15"/>
        <v>6635</v>
      </c>
    </row>
    <row r="189" spans="1:9" ht="31.5" hidden="1" customHeight="1">
      <c r="A189" s="27" t="s">
        <v>185</v>
      </c>
      <c r="B189" s="76">
        <v>463</v>
      </c>
      <c r="C189" s="75" t="s">
        <v>186</v>
      </c>
      <c r="D189" s="34" t="s">
        <v>397</v>
      </c>
      <c r="E189" s="75" t="s">
        <v>184</v>
      </c>
      <c r="F189" s="50">
        <v>1435</v>
      </c>
      <c r="G189" s="50"/>
      <c r="H189" s="50"/>
      <c r="I189" s="43">
        <f t="shared" si="15"/>
        <v>1435</v>
      </c>
    </row>
    <row r="190" spans="1:9" ht="21.75" hidden="1" customHeight="1">
      <c r="A190" s="27" t="s">
        <v>30</v>
      </c>
      <c r="B190" s="76">
        <v>463</v>
      </c>
      <c r="C190" s="75" t="s">
        <v>186</v>
      </c>
      <c r="D190" s="34" t="s">
        <v>397</v>
      </c>
      <c r="E190" s="34" t="s">
        <v>200</v>
      </c>
      <c r="F190" s="50">
        <v>20</v>
      </c>
      <c r="G190" s="50"/>
      <c r="H190" s="50"/>
      <c r="I190" s="43">
        <f t="shared" si="15"/>
        <v>20</v>
      </c>
    </row>
    <row r="191" spans="1:9" ht="39" customHeight="1">
      <c r="A191" s="25" t="s">
        <v>548</v>
      </c>
      <c r="B191" s="74">
        <v>464</v>
      </c>
      <c r="C191" s="75"/>
      <c r="D191" s="34"/>
      <c r="E191" s="75"/>
      <c r="F191" s="51">
        <f>F196+F205</f>
        <v>22700</v>
      </c>
      <c r="G191" s="51">
        <f>G196+G205</f>
        <v>14000</v>
      </c>
      <c r="H191" s="51">
        <f>H196+H205</f>
        <v>2614</v>
      </c>
      <c r="I191" s="43">
        <f t="shared" si="15"/>
        <v>39314</v>
      </c>
    </row>
    <row r="192" spans="1:9" ht="33" hidden="1" customHeight="1">
      <c r="A192" s="26" t="s">
        <v>62</v>
      </c>
      <c r="B192" s="74">
        <v>464</v>
      </c>
      <c r="C192" s="73" t="s">
        <v>61</v>
      </c>
      <c r="D192" s="34"/>
      <c r="E192" s="75"/>
      <c r="F192" s="51">
        <f t="shared" ref="F192:F194" si="23">F193</f>
        <v>0</v>
      </c>
      <c r="G192" s="51"/>
      <c r="H192" s="51"/>
      <c r="I192" s="43">
        <f t="shared" si="15"/>
        <v>0</v>
      </c>
    </row>
    <row r="193" spans="1:9" ht="31.5" hidden="1" customHeight="1">
      <c r="A193" s="26" t="s">
        <v>506</v>
      </c>
      <c r="B193" s="74">
        <v>464</v>
      </c>
      <c r="C193" s="73" t="s">
        <v>61</v>
      </c>
      <c r="D193" s="34" t="s">
        <v>550</v>
      </c>
      <c r="E193" s="75"/>
      <c r="F193" s="51">
        <f t="shared" si="23"/>
        <v>0</v>
      </c>
      <c r="G193" s="51"/>
      <c r="H193" s="51"/>
      <c r="I193" s="43">
        <f t="shared" si="15"/>
        <v>0</v>
      </c>
    </row>
    <row r="194" spans="1:9" ht="41.25" hidden="1" customHeight="1">
      <c r="A194" s="27" t="s">
        <v>549</v>
      </c>
      <c r="B194" s="76">
        <v>464</v>
      </c>
      <c r="C194" s="34" t="s">
        <v>61</v>
      </c>
      <c r="D194" s="34" t="s">
        <v>550</v>
      </c>
      <c r="E194" s="34"/>
      <c r="F194" s="50">
        <f t="shared" si="23"/>
        <v>0</v>
      </c>
      <c r="G194" s="50"/>
      <c r="H194" s="50"/>
      <c r="I194" s="43">
        <f t="shared" si="15"/>
        <v>0</v>
      </c>
    </row>
    <row r="195" spans="1:9" ht="35.25" hidden="1" customHeight="1">
      <c r="A195" s="28" t="s">
        <v>185</v>
      </c>
      <c r="B195" s="76">
        <v>464</v>
      </c>
      <c r="C195" s="34" t="s">
        <v>61</v>
      </c>
      <c r="D195" s="34" t="s">
        <v>550</v>
      </c>
      <c r="E195" s="34" t="s">
        <v>184</v>
      </c>
      <c r="F195" s="50">
        <v>0</v>
      </c>
      <c r="G195" s="50"/>
      <c r="H195" s="50"/>
      <c r="I195" s="43">
        <f t="shared" si="15"/>
        <v>0</v>
      </c>
    </row>
    <row r="196" spans="1:9" ht="26.25" customHeight="1">
      <c r="A196" s="26" t="s">
        <v>299</v>
      </c>
      <c r="B196" s="74">
        <v>464</v>
      </c>
      <c r="C196" s="73" t="s">
        <v>344</v>
      </c>
      <c r="D196" s="73"/>
      <c r="E196" s="34"/>
      <c r="F196" s="51">
        <f t="shared" ref="F196:F197" si="24">F197</f>
        <v>20200</v>
      </c>
      <c r="G196" s="51"/>
      <c r="H196" s="51"/>
      <c r="I196" s="43">
        <f t="shared" si="15"/>
        <v>20200</v>
      </c>
    </row>
    <row r="197" spans="1:9" ht="51.75" customHeight="1">
      <c r="A197" s="26" t="s">
        <v>721</v>
      </c>
      <c r="B197" s="74">
        <v>464</v>
      </c>
      <c r="C197" s="73" t="s">
        <v>344</v>
      </c>
      <c r="D197" s="34"/>
      <c r="E197" s="34"/>
      <c r="F197" s="51">
        <f t="shared" si="24"/>
        <v>20200</v>
      </c>
      <c r="G197" s="51"/>
      <c r="H197" s="51"/>
      <c r="I197" s="43">
        <f t="shared" si="15"/>
        <v>20200</v>
      </c>
    </row>
    <row r="198" spans="1:9" ht="30" customHeight="1">
      <c r="A198" s="27" t="s">
        <v>507</v>
      </c>
      <c r="B198" s="76">
        <v>464</v>
      </c>
      <c r="C198" s="60" t="s">
        <v>108</v>
      </c>
      <c r="D198" s="34" t="s">
        <v>415</v>
      </c>
      <c r="E198" s="34"/>
      <c r="F198" s="50">
        <f>F199+F203</f>
        <v>20200</v>
      </c>
      <c r="G198" s="50"/>
      <c r="H198" s="50"/>
      <c r="I198" s="43">
        <f t="shared" si="15"/>
        <v>20200</v>
      </c>
    </row>
    <row r="199" spans="1:9" ht="24" customHeight="1">
      <c r="A199" s="29" t="s">
        <v>508</v>
      </c>
      <c r="B199" s="76">
        <v>464</v>
      </c>
      <c r="C199" s="60" t="s">
        <v>108</v>
      </c>
      <c r="D199" s="34" t="s">
        <v>416</v>
      </c>
      <c r="E199" s="34" t="s">
        <v>184</v>
      </c>
      <c r="F199" s="50">
        <f>F200+F202</f>
        <v>16200</v>
      </c>
      <c r="G199" s="50"/>
      <c r="H199" s="50"/>
      <c r="I199" s="43">
        <f t="shared" si="15"/>
        <v>16200</v>
      </c>
    </row>
    <row r="200" spans="1:9" ht="33" customHeight="1">
      <c r="A200" s="28" t="s">
        <v>185</v>
      </c>
      <c r="B200" s="76">
        <v>464</v>
      </c>
      <c r="C200" s="60" t="s">
        <v>108</v>
      </c>
      <c r="D200" s="34" t="s">
        <v>416</v>
      </c>
      <c r="E200" s="34" t="s">
        <v>680</v>
      </c>
      <c r="F200" s="50">
        <v>13900</v>
      </c>
      <c r="G200" s="50"/>
      <c r="H200" s="50"/>
      <c r="I200" s="43">
        <f t="shared" si="15"/>
        <v>13900</v>
      </c>
    </row>
    <row r="201" spans="1:9" ht="33" hidden="1" customHeight="1">
      <c r="A201" s="28"/>
      <c r="B201" s="76"/>
      <c r="C201" s="60"/>
      <c r="D201" s="34"/>
      <c r="E201" s="34"/>
      <c r="F201" s="50"/>
      <c r="G201" s="50"/>
      <c r="H201" s="50"/>
      <c r="I201" s="43">
        <f t="shared" si="15"/>
        <v>0</v>
      </c>
    </row>
    <row r="202" spans="1:9" ht="30" customHeight="1">
      <c r="A202" s="28" t="s">
        <v>185</v>
      </c>
      <c r="B202" s="76">
        <v>464</v>
      </c>
      <c r="C202" s="60" t="s">
        <v>108</v>
      </c>
      <c r="D202" s="34" t="s">
        <v>416</v>
      </c>
      <c r="E202" s="34" t="s">
        <v>540</v>
      </c>
      <c r="F202" s="50">
        <v>2300</v>
      </c>
      <c r="G202" s="50"/>
      <c r="H202" s="50"/>
      <c r="I202" s="43">
        <f t="shared" si="15"/>
        <v>2300</v>
      </c>
    </row>
    <row r="203" spans="1:9" ht="36" customHeight="1">
      <c r="A203" s="28" t="s">
        <v>219</v>
      </c>
      <c r="B203" s="76">
        <v>464</v>
      </c>
      <c r="C203" s="60" t="s">
        <v>108</v>
      </c>
      <c r="D203" s="34" t="s">
        <v>510</v>
      </c>
      <c r="E203" s="34"/>
      <c r="F203" s="106">
        <f>F204</f>
        <v>4000</v>
      </c>
      <c r="G203" s="106"/>
      <c r="H203" s="106"/>
      <c r="I203" s="43">
        <f t="shared" si="15"/>
        <v>4000</v>
      </c>
    </row>
    <row r="204" spans="1:9" ht="30" customHeight="1">
      <c r="A204" s="28" t="s">
        <v>185</v>
      </c>
      <c r="B204" s="76">
        <v>464</v>
      </c>
      <c r="C204" s="60" t="s">
        <v>108</v>
      </c>
      <c r="D204" s="34" t="s">
        <v>510</v>
      </c>
      <c r="E204" s="34" t="s">
        <v>184</v>
      </c>
      <c r="F204" s="106">
        <v>4000</v>
      </c>
      <c r="G204" s="106"/>
      <c r="H204" s="106"/>
      <c r="I204" s="43">
        <f t="shared" si="15"/>
        <v>4000</v>
      </c>
    </row>
    <row r="205" spans="1:9" ht="21.75" customHeight="1">
      <c r="A205" s="30" t="s">
        <v>585</v>
      </c>
      <c r="B205" s="74">
        <v>464</v>
      </c>
      <c r="C205" s="133" t="s">
        <v>575</v>
      </c>
      <c r="D205" s="34"/>
      <c r="E205" s="34"/>
      <c r="F205" s="51">
        <f>F210+F206</f>
        <v>2500</v>
      </c>
      <c r="G205" s="51">
        <f>G209+G206</f>
        <v>14000</v>
      </c>
      <c r="H205" s="51">
        <f>H209+H206</f>
        <v>2614</v>
      </c>
      <c r="I205" s="43">
        <f t="shared" si="15"/>
        <v>19114</v>
      </c>
    </row>
    <row r="206" spans="1:9" ht="57" customHeight="1">
      <c r="A206" s="26" t="s">
        <v>721</v>
      </c>
      <c r="B206" s="74">
        <v>464</v>
      </c>
      <c r="C206" s="133" t="s">
        <v>575</v>
      </c>
      <c r="D206" s="73" t="s">
        <v>510</v>
      </c>
      <c r="E206" s="34"/>
      <c r="F206" s="51">
        <f>F208+F207</f>
        <v>800</v>
      </c>
      <c r="G206" s="51">
        <f t="shared" ref="G206:H206" si="25">G208+G207</f>
        <v>0</v>
      </c>
      <c r="H206" s="51">
        <f t="shared" si="25"/>
        <v>80</v>
      </c>
      <c r="I206" s="43">
        <f t="shared" si="15"/>
        <v>880</v>
      </c>
    </row>
    <row r="207" spans="1:9" ht="57" customHeight="1">
      <c r="A207" s="220" t="s">
        <v>756</v>
      </c>
      <c r="B207" s="221">
        <v>464</v>
      </c>
      <c r="C207" s="222" t="s">
        <v>575</v>
      </c>
      <c r="D207" s="219" t="s">
        <v>757</v>
      </c>
      <c r="E207" s="219" t="s">
        <v>184</v>
      </c>
      <c r="F207" s="223"/>
      <c r="G207" s="223"/>
      <c r="H207" s="223">
        <v>80</v>
      </c>
      <c r="I207" s="224">
        <f t="shared" si="15"/>
        <v>80</v>
      </c>
    </row>
    <row r="208" spans="1:9" ht="27.75" customHeight="1">
      <c r="A208" s="28" t="s">
        <v>219</v>
      </c>
      <c r="B208" s="76">
        <v>464</v>
      </c>
      <c r="C208" s="60" t="s">
        <v>575</v>
      </c>
      <c r="D208" s="34" t="s">
        <v>510</v>
      </c>
      <c r="E208" s="34" t="s">
        <v>184</v>
      </c>
      <c r="F208" s="50">
        <v>800</v>
      </c>
      <c r="G208" s="50"/>
      <c r="H208" s="50"/>
      <c r="I208" s="43">
        <f t="shared" si="15"/>
        <v>800</v>
      </c>
    </row>
    <row r="209" spans="1:10" ht="52.5" customHeight="1">
      <c r="A209" s="26" t="s">
        <v>746</v>
      </c>
      <c r="B209" s="76">
        <v>464</v>
      </c>
      <c r="C209" s="133" t="s">
        <v>575</v>
      </c>
      <c r="D209" s="73" t="s">
        <v>583</v>
      </c>
      <c r="E209" s="73"/>
      <c r="F209" s="51">
        <f>F210</f>
        <v>1700</v>
      </c>
      <c r="G209" s="51">
        <f>G210</f>
        <v>14000</v>
      </c>
      <c r="H209" s="51">
        <f>H210</f>
        <v>2534</v>
      </c>
      <c r="I209" s="43">
        <f t="shared" si="15"/>
        <v>18234</v>
      </c>
    </row>
    <row r="210" spans="1:10" ht="32.25" customHeight="1">
      <c r="A210" s="26" t="s">
        <v>574</v>
      </c>
      <c r="B210" s="76">
        <v>464</v>
      </c>
      <c r="C210" s="60" t="s">
        <v>575</v>
      </c>
      <c r="D210" s="34" t="s">
        <v>576</v>
      </c>
      <c r="E210" s="34"/>
      <c r="F210" s="50">
        <f>F211+F212</f>
        <v>1700</v>
      </c>
      <c r="G210" s="50">
        <f>G211+G212</f>
        <v>14000</v>
      </c>
      <c r="H210" s="50">
        <f>H211+H212</f>
        <v>2534</v>
      </c>
      <c r="I210" s="43">
        <f t="shared" si="15"/>
        <v>18234</v>
      </c>
    </row>
    <row r="211" spans="1:10" ht="46.5" customHeight="1">
      <c r="A211" s="27" t="s">
        <v>694</v>
      </c>
      <c r="B211" s="76">
        <v>464</v>
      </c>
      <c r="C211" s="60" t="s">
        <v>575</v>
      </c>
      <c r="D211" s="34" t="s">
        <v>576</v>
      </c>
      <c r="E211" s="34" t="s">
        <v>184</v>
      </c>
      <c r="F211" s="50">
        <v>1700</v>
      </c>
      <c r="G211" s="50"/>
      <c r="H211" s="50">
        <v>2534</v>
      </c>
      <c r="I211" s="43">
        <f t="shared" ref="I211:I274" si="26">F211+G211+H211</f>
        <v>4234</v>
      </c>
    </row>
    <row r="212" spans="1:10" ht="30.75" customHeight="1">
      <c r="A212" s="27" t="s">
        <v>635</v>
      </c>
      <c r="B212" s="76">
        <v>464</v>
      </c>
      <c r="C212" s="60" t="s">
        <v>575</v>
      </c>
      <c r="D212" s="34" t="s">
        <v>576</v>
      </c>
      <c r="E212" s="34" t="s">
        <v>184</v>
      </c>
      <c r="F212" s="50"/>
      <c r="G212" s="50">
        <v>14000</v>
      </c>
      <c r="H212" s="50"/>
      <c r="I212" s="43">
        <f t="shared" si="26"/>
        <v>14000</v>
      </c>
    </row>
    <row r="213" spans="1:10" ht="29.25" customHeight="1">
      <c r="A213" s="26" t="s">
        <v>339</v>
      </c>
      <c r="B213" s="74">
        <v>466</v>
      </c>
      <c r="C213" s="112"/>
      <c r="D213" s="34"/>
      <c r="E213" s="34"/>
      <c r="F213" s="105">
        <f>F214+F226+F239+F242+F249+F256+F222+F245</f>
        <v>120196.6</v>
      </c>
      <c r="G213" s="105">
        <f>G214+G226+G239+G242+G249+G256+G223+G245</f>
        <v>1315</v>
      </c>
      <c r="H213" s="105">
        <f>H214+H226+H239+H242+H249+H256+H223+H245</f>
        <v>3200</v>
      </c>
      <c r="I213" s="43">
        <f t="shared" si="26"/>
        <v>124711.6</v>
      </c>
    </row>
    <row r="214" spans="1:10" ht="32.25" customHeight="1">
      <c r="A214" s="26" t="s">
        <v>111</v>
      </c>
      <c r="B214" s="74">
        <v>466</v>
      </c>
      <c r="C214" s="111" t="s">
        <v>112</v>
      </c>
      <c r="D214" s="73"/>
      <c r="E214" s="73"/>
      <c r="F214" s="105">
        <f>SUM(F215)</f>
        <v>85338.5</v>
      </c>
      <c r="G214" s="105">
        <f>SUM(G215)</f>
        <v>0</v>
      </c>
      <c r="H214" s="105">
        <f>SUM(H215)</f>
        <v>3200</v>
      </c>
      <c r="I214" s="43">
        <f t="shared" si="26"/>
        <v>88538.5</v>
      </c>
    </row>
    <row r="215" spans="1:10" ht="33" customHeight="1">
      <c r="A215" s="26" t="s">
        <v>719</v>
      </c>
      <c r="B215" s="74">
        <v>466</v>
      </c>
      <c r="C215" s="111" t="s">
        <v>112</v>
      </c>
      <c r="D215" s="73" t="s">
        <v>273</v>
      </c>
      <c r="E215" s="73"/>
      <c r="F215" s="105">
        <f>SUM(F217,F219,F221)</f>
        <v>85338.5</v>
      </c>
      <c r="G215" s="105">
        <f>SUM(G217,G219,G221)</f>
        <v>0</v>
      </c>
      <c r="H215" s="105">
        <f>SUM(H217,H219,H221)</f>
        <v>3200</v>
      </c>
      <c r="I215" s="43">
        <f t="shared" si="26"/>
        <v>88538.5</v>
      </c>
    </row>
    <row r="216" spans="1:10" ht="33.75" customHeight="1">
      <c r="A216" s="119" t="s">
        <v>520</v>
      </c>
      <c r="B216" s="76">
        <v>466</v>
      </c>
      <c r="C216" s="112" t="s">
        <v>112</v>
      </c>
      <c r="D216" s="34" t="s">
        <v>406</v>
      </c>
      <c r="E216" s="73"/>
      <c r="F216" s="105">
        <f>SUM(F217,F219)</f>
        <v>22358</v>
      </c>
      <c r="G216" s="105">
        <f>SUM(G217,G219)</f>
        <v>0</v>
      </c>
      <c r="H216" s="105">
        <f>SUM(H217,H219)</f>
        <v>3200</v>
      </c>
      <c r="I216" s="43">
        <f t="shared" si="26"/>
        <v>25558</v>
      </c>
      <c r="J216" s="40"/>
    </row>
    <row r="217" spans="1:10" ht="28.5" customHeight="1">
      <c r="A217" s="119" t="s">
        <v>405</v>
      </c>
      <c r="B217" s="76">
        <v>466</v>
      </c>
      <c r="C217" s="112" t="s">
        <v>112</v>
      </c>
      <c r="D217" s="34" t="s">
        <v>407</v>
      </c>
      <c r="E217" s="34"/>
      <c r="F217" s="106">
        <f>SUM(F218)</f>
        <v>18858</v>
      </c>
      <c r="G217" s="106"/>
      <c r="H217" s="106">
        <f>H218</f>
        <v>0</v>
      </c>
      <c r="I217" s="43">
        <f t="shared" si="26"/>
        <v>18858</v>
      </c>
    </row>
    <row r="218" spans="1:10" ht="41.25" customHeight="1">
      <c r="A218" s="27" t="s">
        <v>185</v>
      </c>
      <c r="B218" s="76">
        <v>466</v>
      </c>
      <c r="C218" s="112" t="s">
        <v>112</v>
      </c>
      <c r="D218" s="34" t="s">
        <v>407</v>
      </c>
      <c r="E218" s="34" t="s">
        <v>184</v>
      </c>
      <c r="F218" s="106">
        <v>18858</v>
      </c>
      <c r="G218" s="106"/>
      <c r="H218" s="106"/>
      <c r="I218" s="43">
        <f t="shared" si="26"/>
        <v>18858</v>
      </c>
    </row>
    <row r="219" spans="1:10" ht="22.5" customHeight="1">
      <c r="A219" s="27" t="s">
        <v>14</v>
      </c>
      <c r="B219" s="76">
        <v>466</v>
      </c>
      <c r="C219" s="112" t="s">
        <v>112</v>
      </c>
      <c r="D219" s="34" t="s">
        <v>456</v>
      </c>
      <c r="E219" s="34"/>
      <c r="F219" s="106">
        <f>F220</f>
        <v>3500</v>
      </c>
      <c r="G219" s="106"/>
      <c r="H219" s="106">
        <f>H220</f>
        <v>3200</v>
      </c>
      <c r="I219" s="43">
        <f t="shared" si="26"/>
        <v>6700</v>
      </c>
    </row>
    <row r="220" spans="1:10" ht="31.5" customHeight="1">
      <c r="A220" s="27" t="s">
        <v>185</v>
      </c>
      <c r="B220" s="76">
        <v>466</v>
      </c>
      <c r="C220" s="112" t="s">
        <v>112</v>
      </c>
      <c r="D220" s="34" t="s">
        <v>456</v>
      </c>
      <c r="E220" s="34" t="s">
        <v>184</v>
      </c>
      <c r="F220" s="106">
        <v>3500</v>
      </c>
      <c r="G220" s="106"/>
      <c r="H220" s="106">
        <v>3200</v>
      </c>
      <c r="I220" s="43">
        <f t="shared" si="26"/>
        <v>6700</v>
      </c>
    </row>
    <row r="221" spans="1:10" ht="44.25" customHeight="1">
      <c r="A221" s="27" t="s">
        <v>579</v>
      </c>
      <c r="B221" s="76">
        <v>466</v>
      </c>
      <c r="C221" s="112" t="s">
        <v>112</v>
      </c>
      <c r="D221" s="34" t="s">
        <v>580</v>
      </c>
      <c r="E221" s="34" t="s">
        <v>184</v>
      </c>
      <c r="F221" s="106">
        <v>62980.5</v>
      </c>
      <c r="G221" s="106"/>
      <c r="H221" s="106"/>
      <c r="I221" s="43">
        <f t="shared" si="26"/>
        <v>62980.5</v>
      </c>
    </row>
    <row r="222" spans="1:10" ht="42" customHeight="1">
      <c r="A222" s="118" t="s">
        <v>724</v>
      </c>
      <c r="B222" s="74">
        <v>466</v>
      </c>
      <c r="C222" s="111" t="s">
        <v>319</v>
      </c>
      <c r="D222" s="73" t="s">
        <v>271</v>
      </c>
      <c r="E222" s="34"/>
      <c r="F222" s="105">
        <f t="shared" ref="F222:G224" si="27">F223</f>
        <v>1500</v>
      </c>
      <c r="G222" s="105">
        <f t="shared" si="27"/>
        <v>0</v>
      </c>
      <c r="H222" s="105"/>
      <c r="I222" s="43">
        <f t="shared" si="26"/>
        <v>1500</v>
      </c>
    </row>
    <row r="223" spans="1:10" ht="38.25" customHeight="1">
      <c r="A223" s="26" t="s">
        <v>391</v>
      </c>
      <c r="B223" s="74">
        <v>466</v>
      </c>
      <c r="C223" s="111" t="s">
        <v>319</v>
      </c>
      <c r="D223" s="73" t="s">
        <v>654</v>
      </c>
      <c r="E223" s="73"/>
      <c r="F223" s="105">
        <f t="shared" si="27"/>
        <v>1500</v>
      </c>
      <c r="G223" s="105">
        <f t="shared" si="27"/>
        <v>0</v>
      </c>
      <c r="H223" s="105"/>
      <c r="I223" s="43">
        <f t="shared" si="26"/>
        <v>1500</v>
      </c>
    </row>
    <row r="224" spans="1:10" ht="25.5" customHeight="1">
      <c r="A224" s="28" t="s">
        <v>755</v>
      </c>
      <c r="B224" s="76">
        <v>466</v>
      </c>
      <c r="C224" s="112" t="s">
        <v>319</v>
      </c>
      <c r="D224" s="34" t="s">
        <v>655</v>
      </c>
      <c r="E224" s="34"/>
      <c r="F224" s="106">
        <f t="shared" si="27"/>
        <v>1500</v>
      </c>
      <c r="G224" s="106"/>
      <c r="H224" s="106"/>
      <c r="I224" s="43">
        <f t="shared" si="26"/>
        <v>1500</v>
      </c>
    </row>
    <row r="225" spans="1:9" ht="42.75" customHeight="1">
      <c r="A225" s="28" t="s">
        <v>185</v>
      </c>
      <c r="B225" s="76">
        <v>466</v>
      </c>
      <c r="C225" s="112" t="s">
        <v>319</v>
      </c>
      <c r="D225" s="34" t="s">
        <v>655</v>
      </c>
      <c r="E225" s="34" t="s">
        <v>184</v>
      </c>
      <c r="F225" s="106">
        <v>1500</v>
      </c>
      <c r="G225" s="106"/>
      <c r="H225" s="106"/>
      <c r="I225" s="43">
        <f t="shared" si="26"/>
        <v>1500</v>
      </c>
    </row>
    <row r="226" spans="1:9" ht="27.75" customHeight="1">
      <c r="A226" s="26" t="s">
        <v>615</v>
      </c>
      <c r="B226" s="76">
        <v>466</v>
      </c>
      <c r="C226" s="111" t="s">
        <v>343</v>
      </c>
      <c r="D226" s="34"/>
      <c r="E226" s="34"/>
      <c r="F226" s="105">
        <f>F227+F236</f>
        <v>11400</v>
      </c>
      <c r="G226" s="105">
        <f>G227+G236</f>
        <v>1749.5</v>
      </c>
      <c r="H226" s="105">
        <f>H227+H236</f>
        <v>388.5</v>
      </c>
      <c r="I226" s="43">
        <f t="shared" si="26"/>
        <v>13538</v>
      </c>
    </row>
    <row r="227" spans="1:9" ht="19.5" customHeight="1">
      <c r="A227" s="26" t="s">
        <v>62</v>
      </c>
      <c r="B227" s="76">
        <v>466</v>
      </c>
      <c r="C227" s="73" t="s">
        <v>61</v>
      </c>
      <c r="D227" s="34"/>
      <c r="E227" s="34"/>
      <c r="F227" s="105">
        <f>F228+F232</f>
        <v>8400</v>
      </c>
      <c r="G227" s="105">
        <f>G228+G232</f>
        <v>1749.5</v>
      </c>
      <c r="H227" s="105">
        <f>H228+H232</f>
        <v>388.5</v>
      </c>
      <c r="I227" s="43">
        <f t="shared" si="26"/>
        <v>10538</v>
      </c>
    </row>
    <row r="228" spans="1:9" ht="54" customHeight="1">
      <c r="A228" s="26" t="s">
        <v>494</v>
      </c>
      <c r="B228" s="76">
        <v>466</v>
      </c>
      <c r="C228" s="73" t="s">
        <v>61</v>
      </c>
      <c r="D228" s="73" t="s">
        <v>495</v>
      </c>
      <c r="E228" s="34"/>
      <c r="F228" s="105">
        <f t="shared" ref="F228:H230" si="28">SUM(F229)</f>
        <v>6250</v>
      </c>
      <c r="G228" s="105">
        <f t="shared" si="28"/>
        <v>0</v>
      </c>
      <c r="H228" s="105">
        <f t="shared" si="28"/>
        <v>388.5</v>
      </c>
      <c r="I228" s="43">
        <f t="shared" si="26"/>
        <v>6638.5</v>
      </c>
    </row>
    <row r="229" spans="1:9" ht="47.25" customHeight="1">
      <c r="A229" s="27" t="s">
        <v>496</v>
      </c>
      <c r="B229" s="76">
        <v>466</v>
      </c>
      <c r="C229" s="34" t="s">
        <v>61</v>
      </c>
      <c r="D229" s="34" t="s">
        <v>497</v>
      </c>
      <c r="E229" s="34"/>
      <c r="F229" s="106">
        <f t="shared" si="28"/>
        <v>6250</v>
      </c>
      <c r="G229" s="106">
        <f t="shared" si="28"/>
        <v>0</v>
      </c>
      <c r="H229" s="106">
        <f t="shared" si="28"/>
        <v>388.5</v>
      </c>
      <c r="I229" s="43">
        <f t="shared" si="26"/>
        <v>6638.5</v>
      </c>
    </row>
    <row r="230" spans="1:9" ht="24.75" customHeight="1">
      <c r="A230" s="116" t="s">
        <v>498</v>
      </c>
      <c r="B230" s="76">
        <v>466</v>
      </c>
      <c r="C230" s="34" t="s">
        <v>61</v>
      </c>
      <c r="D230" s="34" t="s">
        <v>499</v>
      </c>
      <c r="E230" s="34"/>
      <c r="F230" s="106">
        <f t="shared" si="28"/>
        <v>6250</v>
      </c>
      <c r="G230" s="106"/>
      <c r="H230" s="106">
        <f>H231</f>
        <v>388.5</v>
      </c>
      <c r="I230" s="43">
        <f t="shared" si="26"/>
        <v>6638.5</v>
      </c>
    </row>
    <row r="231" spans="1:9" ht="38.25" customHeight="1">
      <c r="A231" s="27" t="s">
        <v>541</v>
      </c>
      <c r="B231" s="76">
        <v>466</v>
      </c>
      <c r="C231" s="34" t="s">
        <v>61</v>
      </c>
      <c r="D231" s="34" t="s">
        <v>499</v>
      </c>
      <c r="E231" s="34" t="s">
        <v>577</v>
      </c>
      <c r="F231" s="106">
        <v>6250</v>
      </c>
      <c r="G231" s="106"/>
      <c r="H231" s="106">
        <v>388.5</v>
      </c>
      <c r="I231" s="43">
        <f t="shared" si="26"/>
        <v>6638.5</v>
      </c>
    </row>
    <row r="232" spans="1:9" ht="31.5" customHeight="1">
      <c r="A232" s="26" t="s">
        <v>640</v>
      </c>
      <c r="B232" s="74">
        <v>466</v>
      </c>
      <c r="C232" s="73" t="s">
        <v>61</v>
      </c>
      <c r="D232" s="73" t="s">
        <v>639</v>
      </c>
      <c r="E232" s="73"/>
      <c r="F232" s="105">
        <f>F233</f>
        <v>2150</v>
      </c>
      <c r="G232" s="105">
        <f>G233</f>
        <v>1749.5</v>
      </c>
      <c r="H232" s="105">
        <f>H233</f>
        <v>0</v>
      </c>
      <c r="I232" s="43">
        <f t="shared" si="26"/>
        <v>3899.5</v>
      </c>
    </row>
    <row r="233" spans="1:9" ht="31.5" customHeight="1">
      <c r="A233" s="27" t="s">
        <v>641</v>
      </c>
      <c r="B233" s="76">
        <v>466</v>
      </c>
      <c r="C233" s="60" t="s">
        <v>688</v>
      </c>
      <c r="D233" s="34" t="s">
        <v>638</v>
      </c>
      <c r="E233" s="34"/>
      <c r="F233" s="106">
        <f>F234+F235</f>
        <v>2150</v>
      </c>
      <c r="G233" s="106">
        <f>G234+G235</f>
        <v>1749.5</v>
      </c>
      <c r="H233" s="106">
        <f>H234+H235</f>
        <v>0</v>
      </c>
      <c r="I233" s="43">
        <f t="shared" si="26"/>
        <v>3899.5</v>
      </c>
    </row>
    <row r="234" spans="1:9" ht="23.25" customHeight="1">
      <c r="A234" s="27" t="s">
        <v>634</v>
      </c>
      <c r="B234" s="76">
        <v>466</v>
      </c>
      <c r="C234" s="60" t="s">
        <v>688</v>
      </c>
      <c r="D234" s="34" t="s">
        <v>616</v>
      </c>
      <c r="E234" s="34" t="s">
        <v>184</v>
      </c>
      <c r="F234" s="106"/>
      <c r="G234" s="106">
        <v>1749.5</v>
      </c>
      <c r="H234" s="106">
        <v>437.4</v>
      </c>
      <c r="I234" s="43">
        <f t="shared" si="26"/>
        <v>2186.9</v>
      </c>
    </row>
    <row r="235" spans="1:9" ht="31.5" customHeight="1">
      <c r="A235" s="27" t="s">
        <v>633</v>
      </c>
      <c r="B235" s="76">
        <v>466</v>
      </c>
      <c r="C235" s="60" t="s">
        <v>688</v>
      </c>
      <c r="D235" s="34" t="s">
        <v>617</v>
      </c>
      <c r="E235" s="34" t="s">
        <v>184</v>
      </c>
      <c r="F235" s="106">
        <v>2150</v>
      </c>
      <c r="G235" s="106"/>
      <c r="H235" s="106">
        <v>-437.4</v>
      </c>
      <c r="I235" s="43">
        <f t="shared" si="26"/>
        <v>1712.6</v>
      </c>
    </row>
    <row r="236" spans="1:9" ht="24.75" customHeight="1">
      <c r="A236" s="26" t="s">
        <v>585</v>
      </c>
      <c r="B236" s="74">
        <v>466</v>
      </c>
      <c r="C236" s="133" t="s">
        <v>575</v>
      </c>
      <c r="D236" s="34"/>
      <c r="E236" s="34"/>
      <c r="F236" s="105">
        <f>F237</f>
        <v>3000</v>
      </c>
      <c r="G236" s="105">
        <f>G237</f>
        <v>0</v>
      </c>
      <c r="H236" s="105"/>
      <c r="I236" s="43">
        <f t="shared" si="26"/>
        <v>3000</v>
      </c>
    </row>
    <row r="237" spans="1:9" ht="28.5" hidden="1" customHeight="1">
      <c r="A237" s="28" t="s">
        <v>219</v>
      </c>
      <c r="B237" s="76">
        <v>466</v>
      </c>
      <c r="C237" s="60" t="s">
        <v>575</v>
      </c>
      <c r="D237" s="34" t="s">
        <v>510</v>
      </c>
      <c r="E237" s="34"/>
      <c r="F237" s="106">
        <f>F238</f>
        <v>3000</v>
      </c>
      <c r="G237" s="106"/>
      <c r="H237" s="106"/>
      <c r="I237" s="43">
        <f t="shared" si="26"/>
        <v>3000</v>
      </c>
    </row>
    <row r="238" spans="1:9" ht="32.25" hidden="1" customHeight="1">
      <c r="A238" s="27" t="s">
        <v>185</v>
      </c>
      <c r="B238" s="76">
        <v>466</v>
      </c>
      <c r="C238" s="60" t="s">
        <v>575</v>
      </c>
      <c r="D238" s="34" t="s">
        <v>510</v>
      </c>
      <c r="E238" s="34" t="s">
        <v>184</v>
      </c>
      <c r="F238" s="106">
        <v>3000</v>
      </c>
      <c r="G238" s="106"/>
      <c r="H238" s="106"/>
      <c r="I238" s="43">
        <f t="shared" si="26"/>
        <v>3000</v>
      </c>
    </row>
    <row r="239" spans="1:9" ht="30.75" hidden="1" customHeight="1">
      <c r="A239" s="30" t="s">
        <v>302</v>
      </c>
      <c r="B239" s="74">
        <v>466</v>
      </c>
      <c r="C239" s="60"/>
      <c r="D239" s="34"/>
      <c r="E239" s="34"/>
      <c r="F239" s="105">
        <f t="shared" ref="F239:G240" si="29">F240</f>
        <v>5000</v>
      </c>
      <c r="G239" s="105">
        <f t="shared" si="29"/>
        <v>0</v>
      </c>
      <c r="H239" s="105"/>
      <c r="I239" s="43">
        <f t="shared" si="26"/>
        <v>5000</v>
      </c>
    </row>
    <row r="240" spans="1:9" ht="33.75" hidden="1" customHeight="1">
      <c r="A240" s="28" t="s">
        <v>219</v>
      </c>
      <c r="B240" s="76">
        <v>466</v>
      </c>
      <c r="C240" s="60" t="s">
        <v>605</v>
      </c>
      <c r="D240" s="34" t="s">
        <v>510</v>
      </c>
      <c r="E240" s="34"/>
      <c r="F240" s="106">
        <f t="shared" si="29"/>
        <v>5000</v>
      </c>
      <c r="G240" s="106">
        <f t="shared" si="29"/>
        <v>0</v>
      </c>
      <c r="H240" s="106"/>
      <c r="I240" s="43">
        <f t="shared" si="26"/>
        <v>5000</v>
      </c>
    </row>
    <row r="241" spans="1:9" ht="36" hidden="1" customHeight="1">
      <c r="A241" s="28" t="s">
        <v>185</v>
      </c>
      <c r="B241" s="76">
        <v>466</v>
      </c>
      <c r="C241" s="60" t="s">
        <v>605</v>
      </c>
      <c r="D241" s="34" t="s">
        <v>510</v>
      </c>
      <c r="E241" s="34" t="s">
        <v>184</v>
      </c>
      <c r="F241" s="106">
        <v>5000</v>
      </c>
      <c r="G241" s="106"/>
      <c r="H241" s="106"/>
      <c r="I241" s="43">
        <f t="shared" si="26"/>
        <v>5000</v>
      </c>
    </row>
    <row r="242" spans="1:9" ht="27" hidden="1" customHeight="1">
      <c r="A242" s="26" t="s">
        <v>300</v>
      </c>
      <c r="B242" s="74">
        <v>466</v>
      </c>
      <c r="C242" s="111" t="s">
        <v>99</v>
      </c>
      <c r="D242" s="73"/>
      <c r="E242" s="73"/>
      <c r="F242" s="105">
        <f t="shared" ref="F242:G243" si="30">F243</f>
        <v>5000</v>
      </c>
      <c r="G242" s="105">
        <f t="shared" si="30"/>
        <v>0</v>
      </c>
      <c r="H242" s="105"/>
      <c r="I242" s="43">
        <f t="shared" si="26"/>
        <v>5000</v>
      </c>
    </row>
    <row r="243" spans="1:9" ht="36.75" hidden="1" customHeight="1">
      <c r="A243" s="28" t="s">
        <v>219</v>
      </c>
      <c r="B243" s="76">
        <v>466</v>
      </c>
      <c r="C243" s="112" t="s">
        <v>99</v>
      </c>
      <c r="D243" s="34" t="s">
        <v>510</v>
      </c>
      <c r="E243" s="34"/>
      <c r="F243" s="106">
        <f t="shared" si="30"/>
        <v>5000</v>
      </c>
      <c r="G243" s="106">
        <f t="shared" si="30"/>
        <v>0</v>
      </c>
      <c r="H243" s="106"/>
      <c r="I243" s="43">
        <f t="shared" si="26"/>
        <v>5000</v>
      </c>
    </row>
    <row r="244" spans="1:9" ht="35.25" hidden="1" customHeight="1">
      <c r="A244" s="28" t="s">
        <v>185</v>
      </c>
      <c r="B244" s="76">
        <v>466</v>
      </c>
      <c r="C244" s="112" t="s">
        <v>99</v>
      </c>
      <c r="D244" s="34" t="s">
        <v>510</v>
      </c>
      <c r="E244" s="34" t="s">
        <v>184</v>
      </c>
      <c r="F244" s="106">
        <v>5000</v>
      </c>
      <c r="G244" s="106"/>
      <c r="H244" s="106"/>
      <c r="I244" s="43">
        <f t="shared" si="26"/>
        <v>5000</v>
      </c>
    </row>
    <row r="245" spans="1:9" ht="42" customHeight="1">
      <c r="A245" s="30" t="s">
        <v>6</v>
      </c>
      <c r="B245" s="74">
        <v>466</v>
      </c>
      <c r="C245" s="73" t="s">
        <v>100</v>
      </c>
      <c r="D245" s="73" t="s">
        <v>365</v>
      </c>
      <c r="E245" s="34"/>
      <c r="F245" s="105">
        <f>F246</f>
        <v>1258.0999999999999</v>
      </c>
      <c r="G245" s="105">
        <f>G246</f>
        <v>-434.5</v>
      </c>
      <c r="H245" s="105"/>
      <c r="I245" s="43">
        <f t="shared" si="26"/>
        <v>823.59999999999991</v>
      </c>
    </row>
    <row r="246" spans="1:9" ht="30.75" customHeight="1">
      <c r="A246" s="28" t="s">
        <v>657</v>
      </c>
      <c r="B246" s="76">
        <v>466</v>
      </c>
      <c r="C246" s="34" t="s">
        <v>100</v>
      </c>
      <c r="D246" s="34" t="s">
        <v>601</v>
      </c>
      <c r="E246" s="34"/>
      <c r="F246" s="106">
        <f>F247+F248</f>
        <v>1258.0999999999999</v>
      </c>
      <c r="G246" s="106">
        <f>G247+G248</f>
        <v>-434.5</v>
      </c>
      <c r="H246" s="106"/>
      <c r="I246" s="43">
        <f t="shared" si="26"/>
        <v>823.59999999999991</v>
      </c>
    </row>
    <row r="247" spans="1:9" ht="37.5" customHeight="1">
      <c r="A247" s="27" t="s">
        <v>603</v>
      </c>
      <c r="B247" s="76">
        <v>466</v>
      </c>
      <c r="C247" s="34" t="s">
        <v>100</v>
      </c>
      <c r="D247" s="34" t="s">
        <v>600</v>
      </c>
      <c r="E247" s="34" t="s">
        <v>184</v>
      </c>
      <c r="F247" s="106">
        <v>1257.0999999999999</v>
      </c>
      <c r="G247" s="106">
        <v>-434.5</v>
      </c>
      <c r="H247" s="106"/>
      <c r="I247" s="43">
        <f t="shared" si="26"/>
        <v>822.59999999999991</v>
      </c>
    </row>
    <row r="248" spans="1:9" ht="38.25" customHeight="1">
      <c r="A248" s="27" t="s">
        <v>604</v>
      </c>
      <c r="B248" s="76">
        <v>466</v>
      </c>
      <c r="C248" s="34" t="s">
        <v>100</v>
      </c>
      <c r="D248" s="34" t="s">
        <v>602</v>
      </c>
      <c r="E248" s="34" t="s">
        <v>184</v>
      </c>
      <c r="F248" s="106">
        <v>1</v>
      </c>
      <c r="G248" s="106"/>
      <c r="H248" s="106"/>
      <c r="I248" s="43">
        <f t="shared" si="26"/>
        <v>1</v>
      </c>
    </row>
    <row r="249" spans="1:9" ht="27" customHeight="1">
      <c r="A249" s="26" t="s">
        <v>622</v>
      </c>
      <c r="B249" s="74">
        <v>466</v>
      </c>
      <c r="C249" s="73" t="s">
        <v>230</v>
      </c>
      <c r="D249" s="73"/>
      <c r="E249" s="73"/>
      <c r="F249" s="105">
        <f t="shared" ref="F249:G250" si="31">F250</f>
        <v>9700</v>
      </c>
      <c r="G249" s="105">
        <f t="shared" si="31"/>
        <v>0</v>
      </c>
      <c r="H249" s="105"/>
      <c r="I249" s="43">
        <f t="shared" si="26"/>
        <v>9700</v>
      </c>
    </row>
    <row r="250" spans="1:9" ht="44.25" customHeight="1">
      <c r="A250" s="26" t="s">
        <v>744</v>
      </c>
      <c r="B250" s="134">
        <v>466</v>
      </c>
      <c r="C250" s="111" t="s">
        <v>95</v>
      </c>
      <c r="D250" s="73" t="s">
        <v>369</v>
      </c>
      <c r="E250" s="73"/>
      <c r="F250" s="105">
        <f t="shared" si="31"/>
        <v>9700</v>
      </c>
      <c r="G250" s="105">
        <f t="shared" si="31"/>
        <v>0</v>
      </c>
      <c r="H250" s="105"/>
      <c r="I250" s="43">
        <f t="shared" si="26"/>
        <v>9700</v>
      </c>
    </row>
    <row r="251" spans="1:9" ht="42" customHeight="1">
      <c r="A251" s="27" t="s">
        <v>392</v>
      </c>
      <c r="B251" s="135">
        <v>466</v>
      </c>
      <c r="C251" s="112" t="s">
        <v>95</v>
      </c>
      <c r="D251" s="34" t="s">
        <v>429</v>
      </c>
      <c r="E251" s="34"/>
      <c r="F251" s="106">
        <f>F252+F254</f>
        <v>9700</v>
      </c>
      <c r="G251" s="106"/>
      <c r="H251" s="106"/>
      <c r="I251" s="43">
        <f t="shared" si="26"/>
        <v>9700</v>
      </c>
    </row>
    <row r="252" spans="1:9" ht="38.25" customHeight="1">
      <c r="A252" s="27" t="s">
        <v>12</v>
      </c>
      <c r="B252" s="135">
        <v>466</v>
      </c>
      <c r="C252" s="112" t="s">
        <v>95</v>
      </c>
      <c r="D252" s="34" t="s">
        <v>556</v>
      </c>
      <c r="E252" s="73"/>
      <c r="F252" s="106">
        <f>SUM(F253)</f>
        <v>1500</v>
      </c>
      <c r="G252" s="106"/>
      <c r="H252" s="106"/>
      <c r="I252" s="43">
        <f t="shared" si="26"/>
        <v>1500</v>
      </c>
    </row>
    <row r="253" spans="1:9" ht="27.75" customHeight="1">
      <c r="A253" s="28" t="s">
        <v>150</v>
      </c>
      <c r="B253" s="135">
        <v>466</v>
      </c>
      <c r="C253" s="112" t="s">
        <v>95</v>
      </c>
      <c r="D253" s="34" t="s">
        <v>556</v>
      </c>
      <c r="E253" s="34" t="s">
        <v>148</v>
      </c>
      <c r="F253" s="106">
        <v>1500</v>
      </c>
      <c r="G253" s="106"/>
      <c r="H253" s="106"/>
      <c r="I253" s="43">
        <f t="shared" si="26"/>
        <v>1500</v>
      </c>
    </row>
    <row r="254" spans="1:9" ht="46.5" customHeight="1">
      <c r="A254" s="35" t="s">
        <v>543</v>
      </c>
      <c r="B254" s="135">
        <v>466</v>
      </c>
      <c r="C254" s="112" t="s">
        <v>95</v>
      </c>
      <c r="D254" s="34" t="s">
        <v>618</v>
      </c>
      <c r="E254" s="34"/>
      <c r="F254" s="106">
        <f>F255</f>
        <v>8200</v>
      </c>
      <c r="G254" s="106"/>
      <c r="H254" s="106"/>
      <c r="I254" s="43">
        <f t="shared" si="26"/>
        <v>8200</v>
      </c>
    </row>
    <row r="255" spans="1:9" ht="32.25" customHeight="1">
      <c r="A255" s="28" t="s">
        <v>150</v>
      </c>
      <c r="B255" s="135">
        <v>466</v>
      </c>
      <c r="C255" s="112" t="s">
        <v>95</v>
      </c>
      <c r="D255" s="34" t="s">
        <v>618</v>
      </c>
      <c r="E255" s="34" t="s">
        <v>148</v>
      </c>
      <c r="F255" s="106">
        <v>8200</v>
      </c>
      <c r="G255" s="106"/>
      <c r="H255" s="106"/>
      <c r="I255" s="43">
        <f t="shared" si="26"/>
        <v>8200</v>
      </c>
    </row>
    <row r="256" spans="1:9" ht="30.75" customHeight="1">
      <c r="A256" s="26" t="s">
        <v>94</v>
      </c>
      <c r="B256" s="73" t="s">
        <v>606</v>
      </c>
      <c r="C256" s="73" t="s">
        <v>607</v>
      </c>
      <c r="D256" s="73"/>
      <c r="E256" s="73"/>
      <c r="F256" s="105">
        <f t="shared" ref="F256:G257" si="32">F257</f>
        <v>1000</v>
      </c>
      <c r="G256" s="105">
        <f t="shared" si="32"/>
        <v>0</v>
      </c>
      <c r="H256" s="105">
        <f>H257</f>
        <v>-388.5</v>
      </c>
      <c r="I256" s="43">
        <f t="shared" si="26"/>
        <v>611.5</v>
      </c>
    </row>
    <row r="257" spans="1:9" ht="26.25" customHeight="1">
      <c r="A257" s="28" t="s">
        <v>219</v>
      </c>
      <c r="B257" s="76">
        <v>466</v>
      </c>
      <c r="C257" s="34" t="s">
        <v>607</v>
      </c>
      <c r="D257" s="34" t="s">
        <v>510</v>
      </c>
      <c r="E257" s="34"/>
      <c r="F257" s="106">
        <f t="shared" si="32"/>
        <v>1000</v>
      </c>
      <c r="G257" s="106"/>
      <c r="H257" s="106">
        <f>H258</f>
        <v>-388.5</v>
      </c>
      <c r="I257" s="43">
        <f t="shared" si="26"/>
        <v>611.5</v>
      </c>
    </row>
    <row r="258" spans="1:9" ht="30" customHeight="1">
      <c r="A258" s="28" t="s">
        <v>185</v>
      </c>
      <c r="B258" s="76">
        <v>466</v>
      </c>
      <c r="C258" s="34" t="s">
        <v>607</v>
      </c>
      <c r="D258" s="34" t="s">
        <v>510</v>
      </c>
      <c r="E258" s="34" t="s">
        <v>184</v>
      </c>
      <c r="F258" s="106">
        <v>1000</v>
      </c>
      <c r="G258" s="106"/>
      <c r="H258" s="106">
        <v>-388.5</v>
      </c>
      <c r="I258" s="43">
        <f t="shared" si="26"/>
        <v>611.5</v>
      </c>
    </row>
    <row r="259" spans="1:9" ht="24.95" customHeight="1">
      <c r="A259" s="130" t="s">
        <v>345</v>
      </c>
      <c r="B259" s="134">
        <v>475</v>
      </c>
      <c r="C259" s="112"/>
      <c r="D259" s="34"/>
      <c r="E259" s="34"/>
      <c r="F259" s="105">
        <f>SUM(F260,F307,F313)</f>
        <v>676093.2</v>
      </c>
      <c r="G259" s="105">
        <f>SUM(G260,G307,G313)</f>
        <v>8617.6</v>
      </c>
      <c r="H259" s="105"/>
      <c r="I259" s="43">
        <f t="shared" si="26"/>
        <v>684710.79999999993</v>
      </c>
    </row>
    <row r="260" spans="1:9" ht="32.25" customHeight="1">
      <c r="A260" s="117" t="s">
        <v>162</v>
      </c>
      <c r="B260" s="134">
        <v>475</v>
      </c>
      <c r="C260" s="111" t="s">
        <v>161</v>
      </c>
      <c r="D260" s="73"/>
      <c r="E260" s="73"/>
      <c r="F260" s="105">
        <f>SUM(F261,F272,F295,F286)</f>
        <v>670006</v>
      </c>
      <c r="G260" s="105">
        <f>SUM(G261,G272,G295,G286)</f>
        <v>8617.6</v>
      </c>
      <c r="H260" s="105"/>
      <c r="I260" s="43">
        <f t="shared" si="26"/>
        <v>678623.6</v>
      </c>
    </row>
    <row r="261" spans="1:9" ht="24.95" customHeight="1">
      <c r="A261" s="26" t="s">
        <v>301</v>
      </c>
      <c r="B261" s="134">
        <v>475</v>
      </c>
      <c r="C261" s="111" t="s">
        <v>346</v>
      </c>
      <c r="D261" s="73"/>
      <c r="E261" s="73"/>
      <c r="F261" s="105">
        <f t="shared" ref="F261:G263" si="33">SUM(F262)</f>
        <v>207635.5</v>
      </c>
      <c r="G261" s="105">
        <f t="shared" si="33"/>
        <v>3276</v>
      </c>
      <c r="H261" s="105"/>
      <c r="I261" s="43">
        <f t="shared" si="26"/>
        <v>210911.5</v>
      </c>
    </row>
    <row r="262" spans="1:9" ht="30.75" customHeight="1">
      <c r="A262" s="117" t="s">
        <v>728</v>
      </c>
      <c r="B262" s="134">
        <v>475</v>
      </c>
      <c r="C262" s="111" t="s">
        <v>346</v>
      </c>
      <c r="D262" s="73" t="s">
        <v>276</v>
      </c>
      <c r="E262" s="34"/>
      <c r="F262" s="105">
        <f t="shared" si="33"/>
        <v>207635.5</v>
      </c>
      <c r="G262" s="105">
        <f t="shared" si="33"/>
        <v>3276</v>
      </c>
      <c r="H262" s="105"/>
      <c r="I262" s="43">
        <f t="shared" si="26"/>
        <v>210911.5</v>
      </c>
    </row>
    <row r="263" spans="1:9" ht="24.95" customHeight="1">
      <c r="A263" s="115" t="s">
        <v>13</v>
      </c>
      <c r="B263" s="134">
        <v>475</v>
      </c>
      <c r="C263" s="111" t="s">
        <v>346</v>
      </c>
      <c r="D263" s="73" t="s">
        <v>277</v>
      </c>
      <c r="E263" s="73"/>
      <c r="F263" s="105">
        <f t="shared" si="33"/>
        <v>207635.5</v>
      </c>
      <c r="G263" s="105">
        <f t="shared" si="33"/>
        <v>3276</v>
      </c>
      <c r="H263" s="105"/>
      <c r="I263" s="43">
        <f t="shared" si="26"/>
        <v>210911.5</v>
      </c>
    </row>
    <row r="264" spans="1:9" ht="35.25" customHeight="1">
      <c r="A264" s="116" t="s">
        <v>394</v>
      </c>
      <c r="B264" s="135">
        <v>475</v>
      </c>
      <c r="C264" s="112" t="s">
        <v>346</v>
      </c>
      <c r="D264" s="34" t="s">
        <v>417</v>
      </c>
      <c r="E264" s="73"/>
      <c r="F264" s="106">
        <f>SUM(F265,F268)</f>
        <v>207635.5</v>
      </c>
      <c r="G264" s="106">
        <f>SUM(G265,G268)</f>
        <v>3276</v>
      </c>
      <c r="H264" s="106"/>
      <c r="I264" s="43">
        <f t="shared" si="26"/>
        <v>210911.5</v>
      </c>
    </row>
    <row r="265" spans="1:9" ht="79.5" customHeight="1">
      <c r="A265" s="116" t="s">
        <v>285</v>
      </c>
      <c r="B265" s="135">
        <v>475</v>
      </c>
      <c r="C265" s="112" t="s">
        <v>346</v>
      </c>
      <c r="D265" s="34" t="s">
        <v>418</v>
      </c>
      <c r="E265" s="34"/>
      <c r="F265" s="107">
        <f>F266+F267</f>
        <v>128194.5</v>
      </c>
      <c r="G265" s="107">
        <f>G266+G267</f>
        <v>3276</v>
      </c>
      <c r="H265" s="107"/>
      <c r="I265" s="43">
        <f t="shared" si="26"/>
        <v>131470.5</v>
      </c>
    </row>
    <row r="266" spans="1:9" ht="32.25" customHeight="1">
      <c r="A266" s="28" t="s">
        <v>578</v>
      </c>
      <c r="B266" s="135">
        <v>475</v>
      </c>
      <c r="C266" s="112" t="s">
        <v>346</v>
      </c>
      <c r="D266" s="34" t="s">
        <v>418</v>
      </c>
      <c r="E266" s="34" t="s">
        <v>532</v>
      </c>
      <c r="F266" s="107">
        <v>126912</v>
      </c>
      <c r="G266" s="107">
        <v>3230.5</v>
      </c>
      <c r="H266" s="107"/>
      <c r="I266" s="43">
        <f t="shared" si="26"/>
        <v>130142.5</v>
      </c>
    </row>
    <row r="267" spans="1:9" ht="24" customHeight="1">
      <c r="A267" s="28" t="s">
        <v>144</v>
      </c>
      <c r="B267" s="135">
        <v>475</v>
      </c>
      <c r="C267" s="112" t="s">
        <v>346</v>
      </c>
      <c r="D267" s="34" t="s">
        <v>587</v>
      </c>
      <c r="E267" s="34" t="s">
        <v>532</v>
      </c>
      <c r="F267" s="107">
        <v>1282.5</v>
      </c>
      <c r="G267" s="107">
        <v>45.5</v>
      </c>
      <c r="H267" s="107"/>
      <c r="I267" s="43">
        <f t="shared" si="26"/>
        <v>1328</v>
      </c>
    </row>
    <row r="268" spans="1:9" ht="45.75" customHeight="1">
      <c r="A268" s="116" t="s">
        <v>349</v>
      </c>
      <c r="B268" s="135">
        <v>475</v>
      </c>
      <c r="C268" s="112" t="s">
        <v>346</v>
      </c>
      <c r="D268" s="34" t="s">
        <v>419</v>
      </c>
      <c r="E268" s="34"/>
      <c r="F268" s="106">
        <f>F269+F270+F271</f>
        <v>79441</v>
      </c>
      <c r="G268" s="106">
        <f>G269+G270+G271</f>
        <v>0</v>
      </c>
      <c r="H268" s="106"/>
      <c r="I268" s="43">
        <f t="shared" si="26"/>
        <v>79441</v>
      </c>
    </row>
    <row r="269" spans="1:9" ht="23.25" customHeight="1">
      <c r="A269" s="28" t="s">
        <v>578</v>
      </c>
      <c r="B269" s="60">
        <v>475</v>
      </c>
      <c r="C269" s="60" t="s">
        <v>480</v>
      </c>
      <c r="D269" s="34" t="s">
        <v>419</v>
      </c>
      <c r="E269" s="34" t="s">
        <v>532</v>
      </c>
      <c r="F269" s="106">
        <v>34119</v>
      </c>
      <c r="G269" s="106"/>
      <c r="H269" s="106"/>
      <c r="I269" s="43">
        <f t="shared" si="26"/>
        <v>34119</v>
      </c>
    </row>
    <row r="270" spans="1:9" ht="26.25" customHeight="1">
      <c r="A270" s="28" t="s">
        <v>144</v>
      </c>
      <c r="B270" s="60">
        <v>475</v>
      </c>
      <c r="C270" s="60" t="s">
        <v>480</v>
      </c>
      <c r="D270" s="34" t="s">
        <v>463</v>
      </c>
      <c r="E270" s="34" t="s">
        <v>532</v>
      </c>
      <c r="F270" s="106">
        <v>31075</v>
      </c>
      <c r="G270" s="106"/>
      <c r="H270" s="106"/>
      <c r="I270" s="43">
        <f t="shared" si="26"/>
        <v>31075</v>
      </c>
    </row>
    <row r="271" spans="1:9" ht="25.5" customHeight="1">
      <c r="A271" s="28" t="s">
        <v>627</v>
      </c>
      <c r="B271" s="60">
        <v>475</v>
      </c>
      <c r="C271" s="60" t="s">
        <v>480</v>
      </c>
      <c r="D271" s="34" t="s">
        <v>626</v>
      </c>
      <c r="E271" s="34" t="s">
        <v>532</v>
      </c>
      <c r="F271" s="106">
        <v>14247</v>
      </c>
      <c r="G271" s="106"/>
      <c r="H271" s="106"/>
      <c r="I271" s="43">
        <f t="shared" si="26"/>
        <v>14247</v>
      </c>
    </row>
    <row r="272" spans="1:9" ht="27" customHeight="1">
      <c r="A272" s="30" t="s">
        <v>302</v>
      </c>
      <c r="B272" s="134">
        <v>475</v>
      </c>
      <c r="C272" s="111" t="s">
        <v>347</v>
      </c>
      <c r="D272" s="73"/>
      <c r="E272" s="73"/>
      <c r="F272" s="105">
        <f t="shared" ref="F272:G273" si="34">SUM(F273)</f>
        <v>402553.5</v>
      </c>
      <c r="G272" s="105">
        <f t="shared" si="34"/>
        <v>5341.6</v>
      </c>
      <c r="H272" s="105"/>
      <c r="I272" s="43">
        <f t="shared" si="26"/>
        <v>407895.1</v>
      </c>
    </row>
    <row r="273" spans="1:9" ht="27.75" customHeight="1">
      <c r="A273" s="30" t="s">
        <v>194</v>
      </c>
      <c r="B273" s="134">
        <v>475</v>
      </c>
      <c r="C273" s="111" t="s">
        <v>347</v>
      </c>
      <c r="D273" s="73" t="s">
        <v>356</v>
      </c>
      <c r="E273" s="73"/>
      <c r="F273" s="105">
        <f t="shared" si="34"/>
        <v>402553.5</v>
      </c>
      <c r="G273" s="105">
        <f t="shared" si="34"/>
        <v>5341.6</v>
      </c>
      <c r="H273" s="105"/>
      <c r="I273" s="43">
        <f t="shared" si="26"/>
        <v>407895.1</v>
      </c>
    </row>
    <row r="274" spans="1:9" ht="44.25" customHeight="1">
      <c r="A274" s="116" t="s">
        <v>395</v>
      </c>
      <c r="B274" s="135">
        <v>475</v>
      </c>
      <c r="C274" s="112" t="s">
        <v>347</v>
      </c>
      <c r="D274" s="34" t="s">
        <v>420</v>
      </c>
      <c r="E274" s="34"/>
      <c r="F274" s="106">
        <f>SUM(F275,F278)</f>
        <v>402553.5</v>
      </c>
      <c r="G274" s="106">
        <f>SUM(G275,G278)</f>
        <v>5341.6</v>
      </c>
      <c r="H274" s="106"/>
      <c r="I274" s="43">
        <f t="shared" si="26"/>
        <v>407895.1</v>
      </c>
    </row>
    <row r="275" spans="1:9" ht="90" customHeight="1">
      <c r="A275" s="116" t="s">
        <v>286</v>
      </c>
      <c r="B275" s="135">
        <v>475</v>
      </c>
      <c r="C275" s="112" t="s">
        <v>347</v>
      </c>
      <c r="D275" s="34" t="s">
        <v>421</v>
      </c>
      <c r="E275" s="34"/>
      <c r="F275" s="107">
        <f>F276+F277</f>
        <v>225681.6</v>
      </c>
      <c r="G275" s="107">
        <f>G276+G277</f>
        <v>4397</v>
      </c>
      <c r="H275" s="107"/>
      <c r="I275" s="43">
        <f t="shared" ref="I275:I338" si="35">F275+G275+H275</f>
        <v>230078.6</v>
      </c>
    </row>
    <row r="276" spans="1:9" ht="26.25" customHeight="1">
      <c r="A276" s="28" t="s">
        <v>578</v>
      </c>
      <c r="B276" s="135">
        <v>475</v>
      </c>
      <c r="C276" s="112" t="s">
        <v>347</v>
      </c>
      <c r="D276" s="34" t="s">
        <v>421</v>
      </c>
      <c r="E276" s="34" t="s">
        <v>532</v>
      </c>
      <c r="F276" s="107">
        <v>223425</v>
      </c>
      <c r="G276" s="107">
        <v>4329.6000000000004</v>
      </c>
      <c r="H276" s="107"/>
      <c r="I276" s="43">
        <f t="shared" si="35"/>
        <v>227754.6</v>
      </c>
    </row>
    <row r="277" spans="1:9" ht="18" customHeight="1">
      <c r="A277" s="28" t="s">
        <v>144</v>
      </c>
      <c r="B277" s="135">
        <v>475</v>
      </c>
      <c r="C277" s="112" t="s">
        <v>347</v>
      </c>
      <c r="D277" s="34" t="s">
        <v>586</v>
      </c>
      <c r="E277" s="34" t="s">
        <v>532</v>
      </c>
      <c r="F277" s="107">
        <v>2256.6</v>
      </c>
      <c r="G277" s="107">
        <v>67.400000000000006</v>
      </c>
      <c r="H277" s="107"/>
      <c r="I277" s="43">
        <f t="shared" si="35"/>
        <v>2324</v>
      </c>
    </row>
    <row r="278" spans="1:9" ht="40.5" customHeight="1">
      <c r="A278" s="116" t="s">
        <v>287</v>
      </c>
      <c r="B278" s="135">
        <v>475</v>
      </c>
      <c r="C278" s="112" t="s">
        <v>347</v>
      </c>
      <c r="D278" s="34" t="s">
        <v>422</v>
      </c>
      <c r="E278" s="34"/>
      <c r="F278" s="106">
        <f>F279+F280+F281+F282+F283+F284+F285</f>
        <v>176871.9</v>
      </c>
      <c r="G278" s="106">
        <f>G279+G280+G281+G282+G283+G284+G285</f>
        <v>944.6</v>
      </c>
      <c r="H278" s="106"/>
      <c r="I278" s="43">
        <f t="shared" si="35"/>
        <v>177816.5</v>
      </c>
    </row>
    <row r="279" spans="1:9" ht="27.75" customHeight="1">
      <c r="A279" s="28" t="s">
        <v>578</v>
      </c>
      <c r="B279" s="135">
        <v>475</v>
      </c>
      <c r="C279" s="112" t="s">
        <v>347</v>
      </c>
      <c r="D279" s="34" t="s">
        <v>422</v>
      </c>
      <c r="E279" s="34" t="s">
        <v>532</v>
      </c>
      <c r="F279" s="106">
        <v>62648</v>
      </c>
      <c r="G279" s="106"/>
      <c r="H279" s="106"/>
      <c r="I279" s="43">
        <f t="shared" si="35"/>
        <v>62648</v>
      </c>
    </row>
    <row r="280" spans="1:9" ht="24" customHeight="1">
      <c r="A280" s="28" t="s">
        <v>144</v>
      </c>
      <c r="B280" s="135">
        <v>475</v>
      </c>
      <c r="C280" s="112" t="s">
        <v>347</v>
      </c>
      <c r="D280" s="34" t="s">
        <v>551</v>
      </c>
      <c r="E280" s="34" t="s">
        <v>532</v>
      </c>
      <c r="F280" s="106">
        <v>59866</v>
      </c>
      <c r="G280" s="106"/>
      <c r="H280" s="106"/>
      <c r="I280" s="43">
        <f t="shared" si="35"/>
        <v>59866</v>
      </c>
    </row>
    <row r="281" spans="1:9" ht="30.75" customHeight="1">
      <c r="A281" s="28" t="s">
        <v>627</v>
      </c>
      <c r="B281" s="135">
        <v>475</v>
      </c>
      <c r="C281" s="112" t="s">
        <v>347</v>
      </c>
      <c r="D281" s="34" t="s">
        <v>630</v>
      </c>
      <c r="E281" s="34" t="s">
        <v>532</v>
      </c>
      <c r="F281" s="106">
        <v>6218</v>
      </c>
      <c r="G281" s="106"/>
      <c r="H281" s="106"/>
      <c r="I281" s="43">
        <f t="shared" si="35"/>
        <v>6218</v>
      </c>
    </row>
    <row r="282" spans="1:9" ht="30.75" customHeight="1">
      <c r="A282" s="35" t="s">
        <v>681</v>
      </c>
      <c r="B282" s="135">
        <v>475</v>
      </c>
      <c r="C282" s="112" t="s">
        <v>347</v>
      </c>
      <c r="D282" s="34" t="s">
        <v>682</v>
      </c>
      <c r="E282" s="34" t="s">
        <v>596</v>
      </c>
      <c r="F282" s="106">
        <v>17030.16</v>
      </c>
      <c r="G282" s="106"/>
      <c r="H282" s="106"/>
      <c r="I282" s="43">
        <f t="shared" si="35"/>
        <v>17030.16</v>
      </c>
    </row>
    <row r="283" spans="1:9" ht="30.75" customHeight="1">
      <c r="A283" s="35" t="s">
        <v>683</v>
      </c>
      <c r="B283" s="135">
        <v>475</v>
      </c>
      <c r="C283" s="112" t="s">
        <v>347</v>
      </c>
      <c r="D283" s="34" t="s">
        <v>684</v>
      </c>
      <c r="E283" s="34" t="s">
        <v>596</v>
      </c>
      <c r="F283" s="106">
        <v>16309.74</v>
      </c>
      <c r="G283" s="106"/>
      <c r="H283" s="106"/>
      <c r="I283" s="43">
        <f t="shared" si="35"/>
        <v>16309.74</v>
      </c>
    </row>
    <row r="284" spans="1:9" ht="30.75" customHeight="1">
      <c r="A284" s="35" t="s">
        <v>685</v>
      </c>
      <c r="B284" s="135">
        <v>475</v>
      </c>
      <c r="C284" s="112" t="s">
        <v>347</v>
      </c>
      <c r="D284" s="34" t="s">
        <v>686</v>
      </c>
      <c r="E284" s="34" t="s">
        <v>596</v>
      </c>
      <c r="F284" s="106">
        <v>14800</v>
      </c>
      <c r="G284" s="106"/>
      <c r="H284" s="106"/>
      <c r="I284" s="43">
        <f t="shared" si="35"/>
        <v>14800</v>
      </c>
    </row>
    <row r="285" spans="1:9" ht="30.75" customHeight="1">
      <c r="A285" s="214" t="s">
        <v>753</v>
      </c>
      <c r="B285" s="135">
        <v>475</v>
      </c>
      <c r="C285" s="112" t="s">
        <v>347</v>
      </c>
      <c r="D285" s="34" t="s">
        <v>754</v>
      </c>
      <c r="E285" s="34" t="s">
        <v>596</v>
      </c>
      <c r="F285" s="106"/>
      <c r="G285" s="106">
        <v>944.6</v>
      </c>
      <c r="H285" s="106"/>
      <c r="I285" s="43">
        <f t="shared" si="35"/>
        <v>944.6</v>
      </c>
    </row>
    <row r="286" spans="1:9" ht="23.25" customHeight="1">
      <c r="A286" s="30" t="s">
        <v>479</v>
      </c>
      <c r="B286" s="134">
        <v>475</v>
      </c>
      <c r="C286" s="73" t="s">
        <v>475</v>
      </c>
      <c r="D286" s="34"/>
      <c r="E286" s="34"/>
      <c r="F286" s="105">
        <f t="shared" ref="F286:G287" si="36">SUM(F287)</f>
        <v>44133</v>
      </c>
      <c r="G286" s="105">
        <f t="shared" si="36"/>
        <v>0</v>
      </c>
      <c r="H286" s="105"/>
      <c r="I286" s="43">
        <f t="shared" si="35"/>
        <v>44133</v>
      </c>
    </row>
    <row r="287" spans="1:9" ht="40.5" hidden="1" customHeight="1">
      <c r="A287" s="26" t="s">
        <v>195</v>
      </c>
      <c r="B287" s="134">
        <v>475</v>
      </c>
      <c r="C287" s="73" t="s">
        <v>475</v>
      </c>
      <c r="D287" s="73" t="s">
        <v>357</v>
      </c>
      <c r="E287" s="73"/>
      <c r="F287" s="105">
        <f t="shared" si="36"/>
        <v>44133</v>
      </c>
      <c r="G287" s="105">
        <f t="shared" si="36"/>
        <v>0</v>
      </c>
      <c r="H287" s="105"/>
      <c r="I287" s="43">
        <f t="shared" si="35"/>
        <v>44133</v>
      </c>
    </row>
    <row r="288" spans="1:9" ht="34.5" hidden="1" customHeight="1">
      <c r="A288" s="27" t="s">
        <v>384</v>
      </c>
      <c r="B288" s="135">
        <v>475</v>
      </c>
      <c r="C288" s="34" t="s">
        <v>475</v>
      </c>
      <c r="D288" s="34" t="s">
        <v>357</v>
      </c>
      <c r="E288" s="34"/>
      <c r="F288" s="106">
        <f>F289+F292</f>
        <v>44133</v>
      </c>
      <c r="G288" s="106"/>
      <c r="H288" s="106"/>
      <c r="I288" s="43">
        <f t="shared" si="35"/>
        <v>44133</v>
      </c>
    </row>
    <row r="289" spans="1:9" ht="34.5" hidden="1" customHeight="1">
      <c r="A289" s="116" t="s">
        <v>535</v>
      </c>
      <c r="B289" s="135">
        <v>475</v>
      </c>
      <c r="C289" s="34" t="s">
        <v>475</v>
      </c>
      <c r="D289" s="34" t="s">
        <v>698</v>
      </c>
      <c r="E289" s="34"/>
      <c r="F289" s="106">
        <f>F290+F291</f>
        <v>22402</v>
      </c>
      <c r="G289" s="106"/>
      <c r="H289" s="106"/>
      <c r="I289" s="43">
        <f t="shared" si="35"/>
        <v>22402</v>
      </c>
    </row>
    <row r="290" spans="1:9" ht="22.5" hidden="1" customHeight="1">
      <c r="A290" s="28" t="s">
        <v>696</v>
      </c>
      <c r="B290" s="135">
        <v>475</v>
      </c>
      <c r="C290" s="34" t="s">
        <v>475</v>
      </c>
      <c r="D290" s="34" t="s">
        <v>424</v>
      </c>
      <c r="E290" s="34" t="s">
        <v>532</v>
      </c>
      <c r="F290" s="106">
        <v>19925</v>
      </c>
      <c r="G290" s="106"/>
      <c r="H290" s="106"/>
      <c r="I290" s="43">
        <f t="shared" si="35"/>
        <v>19925</v>
      </c>
    </row>
    <row r="291" spans="1:9" ht="24" hidden="1" customHeight="1">
      <c r="A291" s="28" t="s">
        <v>523</v>
      </c>
      <c r="B291" s="135">
        <v>475</v>
      </c>
      <c r="C291" s="34" t="s">
        <v>475</v>
      </c>
      <c r="D291" s="34" t="s">
        <v>695</v>
      </c>
      <c r="E291" s="34" t="s">
        <v>532</v>
      </c>
      <c r="F291" s="106">
        <v>2477</v>
      </c>
      <c r="G291" s="106"/>
      <c r="H291" s="106"/>
      <c r="I291" s="43">
        <f t="shared" si="35"/>
        <v>2477</v>
      </c>
    </row>
    <row r="292" spans="1:9" ht="27.75" hidden="1" customHeight="1">
      <c r="A292" s="116" t="s">
        <v>534</v>
      </c>
      <c r="B292" s="135">
        <v>475</v>
      </c>
      <c r="C292" s="34" t="s">
        <v>475</v>
      </c>
      <c r="D292" s="34" t="s">
        <v>697</v>
      </c>
      <c r="E292" s="34"/>
      <c r="F292" s="106">
        <f>F293+F294</f>
        <v>21731</v>
      </c>
      <c r="G292" s="106"/>
      <c r="H292" s="106"/>
      <c r="I292" s="43">
        <f t="shared" si="35"/>
        <v>21731</v>
      </c>
    </row>
    <row r="293" spans="1:9" ht="18.75" hidden="1" customHeight="1">
      <c r="A293" s="28" t="s">
        <v>696</v>
      </c>
      <c r="B293" s="135">
        <v>475</v>
      </c>
      <c r="C293" s="34" t="s">
        <v>475</v>
      </c>
      <c r="D293" s="34" t="s">
        <v>533</v>
      </c>
      <c r="E293" s="34" t="s">
        <v>532</v>
      </c>
      <c r="F293" s="106">
        <v>20096</v>
      </c>
      <c r="G293" s="106"/>
      <c r="H293" s="106"/>
      <c r="I293" s="43">
        <f t="shared" si="35"/>
        <v>20096</v>
      </c>
    </row>
    <row r="294" spans="1:9" ht="20.25" hidden="1" customHeight="1">
      <c r="A294" s="28" t="s">
        <v>523</v>
      </c>
      <c r="B294" s="135"/>
      <c r="C294" s="34" t="s">
        <v>475</v>
      </c>
      <c r="D294" s="34" t="s">
        <v>625</v>
      </c>
      <c r="E294" s="34" t="s">
        <v>532</v>
      </c>
      <c r="F294" s="106">
        <v>1635</v>
      </c>
      <c r="G294" s="106"/>
      <c r="H294" s="106"/>
      <c r="I294" s="43">
        <f t="shared" si="35"/>
        <v>1635</v>
      </c>
    </row>
    <row r="295" spans="1:9" ht="24" hidden="1" customHeight="1">
      <c r="A295" s="26" t="s">
        <v>75</v>
      </c>
      <c r="B295" s="134">
        <v>475</v>
      </c>
      <c r="C295" s="111" t="s">
        <v>51</v>
      </c>
      <c r="D295" s="73"/>
      <c r="E295" s="73"/>
      <c r="F295" s="105">
        <f>SUM(F301,F298)</f>
        <v>15684</v>
      </c>
      <c r="G295" s="105"/>
      <c r="H295" s="105"/>
      <c r="I295" s="43">
        <f t="shared" si="35"/>
        <v>15684</v>
      </c>
    </row>
    <row r="296" spans="1:9" ht="44.25" hidden="1" customHeight="1">
      <c r="A296" s="26" t="s">
        <v>727</v>
      </c>
      <c r="B296" s="134">
        <v>475</v>
      </c>
      <c r="C296" s="111" t="s">
        <v>51</v>
      </c>
      <c r="D296" s="73" t="s">
        <v>359</v>
      </c>
      <c r="E296" s="73"/>
      <c r="F296" s="105">
        <f>SUM(F298)</f>
        <v>11987</v>
      </c>
      <c r="G296" s="105"/>
      <c r="H296" s="105"/>
      <c r="I296" s="43">
        <f t="shared" si="35"/>
        <v>11987</v>
      </c>
    </row>
    <row r="297" spans="1:9" ht="32.25" hidden="1" customHeight="1">
      <c r="A297" s="27" t="s">
        <v>427</v>
      </c>
      <c r="B297" s="135">
        <v>475</v>
      </c>
      <c r="C297" s="112" t="s">
        <v>51</v>
      </c>
      <c r="D297" s="34" t="s">
        <v>457</v>
      </c>
      <c r="E297" s="34"/>
      <c r="F297" s="106">
        <f>SUM(F298)</f>
        <v>11987</v>
      </c>
      <c r="G297" s="106"/>
      <c r="H297" s="106"/>
      <c r="I297" s="43">
        <f t="shared" si="35"/>
        <v>11987</v>
      </c>
    </row>
    <row r="298" spans="1:9" ht="54" hidden="1" customHeight="1">
      <c r="A298" s="27" t="s">
        <v>196</v>
      </c>
      <c r="B298" s="135">
        <v>475</v>
      </c>
      <c r="C298" s="112" t="s">
        <v>51</v>
      </c>
      <c r="D298" s="34" t="s">
        <v>428</v>
      </c>
      <c r="E298" s="34"/>
      <c r="F298" s="106">
        <f>SUM(F299:F300)</f>
        <v>11987</v>
      </c>
      <c r="G298" s="106"/>
      <c r="H298" s="106"/>
      <c r="I298" s="43">
        <f t="shared" si="35"/>
        <v>11987</v>
      </c>
    </row>
    <row r="299" spans="1:9" ht="22.5" hidden="1" customHeight="1">
      <c r="A299" s="116" t="s">
        <v>145</v>
      </c>
      <c r="B299" s="135">
        <v>475</v>
      </c>
      <c r="C299" s="112" t="s">
        <v>51</v>
      </c>
      <c r="D299" s="34" t="s">
        <v>428</v>
      </c>
      <c r="E299" s="34" t="s">
        <v>142</v>
      </c>
      <c r="F299" s="106">
        <v>8742</v>
      </c>
      <c r="G299" s="106"/>
      <c r="H299" s="106"/>
      <c r="I299" s="43">
        <f t="shared" si="35"/>
        <v>8742</v>
      </c>
    </row>
    <row r="300" spans="1:9" ht="36.75" hidden="1" customHeight="1">
      <c r="A300" s="27" t="s">
        <v>185</v>
      </c>
      <c r="B300" s="135">
        <v>475</v>
      </c>
      <c r="C300" s="112" t="s">
        <v>51</v>
      </c>
      <c r="D300" s="34" t="s">
        <v>428</v>
      </c>
      <c r="E300" s="34" t="s">
        <v>184</v>
      </c>
      <c r="F300" s="106">
        <v>3245</v>
      </c>
      <c r="G300" s="106"/>
      <c r="H300" s="106"/>
      <c r="I300" s="43">
        <f t="shared" si="35"/>
        <v>3245</v>
      </c>
    </row>
    <row r="301" spans="1:9" ht="27" hidden="1" customHeight="1">
      <c r="A301" s="26" t="s">
        <v>281</v>
      </c>
      <c r="B301" s="134">
        <v>475</v>
      </c>
      <c r="C301" s="111" t="s">
        <v>51</v>
      </c>
      <c r="D301" s="73" t="s">
        <v>239</v>
      </c>
      <c r="E301" s="73"/>
      <c r="F301" s="105">
        <f>SUM(F302)</f>
        <v>3697</v>
      </c>
      <c r="G301" s="105"/>
      <c r="H301" s="105"/>
      <c r="I301" s="43">
        <f t="shared" si="35"/>
        <v>3697</v>
      </c>
    </row>
    <row r="302" spans="1:9" ht="35.25" hidden="1" customHeight="1">
      <c r="A302" s="35" t="s">
        <v>31</v>
      </c>
      <c r="B302" s="135">
        <v>475</v>
      </c>
      <c r="C302" s="112" t="s">
        <v>51</v>
      </c>
      <c r="D302" s="34" t="s">
        <v>362</v>
      </c>
      <c r="E302" s="34"/>
      <c r="F302" s="106">
        <f>SUM(F305,F303)</f>
        <v>3697</v>
      </c>
      <c r="G302" s="106"/>
      <c r="H302" s="106"/>
      <c r="I302" s="43">
        <f t="shared" si="35"/>
        <v>3697</v>
      </c>
    </row>
    <row r="303" spans="1:9" ht="29.25" hidden="1" customHeight="1">
      <c r="A303" s="27" t="s">
        <v>187</v>
      </c>
      <c r="B303" s="135">
        <v>475</v>
      </c>
      <c r="C303" s="112" t="s">
        <v>51</v>
      </c>
      <c r="D303" s="34" t="s">
        <v>363</v>
      </c>
      <c r="E303" s="34"/>
      <c r="F303" s="106">
        <f>SUM(F304)</f>
        <v>3057</v>
      </c>
      <c r="G303" s="106"/>
      <c r="H303" s="106"/>
      <c r="I303" s="43">
        <f t="shared" si="35"/>
        <v>3057</v>
      </c>
    </row>
    <row r="304" spans="1:9" ht="38.25" hidden="1" customHeight="1">
      <c r="A304" s="27" t="s">
        <v>189</v>
      </c>
      <c r="B304" s="135">
        <v>475</v>
      </c>
      <c r="C304" s="112" t="s">
        <v>51</v>
      </c>
      <c r="D304" s="34" t="s">
        <v>363</v>
      </c>
      <c r="E304" s="34" t="s">
        <v>188</v>
      </c>
      <c r="F304" s="106">
        <v>3057</v>
      </c>
      <c r="G304" s="106"/>
      <c r="H304" s="106"/>
      <c r="I304" s="43">
        <f t="shared" si="35"/>
        <v>3057</v>
      </c>
    </row>
    <row r="305" spans="1:9" ht="33.75" hidden="1" customHeight="1">
      <c r="A305" s="27" t="s">
        <v>171</v>
      </c>
      <c r="B305" s="135">
        <v>475</v>
      </c>
      <c r="C305" s="112" t="s">
        <v>51</v>
      </c>
      <c r="D305" s="34" t="s">
        <v>364</v>
      </c>
      <c r="E305" s="34"/>
      <c r="F305" s="106">
        <f>SUM(F306)</f>
        <v>640</v>
      </c>
      <c r="G305" s="106"/>
      <c r="H305" s="106"/>
      <c r="I305" s="43">
        <f t="shared" si="35"/>
        <v>640</v>
      </c>
    </row>
    <row r="306" spans="1:9" ht="32.25" hidden="1" customHeight="1">
      <c r="A306" s="27" t="s">
        <v>185</v>
      </c>
      <c r="B306" s="135">
        <v>475</v>
      </c>
      <c r="C306" s="112" t="s">
        <v>51</v>
      </c>
      <c r="D306" s="34" t="s">
        <v>364</v>
      </c>
      <c r="E306" s="34" t="s">
        <v>184</v>
      </c>
      <c r="F306" s="106">
        <v>640</v>
      </c>
      <c r="G306" s="106"/>
      <c r="H306" s="106"/>
      <c r="I306" s="43">
        <f t="shared" si="35"/>
        <v>640</v>
      </c>
    </row>
    <row r="307" spans="1:9" ht="30" hidden="1" customHeight="1">
      <c r="A307" s="26" t="s">
        <v>105</v>
      </c>
      <c r="B307" s="134">
        <v>475</v>
      </c>
      <c r="C307" s="111" t="s">
        <v>95</v>
      </c>
      <c r="D307" s="34"/>
      <c r="E307" s="34"/>
      <c r="F307" s="105">
        <f>F308</f>
        <v>2887.2</v>
      </c>
      <c r="G307" s="105"/>
      <c r="H307" s="105"/>
      <c r="I307" s="43">
        <f t="shared" si="35"/>
        <v>2887.2</v>
      </c>
    </row>
    <row r="308" spans="1:9" ht="33.75" hidden="1" customHeight="1">
      <c r="A308" s="117" t="s">
        <v>728</v>
      </c>
      <c r="B308" s="134">
        <v>475</v>
      </c>
      <c r="C308" s="111" t="s">
        <v>95</v>
      </c>
      <c r="D308" s="73" t="s">
        <v>276</v>
      </c>
      <c r="E308" s="73"/>
      <c r="F308" s="105">
        <f t="shared" ref="F308:F311" si="37">SUM(F309)</f>
        <v>2887.2</v>
      </c>
      <c r="G308" s="105"/>
      <c r="H308" s="105"/>
      <c r="I308" s="43">
        <f t="shared" si="35"/>
        <v>2887.2</v>
      </c>
    </row>
    <row r="309" spans="1:9" ht="20.25" hidden="1" customHeight="1">
      <c r="A309" s="35" t="s">
        <v>11</v>
      </c>
      <c r="B309" s="135">
        <v>475</v>
      </c>
      <c r="C309" s="112" t="s">
        <v>95</v>
      </c>
      <c r="D309" s="34" t="s">
        <v>370</v>
      </c>
      <c r="E309" s="34"/>
      <c r="F309" s="106">
        <f t="shared" si="37"/>
        <v>2887.2</v>
      </c>
      <c r="G309" s="106"/>
      <c r="H309" s="106"/>
      <c r="I309" s="43">
        <f t="shared" si="35"/>
        <v>2887.2</v>
      </c>
    </row>
    <row r="310" spans="1:9" ht="30" hidden="1" customHeight="1">
      <c r="A310" s="35" t="s">
        <v>436</v>
      </c>
      <c r="B310" s="135">
        <v>475</v>
      </c>
      <c r="C310" s="112" t="s">
        <v>95</v>
      </c>
      <c r="D310" s="34" t="s">
        <v>437</v>
      </c>
      <c r="E310" s="34"/>
      <c r="F310" s="106">
        <f t="shared" si="37"/>
        <v>2887.2</v>
      </c>
      <c r="G310" s="106"/>
      <c r="H310" s="106"/>
      <c r="I310" s="43">
        <f t="shared" si="35"/>
        <v>2887.2</v>
      </c>
    </row>
    <row r="311" spans="1:9" ht="76.5" hidden="1">
      <c r="A311" s="27" t="s">
        <v>2</v>
      </c>
      <c r="B311" s="135">
        <v>475</v>
      </c>
      <c r="C311" s="112" t="s">
        <v>95</v>
      </c>
      <c r="D311" s="34" t="s">
        <v>438</v>
      </c>
      <c r="E311" s="34"/>
      <c r="F311" s="106">
        <f t="shared" si="37"/>
        <v>2887.2</v>
      </c>
      <c r="G311" s="106"/>
      <c r="H311" s="106"/>
      <c r="I311" s="43">
        <f t="shared" si="35"/>
        <v>2887.2</v>
      </c>
    </row>
    <row r="312" spans="1:9" ht="16.5" hidden="1" customHeight="1">
      <c r="A312" s="27" t="s">
        <v>144</v>
      </c>
      <c r="B312" s="135">
        <v>475</v>
      </c>
      <c r="C312" s="112" t="s">
        <v>95</v>
      </c>
      <c r="D312" s="34" t="s">
        <v>438</v>
      </c>
      <c r="E312" s="34" t="s">
        <v>532</v>
      </c>
      <c r="F312" s="107">
        <v>2887.2</v>
      </c>
      <c r="G312" s="107"/>
      <c r="H312" s="107"/>
      <c r="I312" s="43">
        <f t="shared" si="35"/>
        <v>2887.2</v>
      </c>
    </row>
    <row r="313" spans="1:9" ht="21.75" hidden="1" customHeight="1">
      <c r="A313" s="30" t="s">
        <v>104</v>
      </c>
      <c r="B313" s="134">
        <v>475</v>
      </c>
      <c r="C313" s="111" t="s">
        <v>90</v>
      </c>
      <c r="D313" s="73"/>
      <c r="E313" s="73"/>
      <c r="F313" s="105">
        <f t="shared" ref="F313:F314" si="38">SUM(F314)</f>
        <v>3200</v>
      </c>
      <c r="G313" s="105"/>
      <c r="H313" s="105"/>
      <c r="I313" s="43">
        <f t="shared" si="35"/>
        <v>3200</v>
      </c>
    </row>
    <row r="314" spans="1:9" ht="31.5" hidden="1" customHeight="1">
      <c r="A314" s="117" t="s">
        <v>728</v>
      </c>
      <c r="B314" s="134">
        <v>475</v>
      </c>
      <c r="C314" s="111" t="s">
        <v>90</v>
      </c>
      <c r="D314" s="73" t="s">
        <v>276</v>
      </c>
      <c r="E314" s="34"/>
      <c r="F314" s="105">
        <f t="shared" si="38"/>
        <v>3200</v>
      </c>
      <c r="G314" s="105"/>
      <c r="H314" s="105"/>
      <c r="I314" s="43">
        <f t="shared" si="35"/>
        <v>3200</v>
      </c>
    </row>
    <row r="315" spans="1:9" ht="19.5" hidden="1" customHeight="1">
      <c r="A315" s="35" t="s">
        <v>37</v>
      </c>
      <c r="B315" s="135">
        <v>475</v>
      </c>
      <c r="C315" s="112" t="s">
        <v>90</v>
      </c>
      <c r="D315" s="34" t="s">
        <v>371</v>
      </c>
      <c r="E315" s="34"/>
      <c r="F315" s="106">
        <f t="shared" ref="F315:F317" si="39">F316</f>
        <v>3200</v>
      </c>
      <c r="G315" s="106"/>
      <c r="H315" s="106"/>
      <c r="I315" s="43">
        <f t="shared" si="35"/>
        <v>3200</v>
      </c>
    </row>
    <row r="316" spans="1:9" ht="30" hidden="1" customHeight="1">
      <c r="A316" s="35" t="s">
        <v>436</v>
      </c>
      <c r="B316" s="135">
        <v>475</v>
      </c>
      <c r="C316" s="112" t="s">
        <v>90</v>
      </c>
      <c r="D316" s="34" t="s">
        <v>439</v>
      </c>
      <c r="E316" s="34"/>
      <c r="F316" s="106">
        <f t="shared" si="39"/>
        <v>3200</v>
      </c>
      <c r="G316" s="106"/>
      <c r="H316" s="106"/>
      <c r="I316" s="43">
        <f t="shared" si="35"/>
        <v>3200</v>
      </c>
    </row>
    <row r="317" spans="1:9" ht="96" hidden="1" customHeight="1">
      <c r="A317" s="27" t="s">
        <v>290</v>
      </c>
      <c r="B317" s="135">
        <v>475</v>
      </c>
      <c r="C317" s="112" t="s">
        <v>90</v>
      </c>
      <c r="D317" s="34" t="s">
        <v>440</v>
      </c>
      <c r="E317" s="73"/>
      <c r="F317" s="106">
        <f t="shared" si="39"/>
        <v>3200</v>
      </c>
      <c r="G317" s="106"/>
      <c r="H317" s="106"/>
      <c r="I317" s="43">
        <f t="shared" si="35"/>
        <v>3200</v>
      </c>
    </row>
    <row r="318" spans="1:9" ht="22.5" hidden="1" customHeight="1">
      <c r="A318" s="27" t="s">
        <v>144</v>
      </c>
      <c r="B318" s="135">
        <v>475</v>
      </c>
      <c r="C318" s="112" t="s">
        <v>90</v>
      </c>
      <c r="D318" s="34" t="s">
        <v>440</v>
      </c>
      <c r="E318" s="34" t="s">
        <v>490</v>
      </c>
      <c r="F318" s="107">
        <v>3200</v>
      </c>
      <c r="G318" s="107"/>
      <c r="H318" s="107"/>
      <c r="I318" s="43">
        <f t="shared" si="35"/>
        <v>3200</v>
      </c>
    </row>
    <row r="319" spans="1:9" ht="32.25" customHeight="1">
      <c r="A319" s="130" t="s">
        <v>91</v>
      </c>
      <c r="B319" s="134">
        <v>476</v>
      </c>
      <c r="C319" s="112"/>
      <c r="D319" s="34"/>
      <c r="E319" s="34"/>
      <c r="F319" s="105">
        <f>F320+F325</f>
        <v>19597</v>
      </c>
      <c r="G319" s="105">
        <f>G320+G325</f>
        <v>0</v>
      </c>
      <c r="H319" s="105"/>
      <c r="I319" s="43">
        <f t="shared" si="35"/>
        <v>19597</v>
      </c>
    </row>
    <row r="320" spans="1:9" ht="21" hidden="1" customHeight="1">
      <c r="A320" s="26" t="s">
        <v>303</v>
      </c>
      <c r="B320" s="134">
        <v>476</v>
      </c>
      <c r="C320" s="111" t="s">
        <v>92</v>
      </c>
      <c r="D320" s="73"/>
      <c r="E320" s="73"/>
      <c r="F320" s="105">
        <f>SUM(F321)</f>
        <v>650</v>
      </c>
      <c r="G320" s="105">
        <f>SUM(G321)</f>
        <v>0</v>
      </c>
      <c r="H320" s="105"/>
      <c r="I320" s="43">
        <f t="shared" si="35"/>
        <v>650</v>
      </c>
    </row>
    <row r="321" spans="1:9" ht="44.25" hidden="1" customHeight="1">
      <c r="A321" s="117" t="s">
        <v>743</v>
      </c>
      <c r="B321" s="134">
        <v>476</v>
      </c>
      <c r="C321" s="111" t="s">
        <v>92</v>
      </c>
      <c r="D321" s="73" t="s">
        <v>372</v>
      </c>
      <c r="E321" s="73"/>
      <c r="F321" s="105">
        <f>SUM(F323)</f>
        <v>650</v>
      </c>
      <c r="G321" s="105">
        <f>SUM(G323)</f>
        <v>0</v>
      </c>
      <c r="H321" s="105"/>
      <c r="I321" s="43">
        <f t="shared" si="35"/>
        <v>650</v>
      </c>
    </row>
    <row r="322" spans="1:9" ht="33.75" hidden="1" customHeight="1">
      <c r="A322" s="35" t="s">
        <v>425</v>
      </c>
      <c r="B322" s="135">
        <v>476</v>
      </c>
      <c r="C322" s="112" t="s">
        <v>92</v>
      </c>
      <c r="D322" s="34" t="s">
        <v>435</v>
      </c>
      <c r="E322" s="73"/>
      <c r="F322" s="106">
        <f>F323</f>
        <v>650</v>
      </c>
      <c r="G322" s="106"/>
      <c r="H322" s="106"/>
      <c r="I322" s="43">
        <f t="shared" si="35"/>
        <v>650</v>
      </c>
    </row>
    <row r="323" spans="1:9" ht="24" hidden="1" customHeight="1">
      <c r="A323" s="27" t="s">
        <v>10</v>
      </c>
      <c r="B323" s="135">
        <v>476</v>
      </c>
      <c r="C323" s="112" t="s">
        <v>92</v>
      </c>
      <c r="D323" s="34" t="s">
        <v>426</v>
      </c>
      <c r="E323" s="34"/>
      <c r="F323" s="106">
        <f>SUM(F324)</f>
        <v>650</v>
      </c>
      <c r="G323" s="106"/>
      <c r="H323" s="106"/>
      <c r="I323" s="43">
        <f t="shared" si="35"/>
        <v>650</v>
      </c>
    </row>
    <row r="324" spans="1:9" ht="35.25" hidden="1" customHeight="1">
      <c r="A324" s="28" t="s">
        <v>185</v>
      </c>
      <c r="B324" s="135">
        <v>476</v>
      </c>
      <c r="C324" s="112" t="s">
        <v>92</v>
      </c>
      <c r="D324" s="34" t="s">
        <v>426</v>
      </c>
      <c r="E324" s="34" t="s">
        <v>184</v>
      </c>
      <c r="F324" s="106">
        <v>650</v>
      </c>
      <c r="G324" s="106"/>
      <c r="H324" s="106"/>
      <c r="I324" s="43">
        <f t="shared" si="35"/>
        <v>650</v>
      </c>
    </row>
    <row r="325" spans="1:9" ht="21" hidden="1" customHeight="1">
      <c r="A325" s="26" t="s">
        <v>163</v>
      </c>
      <c r="B325" s="134">
        <v>476</v>
      </c>
      <c r="C325" s="111" t="s">
        <v>93</v>
      </c>
      <c r="D325" s="73"/>
      <c r="E325" s="73"/>
      <c r="F325" s="105">
        <f>SUM(F326)</f>
        <v>18947</v>
      </c>
      <c r="G325" s="105">
        <f>SUM(G326)</f>
        <v>0</v>
      </c>
      <c r="H325" s="105"/>
      <c r="I325" s="43">
        <f t="shared" si="35"/>
        <v>18947</v>
      </c>
    </row>
    <row r="326" spans="1:9" ht="26.25" hidden="1" customHeight="1">
      <c r="A326" s="26" t="s">
        <v>94</v>
      </c>
      <c r="B326" s="134">
        <v>476</v>
      </c>
      <c r="C326" s="111" t="s">
        <v>340</v>
      </c>
      <c r="D326" s="73"/>
      <c r="E326" s="73"/>
      <c r="F326" s="105">
        <f t="shared" ref="F326:G326" si="40">SUM(F327)</f>
        <v>18947</v>
      </c>
      <c r="G326" s="105">
        <f t="shared" si="40"/>
        <v>0</v>
      </c>
      <c r="H326" s="105"/>
      <c r="I326" s="43">
        <f t="shared" si="35"/>
        <v>18947</v>
      </c>
    </row>
    <row r="327" spans="1:9" ht="46.5" hidden="1" customHeight="1">
      <c r="A327" s="117" t="s">
        <v>743</v>
      </c>
      <c r="B327" s="134">
        <v>476</v>
      </c>
      <c r="C327" s="111" t="s">
        <v>340</v>
      </c>
      <c r="D327" s="73" t="s">
        <v>372</v>
      </c>
      <c r="E327" s="73"/>
      <c r="F327" s="105">
        <f>SUM(F331,F329,F333)</f>
        <v>18947</v>
      </c>
      <c r="G327" s="105">
        <f>SUM(G331,G329,G333)</f>
        <v>0</v>
      </c>
      <c r="H327" s="105"/>
      <c r="I327" s="43">
        <f t="shared" si="35"/>
        <v>18947</v>
      </c>
    </row>
    <row r="328" spans="1:9" ht="32.25" hidden="1" customHeight="1">
      <c r="A328" s="35" t="s">
        <v>434</v>
      </c>
      <c r="B328" s="135">
        <v>476</v>
      </c>
      <c r="C328" s="112" t="s">
        <v>340</v>
      </c>
      <c r="D328" s="34" t="s">
        <v>464</v>
      </c>
      <c r="E328" s="73"/>
      <c r="F328" s="106">
        <f>F329+F331+F333</f>
        <v>18947</v>
      </c>
      <c r="G328" s="106"/>
      <c r="H328" s="106"/>
      <c r="I328" s="43">
        <f t="shared" si="35"/>
        <v>18947</v>
      </c>
    </row>
    <row r="329" spans="1:9" ht="27" hidden="1" customHeight="1">
      <c r="A329" s="136" t="s">
        <v>474</v>
      </c>
      <c r="B329" s="34" t="s">
        <v>238</v>
      </c>
      <c r="C329" s="34" t="s">
        <v>340</v>
      </c>
      <c r="D329" s="34" t="s">
        <v>465</v>
      </c>
      <c r="E329" s="34"/>
      <c r="F329" s="106">
        <f>SUM(F330)</f>
        <v>1995</v>
      </c>
      <c r="G329" s="106"/>
      <c r="H329" s="106"/>
      <c r="I329" s="43">
        <f t="shared" si="35"/>
        <v>1995</v>
      </c>
    </row>
    <row r="330" spans="1:9" ht="38.25" hidden="1" customHeight="1">
      <c r="A330" s="28" t="s">
        <v>185</v>
      </c>
      <c r="B330" s="34" t="s">
        <v>238</v>
      </c>
      <c r="C330" s="34" t="s">
        <v>340</v>
      </c>
      <c r="D330" s="34" t="s">
        <v>465</v>
      </c>
      <c r="E330" s="34" t="s">
        <v>184</v>
      </c>
      <c r="F330" s="106">
        <v>1995</v>
      </c>
      <c r="G330" s="106"/>
      <c r="H330" s="106"/>
      <c r="I330" s="43">
        <f t="shared" si="35"/>
        <v>1995</v>
      </c>
    </row>
    <row r="331" spans="1:9" ht="25.5" hidden="1" customHeight="1">
      <c r="A331" s="136" t="s">
        <v>473</v>
      </c>
      <c r="B331" s="34" t="s">
        <v>238</v>
      </c>
      <c r="C331" s="34" t="s">
        <v>340</v>
      </c>
      <c r="D331" s="34" t="s">
        <v>466</v>
      </c>
      <c r="E331" s="34"/>
      <c r="F331" s="106">
        <f>F332</f>
        <v>2110</v>
      </c>
      <c r="G331" s="106"/>
      <c r="H331" s="106"/>
      <c r="I331" s="43">
        <f t="shared" si="35"/>
        <v>2110</v>
      </c>
    </row>
    <row r="332" spans="1:9" ht="25.5" hidden="1" customHeight="1">
      <c r="A332" s="27" t="s">
        <v>472</v>
      </c>
      <c r="B332" s="135">
        <v>476</v>
      </c>
      <c r="C332" s="112" t="s">
        <v>340</v>
      </c>
      <c r="D332" s="34" t="s">
        <v>466</v>
      </c>
      <c r="E332" s="34" t="s">
        <v>470</v>
      </c>
      <c r="F332" s="106">
        <v>2110</v>
      </c>
      <c r="G332" s="106"/>
      <c r="H332" s="106"/>
      <c r="I332" s="43">
        <f t="shared" si="35"/>
        <v>2110</v>
      </c>
    </row>
    <row r="333" spans="1:9" ht="20.25" hidden="1" customHeight="1">
      <c r="A333" s="136" t="s">
        <v>478</v>
      </c>
      <c r="B333" s="135">
        <v>476</v>
      </c>
      <c r="C333" s="112" t="s">
        <v>340</v>
      </c>
      <c r="D333" s="34" t="s">
        <v>553</v>
      </c>
      <c r="E333" s="34"/>
      <c r="F333" s="106">
        <f>F337+F338+F339+F340</f>
        <v>14842</v>
      </c>
      <c r="G333" s="106"/>
      <c r="H333" s="106"/>
      <c r="I333" s="43">
        <f t="shared" si="35"/>
        <v>14842</v>
      </c>
    </row>
    <row r="334" spans="1:9" ht="25.5" hidden="1">
      <c r="A334" s="26" t="s">
        <v>195</v>
      </c>
      <c r="B334" s="135">
        <v>476</v>
      </c>
      <c r="C334" s="34" t="s">
        <v>475</v>
      </c>
      <c r="D334" s="34"/>
      <c r="E334" s="34"/>
      <c r="F334" s="106">
        <f t="shared" ref="F334:F335" si="41">F335</f>
        <v>0</v>
      </c>
      <c r="G334" s="106"/>
      <c r="H334" s="106"/>
      <c r="I334" s="43">
        <f t="shared" si="35"/>
        <v>0</v>
      </c>
    </row>
    <row r="335" spans="1:9" ht="25.5" hidden="1">
      <c r="A335" s="28" t="s">
        <v>624</v>
      </c>
      <c r="B335" s="135">
        <v>476</v>
      </c>
      <c r="C335" s="34" t="s">
        <v>475</v>
      </c>
      <c r="D335" s="34" t="s">
        <v>625</v>
      </c>
      <c r="E335" s="34"/>
      <c r="F335" s="106">
        <f t="shared" si="41"/>
        <v>0</v>
      </c>
      <c r="G335" s="106"/>
      <c r="H335" s="106"/>
      <c r="I335" s="43">
        <f t="shared" si="35"/>
        <v>0</v>
      </c>
    </row>
    <row r="336" spans="1:9" hidden="1">
      <c r="A336" s="27" t="s">
        <v>472</v>
      </c>
      <c r="B336" s="135">
        <v>476</v>
      </c>
      <c r="C336" s="34" t="s">
        <v>475</v>
      </c>
      <c r="D336" s="34" t="s">
        <v>625</v>
      </c>
      <c r="E336" s="34" t="s">
        <v>470</v>
      </c>
      <c r="F336" s="106"/>
      <c r="G336" s="106"/>
      <c r="H336" s="106"/>
      <c r="I336" s="43">
        <f t="shared" si="35"/>
        <v>0</v>
      </c>
    </row>
    <row r="337" spans="1:9" ht="22.5" hidden="1" customHeight="1">
      <c r="A337" s="27" t="s">
        <v>700</v>
      </c>
      <c r="B337" s="135">
        <v>476</v>
      </c>
      <c r="C337" s="112" t="s">
        <v>340</v>
      </c>
      <c r="D337" s="34" t="s">
        <v>467</v>
      </c>
      <c r="E337" s="34" t="s">
        <v>470</v>
      </c>
      <c r="F337" s="106">
        <v>11092</v>
      </c>
      <c r="G337" s="106"/>
      <c r="H337" s="106"/>
      <c r="I337" s="43">
        <f t="shared" si="35"/>
        <v>11092</v>
      </c>
    </row>
    <row r="338" spans="1:9" ht="22.5" hidden="1" customHeight="1">
      <c r="A338" s="27" t="s">
        <v>472</v>
      </c>
      <c r="B338" s="135">
        <v>476</v>
      </c>
      <c r="C338" s="112" t="s">
        <v>340</v>
      </c>
      <c r="D338" s="34" t="s">
        <v>699</v>
      </c>
      <c r="E338" s="34" t="s">
        <v>470</v>
      </c>
      <c r="F338" s="106">
        <v>1250</v>
      </c>
      <c r="G338" s="106"/>
      <c r="H338" s="106"/>
      <c r="I338" s="43">
        <f t="shared" si="35"/>
        <v>1250</v>
      </c>
    </row>
    <row r="339" spans="1:9" ht="24.75" hidden="1" customHeight="1">
      <c r="A339" s="27" t="s">
        <v>552</v>
      </c>
      <c r="B339" s="135">
        <v>476</v>
      </c>
      <c r="C339" s="112" t="s">
        <v>340</v>
      </c>
      <c r="D339" s="34" t="s">
        <v>554</v>
      </c>
      <c r="E339" s="34" t="s">
        <v>470</v>
      </c>
      <c r="F339" s="106">
        <v>500</v>
      </c>
      <c r="G339" s="106"/>
      <c r="H339" s="106"/>
      <c r="I339" s="43">
        <f t="shared" ref="I339:I383" si="42">F339+G339+H339</f>
        <v>500</v>
      </c>
    </row>
    <row r="340" spans="1:9" ht="24.75" hidden="1" customHeight="1">
      <c r="A340" s="27" t="s">
        <v>701</v>
      </c>
      <c r="B340" s="135">
        <v>476</v>
      </c>
      <c r="C340" s="34" t="s">
        <v>475</v>
      </c>
      <c r="D340" s="34" t="s">
        <v>625</v>
      </c>
      <c r="E340" s="34" t="s">
        <v>470</v>
      </c>
      <c r="F340" s="106">
        <v>2000</v>
      </c>
      <c r="G340" s="106"/>
      <c r="H340" s="106"/>
      <c r="I340" s="43">
        <f t="shared" si="42"/>
        <v>2000</v>
      </c>
    </row>
    <row r="341" spans="1:9" ht="22.5" customHeight="1">
      <c r="A341" s="26" t="s">
        <v>96</v>
      </c>
      <c r="B341" s="74">
        <v>477</v>
      </c>
      <c r="C341" s="112"/>
      <c r="D341" s="34"/>
      <c r="E341" s="34"/>
      <c r="F341" s="105">
        <f>SUM(F342,F349)</f>
        <v>100258.8</v>
      </c>
      <c r="G341" s="105">
        <f>SUM(G342,G349)</f>
        <v>3096.2999999999997</v>
      </c>
      <c r="H341" s="105"/>
      <c r="I341" s="43">
        <f t="shared" si="42"/>
        <v>103355.1</v>
      </c>
    </row>
    <row r="342" spans="1:9" ht="19.5" customHeight="1">
      <c r="A342" s="117" t="s">
        <v>162</v>
      </c>
      <c r="B342" s="74">
        <v>477</v>
      </c>
      <c r="C342" s="111" t="s">
        <v>161</v>
      </c>
      <c r="D342" s="34"/>
      <c r="E342" s="34"/>
      <c r="F342" s="105">
        <f t="shared" ref="F342:G344" si="43">SUM(F343)</f>
        <v>23200</v>
      </c>
      <c r="G342" s="105">
        <f t="shared" si="43"/>
        <v>0</v>
      </c>
      <c r="H342" s="105"/>
      <c r="I342" s="43">
        <f t="shared" si="42"/>
        <v>23200</v>
      </c>
    </row>
    <row r="343" spans="1:9" ht="19.5" customHeight="1">
      <c r="A343" s="30" t="s">
        <v>302</v>
      </c>
      <c r="B343" s="74">
        <v>477</v>
      </c>
      <c r="C343" s="73" t="s">
        <v>475</v>
      </c>
      <c r="D343" s="73"/>
      <c r="E343" s="73"/>
      <c r="F343" s="105">
        <f t="shared" si="43"/>
        <v>23200</v>
      </c>
      <c r="G343" s="105">
        <f t="shared" si="43"/>
        <v>0</v>
      </c>
      <c r="H343" s="105"/>
      <c r="I343" s="43">
        <f t="shared" si="42"/>
        <v>23200</v>
      </c>
    </row>
    <row r="344" spans="1:9" ht="46.5" customHeight="1">
      <c r="A344" s="30" t="s">
        <v>737</v>
      </c>
      <c r="B344" s="74">
        <v>477</v>
      </c>
      <c r="C344" s="73" t="s">
        <v>475</v>
      </c>
      <c r="D344" s="73" t="s">
        <v>354</v>
      </c>
      <c r="E344" s="34"/>
      <c r="F344" s="105">
        <f t="shared" si="43"/>
        <v>23200</v>
      </c>
      <c r="G344" s="105">
        <f t="shared" si="43"/>
        <v>0</v>
      </c>
      <c r="H344" s="105"/>
      <c r="I344" s="43">
        <f t="shared" si="42"/>
        <v>23200</v>
      </c>
    </row>
    <row r="345" spans="1:9" ht="33.75" customHeight="1">
      <c r="A345" s="30" t="s">
        <v>4</v>
      </c>
      <c r="B345" s="74">
        <v>477</v>
      </c>
      <c r="C345" s="73" t="s">
        <v>475</v>
      </c>
      <c r="D345" s="73" t="s">
        <v>355</v>
      </c>
      <c r="E345" s="73"/>
      <c r="F345" s="105">
        <f>SUM(F347)</f>
        <v>23200</v>
      </c>
      <c r="G345" s="105">
        <f>SUM(G347)</f>
        <v>0</v>
      </c>
      <c r="H345" s="105"/>
      <c r="I345" s="43">
        <f t="shared" si="42"/>
        <v>23200</v>
      </c>
    </row>
    <row r="346" spans="1:9" ht="21" customHeight="1">
      <c r="A346" s="116" t="s">
        <v>450</v>
      </c>
      <c r="B346" s="76">
        <v>477</v>
      </c>
      <c r="C346" s="34" t="s">
        <v>475</v>
      </c>
      <c r="D346" s="34" t="s">
        <v>451</v>
      </c>
      <c r="E346" s="34"/>
      <c r="F346" s="106">
        <f>F347</f>
        <v>23200</v>
      </c>
      <c r="G346" s="106"/>
      <c r="H346" s="106"/>
      <c r="I346" s="43">
        <f t="shared" si="42"/>
        <v>23200</v>
      </c>
    </row>
    <row r="347" spans="1:9" ht="30.75" customHeight="1">
      <c r="A347" s="28" t="s">
        <v>5</v>
      </c>
      <c r="B347" s="76">
        <v>477</v>
      </c>
      <c r="C347" s="34" t="s">
        <v>475</v>
      </c>
      <c r="D347" s="34" t="s">
        <v>452</v>
      </c>
      <c r="E347" s="73"/>
      <c r="F347" s="106">
        <f>SUM(F348)</f>
        <v>23200</v>
      </c>
      <c r="G347" s="106"/>
      <c r="H347" s="106"/>
      <c r="I347" s="43">
        <f t="shared" si="42"/>
        <v>23200</v>
      </c>
    </row>
    <row r="348" spans="1:9" ht="22.5" customHeight="1">
      <c r="A348" s="28" t="s">
        <v>144</v>
      </c>
      <c r="B348" s="76">
        <v>477</v>
      </c>
      <c r="C348" s="34" t="s">
        <v>475</v>
      </c>
      <c r="D348" s="34" t="s">
        <v>452</v>
      </c>
      <c r="E348" s="34" t="s">
        <v>143</v>
      </c>
      <c r="F348" s="106">
        <v>23200</v>
      </c>
      <c r="G348" s="106"/>
      <c r="H348" s="106"/>
      <c r="I348" s="43">
        <f t="shared" si="42"/>
        <v>23200</v>
      </c>
    </row>
    <row r="349" spans="1:9" ht="20.25" customHeight="1">
      <c r="A349" s="26" t="s">
        <v>97</v>
      </c>
      <c r="B349" s="74">
        <v>477</v>
      </c>
      <c r="C349" s="111" t="s">
        <v>98</v>
      </c>
      <c r="D349" s="73"/>
      <c r="E349" s="73"/>
      <c r="F349" s="105">
        <f>SUM(F350,F374)</f>
        <v>77058.8</v>
      </c>
      <c r="G349" s="105">
        <f>SUM(G350,G374)</f>
        <v>3096.2999999999997</v>
      </c>
      <c r="H349" s="105"/>
      <c r="I349" s="43">
        <f t="shared" si="42"/>
        <v>80155.100000000006</v>
      </c>
    </row>
    <row r="350" spans="1:9" ht="22.5" customHeight="1">
      <c r="A350" s="26" t="s">
        <v>300</v>
      </c>
      <c r="B350" s="74">
        <v>477</v>
      </c>
      <c r="C350" s="111" t="s">
        <v>99</v>
      </c>
      <c r="D350" s="73"/>
      <c r="E350" s="73"/>
      <c r="F350" s="105">
        <f>SUM(F351)</f>
        <v>68563.8</v>
      </c>
      <c r="G350" s="105">
        <f>SUM(G351)</f>
        <v>3096.2999999999997</v>
      </c>
      <c r="H350" s="105"/>
      <c r="I350" s="43">
        <f t="shared" si="42"/>
        <v>71660.100000000006</v>
      </c>
    </row>
    <row r="351" spans="1:9" ht="45" customHeight="1">
      <c r="A351" s="30" t="s">
        <v>6</v>
      </c>
      <c r="B351" s="74">
        <v>477</v>
      </c>
      <c r="C351" s="111" t="s">
        <v>99</v>
      </c>
      <c r="D351" s="73" t="s">
        <v>365</v>
      </c>
      <c r="E351" s="73"/>
      <c r="F351" s="105">
        <f>F352+F363+F368</f>
        <v>68563.8</v>
      </c>
      <c r="G351" s="105">
        <f>G352+G363+G368</f>
        <v>3096.2999999999997</v>
      </c>
      <c r="H351" s="105"/>
      <c r="I351" s="43">
        <f t="shared" si="42"/>
        <v>71660.100000000006</v>
      </c>
    </row>
    <row r="352" spans="1:9" ht="35.25" customHeight="1">
      <c r="A352" s="28" t="s">
        <v>447</v>
      </c>
      <c r="B352" s="76">
        <v>477</v>
      </c>
      <c r="C352" s="112" t="s">
        <v>99</v>
      </c>
      <c r="D352" s="34" t="s">
        <v>441</v>
      </c>
      <c r="E352" s="73"/>
      <c r="F352" s="106">
        <f>F353+F355+F357</f>
        <v>40284.300000000003</v>
      </c>
      <c r="G352" s="106">
        <f>G353+G355+G357</f>
        <v>3112.6</v>
      </c>
      <c r="H352" s="106"/>
      <c r="I352" s="43">
        <f t="shared" si="42"/>
        <v>43396.9</v>
      </c>
    </row>
    <row r="353" spans="1:9" ht="46.5" customHeight="1">
      <c r="A353" s="115" t="s">
        <v>288</v>
      </c>
      <c r="B353" s="74">
        <v>477</v>
      </c>
      <c r="C353" s="111" t="s">
        <v>99</v>
      </c>
      <c r="D353" s="73" t="s">
        <v>448</v>
      </c>
      <c r="E353" s="73"/>
      <c r="F353" s="105">
        <f>SUM(F354)</f>
        <v>32950</v>
      </c>
      <c r="G353" s="105">
        <f>G354</f>
        <v>3050</v>
      </c>
      <c r="H353" s="105"/>
      <c r="I353" s="43">
        <f t="shared" si="42"/>
        <v>36000</v>
      </c>
    </row>
    <row r="354" spans="1:9" ht="19.5" customHeight="1">
      <c r="A354" s="28" t="s">
        <v>144</v>
      </c>
      <c r="B354" s="76">
        <v>477</v>
      </c>
      <c r="C354" s="112" t="s">
        <v>99</v>
      </c>
      <c r="D354" s="34" t="s">
        <v>448</v>
      </c>
      <c r="E354" s="34" t="s">
        <v>143</v>
      </c>
      <c r="F354" s="107">
        <v>32950</v>
      </c>
      <c r="G354" s="107">
        <v>3050</v>
      </c>
      <c r="H354" s="107"/>
      <c r="I354" s="43">
        <f t="shared" si="42"/>
        <v>36000</v>
      </c>
    </row>
    <row r="355" spans="1:9" ht="33" customHeight="1">
      <c r="A355" s="30" t="s">
        <v>7</v>
      </c>
      <c r="B355" s="74">
        <v>477</v>
      </c>
      <c r="C355" s="111" t="s">
        <v>99</v>
      </c>
      <c r="D355" s="73" t="s">
        <v>449</v>
      </c>
      <c r="E355" s="73"/>
      <c r="F355" s="105">
        <f>F356</f>
        <v>6494</v>
      </c>
      <c r="G355" s="105"/>
      <c r="H355" s="105"/>
      <c r="I355" s="43">
        <f t="shared" si="42"/>
        <v>6494</v>
      </c>
    </row>
    <row r="356" spans="1:9" ht="22.5" customHeight="1">
      <c r="A356" s="28" t="s">
        <v>144</v>
      </c>
      <c r="B356" s="76">
        <v>477</v>
      </c>
      <c r="C356" s="112" t="s">
        <v>99</v>
      </c>
      <c r="D356" s="34" t="s">
        <v>449</v>
      </c>
      <c r="E356" s="34" t="s">
        <v>532</v>
      </c>
      <c r="F356" s="106">
        <v>6494</v>
      </c>
      <c r="G356" s="106"/>
      <c r="H356" s="106"/>
      <c r="I356" s="43">
        <f t="shared" si="42"/>
        <v>6494</v>
      </c>
    </row>
    <row r="357" spans="1:9" ht="20.25" customHeight="1">
      <c r="A357" s="28" t="s">
        <v>621</v>
      </c>
      <c r="B357" s="76">
        <v>477</v>
      </c>
      <c r="C357" s="112" t="s">
        <v>99</v>
      </c>
      <c r="D357" s="34"/>
      <c r="E357" s="34"/>
      <c r="F357" s="106">
        <f>F358+F362</f>
        <v>840.3</v>
      </c>
      <c r="G357" s="106">
        <f>G358+G362</f>
        <v>62.6</v>
      </c>
      <c r="H357" s="106"/>
      <c r="I357" s="43">
        <f t="shared" si="42"/>
        <v>902.9</v>
      </c>
    </row>
    <row r="358" spans="1:9" ht="18" customHeight="1">
      <c r="A358" s="28" t="s">
        <v>634</v>
      </c>
      <c r="B358" s="76">
        <v>477</v>
      </c>
      <c r="C358" s="112" t="s">
        <v>99</v>
      </c>
      <c r="D358" s="34" t="s">
        <v>628</v>
      </c>
      <c r="E358" s="34" t="s">
        <v>596</v>
      </c>
      <c r="F358" s="107">
        <v>831.3</v>
      </c>
      <c r="G358" s="107">
        <v>62.6</v>
      </c>
      <c r="H358" s="107"/>
      <c r="I358" s="43">
        <f t="shared" si="42"/>
        <v>893.9</v>
      </c>
    </row>
    <row r="359" spans="1:9" hidden="1">
      <c r="A359" s="28" t="s">
        <v>594</v>
      </c>
      <c r="B359" s="76">
        <v>477</v>
      </c>
      <c r="C359" s="112" t="s">
        <v>99</v>
      </c>
      <c r="D359" s="34" t="s">
        <v>597</v>
      </c>
      <c r="E359" s="34" t="s">
        <v>596</v>
      </c>
      <c r="F359" s="106">
        <v>0</v>
      </c>
      <c r="G359" s="106"/>
      <c r="H359" s="106"/>
      <c r="I359" s="43">
        <f t="shared" si="42"/>
        <v>0</v>
      </c>
    </row>
    <row r="360" spans="1:9" hidden="1">
      <c r="A360" s="28" t="s">
        <v>634</v>
      </c>
      <c r="B360" s="76">
        <v>477</v>
      </c>
      <c r="C360" s="112" t="s">
        <v>99</v>
      </c>
      <c r="D360" s="34" t="s">
        <v>628</v>
      </c>
      <c r="E360" s="34" t="s">
        <v>596</v>
      </c>
      <c r="F360" s="106">
        <v>0</v>
      </c>
      <c r="G360" s="106"/>
      <c r="H360" s="106"/>
      <c r="I360" s="43">
        <f t="shared" si="42"/>
        <v>0</v>
      </c>
    </row>
    <row r="361" spans="1:9" hidden="1">
      <c r="A361" s="28" t="s">
        <v>594</v>
      </c>
      <c r="B361" s="76">
        <v>477</v>
      </c>
      <c r="C361" s="112" t="s">
        <v>99</v>
      </c>
      <c r="D361" s="34" t="s">
        <v>629</v>
      </c>
      <c r="E361" s="34" t="s">
        <v>596</v>
      </c>
      <c r="F361" s="106">
        <v>0</v>
      </c>
      <c r="G361" s="106"/>
      <c r="H361" s="106"/>
      <c r="I361" s="43">
        <f t="shared" si="42"/>
        <v>0</v>
      </c>
    </row>
    <row r="362" spans="1:9" ht="18.75" customHeight="1">
      <c r="A362" s="28" t="s">
        <v>702</v>
      </c>
      <c r="B362" s="76">
        <v>477</v>
      </c>
      <c r="C362" s="112" t="s">
        <v>99</v>
      </c>
      <c r="D362" s="34" t="s">
        <v>629</v>
      </c>
      <c r="E362" s="34" t="s">
        <v>596</v>
      </c>
      <c r="F362" s="106">
        <v>9</v>
      </c>
      <c r="G362" s="106"/>
      <c r="H362" s="106"/>
      <c r="I362" s="43">
        <f t="shared" si="42"/>
        <v>9</v>
      </c>
    </row>
    <row r="363" spans="1:9" ht="20.25" customHeight="1">
      <c r="A363" s="30" t="s">
        <v>446</v>
      </c>
      <c r="B363" s="74">
        <v>477</v>
      </c>
      <c r="C363" s="111" t="s">
        <v>99</v>
      </c>
      <c r="D363" s="73" t="s">
        <v>442</v>
      </c>
      <c r="E363" s="34"/>
      <c r="F363" s="105">
        <f>SUM(F364)+F366</f>
        <v>6585</v>
      </c>
      <c r="G363" s="105"/>
      <c r="H363" s="105"/>
      <c r="I363" s="43">
        <f t="shared" si="42"/>
        <v>6585</v>
      </c>
    </row>
    <row r="364" spans="1:9" ht="21.75" customHeight="1">
      <c r="A364" s="28" t="s">
        <v>8</v>
      </c>
      <c r="B364" s="76">
        <v>477</v>
      </c>
      <c r="C364" s="112" t="s">
        <v>99</v>
      </c>
      <c r="D364" s="34" t="s">
        <v>455</v>
      </c>
      <c r="E364" s="34"/>
      <c r="F364" s="106">
        <f t="shared" ref="F364" si="44">SUM(F365)</f>
        <v>6285</v>
      </c>
      <c r="G364" s="106"/>
      <c r="H364" s="106"/>
      <c r="I364" s="43">
        <f t="shared" si="42"/>
        <v>6285</v>
      </c>
    </row>
    <row r="365" spans="1:9" ht="16.5" customHeight="1">
      <c r="A365" s="28" t="s">
        <v>144</v>
      </c>
      <c r="B365" s="76">
        <v>477</v>
      </c>
      <c r="C365" s="112" t="s">
        <v>99</v>
      </c>
      <c r="D365" s="34" t="s">
        <v>455</v>
      </c>
      <c r="E365" s="34" t="s">
        <v>143</v>
      </c>
      <c r="F365" s="106">
        <v>6285</v>
      </c>
      <c r="G365" s="106"/>
      <c r="H365" s="106"/>
      <c r="I365" s="43">
        <f t="shared" si="42"/>
        <v>6285</v>
      </c>
    </row>
    <row r="366" spans="1:9" ht="16.5" customHeight="1">
      <c r="A366" s="28" t="s">
        <v>702</v>
      </c>
      <c r="B366" s="76"/>
      <c r="C366" s="112" t="s">
        <v>99</v>
      </c>
      <c r="D366" s="34" t="s">
        <v>731</v>
      </c>
      <c r="E366" s="34" t="s">
        <v>596</v>
      </c>
      <c r="F366" s="106">
        <v>300</v>
      </c>
      <c r="G366" s="106"/>
      <c r="H366" s="106"/>
      <c r="I366" s="43">
        <f t="shared" si="42"/>
        <v>300</v>
      </c>
    </row>
    <row r="367" spans="1:9" hidden="1">
      <c r="A367" s="28"/>
      <c r="B367" s="76"/>
      <c r="C367" s="112"/>
      <c r="D367" s="34"/>
      <c r="E367" s="34"/>
      <c r="F367" s="106"/>
      <c r="G367" s="106"/>
      <c r="H367" s="106"/>
      <c r="I367" s="43">
        <f t="shared" si="42"/>
        <v>0</v>
      </c>
    </row>
    <row r="368" spans="1:9" ht="25.5" customHeight="1">
      <c r="A368" s="30" t="s">
        <v>443</v>
      </c>
      <c r="B368" s="74">
        <v>477</v>
      </c>
      <c r="C368" s="111" t="s">
        <v>99</v>
      </c>
      <c r="D368" s="73" t="s">
        <v>445</v>
      </c>
      <c r="E368" s="34"/>
      <c r="F368" s="105">
        <f>SUM(F369)+F371</f>
        <v>21694.5</v>
      </c>
      <c r="G368" s="105">
        <f>SUM(G369)+G371</f>
        <v>-16.3</v>
      </c>
      <c r="H368" s="105"/>
      <c r="I368" s="43">
        <f t="shared" si="42"/>
        <v>21678.2</v>
      </c>
    </row>
    <row r="369" spans="1:9" ht="21.75" customHeight="1">
      <c r="A369" s="30" t="s">
        <v>9</v>
      </c>
      <c r="B369" s="76">
        <v>477</v>
      </c>
      <c r="C369" s="112" t="s">
        <v>99</v>
      </c>
      <c r="D369" s="34" t="s">
        <v>444</v>
      </c>
      <c r="E369" s="34"/>
      <c r="F369" s="106">
        <f>F370</f>
        <v>21499</v>
      </c>
      <c r="G369" s="106"/>
      <c r="H369" s="106"/>
      <c r="I369" s="43">
        <f t="shared" si="42"/>
        <v>21499</v>
      </c>
    </row>
    <row r="370" spans="1:9" ht="21" customHeight="1">
      <c r="A370" s="28" t="s">
        <v>144</v>
      </c>
      <c r="B370" s="76">
        <v>477</v>
      </c>
      <c r="C370" s="112" t="s">
        <v>99</v>
      </c>
      <c r="D370" s="34" t="s">
        <v>444</v>
      </c>
      <c r="E370" s="34" t="s">
        <v>532</v>
      </c>
      <c r="F370" s="106">
        <v>21499</v>
      </c>
      <c r="G370" s="106"/>
      <c r="H370" s="106"/>
      <c r="I370" s="43">
        <f t="shared" si="42"/>
        <v>21499</v>
      </c>
    </row>
    <row r="371" spans="1:9" ht="30" customHeight="1">
      <c r="A371" s="28" t="s">
        <v>620</v>
      </c>
      <c r="B371" s="76">
        <v>477</v>
      </c>
      <c r="C371" s="112" t="s">
        <v>99</v>
      </c>
      <c r="D371" s="34"/>
      <c r="E371" s="34"/>
      <c r="F371" s="106">
        <f>F372+F373</f>
        <v>195.5</v>
      </c>
      <c r="G371" s="106">
        <f>G372</f>
        <v>-16.3</v>
      </c>
      <c r="H371" s="106"/>
      <c r="I371" s="43">
        <f t="shared" si="42"/>
        <v>179.2</v>
      </c>
    </row>
    <row r="372" spans="1:9" ht="18" customHeight="1">
      <c r="A372" s="28" t="s">
        <v>634</v>
      </c>
      <c r="B372" s="76">
        <v>477</v>
      </c>
      <c r="C372" s="112" t="s">
        <v>99</v>
      </c>
      <c r="D372" s="34" t="s">
        <v>619</v>
      </c>
      <c r="E372" s="34" t="s">
        <v>596</v>
      </c>
      <c r="F372" s="107">
        <v>194.5</v>
      </c>
      <c r="G372" s="107">
        <v>-16.3</v>
      </c>
      <c r="H372" s="107"/>
      <c r="I372" s="43">
        <f t="shared" si="42"/>
        <v>178.2</v>
      </c>
    </row>
    <row r="373" spans="1:9" ht="18" customHeight="1">
      <c r="A373" s="28" t="s">
        <v>594</v>
      </c>
      <c r="B373" s="76">
        <v>477</v>
      </c>
      <c r="C373" s="112" t="s">
        <v>99</v>
      </c>
      <c r="D373" s="34" t="s">
        <v>595</v>
      </c>
      <c r="E373" s="34" t="s">
        <v>596</v>
      </c>
      <c r="F373" s="106">
        <v>1</v>
      </c>
      <c r="G373" s="106"/>
      <c r="H373" s="106"/>
      <c r="I373" s="43">
        <f t="shared" si="42"/>
        <v>1</v>
      </c>
    </row>
    <row r="374" spans="1:9" ht="30.75" customHeight="1">
      <c r="A374" s="117" t="s">
        <v>141</v>
      </c>
      <c r="B374" s="74">
        <v>477</v>
      </c>
      <c r="C374" s="111" t="s">
        <v>100</v>
      </c>
      <c r="D374" s="73"/>
      <c r="E374" s="73"/>
      <c r="F374" s="105">
        <f>SUM(F379)+F375</f>
        <v>8495</v>
      </c>
      <c r="G374" s="105">
        <f>SUM(G379)+G375</f>
        <v>0</v>
      </c>
      <c r="H374" s="105"/>
      <c r="I374" s="43">
        <f t="shared" si="42"/>
        <v>8495</v>
      </c>
    </row>
    <row r="375" spans="1:9" ht="45.75" hidden="1" customHeight="1">
      <c r="A375" s="26" t="s">
        <v>545</v>
      </c>
      <c r="B375" s="74">
        <v>477</v>
      </c>
      <c r="C375" s="73" t="s">
        <v>100</v>
      </c>
      <c r="D375" s="73" t="s">
        <v>546</v>
      </c>
      <c r="E375" s="73"/>
      <c r="F375" s="105">
        <f t="shared" ref="F375:G376" si="45">F376</f>
        <v>6650</v>
      </c>
      <c r="G375" s="105">
        <f t="shared" si="45"/>
        <v>0</v>
      </c>
      <c r="H375" s="105"/>
      <c r="I375" s="43">
        <f t="shared" si="42"/>
        <v>6650</v>
      </c>
    </row>
    <row r="376" spans="1:9" ht="35.25" hidden="1" customHeight="1">
      <c r="A376" s="28" t="s">
        <v>547</v>
      </c>
      <c r="B376" s="76">
        <v>477</v>
      </c>
      <c r="C376" s="34" t="s">
        <v>100</v>
      </c>
      <c r="D376" s="34" t="s">
        <v>546</v>
      </c>
      <c r="E376" s="34"/>
      <c r="F376" s="106">
        <f t="shared" si="45"/>
        <v>6650</v>
      </c>
      <c r="G376" s="106"/>
      <c r="H376" s="106"/>
      <c r="I376" s="43">
        <f t="shared" si="42"/>
        <v>6650</v>
      </c>
    </row>
    <row r="377" spans="1:9" ht="25.5" hidden="1" customHeight="1">
      <c r="A377" s="28" t="s">
        <v>144</v>
      </c>
      <c r="B377" s="76">
        <v>477</v>
      </c>
      <c r="C377" s="34" t="s">
        <v>100</v>
      </c>
      <c r="D377" s="34" t="s">
        <v>546</v>
      </c>
      <c r="E377" s="34" t="s">
        <v>532</v>
      </c>
      <c r="F377" s="106">
        <v>6650</v>
      </c>
      <c r="G377" s="106"/>
      <c r="H377" s="106"/>
      <c r="I377" s="43">
        <f t="shared" si="42"/>
        <v>6650</v>
      </c>
    </row>
    <row r="378" spans="1:9" ht="38.25" hidden="1" customHeight="1">
      <c r="A378" s="26" t="s">
        <v>281</v>
      </c>
      <c r="B378" s="74">
        <v>477</v>
      </c>
      <c r="C378" s="111" t="s">
        <v>100</v>
      </c>
      <c r="D378" s="73" t="s">
        <v>239</v>
      </c>
      <c r="E378" s="73"/>
      <c r="F378" s="105">
        <f>SUM(F379)</f>
        <v>1845</v>
      </c>
      <c r="G378" s="105">
        <f>SUM(G379)</f>
        <v>0</v>
      </c>
      <c r="H378" s="105"/>
      <c r="I378" s="43">
        <f t="shared" si="42"/>
        <v>1845</v>
      </c>
    </row>
    <row r="379" spans="1:9" ht="31.5" hidden="1" customHeight="1">
      <c r="A379" s="35" t="s">
        <v>199</v>
      </c>
      <c r="B379" s="76">
        <v>477</v>
      </c>
      <c r="C379" s="34" t="s">
        <v>100</v>
      </c>
      <c r="D379" s="34" t="s">
        <v>366</v>
      </c>
      <c r="E379" s="34"/>
      <c r="F379" s="106">
        <f>SUM(F380,F382)</f>
        <v>1845</v>
      </c>
      <c r="G379" s="106"/>
      <c r="H379" s="106"/>
      <c r="I379" s="43">
        <f t="shared" si="42"/>
        <v>1845</v>
      </c>
    </row>
    <row r="380" spans="1:9" ht="33.75" hidden="1" customHeight="1">
      <c r="A380" s="27" t="s">
        <v>187</v>
      </c>
      <c r="B380" s="76">
        <v>477</v>
      </c>
      <c r="C380" s="34" t="s">
        <v>100</v>
      </c>
      <c r="D380" s="34" t="s">
        <v>367</v>
      </c>
      <c r="E380" s="34"/>
      <c r="F380" s="106">
        <f>SUM(F381)</f>
        <v>1805</v>
      </c>
      <c r="G380" s="106"/>
      <c r="H380" s="106"/>
      <c r="I380" s="43">
        <f t="shared" si="42"/>
        <v>1805</v>
      </c>
    </row>
    <row r="381" spans="1:9" ht="33.75" hidden="1" customHeight="1">
      <c r="A381" s="27" t="s">
        <v>189</v>
      </c>
      <c r="B381" s="76">
        <v>477</v>
      </c>
      <c r="C381" s="34" t="s">
        <v>100</v>
      </c>
      <c r="D381" s="34" t="s">
        <v>367</v>
      </c>
      <c r="E381" s="34" t="s">
        <v>188</v>
      </c>
      <c r="F381" s="106">
        <v>1805</v>
      </c>
      <c r="G381" s="106"/>
      <c r="H381" s="106"/>
      <c r="I381" s="43">
        <f t="shared" si="42"/>
        <v>1805</v>
      </c>
    </row>
    <row r="382" spans="1:9" ht="25.5" hidden="1">
      <c r="A382" s="27" t="s">
        <v>171</v>
      </c>
      <c r="B382" s="76">
        <v>477</v>
      </c>
      <c r="C382" s="34" t="s">
        <v>100</v>
      </c>
      <c r="D382" s="34" t="s">
        <v>368</v>
      </c>
      <c r="E382" s="34"/>
      <c r="F382" s="106">
        <f>SUM(F383)</f>
        <v>40</v>
      </c>
      <c r="G382" s="106"/>
      <c r="H382" s="106"/>
      <c r="I382" s="43">
        <f t="shared" si="42"/>
        <v>40</v>
      </c>
    </row>
    <row r="383" spans="1:9" ht="38.25" hidden="1">
      <c r="A383" s="27" t="s">
        <v>185</v>
      </c>
      <c r="B383" s="76">
        <v>477</v>
      </c>
      <c r="C383" s="34" t="s">
        <v>100</v>
      </c>
      <c r="D383" s="34" t="s">
        <v>368</v>
      </c>
      <c r="E383" s="34" t="s">
        <v>184</v>
      </c>
      <c r="F383" s="106">
        <v>40</v>
      </c>
      <c r="G383" s="106"/>
      <c r="H383" s="106"/>
      <c r="I383" s="43">
        <f t="shared" si="42"/>
        <v>40</v>
      </c>
    </row>
    <row r="384" spans="1:9" s="8" customFormat="1" ht="21.75" hidden="1" customHeight="1">
      <c r="A384" s="41" t="s">
        <v>589</v>
      </c>
      <c r="B384" s="57"/>
      <c r="C384" s="77"/>
      <c r="D384" s="57"/>
      <c r="E384" s="57"/>
      <c r="F384" s="44"/>
      <c r="G384" s="44"/>
      <c r="H384" s="44"/>
      <c r="I384" s="44"/>
    </row>
  </sheetData>
  <mergeCells count="6">
    <mergeCell ref="H2:I2"/>
    <mergeCell ref="F5:I5"/>
    <mergeCell ref="D7:I7"/>
    <mergeCell ref="B6:I6"/>
    <mergeCell ref="A9:I9"/>
    <mergeCell ref="B3:I3"/>
  </mergeCells>
  <pageMargins left="0.39370078740157483" right="0.19685039370078741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8"/>
  <sheetViews>
    <sheetView workbookViewId="0">
      <selection activeCell="A132" sqref="A132:XFD142"/>
    </sheetView>
  </sheetViews>
  <sheetFormatPr defaultRowHeight="12.75"/>
  <cols>
    <col min="1" max="1" width="45.140625" style="166" customWidth="1"/>
    <col min="2" max="2" width="9.7109375" style="166" customWidth="1"/>
    <col min="3" max="3" width="14.5703125" style="168" customWidth="1"/>
    <col min="4" max="4" width="8.7109375" style="166" customWidth="1"/>
    <col min="5" max="5" width="13.28515625" style="137" customWidth="1"/>
    <col min="6" max="7" width="12" style="137" customWidth="1"/>
    <col min="8" max="8" width="11.7109375" style="137" customWidth="1"/>
  </cols>
  <sheetData>
    <row r="1" spans="1:8">
      <c r="A1" s="184"/>
      <c r="B1" s="184"/>
      <c r="C1" s="184"/>
      <c r="D1" s="184"/>
      <c r="G1" s="242" t="s">
        <v>710</v>
      </c>
      <c r="H1" s="243"/>
    </row>
    <row r="2" spans="1:8" ht="57.75" customHeight="1">
      <c r="A2" s="184"/>
      <c r="B2" s="184"/>
      <c r="C2" s="245" t="s">
        <v>786</v>
      </c>
      <c r="D2" s="226"/>
      <c r="E2" s="226"/>
      <c r="F2" s="226"/>
      <c r="G2" s="226"/>
      <c r="H2" s="226"/>
    </row>
    <row r="3" spans="1:8">
      <c r="E3" s="244" t="s">
        <v>711</v>
      </c>
      <c r="F3" s="244"/>
      <c r="G3" s="244"/>
      <c r="H3" s="244"/>
    </row>
    <row r="4" spans="1:8" ht="58.5" customHeight="1">
      <c r="A4" s="165"/>
      <c r="B4" s="245" t="s">
        <v>705</v>
      </c>
      <c r="C4" s="245"/>
      <c r="D4" s="245"/>
      <c r="E4" s="246"/>
      <c r="F4" s="246"/>
      <c r="G4" s="246"/>
      <c r="H4" s="247"/>
    </row>
    <row r="5" spans="1:8" ht="17.25" hidden="1" customHeight="1">
      <c r="A5" s="165"/>
      <c r="B5" s="165"/>
      <c r="D5" s="245"/>
      <c r="E5" s="245"/>
      <c r="F5" s="245"/>
      <c r="G5" s="245"/>
      <c r="H5" s="245"/>
    </row>
    <row r="6" spans="1:8" ht="57" customHeight="1">
      <c r="A6" s="248" t="s">
        <v>734</v>
      </c>
      <c r="B6" s="248"/>
      <c r="C6" s="248"/>
      <c r="D6" s="248"/>
      <c r="E6" s="248"/>
      <c r="F6" s="248"/>
      <c r="G6" s="248"/>
      <c r="H6" s="249"/>
    </row>
    <row r="7" spans="1:8" hidden="1">
      <c r="A7" s="142"/>
      <c r="B7" s="142"/>
      <c r="C7" s="142"/>
      <c r="D7" s="142"/>
      <c r="E7" s="138"/>
      <c r="F7" s="138"/>
      <c r="G7" s="138"/>
      <c r="H7" s="138"/>
    </row>
    <row r="8" spans="1:8">
      <c r="A8" s="142"/>
      <c r="B8" s="142"/>
      <c r="C8" s="142"/>
      <c r="D8" s="142"/>
      <c r="E8" s="139"/>
      <c r="F8" s="139"/>
      <c r="G8" s="139"/>
      <c r="H8" s="139" t="s">
        <v>308</v>
      </c>
    </row>
    <row r="9" spans="1:8" ht="36.75" customHeight="1">
      <c r="A9" s="74" t="s">
        <v>156</v>
      </c>
      <c r="B9" s="74" t="s">
        <v>132</v>
      </c>
      <c r="C9" s="74" t="s">
        <v>183</v>
      </c>
      <c r="D9" s="74" t="s">
        <v>133</v>
      </c>
      <c r="E9" s="36" t="s">
        <v>664</v>
      </c>
      <c r="F9" s="36" t="s">
        <v>747</v>
      </c>
      <c r="G9" s="36" t="s">
        <v>747</v>
      </c>
      <c r="H9" s="36" t="s">
        <v>748</v>
      </c>
    </row>
    <row r="10" spans="1:8" ht="30.75" customHeight="1">
      <c r="A10" s="26" t="s">
        <v>134</v>
      </c>
      <c r="B10" s="74"/>
      <c r="C10" s="74"/>
      <c r="D10" s="74"/>
      <c r="E10" s="105">
        <f>SUM(E11,E71,E79,E104,E152,E182,E242,E281,E319,E333,E339,E345)</f>
        <v>1078703.3</v>
      </c>
      <c r="F10" s="105">
        <f>SUM(F11,F71,F79,F104,F152,F182,F242,F281,F319,F333,F339,F345)</f>
        <v>27028.399999999998</v>
      </c>
      <c r="G10" s="105">
        <f>G11+G71+G79+G104+G152+G182+G242+G281+G319+G333+G339+G345</f>
        <v>11566</v>
      </c>
      <c r="H10" s="105">
        <f>E10+F10+G10</f>
        <v>1117297.7</v>
      </c>
    </row>
    <row r="11" spans="1:8" ht="21" customHeight="1">
      <c r="A11" s="26" t="s">
        <v>135</v>
      </c>
      <c r="B11" s="73" t="s">
        <v>136</v>
      </c>
      <c r="C11" s="73"/>
      <c r="D11" s="73"/>
      <c r="E11" s="105">
        <f>SUM(E12,E19,E27,E40,E60,E65,E54)</f>
        <v>61735.5</v>
      </c>
      <c r="F11" s="105">
        <f>SUM(F12,F19,F27,F40,F60,F65,F54)</f>
        <v>-0.5</v>
      </c>
      <c r="G11" s="105"/>
      <c r="H11" s="105">
        <f t="shared" ref="H11:H74" si="0">E11+F11+G11</f>
        <v>61735</v>
      </c>
    </row>
    <row r="12" spans="1:8" ht="38.25" hidden="1" customHeight="1">
      <c r="A12" s="26" t="s">
        <v>137</v>
      </c>
      <c r="B12" s="73" t="s">
        <v>138</v>
      </c>
      <c r="C12" s="73"/>
      <c r="D12" s="73"/>
      <c r="E12" s="105">
        <f>SUM(E14)</f>
        <v>2332</v>
      </c>
      <c r="F12" s="105"/>
      <c r="G12" s="105"/>
      <c r="H12" s="105">
        <f t="shared" si="0"/>
        <v>2332</v>
      </c>
    </row>
    <row r="13" spans="1:8" ht="32.25" hidden="1" customHeight="1">
      <c r="A13" s="26" t="s">
        <v>282</v>
      </c>
      <c r="B13" s="73" t="s">
        <v>138</v>
      </c>
      <c r="C13" s="73" t="s">
        <v>231</v>
      </c>
      <c r="D13" s="73"/>
      <c r="E13" s="105">
        <f>SUM(E14)</f>
        <v>2332</v>
      </c>
      <c r="F13" s="105"/>
      <c r="G13" s="105"/>
      <c r="H13" s="105">
        <f t="shared" si="0"/>
        <v>2332</v>
      </c>
    </row>
    <row r="14" spans="1:8" ht="22.5" hidden="1" customHeight="1">
      <c r="A14" s="27" t="s">
        <v>139</v>
      </c>
      <c r="B14" s="34" t="s">
        <v>138</v>
      </c>
      <c r="C14" s="34" t="s">
        <v>232</v>
      </c>
      <c r="D14" s="34"/>
      <c r="E14" s="106">
        <f>SUM(E15,E17)</f>
        <v>2332</v>
      </c>
      <c r="F14" s="106"/>
      <c r="G14" s="106"/>
      <c r="H14" s="105">
        <f t="shared" si="0"/>
        <v>2332</v>
      </c>
    </row>
    <row r="15" spans="1:8" ht="30.75" hidden="1" customHeight="1">
      <c r="A15" s="27" t="s">
        <v>187</v>
      </c>
      <c r="B15" s="34" t="s">
        <v>138</v>
      </c>
      <c r="C15" s="34" t="s">
        <v>233</v>
      </c>
      <c r="D15" s="34"/>
      <c r="E15" s="106">
        <f>SUM(E16)</f>
        <v>1807</v>
      </c>
      <c r="F15" s="106"/>
      <c r="G15" s="106"/>
      <c r="H15" s="105">
        <f t="shared" si="0"/>
        <v>1807</v>
      </c>
    </row>
    <row r="16" spans="1:8" ht="30" hidden="1" customHeight="1">
      <c r="A16" s="27" t="s">
        <v>189</v>
      </c>
      <c r="B16" s="34" t="s">
        <v>138</v>
      </c>
      <c r="C16" s="34" t="s">
        <v>233</v>
      </c>
      <c r="D16" s="34" t="s">
        <v>188</v>
      </c>
      <c r="E16" s="106">
        <v>1807</v>
      </c>
      <c r="F16" s="106"/>
      <c r="G16" s="106"/>
      <c r="H16" s="105">
        <f t="shared" si="0"/>
        <v>1807</v>
      </c>
    </row>
    <row r="17" spans="1:8" ht="28.5" hidden="1" customHeight="1">
      <c r="A17" s="27" t="s">
        <v>171</v>
      </c>
      <c r="B17" s="34" t="s">
        <v>138</v>
      </c>
      <c r="C17" s="34" t="s">
        <v>234</v>
      </c>
      <c r="D17" s="34"/>
      <c r="E17" s="106">
        <f>E18</f>
        <v>525</v>
      </c>
      <c r="F17" s="106"/>
      <c r="G17" s="106"/>
      <c r="H17" s="105">
        <f t="shared" si="0"/>
        <v>525</v>
      </c>
    </row>
    <row r="18" spans="1:8" ht="32.25" hidden="1" customHeight="1">
      <c r="A18" s="27" t="s">
        <v>185</v>
      </c>
      <c r="B18" s="34" t="s">
        <v>138</v>
      </c>
      <c r="C18" s="34" t="s">
        <v>234</v>
      </c>
      <c r="D18" s="34" t="s">
        <v>184</v>
      </c>
      <c r="E18" s="106">
        <v>525</v>
      </c>
      <c r="F18" s="106"/>
      <c r="G18" s="106"/>
      <c r="H18" s="105">
        <f t="shared" si="0"/>
        <v>525</v>
      </c>
    </row>
    <row r="19" spans="1:8" ht="54.75" hidden="1" customHeight="1">
      <c r="A19" s="26" t="s">
        <v>181</v>
      </c>
      <c r="B19" s="73" t="s">
        <v>312</v>
      </c>
      <c r="C19" s="73"/>
      <c r="D19" s="73"/>
      <c r="E19" s="105">
        <f>SUM(E21)</f>
        <v>2006</v>
      </c>
      <c r="F19" s="105">
        <f>SUM(F21)</f>
        <v>0</v>
      </c>
      <c r="G19" s="105"/>
      <c r="H19" s="105">
        <f t="shared" si="0"/>
        <v>2006</v>
      </c>
    </row>
    <row r="20" spans="1:8" ht="28.5" hidden="1" customHeight="1">
      <c r="A20" s="26" t="s">
        <v>282</v>
      </c>
      <c r="B20" s="73" t="s">
        <v>312</v>
      </c>
      <c r="C20" s="73" t="s">
        <v>231</v>
      </c>
      <c r="D20" s="73"/>
      <c r="E20" s="105">
        <f>SUM(E21)</f>
        <v>2006</v>
      </c>
      <c r="F20" s="105"/>
      <c r="G20" s="105"/>
      <c r="H20" s="105">
        <f t="shared" si="0"/>
        <v>2006</v>
      </c>
    </row>
    <row r="21" spans="1:8" ht="27" hidden="1" customHeight="1">
      <c r="A21" s="27" t="s">
        <v>311</v>
      </c>
      <c r="B21" s="34" t="s">
        <v>312</v>
      </c>
      <c r="C21" s="34" t="s">
        <v>235</v>
      </c>
      <c r="D21" s="34"/>
      <c r="E21" s="106">
        <f>SUM(E22,E24)+E26</f>
        <v>2006</v>
      </c>
      <c r="F21" s="106"/>
      <c r="G21" s="106"/>
      <c r="H21" s="105">
        <f t="shared" si="0"/>
        <v>2006</v>
      </c>
    </row>
    <row r="22" spans="1:8" ht="33" hidden="1" customHeight="1">
      <c r="A22" s="27" t="s">
        <v>187</v>
      </c>
      <c r="B22" s="34" t="s">
        <v>312</v>
      </c>
      <c r="C22" s="34" t="s">
        <v>236</v>
      </c>
      <c r="D22" s="34"/>
      <c r="E22" s="106">
        <f>SUM(E23)</f>
        <v>1591</v>
      </c>
      <c r="F22" s="106"/>
      <c r="G22" s="106"/>
      <c r="H22" s="105">
        <f t="shared" si="0"/>
        <v>1591</v>
      </c>
    </row>
    <row r="23" spans="1:8" ht="28.5" hidden="1" customHeight="1">
      <c r="A23" s="27" t="s">
        <v>189</v>
      </c>
      <c r="B23" s="34" t="s">
        <v>312</v>
      </c>
      <c r="C23" s="34" t="s">
        <v>236</v>
      </c>
      <c r="D23" s="34" t="s">
        <v>188</v>
      </c>
      <c r="E23" s="106">
        <v>1591</v>
      </c>
      <c r="F23" s="106"/>
      <c r="G23" s="106"/>
      <c r="H23" s="105">
        <f t="shared" si="0"/>
        <v>1591</v>
      </c>
    </row>
    <row r="24" spans="1:8" ht="27.75" hidden="1" customHeight="1">
      <c r="A24" s="27" t="s">
        <v>171</v>
      </c>
      <c r="B24" s="34" t="s">
        <v>312</v>
      </c>
      <c r="C24" s="34" t="s">
        <v>237</v>
      </c>
      <c r="D24" s="34"/>
      <c r="E24" s="106">
        <f>E25</f>
        <v>415</v>
      </c>
      <c r="F24" s="106"/>
      <c r="G24" s="106"/>
      <c r="H24" s="105">
        <f t="shared" si="0"/>
        <v>415</v>
      </c>
    </row>
    <row r="25" spans="1:8" ht="30.75" hidden="1" customHeight="1">
      <c r="A25" s="27" t="s">
        <v>185</v>
      </c>
      <c r="B25" s="34" t="s">
        <v>312</v>
      </c>
      <c r="C25" s="34" t="s">
        <v>237</v>
      </c>
      <c r="D25" s="34" t="s">
        <v>184</v>
      </c>
      <c r="E25" s="106">
        <v>415</v>
      </c>
      <c r="F25" s="106"/>
      <c r="G25" s="106"/>
      <c r="H25" s="105">
        <f t="shared" si="0"/>
        <v>415</v>
      </c>
    </row>
    <row r="26" spans="1:8" ht="45.75" hidden="1" customHeight="1">
      <c r="A26" s="27" t="s">
        <v>632</v>
      </c>
      <c r="B26" s="112" t="s">
        <v>312</v>
      </c>
      <c r="C26" s="34" t="s">
        <v>631</v>
      </c>
      <c r="D26" s="34" t="s">
        <v>184</v>
      </c>
      <c r="E26" s="106">
        <v>0</v>
      </c>
      <c r="F26" s="106"/>
      <c r="G26" s="106"/>
      <c r="H26" s="105">
        <f t="shared" si="0"/>
        <v>0</v>
      </c>
    </row>
    <row r="27" spans="1:8" ht="42" hidden="1" customHeight="1">
      <c r="A27" s="26" t="s">
        <v>313</v>
      </c>
      <c r="B27" s="73" t="s">
        <v>314</v>
      </c>
      <c r="C27" s="73"/>
      <c r="D27" s="73"/>
      <c r="E27" s="105">
        <f>SUM(E28)</f>
        <v>42152</v>
      </c>
      <c r="F27" s="105">
        <f>SUM(F28)</f>
        <v>0</v>
      </c>
      <c r="G27" s="105"/>
      <c r="H27" s="105">
        <f t="shared" si="0"/>
        <v>42152</v>
      </c>
    </row>
    <row r="28" spans="1:8" ht="31.5" hidden="1" customHeight="1">
      <c r="A28" s="26" t="s">
        <v>283</v>
      </c>
      <c r="B28" s="73" t="s">
        <v>314</v>
      </c>
      <c r="C28" s="73" t="s">
        <v>239</v>
      </c>
      <c r="D28" s="73"/>
      <c r="E28" s="105">
        <f>SUM(E29,E34)</f>
        <v>42152</v>
      </c>
      <c r="F28" s="105">
        <f>SUM(F29,F34)</f>
        <v>0</v>
      </c>
      <c r="G28" s="105"/>
      <c r="H28" s="105">
        <f t="shared" si="0"/>
        <v>42152</v>
      </c>
    </row>
    <row r="29" spans="1:8" ht="41.25" hidden="1" customHeight="1">
      <c r="A29" s="27" t="s">
        <v>315</v>
      </c>
      <c r="B29" s="34" t="s">
        <v>314</v>
      </c>
      <c r="C29" s="34" t="s">
        <v>240</v>
      </c>
      <c r="D29" s="34"/>
      <c r="E29" s="106">
        <f>E30</f>
        <v>2249</v>
      </c>
      <c r="F29" s="106"/>
      <c r="G29" s="106"/>
      <c r="H29" s="105">
        <f t="shared" si="0"/>
        <v>2249</v>
      </c>
    </row>
    <row r="30" spans="1:8" ht="33" hidden="1" customHeight="1">
      <c r="A30" s="27" t="s">
        <v>187</v>
      </c>
      <c r="B30" s="34" t="s">
        <v>314</v>
      </c>
      <c r="C30" s="34" t="s">
        <v>241</v>
      </c>
      <c r="D30" s="34"/>
      <c r="E30" s="106">
        <f>E31+E33</f>
        <v>2249</v>
      </c>
      <c r="F30" s="106"/>
      <c r="G30" s="106"/>
      <c r="H30" s="105">
        <f t="shared" si="0"/>
        <v>2249</v>
      </c>
    </row>
    <row r="31" spans="1:8" ht="32.25" hidden="1" customHeight="1">
      <c r="A31" s="27" t="s">
        <v>189</v>
      </c>
      <c r="B31" s="34" t="s">
        <v>314</v>
      </c>
      <c r="C31" s="34" t="s">
        <v>241</v>
      </c>
      <c r="D31" s="34" t="s">
        <v>188</v>
      </c>
      <c r="E31" s="106">
        <v>1249</v>
      </c>
      <c r="F31" s="106"/>
      <c r="G31" s="106"/>
      <c r="H31" s="105">
        <f t="shared" si="0"/>
        <v>1249</v>
      </c>
    </row>
    <row r="32" spans="1:8" ht="42" hidden="1" customHeight="1">
      <c r="A32" s="27" t="s">
        <v>171</v>
      </c>
      <c r="B32" s="34" t="s">
        <v>314</v>
      </c>
      <c r="C32" s="34" t="s">
        <v>242</v>
      </c>
      <c r="D32" s="34"/>
      <c r="E32" s="106"/>
      <c r="F32" s="106"/>
      <c r="G32" s="106"/>
      <c r="H32" s="105">
        <f t="shared" si="0"/>
        <v>0</v>
      </c>
    </row>
    <row r="33" spans="1:8" ht="29.25" hidden="1" customHeight="1">
      <c r="A33" s="27" t="s">
        <v>189</v>
      </c>
      <c r="B33" s="34" t="s">
        <v>314</v>
      </c>
      <c r="C33" s="34" t="s">
        <v>242</v>
      </c>
      <c r="D33" s="34" t="s">
        <v>693</v>
      </c>
      <c r="E33" s="106">
        <v>1000</v>
      </c>
      <c r="F33" s="106"/>
      <c r="G33" s="106"/>
      <c r="H33" s="105">
        <f t="shared" si="0"/>
        <v>1000</v>
      </c>
    </row>
    <row r="34" spans="1:8" ht="23.25" hidden="1" customHeight="1">
      <c r="A34" s="27" t="s">
        <v>182</v>
      </c>
      <c r="B34" s="34" t="s">
        <v>314</v>
      </c>
      <c r="C34" s="34" t="s">
        <v>243</v>
      </c>
      <c r="D34" s="34"/>
      <c r="E34" s="106">
        <f>SUM(E35,E37)</f>
        <v>39903</v>
      </c>
      <c r="F34" s="106"/>
      <c r="G34" s="106"/>
      <c r="H34" s="105">
        <f t="shared" si="0"/>
        <v>39903</v>
      </c>
    </row>
    <row r="35" spans="1:8" ht="29.25" hidden="1" customHeight="1">
      <c r="A35" s="27" t="s">
        <v>187</v>
      </c>
      <c r="B35" s="34" t="s">
        <v>314</v>
      </c>
      <c r="C35" s="34" t="s">
        <v>244</v>
      </c>
      <c r="D35" s="34"/>
      <c r="E35" s="106">
        <f>SUM(E36)</f>
        <v>29578</v>
      </c>
      <c r="F35" s="106"/>
      <c r="G35" s="106"/>
      <c r="H35" s="105">
        <f t="shared" si="0"/>
        <v>29578</v>
      </c>
    </row>
    <row r="36" spans="1:8" ht="32.25" hidden="1" customHeight="1">
      <c r="A36" s="27" t="s">
        <v>189</v>
      </c>
      <c r="B36" s="34" t="s">
        <v>314</v>
      </c>
      <c r="C36" s="34" t="s">
        <v>244</v>
      </c>
      <c r="D36" s="34" t="s">
        <v>188</v>
      </c>
      <c r="E36" s="106">
        <v>29578</v>
      </c>
      <c r="F36" s="106"/>
      <c r="G36" s="106"/>
      <c r="H36" s="105">
        <f t="shared" si="0"/>
        <v>29578</v>
      </c>
    </row>
    <row r="37" spans="1:8" ht="30" hidden="1" customHeight="1">
      <c r="A37" s="27" t="s">
        <v>171</v>
      </c>
      <c r="B37" s="34" t="s">
        <v>314</v>
      </c>
      <c r="C37" s="34" t="s">
        <v>245</v>
      </c>
      <c r="D37" s="34"/>
      <c r="E37" s="114">
        <f>E38+E39</f>
        <v>10325</v>
      </c>
      <c r="F37" s="114"/>
      <c r="G37" s="114"/>
      <c r="H37" s="105">
        <f t="shared" si="0"/>
        <v>10325</v>
      </c>
    </row>
    <row r="38" spans="1:8" ht="30.75" hidden="1" customHeight="1">
      <c r="A38" s="27" t="s">
        <v>185</v>
      </c>
      <c r="B38" s="34" t="s">
        <v>314</v>
      </c>
      <c r="C38" s="34" t="s">
        <v>245</v>
      </c>
      <c r="D38" s="34" t="s">
        <v>184</v>
      </c>
      <c r="E38" s="106">
        <v>9945</v>
      </c>
      <c r="F38" s="106"/>
      <c r="G38" s="106"/>
      <c r="H38" s="105">
        <f t="shared" si="0"/>
        <v>9945</v>
      </c>
    </row>
    <row r="39" spans="1:8" ht="21.75" hidden="1" customHeight="1">
      <c r="A39" s="27" t="s">
        <v>30</v>
      </c>
      <c r="B39" s="34" t="s">
        <v>314</v>
      </c>
      <c r="C39" s="34" t="s">
        <v>245</v>
      </c>
      <c r="D39" s="34" t="s">
        <v>200</v>
      </c>
      <c r="E39" s="106">
        <v>380</v>
      </c>
      <c r="F39" s="106"/>
      <c r="G39" s="106"/>
      <c r="H39" s="105">
        <f t="shared" si="0"/>
        <v>380</v>
      </c>
    </row>
    <row r="40" spans="1:8" ht="45" hidden="1" customHeight="1">
      <c r="A40" s="30" t="s">
        <v>331</v>
      </c>
      <c r="B40" s="73" t="s">
        <v>316</v>
      </c>
      <c r="C40" s="73"/>
      <c r="D40" s="73"/>
      <c r="E40" s="105">
        <f>SUM(E42,E48)</f>
        <v>10412</v>
      </c>
      <c r="F40" s="105">
        <f>SUM(F42,F48)</f>
        <v>0</v>
      </c>
      <c r="G40" s="105"/>
      <c r="H40" s="105">
        <f t="shared" si="0"/>
        <v>10412</v>
      </c>
    </row>
    <row r="41" spans="1:8" ht="31.5" hidden="1" customHeight="1">
      <c r="A41" s="26" t="s">
        <v>281</v>
      </c>
      <c r="B41" s="73" t="s">
        <v>316</v>
      </c>
      <c r="C41" s="73" t="s">
        <v>239</v>
      </c>
      <c r="D41" s="73"/>
      <c r="E41" s="105">
        <f>SUM(E42)</f>
        <v>8407</v>
      </c>
      <c r="F41" s="105"/>
      <c r="G41" s="105"/>
      <c r="H41" s="105">
        <f t="shared" si="0"/>
        <v>8407</v>
      </c>
    </row>
    <row r="42" spans="1:8" ht="30" hidden="1" customHeight="1">
      <c r="A42" s="28" t="s">
        <v>191</v>
      </c>
      <c r="B42" s="34" t="s">
        <v>316</v>
      </c>
      <c r="C42" s="34" t="s">
        <v>264</v>
      </c>
      <c r="D42" s="34"/>
      <c r="E42" s="106">
        <f>SUM(E43,E45)</f>
        <v>8407</v>
      </c>
      <c r="F42" s="106"/>
      <c r="G42" s="106"/>
      <c r="H42" s="105">
        <f t="shared" si="0"/>
        <v>8407</v>
      </c>
    </row>
    <row r="43" spans="1:8" ht="29.25" hidden="1" customHeight="1">
      <c r="A43" s="27" t="s">
        <v>187</v>
      </c>
      <c r="B43" s="34" t="s">
        <v>316</v>
      </c>
      <c r="C43" s="34" t="s">
        <v>265</v>
      </c>
      <c r="D43" s="34"/>
      <c r="E43" s="106">
        <f>SUM(E44)</f>
        <v>7747</v>
      </c>
      <c r="F43" s="106"/>
      <c r="G43" s="106"/>
      <c r="H43" s="105">
        <f t="shared" si="0"/>
        <v>7747</v>
      </c>
    </row>
    <row r="44" spans="1:8" ht="27.75" hidden="1" customHeight="1">
      <c r="A44" s="27" t="s">
        <v>189</v>
      </c>
      <c r="B44" s="34" t="s">
        <v>316</v>
      </c>
      <c r="C44" s="34" t="s">
        <v>265</v>
      </c>
      <c r="D44" s="34" t="s">
        <v>188</v>
      </c>
      <c r="E44" s="106">
        <v>7747</v>
      </c>
      <c r="F44" s="106"/>
      <c r="G44" s="106"/>
      <c r="H44" s="105">
        <f t="shared" si="0"/>
        <v>7747</v>
      </c>
    </row>
    <row r="45" spans="1:8" ht="26.25" hidden="1" customHeight="1">
      <c r="A45" s="27" t="s">
        <v>171</v>
      </c>
      <c r="B45" s="34" t="s">
        <v>316</v>
      </c>
      <c r="C45" s="34" t="s">
        <v>266</v>
      </c>
      <c r="D45" s="34"/>
      <c r="E45" s="106">
        <f>E46+E47</f>
        <v>660</v>
      </c>
      <c r="F45" s="106"/>
      <c r="G45" s="106"/>
      <c r="H45" s="105">
        <f t="shared" si="0"/>
        <v>660</v>
      </c>
    </row>
    <row r="46" spans="1:8" ht="30.75" hidden="1" customHeight="1">
      <c r="A46" s="27" t="s">
        <v>185</v>
      </c>
      <c r="B46" s="34" t="s">
        <v>316</v>
      </c>
      <c r="C46" s="34" t="s">
        <v>266</v>
      </c>
      <c r="D46" s="34" t="s">
        <v>184</v>
      </c>
      <c r="E46" s="106">
        <v>650</v>
      </c>
      <c r="F46" s="106"/>
      <c r="G46" s="106"/>
      <c r="H46" s="105">
        <f t="shared" si="0"/>
        <v>650</v>
      </c>
    </row>
    <row r="47" spans="1:8" ht="20.100000000000001" hidden="1" customHeight="1">
      <c r="A47" s="27" t="s">
        <v>30</v>
      </c>
      <c r="B47" s="34" t="s">
        <v>316</v>
      </c>
      <c r="C47" s="34" t="s">
        <v>266</v>
      </c>
      <c r="D47" s="34" t="s">
        <v>200</v>
      </c>
      <c r="E47" s="106">
        <v>10</v>
      </c>
      <c r="F47" s="106"/>
      <c r="G47" s="106"/>
      <c r="H47" s="105">
        <f t="shared" si="0"/>
        <v>10</v>
      </c>
    </row>
    <row r="48" spans="1:8" ht="30" hidden="1" customHeight="1">
      <c r="A48" s="26" t="s">
        <v>280</v>
      </c>
      <c r="B48" s="73" t="s">
        <v>316</v>
      </c>
      <c r="C48" s="73" t="s">
        <v>38</v>
      </c>
      <c r="D48" s="34"/>
      <c r="E48" s="105">
        <f>SUM(E49)</f>
        <v>2005</v>
      </c>
      <c r="F48" s="105"/>
      <c r="G48" s="105"/>
      <c r="H48" s="105">
        <f t="shared" si="0"/>
        <v>2005</v>
      </c>
    </row>
    <row r="49" spans="1:8" ht="28.5" hidden="1" customHeight="1">
      <c r="A49" s="27" t="s">
        <v>192</v>
      </c>
      <c r="B49" s="34" t="s">
        <v>316</v>
      </c>
      <c r="C49" s="34" t="s">
        <v>246</v>
      </c>
      <c r="D49" s="34"/>
      <c r="E49" s="106">
        <f>SUM(E51,E53)</f>
        <v>2005</v>
      </c>
      <c r="F49" s="106"/>
      <c r="G49" s="106"/>
      <c r="H49" s="105">
        <f t="shared" si="0"/>
        <v>2005</v>
      </c>
    </row>
    <row r="50" spans="1:8" ht="31.5" hidden="1" customHeight="1">
      <c r="A50" s="27" t="s">
        <v>187</v>
      </c>
      <c r="B50" s="34" t="s">
        <v>316</v>
      </c>
      <c r="C50" s="34" t="s">
        <v>247</v>
      </c>
      <c r="D50" s="34"/>
      <c r="E50" s="106">
        <f>SUM(E51)</f>
        <v>1505</v>
      </c>
      <c r="F50" s="106"/>
      <c r="G50" s="106"/>
      <c r="H50" s="105">
        <f t="shared" si="0"/>
        <v>1505</v>
      </c>
    </row>
    <row r="51" spans="1:8" ht="33" hidden="1" customHeight="1">
      <c r="A51" s="27" t="s">
        <v>189</v>
      </c>
      <c r="B51" s="34" t="s">
        <v>316</v>
      </c>
      <c r="C51" s="34" t="s">
        <v>247</v>
      </c>
      <c r="D51" s="34" t="s">
        <v>188</v>
      </c>
      <c r="E51" s="106">
        <v>1505</v>
      </c>
      <c r="F51" s="106"/>
      <c r="G51" s="106"/>
      <c r="H51" s="105">
        <f t="shared" si="0"/>
        <v>1505</v>
      </c>
    </row>
    <row r="52" spans="1:8" ht="29.25" hidden="1" customHeight="1">
      <c r="A52" s="27" t="s">
        <v>171</v>
      </c>
      <c r="B52" s="34" t="s">
        <v>316</v>
      </c>
      <c r="C52" s="34" t="s">
        <v>471</v>
      </c>
      <c r="D52" s="34"/>
      <c r="E52" s="106">
        <f>E53</f>
        <v>500</v>
      </c>
      <c r="F52" s="106"/>
      <c r="G52" s="106"/>
      <c r="H52" s="105">
        <f t="shared" si="0"/>
        <v>500</v>
      </c>
    </row>
    <row r="53" spans="1:8" ht="27" hidden="1" customHeight="1">
      <c r="A53" s="27" t="s">
        <v>185</v>
      </c>
      <c r="B53" s="34" t="s">
        <v>316</v>
      </c>
      <c r="C53" s="34" t="s">
        <v>471</v>
      </c>
      <c r="D53" s="34" t="s">
        <v>184</v>
      </c>
      <c r="E53" s="106">
        <v>500</v>
      </c>
      <c r="F53" s="106"/>
      <c r="G53" s="106"/>
      <c r="H53" s="105">
        <f t="shared" si="0"/>
        <v>500</v>
      </c>
    </row>
    <row r="54" spans="1:8" ht="24" hidden="1" customHeight="1">
      <c r="A54" s="115" t="s">
        <v>40</v>
      </c>
      <c r="B54" s="73" t="s">
        <v>39</v>
      </c>
      <c r="C54" s="73"/>
      <c r="D54" s="34"/>
      <c r="E54" s="105">
        <f>SUM(E55)</f>
        <v>1430</v>
      </c>
      <c r="F54" s="105"/>
      <c r="G54" s="105"/>
      <c r="H54" s="105">
        <f t="shared" si="0"/>
        <v>1430</v>
      </c>
    </row>
    <row r="55" spans="1:8" ht="30" hidden="1" customHeight="1">
      <c r="A55" s="116" t="s">
        <v>512</v>
      </c>
      <c r="B55" s="34" t="s">
        <v>39</v>
      </c>
      <c r="C55" s="34" t="s">
        <v>248</v>
      </c>
      <c r="D55" s="34"/>
      <c r="E55" s="106">
        <f>SUM(E56,E58)</f>
        <v>1430</v>
      </c>
      <c r="F55" s="106"/>
      <c r="G55" s="106"/>
      <c r="H55" s="105">
        <f t="shared" si="0"/>
        <v>1430</v>
      </c>
    </row>
    <row r="56" spans="1:8" ht="30" hidden="1" customHeight="1">
      <c r="A56" s="116" t="s">
        <v>513</v>
      </c>
      <c r="B56" s="34" t="s">
        <v>39</v>
      </c>
      <c r="C56" s="34" t="s">
        <v>514</v>
      </c>
      <c r="D56" s="73"/>
      <c r="E56" s="106">
        <f>E57</f>
        <v>659</v>
      </c>
      <c r="F56" s="106"/>
      <c r="G56" s="106"/>
      <c r="H56" s="105">
        <f t="shared" si="0"/>
        <v>659</v>
      </c>
    </row>
    <row r="57" spans="1:8" ht="30" hidden="1" customHeight="1">
      <c r="A57" s="27" t="s">
        <v>185</v>
      </c>
      <c r="B57" s="34" t="s">
        <v>39</v>
      </c>
      <c r="C57" s="34" t="s">
        <v>469</v>
      </c>
      <c r="D57" s="34" t="s">
        <v>184</v>
      </c>
      <c r="E57" s="106">
        <v>659</v>
      </c>
      <c r="F57" s="106"/>
      <c r="G57" s="106"/>
      <c r="H57" s="105">
        <f t="shared" si="0"/>
        <v>659</v>
      </c>
    </row>
    <row r="58" spans="1:8" ht="33" hidden="1" customHeight="1">
      <c r="A58" s="27" t="s">
        <v>511</v>
      </c>
      <c r="B58" s="34" t="s">
        <v>39</v>
      </c>
      <c r="C58" s="34" t="s">
        <v>515</v>
      </c>
      <c r="D58" s="34"/>
      <c r="E58" s="106">
        <f>E59</f>
        <v>771</v>
      </c>
      <c r="F58" s="106"/>
      <c r="G58" s="106"/>
      <c r="H58" s="105">
        <f t="shared" si="0"/>
        <v>771</v>
      </c>
    </row>
    <row r="59" spans="1:8" ht="33.75" hidden="1" customHeight="1">
      <c r="A59" s="27" t="s">
        <v>185</v>
      </c>
      <c r="B59" s="34" t="s">
        <v>39</v>
      </c>
      <c r="C59" s="34" t="s">
        <v>469</v>
      </c>
      <c r="D59" s="34" t="s">
        <v>184</v>
      </c>
      <c r="E59" s="106">
        <v>771</v>
      </c>
      <c r="F59" s="106"/>
      <c r="G59" s="106"/>
      <c r="H59" s="105">
        <f t="shared" si="0"/>
        <v>771</v>
      </c>
    </row>
    <row r="60" spans="1:8" ht="23.25" hidden="1" customHeight="1">
      <c r="A60" s="26" t="s">
        <v>29</v>
      </c>
      <c r="B60" s="73" t="s">
        <v>317</v>
      </c>
      <c r="C60" s="73"/>
      <c r="D60" s="73"/>
      <c r="E60" s="105">
        <f>E61</f>
        <v>3000</v>
      </c>
      <c r="F60" s="105"/>
      <c r="G60" s="105"/>
      <c r="H60" s="105">
        <f t="shared" si="0"/>
        <v>3000</v>
      </c>
    </row>
    <row r="61" spans="1:8" ht="20.25" hidden="1" customHeight="1">
      <c r="A61" s="27" t="s">
        <v>15</v>
      </c>
      <c r="B61" s="34" t="s">
        <v>317</v>
      </c>
      <c r="C61" s="34" t="s">
        <v>249</v>
      </c>
      <c r="D61" s="34"/>
      <c r="E61" s="106">
        <f>E62</f>
        <v>3000</v>
      </c>
      <c r="F61" s="106"/>
      <c r="G61" s="106"/>
      <c r="H61" s="105">
        <f t="shared" si="0"/>
        <v>3000</v>
      </c>
    </row>
    <row r="62" spans="1:8" ht="17.25" hidden="1" customHeight="1">
      <c r="A62" s="27" t="s">
        <v>29</v>
      </c>
      <c r="B62" s="34" t="s">
        <v>317</v>
      </c>
      <c r="C62" s="34" t="s">
        <v>250</v>
      </c>
      <c r="D62" s="34"/>
      <c r="E62" s="106">
        <f>E63</f>
        <v>3000</v>
      </c>
      <c r="F62" s="106"/>
      <c r="G62" s="106"/>
      <c r="H62" s="105">
        <f t="shared" si="0"/>
        <v>3000</v>
      </c>
    </row>
    <row r="63" spans="1:8" ht="20.25" hidden="1" customHeight="1">
      <c r="A63" s="27" t="s">
        <v>318</v>
      </c>
      <c r="B63" s="34" t="s">
        <v>317</v>
      </c>
      <c r="C63" s="34" t="s">
        <v>251</v>
      </c>
      <c r="D63" s="34"/>
      <c r="E63" s="106">
        <f>E64</f>
        <v>3000</v>
      </c>
      <c r="F63" s="106"/>
      <c r="G63" s="106"/>
      <c r="H63" s="105">
        <f t="shared" si="0"/>
        <v>3000</v>
      </c>
    </row>
    <row r="64" spans="1:8" ht="21.75" hidden="1" customHeight="1">
      <c r="A64" s="35" t="s">
        <v>79</v>
      </c>
      <c r="B64" s="34" t="s">
        <v>317</v>
      </c>
      <c r="C64" s="34" t="s">
        <v>251</v>
      </c>
      <c r="D64" s="34" t="s">
        <v>77</v>
      </c>
      <c r="E64" s="106">
        <v>3000</v>
      </c>
      <c r="F64" s="106"/>
      <c r="G64" s="106"/>
      <c r="H64" s="105">
        <f t="shared" si="0"/>
        <v>3000</v>
      </c>
    </row>
    <row r="65" spans="1:8" ht="20.25" customHeight="1">
      <c r="A65" s="117" t="s">
        <v>223</v>
      </c>
      <c r="B65" s="73" t="s">
        <v>129</v>
      </c>
      <c r="C65" s="73"/>
      <c r="D65" s="73"/>
      <c r="E65" s="105">
        <f>SUM(E67)</f>
        <v>403.5</v>
      </c>
      <c r="F65" s="105">
        <f>SUM(F67)</f>
        <v>-0.5</v>
      </c>
      <c r="G65" s="105"/>
      <c r="H65" s="105">
        <f t="shared" si="0"/>
        <v>403</v>
      </c>
    </row>
    <row r="66" spans="1:8" ht="27.75" customHeight="1">
      <c r="A66" s="26" t="s">
        <v>280</v>
      </c>
      <c r="B66" s="34" t="s">
        <v>129</v>
      </c>
      <c r="C66" s="34" t="s">
        <v>252</v>
      </c>
      <c r="D66" s="34"/>
      <c r="E66" s="106">
        <f t="shared" ref="E66:F67" si="1">E67</f>
        <v>403.5</v>
      </c>
      <c r="F66" s="106">
        <f t="shared" si="1"/>
        <v>-0.5</v>
      </c>
      <c r="G66" s="106"/>
      <c r="H66" s="105">
        <f t="shared" si="0"/>
        <v>403</v>
      </c>
    </row>
    <row r="67" spans="1:8" ht="30" customHeight="1">
      <c r="A67" s="35" t="s">
        <v>193</v>
      </c>
      <c r="B67" s="34" t="s">
        <v>129</v>
      </c>
      <c r="C67" s="34" t="s">
        <v>253</v>
      </c>
      <c r="D67" s="34"/>
      <c r="E67" s="106">
        <f t="shared" si="1"/>
        <v>403.5</v>
      </c>
      <c r="F67" s="106">
        <f t="shared" si="1"/>
        <v>-0.5</v>
      </c>
      <c r="G67" s="106"/>
      <c r="H67" s="105">
        <f t="shared" si="0"/>
        <v>403</v>
      </c>
    </row>
    <row r="68" spans="1:8" ht="39.75" customHeight="1">
      <c r="A68" s="27" t="s">
        <v>291</v>
      </c>
      <c r="B68" s="34" t="s">
        <v>129</v>
      </c>
      <c r="C68" s="34" t="s">
        <v>254</v>
      </c>
      <c r="D68" s="34"/>
      <c r="E68" s="106">
        <f>E69+E70</f>
        <v>403.5</v>
      </c>
      <c r="F68" s="106">
        <f>F69+F70</f>
        <v>-0.5</v>
      </c>
      <c r="G68" s="106"/>
      <c r="H68" s="105">
        <f t="shared" si="0"/>
        <v>403</v>
      </c>
    </row>
    <row r="69" spans="1:8" ht="33.75" customHeight="1">
      <c r="A69" s="27" t="s">
        <v>189</v>
      </c>
      <c r="B69" s="34" t="s">
        <v>129</v>
      </c>
      <c r="C69" s="34" t="s">
        <v>255</v>
      </c>
      <c r="D69" s="34" t="s">
        <v>188</v>
      </c>
      <c r="E69" s="106">
        <v>320</v>
      </c>
      <c r="F69" s="106"/>
      <c r="G69" s="106"/>
      <c r="H69" s="105">
        <f t="shared" si="0"/>
        <v>320</v>
      </c>
    </row>
    <row r="70" spans="1:8" ht="33" customHeight="1">
      <c r="A70" s="27" t="s">
        <v>185</v>
      </c>
      <c r="B70" s="34" t="s">
        <v>129</v>
      </c>
      <c r="C70" s="34" t="s">
        <v>255</v>
      </c>
      <c r="D70" s="34" t="s">
        <v>184</v>
      </c>
      <c r="E70" s="106">
        <v>83.5</v>
      </c>
      <c r="F70" s="106">
        <v>-0.5</v>
      </c>
      <c r="G70" s="106"/>
      <c r="H70" s="105">
        <f t="shared" si="0"/>
        <v>83</v>
      </c>
    </row>
    <row r="71" spans="1:8" ht="21.75" customHeight="1">
      <c r="A71" s="117" t="s">
        <v>321</v>
      </c>
      <c r="B71" s="73" t="s">
        <v>322</v>
      </c>
      <c r="C71" s="73"/>
      <c r="D71" s="73"/>
      <c r="E71" s="105">
        <f>SUM(E72)</f>
        <v>3122.8</v>
      </c>
      <c r="F71" s="105">
        <f>SUM(F72)</f>
        <v>0</v>
      </c>
      <c r="G71" s="105"/>
      <c r="H71" s="105">
        <f t="shared" si="0"/>
        <v>3122.8</v>
      </c>
    </row>
    <row r="72" spans="1:8" ht="20.25" hidden="1" customHeight="1">
      <c r="A72" s="35" t="s">
        <v>15</v>
      </c>
      <c r="B72" s="34" t="s">
        <v>323</v>
      </c>
      <c r="C72" s="34" t="s">
        <v>350</v>
      </c>
      <c r="D72" s="34"/>
      <c r="E72" s="106">
        <f>E73+E76</f>
        <v>3122.8</v>
      </c>
      <c r="F72" s="106">
        <f>F73+F76</f>
        <v>0</v>
      </c>
      <c r="G72" s="106"/>
      <c r="H72" s="105">
        <f t="shared" si="0"/>
        <v>3122.8</v>
      </c>
    </row>
    <row r="73" spans="1:8" ht="20.25" hidden="1" customHeight="1">
      <c r="A73" s="35" t="s">
        <v>68</v>
      </c>
      <c r="B73" s="34" t="s">
        <v>323</v>
      </c>
      <c r="C73" s="34" t="s">
        <v>267</v>
      </c>
      <c r="D73" s="34"/>
      <c r="E73" s="106">
        <f t="shared" ref="E73:E74" si="2">E74</f>
        <v>1963</v>
      </c>
      <c r="F73" s="106"/>
      <c r="G73" s="106"/>
      <c r="H73" s="105">
        <f t="shared" si="0"/>
        <v>1963</v>
      </c>
    </row>
    <row r="74" spans="1:8" ht="31.5" hidden="1" customHeight="1">
      <c r="A74" s="35" t="s">
        <v>198</v>
      </c>
      <c r="B74" s="34" t="s">
        <v>323</v>
      </c>
      <c r="C74" s="34" t="s">
        <v>351</v>
      </c>
      <c r="D74" s="34"/>
      <c r="E74" s="106">
        <f t="shared" si="2"/>
        <v>1963</v>
      </c>
      <c r="F74" s="106"/>
      <c r="G74" s="106"/>
      <c r="H74" s="105">
        <f t="shared" si="0"/>
        <v>1963</v>
      </c>
    </row>
    <row r="75" spans="1:8" ht="18.75" hidden="1" customHeight="1">
      <c r="A75" s="35" t="s">
        <v>82</v>
      </c>
      <c r="B75" s="34" t="s">
        <v>323</v>
      </c>
      <c r="C75" s="34" t="s">
        <v>351</v>
      </c>
      <c r="D75" s="34" t="s">
        <v>83</v>
      </c>
      <c r="E75" s="106">
        <v>1963</v>
      </c>
      <c r="F75" s="106"/>
      <c r="G75" s="106"/>
      <c r="H75" s="105">
        <f t="shared" ref="H75:H142" si="3">E75+F75+G75</f>
        <v>1963</v>
      </c>
    </row>
    <row r="76" spans="1:8" ht="19.5" hidden="1" customHeight="1">
      <c r="A76" s="35" t="s">
        <v>69</v>
      </c>
      <c r="B76" s="34" t="s">
        <v>323</v>
      </c>
      <c r="C76" s="34" t="s">
        <v>352</v>
      </c>
      <c r="D76" s="34"/>
      <c r="E76" s="106">
        <f t="shared" ref="E76:E77" si="4">E77</f>
        <v>1159.8</v>
      </c>
      <c r="F76" s="106"/>
      <c r="G76" s="106"/>
      <c r="H76" s="105">
        <f t="shared" si="3"/>
        <v>1159.8</v>
      </c>
    </row>
    <row r="77" spans="1:8" ht="42.75" hidden="1" customHeight="1">
      <c r="A77" s="35" t="s">
        <v>198</v>
      </c>
      <c r="B77" s="34" t="s">
        <v>323</v>
      </c>
      <c r="C77" s="34" t="s">
        <v>353</v>
      </c>
      <c r="D77" s="34"/>
      <c r="E77" s="106">
        <f t="shared" si="4"/>
        <v>1159.8</v>
      </c>
      <c r="F77" s="106"/>
      <c r="G77" s="106"/>
      <c r="H77" s="105">
        <f t="shared" si="3"/>
        <v>1159.8</v>
      </c>
    </row>
    <row r="78" spans="1:8" ht="21" hidden="1" customHeight="1">
      <c r="A78" s="35" t="s">
        <v>82</v>
      </c>
      <c r="B78" s="34" t="s">
        <v>323</v>
      </c>
      <c r="C78" s="34" t="s">
        <v>353</v>
      </c>
      <c r="D78" s="34" t="s">
        <v>83</v>
      </c>
      <c r="E78" s="143">
        <v>1159.8</v>
      </c>
      <c r="F78" s="143"/>
      <c r="G78" s="143"/>
      <c r="H78" s="105">
        <f t="shared" si="3"/>
        <v>1159.8</v>
      </c>
    </row>
    <row r="79" spans="1:8" ht="31.5" customHeight="1">
      <c r="A79" s="117" t="s">
        <v>157</v>
      </c>
      <c r="B79" s="73" t="s">
        <v>158</v>
      </c>
      <c r="C79" s="73"/>
      <c r="D79" s="73"/>
      <c r="E79" s="105">
        <f>E80+E87</f>
        <v>8740</v>
      </c>
      <c r="F79" s="105">
        <f>F80+F87</f>
        <v>0</v>
      </c>
      <c r="G79" s="105"/>
      <c r="H79" s="105">
        <f t="shared" si="3"/>
        <v>8740</v>
      </c>
    </row>
    <row r="80" spans="1:8" ht="43.5" hidden="1" customHeight="1">
      <c r="A80" s="117" t="s">
        <v>149</v>
      </c>
      <c r="B80" s="73" t="s">
        <v>186</v>
      </c>
      <c r="C80" s="73"/>
      <c r="D80" s="73"/>
      <c r="E80" s="105">
        <f>E81</f>
        <v>8090</v>
      </c>
      <c r="F80" s="105"/>
      <c r="G80" s="105"/>
      <c r="H80" s="105">
        <f t="shared" si="3"/>
        <v>8090</v>
      </c>
    </row>
    <row r="81" spans="1:8" ht="42.75" hidden="1" customHeight="1">
      <c r="A81" s="117" t="s">
        <v>742</v>
      </c>
      <c r="B81" s="73" t="s">
        <v>186</v>
      </c>
      <c r="C81" s="73" t="s">
        <v>272</v>
      </c>
      <c r="D81" s="34"/>
      <c r="E81" s="106">
        <f>SUM(E83)</f>
        <v>8090</v>
      </c>
      <c r="F81" s="106"/>
      <c r="G81" s="106"/>
      <c r="H81" s="105">
        <f t="shared" si="3"/>
        <v>8090</v>
      </c>
    </row>
    <row r="82" spans="1:8" ht="33" hidden="1" customHeight="1">
      <c r="A82" s="119" t="s">
        <v>389</v>
      </c>
      <c r="B82" s="34" t="s">
        <v>186</v>
      </c>
      <c r="C82" s="34" t="s">
        <v>396</v>
      </c>
      <c r="D82" s="34"/>
      <c r="E82" s="106">
        <f>E83</f>
        <v>8090</v>
      </c>
      <c r="F82" s="106"/>
      <c r="G82" s="106"/>
      <c r="H82" s="105">
        <f t="shared" si="3"/>
        <v>8090</v>
      </c>
    </row>
    <row r="83" spans="1:8" ht="35.25" hidden="1" customHeight="1">
      <c r="A83" s="116" t="s">
        <v>173</v>
      </c>
      <c r="B83" s="34" t="s">
        <v>186</v>
      </c>
      <c r="C83" s="34" t="s">
        <v>397</v>
      </c>
      <c r="D83" s="34"/>
      <c r="E83" s="106">
        <f>SUM(E84:E86)</f>
        <v>8090</v>
      </c>
      <c r="F83" s="106"/>
      <c r="G83" s="106"/>
      <c r="H83" s="105">
        <f t="shared" si="3"/>
        <v>8090</v>
      </c>
    </row>
    <row r="84" spans="1:8" ht="18" hidden="1" customHeight="1">
      <c r="A84" s="27" t="s">
        <v>145</v>
      </c>
      <c r="B84" s="34" t="s">
        <v>186</v>
      </c>
      <c r="C84" s="34" t="s">
        <v>397</v>
      </c>
      <c r="D84" s="34" t="s">
        <v>142</v>
      </c>
      <c r="E84" s="106">
        <v>6635</v>
      </c>
      <c r="F84" s="106"/>
      <c r="G84" s="106"/>
      <c r="H84" s="105">
        <f t="shared" si="3"/>
        <v>6635</v>
      </c>
    </row>
    <row r="85" spans="1:8" ht="31.5" hidden="1" customHeight="1">
      <c r="A85" s="27" t="s">
        <v>185</v>
      </c>
      <c r="B85" s="75" t="s">
        <v>186</v>
      </c>
      <c r="C85" s="34" t="s">
        <v>397</v>
      </c>
      <c r="D85" s="75" t="s">
        <v>184</v>
      </c>
      <c r="E85" s="50">
        <v>1435</v>
      </c>
      <c r="F85" s="50"/>
      <c r="G85" s="50"/>
      <c r="H85" s="105">
        <f t="shared" si="3"/>
        <v>1435</v>
      </c>
    </row>
    <row r="86" spans="1:8" ht="18" hidden="1" customHeight="1">
      <c r="A86" s="27" t="s">
        <v>30</v>
      </c>
      <c r="B86" s="75" t="s">
        <v>186</v>
      </c>
      <c r="C86" s="34" t="s">
        <v>397</v>
      </c>
      <c r="D86" s="75" t="s">
        <v>200</v>
      </c>
      <c r="E86" s="50">
        <v>20</v>
      </c>
      <c r="F86" s="50"/>
      <c r="G86" s="50"/>
      <c r="H86" s="105">
        <f t="shared" si="3"/>
        <v>20</v>
      </c>
    </row>
    <row r="87" spans="1:8" ht="33.75" hidden="1" customHeight="1">
      <c r="A87" s="26" t="s">
        <v>536</v>
      </c>
      <c r="B87" s="121" t="s">
        <v>52</v>
      </c>
      <c r="C87" s="73" t="s">
        <v>537</v>
      </c>
      <c r="D87" s="75"/>
      <c r="E87" s="51">
        <f>SUM(E88,E92,E96,E100)</f>
        <v>650</v>
      </c>
      <c r="F87" s="51"/>
      <c r="G87" s="51"/>
      <c r="H87" s="105">
        <f t="shared" si="3"/>
        <v>650</v>
      </c>
    </row>
    <row r="88" spans="1:8" ht="56.25" hidden="1" customHeight="1">
      <c r="A88" s="118" t="s">
        <v>738</v>
      </c>
      <c r="B88" s="73" t="s">
        <v>52</v>
      </c>
      <c r="C88" s="73" t="s">
        <v>256</v>
      </c>
      <c r="D88" s="73"/>
      <c r="E88" s="105">
        <f>SUM(E90)</f>
        <v>472</v>
      </c>
      <c r="F88" s="105"/>
      <c r="G88" s="105"/>
      <c r="H88" s="105">
        <f t="shared" si="3"/>
        <v>472</v>
      </c>
    </row>
    <row r="89" spans="1:8" ht="30" hidden="1" customHeight="1">
      <c r="A89" s="119" t="s">
        <v>386</v>
      </c>
      <c r="B89" s="34" t="s">
        <v>52</v>
      </c>
      <c r="C89" s="34" t="s">
        <v>398</v>
      </c>
      <c r="D89" s="73"/>
      <c r="E89" s="106">
        <f t="shared" ref="E89:E90" si="5">SUM(E90)</f>
        <v>472</v>
      </c>
      <c r="F89" s="106"/>
      <c r="G89" s="106"/>
      <c r="H89" s="105">
        <f t="shared" si="3"/>
        <v>472</v>
      </c>
    </row>
    <row r="90" spans="1:8" ht="45.75" hidden="1" customHeight="1">
      <c r="A90" s="119" t="s">
        <v>717</v>
      </c>
      <c r="B90" s="34" t="s">
        <v>52</v>
      </c>
      <c r="C90" s="34" t="s">
        <v>399</v>
      </c>
      <c r="D90" s="34"/>
      <c r="E90" s="106">
        <f t="shared" si="5"/>
        <v>472</v>
      </c>
      <c r="F90" s="106"/>
      <c r="G90" s="106"/>
      <c r="H90" s="105">
        <f t="shared" si="3"/>
        <v>472</v>
      </c>
    </row>
    <row r="91" spans="1:8" ht="33.75" hidden="1" customHeight="1">
      <c r="A91" s="27" t="s">
        <v>185</v>
      </c>
      <c r="B91" s="34" t="s">
        <v>52</v>
      </c>
      <c r="C91" s="34" t="s">
        <v>399</v>
      </c>
      <c r="D91" s="34" t="s">
        <v>184</v>
      </c>
      <c r="E91" s="106">
        <v>472</v>
      </c>
      <c r="F91" s="106"/>
      <c r="G91" s="106"/>
      <c r="H91" s="105">
        <f t="shared" si="3"/>
        <v>472</v>
      </c>
    </row>
    <row r="92" spans="1:8" ht="54" hidden="1" customHeight="1">
      <c r="A92" s="118" t="s">
        <v>739</v>
      </c>
      <c r="B92" s="73" t="s">
        <v>52</v>
      </c>
      <c r="C92" s="73" t="s">
        <v>257</v>
      </c>
      <c r="D92" s="73"/>
      <c r="E92" s="105">
        <f>SUM(E94)</f>
        <v>55</v>
      </c>
      <c r="F92" s="105"/>
      <c r="G92" s="105"/>
      <c r="H92" s="105">
        <f t="shared" si="3"/>
        <v>55</v>
      </c>
    </row>
    <row r="93" spans="1:8" ht="29.25" hidden="1" customHeight="1">
      <c r="A93" s="119" t="s">
        <v>385</v>
      </c>
      <c r="B93" s="34" t="s">
        <v>52</v>
      </c>
      <c r="C93" s="34" t="s">
        <v>400</v>
      </c>
      <c r="D93" s="73"/>
      <c r="E93" s="106">
        <f t="shared" ref="E93:E94" si="6">SUM(E94)</f>
        <v>55</v>
      </c>
      <c r="F93" s="50"/>
      <c r="G93" s="50"/>
      <c r="H93" s="105">
        <f t="shared" si="3"/>
        <v>55</v>
      </c>
    </row>
    <row r="94" spans="1:8" ht="45.75" hidden="1" customHeight="1">
      <c r="A94" s="119" t="s">
        <v>661</v>
      </c>
      <c r="B94" s="34" t="s">
        <v>52</v>
      </c>
      <c r="C94" s="34" t="s">
        <v>401</v>
      </c>
      <c r="D94" s="34"/>
      <c r="E94" s="106">
        <f t="shared" si="6"/>
        <v>55</v>
      </c>
      <c r="F94" s="106"/>
      <c r="G94" s="106"/>
      <c r="H94" s="105">
        <f t="shared" si="3"/>
        <v>55</v>
      </c>
    </row>
    <row r="95" spans="1:8" ht="32.25" hidden="1" customHeight="1">
      <c r="A95" s="27" t="s">
        <v>185</v>
      </c>
      <c r="B95" s="34" t="s">
        <v>52</v>
      </c>
      <c r="C95" s="34" t="s">
        <v>401</v>
      </c>
      <c r="D95" s="34" t="s">
        <v>184</v>
      </c>
      <c r="E95" s="106">
        <v>55</v>
      </c>
      <c r="F95" s="106"/>
      <c r="G95" s="106"/>
      <c r="H95" s="105">
        <f t="shared" si="3"/>
        <v>55</v>
      </c>
    </row>
    <row r="96" spans="1:8" ht="55.5" hidden="1" customHeight="1">
      <c r="A96" s="118" t="s">
        <v>740</v>
      </c>
      <c r="B96" s="73" t="s">
        <v>52</v>
      </c>
      <c r="C96" s="73" t="s">
        <v>258</v>
      </c>
      <c r="D96" s="73"/>
      <c r="E96" s="105">
        <f>SUM(E98)</f>
        <v>73</v>
      </c>
      <c r="F96" s="105"/>
      <c r="G96" s="105"/>
      <c r="H96" s="105">
        <f t="shared" si="3"/>
        <v>73</v>
      </c>
    </row>
    <row r="97" spans="1:8" ht="41.25" hidden="1" customHeight="1">
      <c r="A97" s="119" t="s">
        <v>387</v>
      </c>
      <c r="B97" s="34" t="s">
        <v>52</v>
      </c>
      <c r="C97" s="34" t="s">
        <v>458</v>
      </c>
      <c r="D97" s="73"/>
      <c r="E97" s="106">
        <f>SUM(E98)</f>
        <v>73</v>
      </c>
      <c r="F97" s="106"/>
      <c r="G97" s="106"/>
      <c r="H97" s="105">
        <f t="shared" si="3"/>
        <v>73</v>
      </c>
    </row>
    <row r="98" spans="1:8" ht="56.25" hidden="1" customHeight="1">
      <c r="A98" s="119" t="s">
        <v>658</v>
      </c>
      <c r="B98" s="34" t="s">
        <v>52</v>
      </c>
      <c r="C98" s="34" t="s">
        <v>453</v>
      </c>
      <c r="D98" s="34"/>
      <c r="E98" s="106">
        <f>SUM(E99)</f>
        <v>73</v>
      </c>
      <c r="F98" s="106"/>
      <c r="G98" s="106"/>
      <c r="H98" s="105">
        <f t="shared" si="3"/>
        <v>73</v>
      </c>
    </row>
    <row r="99" spans="1:8" ht="31.5" hidden="1" customHeight="1">
      <c r="A99" s="27" t="s">
        <v>185</v>
      </c>
      <c r="B99" s="34" t="s">
        <v>52</v>
      </c>
      <c r="C99" s="34" t="s">
        <v>453</v>
      </c>
      <c r="D99" s="34" t="s">
        <v>184</v>
      </c>
      <c r="E99" s="106">
        <v>73</v>
      </c>
      <c r="F99" s="106"/>
      <c r="G99" s="106"/>
      <c r="H99" s="105">
        <f t="shared" si="3"/>
        <v>73</v>
      </c>
    </row>
    <row r="100" spans="1:8" ht="54" hidden="1" customHeight="1">
      <c r="A100" s="118" t="s">
        <v>741</v>
      </c>
      <c r="B100" s="73" t="s">
        <v>52</v>
      </c>
      <c r="C100" s="73" t="s">
        <v>259</v>
      </c>
      <c r="D100" s="73"/>
      <c r="E100" s="105">
        <f>SUM(E102)</f>
        <v>50</v>
      </c>
      <c r="F100" s="105"/>
      <c r="G100" s="105"/>
      <c r="H100" s="105">
        <f t="shared" si="3"/>
        <v>50</v>
      </c>
    </row>
    <row r="101" spans="1:8" ht="54.75" hidden="1" customHeight="1">
      <c r="A101" s="119" t="s">
        <v>388</v>
      </c>
      <c r="B101" s="34" t="s">
        <v>52</v>
      </c>
      <c r="C101" s="34" t="s">
        <v>402</v>
      </c>
      <c r="D101" s="73"/>
      <c r="E101" s="106">
        <f t="shared" ref="E101:E102" si="7">SUM(E102)</f>
        <v>50</v>
      </c>
      <c r="F101" s="106"/>
      <c r="G101" s="106"/>
      <c r="H101" s="105">
        <f t="shared" si="3"/>
        <v>50</v>
      </c>
    </row>
    <row r="102" spans="1:8" ht="45" hidden="1" customHeight="1">
      <c r="A102" s="119" t="s">
        <v>718</v>
      </c>
      <c r="B102" s="34" t="s">
        <v>52</v>
      </c>
      <c r="C102" s="34" t="s">
        <v>403</v>
      </c>
      <c r="D102" s="34"/>
      <c r="E102" s="106">
        <f t="shared" si="7"/>
        <v>50</v>
      </c>
      <c r="F102" s="106"/>
      <c r="G102" s="106"/>
      <c r="H102" s="105">
        <f t="shared" si="3"/>
        <v>50</v>
      </c>
    </row>
    <row r="103" spans="1:8" ht="33" hidden="1" customHeight="1">
      <c r="A103" s="27" t="s">
        <v>185</v>
      </c>
      <c r="B103" s="34" t="s">
        <v>52</v>
      </c>
      <c r="C103" s="34" t="s">
        <v>403</v>
      </c>
      <c r="D103" s="34" t="s">
        <v>184</v>
      </c>
      <c r="E103" s="106">
        <v>50</v>
      </c>
      <c r="F103" s="106"/>
      <c r="G103" s="106"/>
      <c r="H103" s="105">
        <f t="shared" si="3"/>
        <v>50</v>
      </c>
    </row>
    <row r="104" spans="1:8" ht="19.5" customHeight="1">
      <c r="A104" s="26" t="s">
        <v>159</v>
      </c>
      <c r="B104" s="121" t="s">
        <v>160</v>
      </c>
      <c r="C104" s="121"/>
      <c r="D104" s="121"/>
      <c r="E104" s="51">
        <f>SUM(E107,E119,E127)+E105</f>
        <v>97662.5</v>
      </c>
      <c r="F104" s="51">
        <f>SUM(F107,F119,F127)+F105</f>
        <v>0</v>
      </c>
      <c r="G104" s="51">
        <f>G107+G119+G127+G115</f>
        <v>8952</v>
      </c>
      <c r="H104" s="105">
        <f t="shared" si="3"/>
        <v>106614.5</v>
      </c>
    </row>
    <row r="105" spans="1:8" ht="33" hidden="1" customHeight="1">
      <c r="A105" s="118" t="s">
        <v>637</v>
      </c>
      <c r="B105" s="73" t="s">
        <v>623</v>
      </c>
      <c r="C105" s="73"/>
      <c r="D105" s="121"/>
      <c r="E105" s="51">
        <f>E106</f>
        <v>0</v>
      </c>
      <c r="F105" s="106"/>
      <c r="G105" s="106"/>
      <c r="H105" s="105">
        <f t="shared" si="3"/>
        <v>0</v>
      </c>
    </row>
    <row r="106" spans="1:8" ht="27.75" hidden="1" customHeight="1">
      <c r="A106" s="27" t="s">
        <v>185</v>
      </c>
      <c r="B106" s="34" t="s">
        <v>623</v>
      </c>
      <c r="C106" s="34" t="s">
        <v>636</v>
      </c>
      <c r="D106" s="75" t="s">
        <v>184</v>
      </c>
      <c r="E106" s="50">
        <v>0</v>
      </c>
      <c r="F106" s="106"/>
      <c r="G106" s="106"/>
      <c r="H106" s="105">
        <f t="shared" si="3"/>
        <v>0</v>
      </c>
    </row>
    <row r="107" spans="1:8" ht="24" customHeight="1">
      <c r="A107" s="26" t="s">
        <v>284</v>
      </c>
      <c r="B107" s="73" t="s">
        <v>341</v>
      </c>
      <c r="C107" s="73"/>
      <c r="D107" s="121"/>
      <c r="E107" s="51">
        <f t="shared" ref="E107:F108" si="8">SUM(E108)</f>
        <v>7224</v>
      </c>
      <c r="F107" s="51">
        <f t="shared" si="8"/>
        <v>0</v>
      </c>
      <c r="G107" s="51"/>
      <c r="H107" s="105">
        <f t="shared" si="3"/>
        <v>7224</v>
      </c>
    </row>
    <row r="108" spans="1:8" ht="34.5" customHeight="1">
      <c r="A108" s="26" t="s">
        <v>281</v>
      </c>
      <c r="B108" s="73" t="s">
        <v>341</v>
      </c>
      <c r="C108" s="73" t="s">
        <v>239</v>
      </c>
      <c r="D108" s="73"/>
      <c r="E108" s="105">
        <f t="shared" si="8"/>
        <v>7224</v>
      </c>
      <c r="F108" s="105">
        <f t="shared" si="8"/>
        <v>0</v>
      </c>
      <c r="G108" s="105"/>
      <c r="H108" s="105">
        <f t="shared" si="3"/>
        <v>7224</v>
      </c>
    </row>
    <row r="109" spans="1:8" ht="45" customHeight="1">
      <c r="A109" s="27" t="s">
        <v>140</v>
      </c>
      <c r="B109" s="34" t="s">
        <v>341</v>
      </c>
      <c r="C109" s="34" t="s">
        <v>268</v>
      </c>
      <c r="D109" s="34"/>
      <c r="E109" s="106">
        <f>SUM(E110,E112)</f>
        <v>7224</v>
      </c>
      <c r="F109" s="106">
        <f>SUM(F110,F112)</f>
        <v>0</v>
      </c>
      <c r="G109" s="106"/>
      <c r="H109" s="105">
        <f t="shared" si="3"/>
        <v>7224</v>
      </c>
    </row>
    <row r="110" spans="1:8" ht="25.5" customHeight="1">
      <c r="A110" s="27" t="s">
        <v>187</v>
      </c>
      <c r="B110" s="34" t="s">
        <v>341</v>
      </c>
      <c r="C110" s="34" t="s">
        <v>269</v>
      </c>
      <c r="D110" s="34"/>
      <c r="E110" s="106">
        <f>SUM(E111)</f>
        <v>6114</v>
      </c>
      <c r="F110" s="106"/>
      <c r="G110" s="106"/>
      <c r="H110" s="105">
        <f t="shared" si="3"/>
        <v>6114</v>
      </c>
    </row>
    <row r="111" spans="1:8" ht="30.75" customHeight="1">
      <c r="A111" s="27" t="s">
        <v>189</v>
      </c>
      <c r="B111" s="34" t="s">
        <v>341</v>
      </c>
      <c r="C111" s="34" t="s">
        <v>269</v>
      </c>
      <c r="D111" s="34" t="s">
        <v>188</v>
      </c>
      <c r="E111" s="106">
        <v>6114</v>
      </c>
      <c r="F111" s="106"/>
      <c r="G111" s="106"/>
      <c r="H111" s="105">
        <f t="shared" si="3"/>
        <v>6114</v>
      </c>
    </row>
    <row r="112" spans="1:8" ht="29.25" customHeight="1">
      <c r="A112" s="27" t="s">
        <v>190</v>
      </c>
      <c r="B112" s="34" t="s">
        <v>341</v>
      </c>
      <c r="C112" s="34" t="s">
        <v>270</v>
      </c>
      <c r="D112" s="34"/>
      <c r="E112" s="106">
        <f>SUM(E113:E114)</f>
        <v>1110</v>
      </c>
      <c r="F112" s="106"/>
      <c r="G112" s="106"/>
      <c r="H112" s="105">
        <f t="shared" si="3"/>
        <v>1110</v>
      </c>
    </row>
    <row r="113" spans="1:8" ht="28.5" customHeight="1">
      <c r="A113" s="27" t="s">
        <v>185</v>
      </c>
      <c r="B113" s="34" t="s">
        <v>341</v>
      </c>
      <c r="C113" s="34" t="s">
        <v>270</v>
      </c>
      <c r="D113" s="34" t="s">
        <v>184</v>
      </c>
      <c r="E113" s="106">
        <v>1100</v>
      </c>
      <c r="F113" s="106"/>
      <c r="G113" s="106"/>
      <c r="H113" s="105">
        <f t="shared" si="3"/>
        <v>1100</v>
      </c>
    </row>
    <row r="114" spans="1:8" ht="32.25" customHeight="1">
      <c r="A114" s="27" t="s">
        <v>30</v>
      </c>
      <c r="B114" s="34" t="s">
        <v>341</v>
      </c>
      <c r="C114" s="34" t="s">
        <v>270</v>
      </c>
      <c r="D114" s="34" t="s">
        <v>200</v>
      </c>
      <c r="E114" s="106">
        <v>10</v>
      </c>
      <c r="F114" s="106"/>
      <c r="G114" s="106"/>
      <c r="H114" s="105">
        <f t="shared" si="3"/>
        <v>10</v>
      </c>
    </row>
    <row r="115" spans="1:8" ht="32.25" customHeight="1">
      <c r="A115" s="215" t="s">
        <v>780</v>
      </c>
      <c r="B115" s="217" t="s">
        <v>781</v>
      </c>
      <c r="C115" s="217"/>
      <c r="D115" s="34"/>
      <c r="E115" s="106"/>
      <c r="F115" s="106"/>
      <c r="G115" s="225">
        <f>G116</f>
        <v>3852</v>
      </c>
      <c r="H115" s="105">
        <f t="shared" si="3"/>
        <v>3852</v>
      </c>
    </row>
    <row r="116" spans="1:8" ht="32.25" customHeight="1">
      <c r="A116" s="27" t="s">
        <v>15</v>
      </c>
      <c r="B116" s="34"/>
      <c r="C116" s="73" t="s">
        <v>249</v>
      </c>
      <c r="D116" s="73"/>
      <c r="E116" s="106"/>
      <c r="F116" s="106"/>
      <c r="G116" s="106">
        <f>G117</f>
        <v>3852</v>
      </c>
      <c r="H116" s="105">
        <f t="shared" si="3"/>
        <v>3852</v>
      </c>
    </row>
    <row r="117" spans="1:8" ht="32.25" customHeight="1">
      <c r="A117" s="29" t="s">
        <v>785</v>
      </c>
      <c r="B117" s="34"/>
      <c r="C117" s="34" t="s">
        <v>784</v>
      </c>
      <c r="D117" s="34" t="s">
        <v>782</v>
      </c>
      <c r="E117" s="106"/>
      <c r="F117" s="106"/>
      <c r="G117" s="106">
        <f>G118</f>
        <v>3852</v>
      </c>
      <c r="H117" s="105">
        <f t="shared" si="3"/>
        <v>3852</v>
      </c>
    </row>
    <row r="118" spans="1:8" ht="32.25" customHeight="1">
      <c r="A118" s="220" t="s">
        <v>80</v>
      </c>
      <c r="B118" s="34"/>
      <c r="C118" s="219" t="s">
        <v>784</v>
      </c>
      <c r="D118" s="219" t="s">
        <v>788</v>
      </c>
      <c r="E118" s="106"/>
      <c r="F118" s="106"/>
      <c r="G118" s="225">
        <v>3852</v>
      </c>
      <c r="H118" s="105">
        <f t="shared" si="3"/>
        <v>3852</v>
      </c>
    </row>
    <row r="119" spans="1:8" ht="22.5" customHeight="1">
      <c r="A119" s="26" t="s">
        <v>111</v>
      </c>
      <c r="B119" s="73" t="s">
        <v>112</v>
      </c>
      <c r="C119" s="73"/>
      <c r="D119" s="73"/>
      <c r="E119" s="105">
        <f>SUM(E120)</f>
        <v>85338.5</v>
      </c>
      <c r="F119" s="105"/>
      <c r="G119" s="105">
        <f>G120</f>
        <v>3200</v>
      </c>
      <c r="H119" s="105">
        <f t="shared" si="3"/>
        <v>88538.5</v>
      </c>
    </row>
    <row r="120" spans="1:8" ht="33" customHeight="1">
      <c r="A120" s="26" t="s">
        <v>719</v>
      </c>
      <c r="B120" s="73" t="s">
        <v>112</v>
      </c>
      <c r="C120" s="73" t="s">
        <v>273</v>
      </c>
      <c r="D120" s="73"/>
      <c r="E120" s="105">
        <f>E121+E126</f>
        <v>85338.5</v>
      </c>
      <c r="F120" s="105"/>
      <c r="G120" s="105">
        <f>G121</f>
        <v>3200</v>
      </c>
      <c r="H120" s="105">
        <f t="shared" si="3"/>
        <v>88538.5</v>
      </c>
    </row>
    <row r="121" spans="1:8" ht="31.5" customHeight="1">
      <c r="A121" s="119" t="s">
        <v>520</v>
      </c>
      <c r="B121" s="34" t="s">
        <v>112</v>
      </c>
      <c r="C121" s="34" t="s">
        <v>406</v>
      </c>
      <c r="D121" s="73"/>
      <c r="E121" s="106">
        <f>E122+E124</f>
        <v>22358</v>
      </c>
      <c r="F121" s="106"/>
      <c r="G121" s="106">
        <f>G124</f>
        <v>3200</v>
      </c>
      <c r="H121" s="105">
        <f t="shared" si="3"/>
        <v>25558</v>
      </c>
    </row>
    <row r="122" spans="1:8" ht="34.5" customHeight="1">
      <c r="A122" s="119" t="s">
        <v>405</v>
      </c>
      <c r="B122" s="34" t="s">
        <v>112</v>
      </c>
      <c r="C122" s="34" t="s">
        <v>407</v>
      </c>
      <c r="D122" s="34"/>
      <c r="E122" s="106">
        <f>SUM(E123)</f>
        <v>18858</v>
      </c>
      <c r="F122" s="106"/>
      <c r="G122" s="106"/>
      <c r="H122" s="105">
        <f t="shared" si="3"/>
        <v>18858</v>
      </c>
    </row>
    <row r="123" spans="1:8" ht="31.5" customHeight="1">
      <c r="A123" s="27" t="s">
        <v>185</v>
      </c>
      <c r="B123" s="34" t="s">
        <v>112</v>
      </c>
      <c r="C123" s="34" t="s">
        <v>407</v>
      </c>
      <c r="D123" s="34" t="s">
        <v>184</v>
      </c>
      <c r="E123" s="106">
        <v>18858</v>
      </c>
      <c r="F123" s="106"/>
      <c r="G123" s="106"/>
      <c r="H123" s="105">
        <f t="shared" si="3"/>
        <v>18858</v>
      </c>
    </row>
    <row r="124" spans="1:8" ht="21.75" customHeight="1">
      <c r="A124" s="27" t="s">
        <v>14</v>
      </c>
      <c r="B124" s="34" t="s">
        <v>112</v>
      </c>
      <c r="C124" s="34" t="s">
        <v>456</v>
      </c>
      <c r="D124" s="34"/>
      <c r="E124" s="106">
        <f>E125</f>
        <v>3500</v>
      </c>
      <c r="F124" s="106"/>
      <c r="G124" s="106">
        <f>G125</f>
        <v>3200</v>
      </c>
      <c r="H124" s="105">
        <f t="shared" si="3"/>
        <v>6700</v>
      </c>
    </row>
    <row r="125" spans="1:8" ht="35.25" customHeight="1">
      <c r="A125" s="27" t="s">
        <v>185</v>
      </c>
      <c r="B125" s="34" t="s">
        <v>112</v>
      </c>
      <c r="C125" s="34" t="s">
        <v>456</v>
      </c>
      <c r="D125" s="34" t="s">
        <v>184</v>
      </c>
      <c r="E125" s="106">
        <v>3500</v>
      </c>
      <c r="F125" s="106"/>
      <c r="G125" s="106">
        <v>3200</v>
      </c>
      <c r="H125" s="105">
        <f t="shared" si="3"/>
        <v>6700</v>
      </c>
    </row>
    <row r="126" spans="1:8" ht="41.25" customHeight="1">
      <c r="A126" s="27" t="s">
        <v>579</v>
      </c>
      <c r="B126" s="112" t="s">
        <v>112</v>
      </c>
      <c r="C126" s="34" t="s">
        <v>580</v>
      </c>
      <c r="D126" s="34" t="s">
        <v>184</v>
      </c>
      <c r="E126" s="106">
        <v>62980.5</v>
      </c>
      <c r="F126" s="106"/>
      <c r="G126" s="106"/>
      <c r="H126" s="105">
        <f t="shared" si="3"/>
        <v>62980.5</v>
      </c>
    </row>
    <row r="127" spans="1:8" ht="24.75" customHeight="1">
      <c r="A127" s="118" t="s">
        <v>49</v>
      </c>
      <c r="B127" s="73" t="s">
        <v>319</v>
      </c>
      <c r="C127" s="73"/>
      <c r="D127" s="73"/>
      <c r="E127" s="105">
        <f>E132+E136+E140+E143+E148</f>
        <v>5100</v>
      </c>
      <c r="F127" s="105"/>
      <c r="G127" s="105">
        <f>G132+G136+G140+G143</f>
        <v>1900</v>
      </c>
      <c r="H127" s="105">
        <f t="shared" si="3"/>
        <v>7000</v>
      </c>
    </row>
    <row r="128" spans="1:8" ht="44.25" hidden="1" customHeight="1">
      <c r="A128" s="118" t="s">
        <v>652</v>
      </c>
      <c r="B128" s="73" t="s">
        <v>319</v>
      </c>
      <c r="C128" s="73"/>
      <c r="D128" s="73"/>
      <c r="E128" s="105"/>
      <c r="F128" s="105"/>
      <c r="G128" s="105"/>
      <c r="H128" s="105">
        <f t="shared" si="3"/>
        <v>0</v>
      </c>
    </row>
    <row r="129" spans="1:8" ht="30" hidden="1" customHeight="1">
      <c r="A129" s="27" t="s">
        <v>391</v>
      </c>
      <c r="B129" s="34" t="s">
        <v>319</v>
      </c>
      <c r="C129" s="34"/>
      <c r="D129" s="73"/>
      <c r="E129" s="106"/>
      <c r="F129" s="106"/>
      <c r="G129" s="106"/>
      <c r="H129" s="105">
        <f t="shared" si="3"/>
        <v>0</v>
      </c>
    </row>
    <row r="130" spans="1:8" ht="32.25" hidden="1" customHeight="1">
      <c r="A130" s="28" t="s">
        <v>219</v>
      </c>
      <c r="B130" s="34" t="s">
        <v>319</v>
      </c>
      <c r="C130" s="34"/>
      <c r="D130" s="34"/>
      <c r="E130" s="106"/>
      <c r="F130" s="106"/>
      <c r="G130" s="106"/>
      <c r="H130" s="105">
        <f t="shared" si="3"/>
        <v>0</v>
      </c>
    </row>
    <row r="131" spans="1:8" ht="44.25" hidden="1" customHeight="1">
      <c r="A131" s="28" t="s">
        <v>185</v>
      </c>
      <c r="B131" s="34" t="s">
        <v>319</v>
      </c>
      <c r="C131" s="34"/>
      <c r="D131" s="34" t="s">
        <v>184</v>
      </c>
      <c r="E131" s="106"/>
      <c r="F131" s="106"/>
      <c r="G131" s="106"/>
      <c r="H131" s="105">
        <f t="shared" si="3"/>
        <v>0</v>
      </c>
    </row>
    <row r="132" spans="1:8" ht="43.5" hidden="1" customHeight="1">
      <c r="A132" s="118" t="s">
        <v>720</v>
      </c>
      <c r="B132" s="73" t="s">
        <v>319</v>
      </c>
      <c r="C132" s="73" t="s">
        <v>260</v>
      </c>
      <c r="D132" s="73"/>
      <c r="E132" s="105">
        <f t="shared" ref="E132:E134" si="9">SUM(E133)</f>
        <v>1000</v>
      </c>
      <c r="F132" s="105"/>
      <c r="G132" s="105"/>
      <c r="H132" s="105">
        <f t="shared" si="3"/>
        <v>1000</v>
      </c>
    </row>
    <row r="133" spans="1:8" ht="30" hidden="1" customHeight="1">
      <c r="A133" s="27" t="s">
        <v>410</v>
      </c>
      <c r="B133" s="34" t="s">
        <v>319</v>
      </c>
      <c r="C133" s="34" t="s">
        <v>411</v>
      </c>
      <c r="D133" s="73"/>
      <c r="E133" s="106">
        <f t="shared" si="9"/>
        <v>1000</v>
      </c>
      <c r="F133" s="106"/>
      <c r="G133" s="106"/>
      <c r="H133" s="105">
        <f t="shared" si="3"/>
        <v>1000</v>
      </c>
    </row>
    <row r="134" spans="1:8" ht="28.5" hidden="1" customHeight="1">
      <c r="A134" s="28" t="s">
        <v>3</v>
      </c>
      <c r="B134" s="34" t="s">
        <v>319</v>
      </c>
      <c r="C134" s="34" t="s">
        <v>412</v>
      </c>
      <c r="D134" s="34"/>
      <c r="E134" s="106">
        <f t="shared" si="9"/>
        <v>1000</v>
      </c>
      <c r="F134" s="106"/>
      <c r="G134" s="106"/>
      <c r="H134" s="105">
        <f t="shared" si="3"/>
        <v>1000</v>
      </c>
    </row>
    <row r="135" spans="1:8" ht="31.5" hidden="1" customHeight="1">
      <c r="A135" s="116" t="s">
        <v>73</v>
      </c>
      <c r="B135" s="34" t="s">
        <v>319</v>
      </c>
      <c r="C135" s="34" t="s">
        <v>412</v>
      </c>
      <c r="D135" s="34" t="s">
        <v>184</v>
      </c>
      <c r="E135" s="106">
        <v>1000</v>
      </c>
      <c r="F135" s="106"/>
      <c r="G135" s="106"/>
      <c r="H135" s="105">
        <f t="shared" si="3"/>
        <v>1000</v>
      </c>
    </row>
    <row r="136" spans="1:8" ht="42" hidden="1" customHeight="1">
      <c r="A136" s="117" t="s">
        <v>745</v>
      </c>
      <c r="B136" s="73" t="s">
        <v>319</v>
      </c>
      <c r="C136" s="73" t="s">
        <v>261</v>
      </c>
      <c r="D136" s="123"/>
      <c r="E136" s="124">
        <f>SUM(E138)</f>
        <v>1000</v>
      </c>
      <c r="F136" s="124"/>
      <c r="G136" s="124"/>
      <c r="H136" s="105">
        <f t="shared" si="3"/>
        <v>1000</v>
      </c>
    </row>
    <row r="137" spans="1:8" ht="42" hidden="1" customHeight="1">
      <c r="A137" s="27" t="s">
        <v>390</v>
      </c>
      <c r="B137" s="34" t="s">
        <v>319</v>
      </c>
      <c r="C137" s="34" t="s">
        <v>413</v>
      </c>
      <c r="D137" s="123"/>
      <c r="E137" s="107">
        <f t="shared" ref="E137:E138" si="10">SUM(E138)</f>
        <v>1000</v>
      </c>
      <c r="F137" s="107"/>
      <c r="G137" s="107"/>
      <c r="H137" s="105">
        <f t="shared" si="3"/>
        <v>1000</v>
      </c>
    </row>
    <row r="138" spans="1:8" ht="42" hidden="1" customHeight="1">
      <c r="A138" s="35" t="s">
        <v>662</v>
      </c>
      <c r="B138" s="34" t="s">
        <v>319</v>
      </c>
      <c r="C138" s="34" t="s">
        <v>414</v>
      </c>
      <c r="D138" s="125"/>
      <c r="E138" s="107">
        <f t="shared" si="10"/>
        <v>1000</v>
      </c>
      <c r="F138" s="107"/>
      <c r="G138" s="107"/>
      <c r="H138" s="105">
        <f t="shared" si="3"/>
        <v>1000</v>
      </c>
    </row>
    <row r="139" spans="1:8" ht="47.25" hidden="1" customHeight="1">
      <c r="A139" s="116" t="s">
        <v>73</v>
      </c>
      <c r="B139" s="34" t="s">
        <v>319</v>
      </c>
      <c r="C139" s="34" t="s">
        <v>414</v>
      </c>
      <c r="D139" s="34" t="s">
        <v>184</v>
      </c>
      <c r="E139" s="106">
        <v>1000</v>
      </c>
      <c r="F139" s="106"/>
      <c r="G139" s="106"/>
      <c r="H139" s="105">
        <f t="shared" si="3"/>
        <v>1000</v>
      </c>
    </row>
    <row r="140" spans="1:8" ht="43.5" hidden="1" customHeight="1">
      <c r="A140" s="115" t="s">
        <v>723</v>
      </c>
      <c r="B140" s="111" t="s">
        <v>319</v>
      </c>
      <c r="C140" s="73" t="s">
        <v>516</v>
      </c>
      <c r="D140" s="73"/>
      <c r="E140" s="105">
        <f>SUM(E141)</f>
        <v>100</v>
      </c>
      <c r="F140" s="105"/>
      <c r="G140" s="105"/>
      <c r="H140" s="105">
        <f t="shared" si="3"/>
        <v>100</v>
      </c>
    </row>
    <row r="141" spans="1:8" ht="30.75" hidden="1" customHeight="1">
      <c r="A141" s="116" t="s">
        <v>519</v>
      </c>
      <c r="B141" s="112" t="s">
        <v>319</v>
      </c>
      <c r="C141" s="34" t="s">
        <v>516</v>
      </c>
      <c r="D141" s="34"/>
      <c r="E141" s="106">
        <f>SUM(E142)</f>
        <v>100</v>
      </c>
      <c r="F141" s="106"/>
      <c r="G141" s="106"/>
      <c r="H141" s="105">
        <f t="shared" si="3"/>
        <v>100</v>
      </c>
    </row>
    <row r="142" spans="1:8" ht="30" hidden="1" customHeight="1">
      <c r="A142" s="28" t="s">
        <v>185</v>
      </c>
      <c r="B142" s="112" t="s">
        <v>319</v>
      </c>
      <c r="C142" s="34" t="s">
        <v>516</v>
      </c>
      <c r="D142" s="34" t="s">
        <v>184</v>
      </c>
      <c r="E142" s="106">
        <v>100</v>
      </c>
      <c r="F142" s="106"/>
      <c r="G142" s="106"/>
      <c r="H142" s="105">
        <f t="shared" si="3"/>
        <v>100</v>
      </c>
    </row>
    <row r="143" spans="1:8" ht="20.25" customHeight="1">
      <c r="A143" s="118" t="s">
        <v>49</v>
      </c>
      <c r="B143" s="111" t="s">
        <v>319</v>
      </c>
      <c r="C143" s="73"/>
      <c r="D143" s="73"/>
      <c r="E143" s="105">
        <f t="shared" ref="E143:E146" si="11">E144</f>
        <v>1500</v>
      </c>
      <c r="F143" s="105"/>
      <c r="G143" s="105">
        <f>G144</f>
        <v>1900</v>
      </c>
      <c r="H143" s="105">
        <f t="shared" ref="H143:H207" si="12">E143+F143+G143</f>
        <v>3400</v>
      </c>
    </row>
    <row r="144" spans="1:8" ht="44.25" customHeight="1">
      <c r="A144" s="118" t="s">
        <v>724</v>
      </c>
      <c r="B144" s="111" t="s">
        <v>319</v>
      </c>
      <c r="C144" s="73" t="s">
        <v>271</v>
      </c>
      <c r="D144" s="73"/>
      <c r="E144" s="105">
        <f t="shared" si="11"/>
        <v>1500</v>
      </c>
      <c r="F144" s="105"/>
      <c r="G144" s="105">
        <f>G145</f>
        <v>1900</v>
      </c>
      <c r="H144" s="105">
        <f t="shared" si="12"/>
        <v>3400</v>
      </c>
    </row>
    <row r="145" spans="1:8" ht="30" customHeight="1">
      <c r="A145" s="27" t="s">
        <v>391</v>
      </c>
      <c r="B145" s="112" t="s">
        <v>319</v>
      </c>
      <c r="C145" s="34" t="s">
        <v>408</v>
      </c>
      <c r="D145" s="34"/>
      <c r="E145" s="106">
        <f t="shared" si="11"/>
        <v>1500</v>
      </c>
      <c r="F145" s="106"/>
      <c r="G145" s="106">
        <f>G146</f>
        <v>1900</v>
      </c>
      <c r="H145" s="105">
        <f t="shared" si="12"/>
        <v>3400</v>
      </c>
    </row>
    <row r="146" spans="1:8" ht="30" customHeight="1">
      <c r="A146" s="28" t="s">
        <v>219</v>
      </c>
      <c r="B146" s="112" t="s">
        <v>319</v>
      </c>
      <c r="C146" s="34" t="s">
        <v>409</v>
      </c>
      <c r="D146" s="34"/>
      <c r="E146" s="106">
        <f t="shared" si="11"/>
        <v>1500</v>
      </c>
      <c r="F146" s="106"/>
      <c r="G146" s="106">
        <f>G147</f>
        <v>1900</v>
      </c>
      <c r="H146" s="105">
        <f t="shared" si="12"/>
        <v>3400</v>
      </c>
    </row>
    <row r="147" spans="1:8" ht="30" customHeight="1">
      <c r="A147" s="28" t="s">
        <v>185</v>
      </c>
      <c r="B147" s="112" t="s">
        <v>319</v>
      </c>
      <c r="C147" s="34" t="s">
        <v>409</v>
      </c>
      <c r="D147" s="34" t="s">
        <v>184</v>
      </c>
      <c r="E147" s="106">
        <v>1500</v>
      </c>
      <c r="F147" s="106"/>
      <c r="G147" s="106">
        <v>1900</v>
      </c>
      <c r="H147" s="105">
        <f t="shared" si="12"/>
        <v>3400</v>
      </c>
    </row>
    <row r="148" spans="1:8" ht="44.25" customHeight="1">
      <c r="A148" s="118" t="s">
        <v>724</v>
      </c>
      <c r="B148" s="111" t="s">
        <v>319</v>
      </c>
      <c r="C148" s="73" t="s">
        <v>271</v>
      </c>
      <c r="D148" s="34"/>
      <c r="E148" s="144">
        <f t="shared" ref="E148:E150" si="13">E149</f>
        <v>1500</v>
      </c>
      <c r="F148" s="144"/>
      <c r="G148" s="144"/>
      <c r="H148" s="105">
        <f t="shared" si="12"/>
        <v>1500</v>
      </c>
    </row>
    <row r="149" spans="1:8" ht="30.75" customHeight="1">
      <c r="A149" s="26" t="s">
        <v>391</v>
      </c>
      <c r="B149" s="111" t="s">
        <v>319</v>
      </c>
      <c r="C149" s="73" t="s">
        <v>654</v>
      </c>
      <c r="D149" s="73"/>
      <c r="E149" s="144">
        <f t="shared" si="13"/>
        <v>1500</v>
      </c>
      <c r="F149" s="144"/>
      <c r="G149" s="144"/>
      <c r="H149" s="105">
        <f t="shared" si="12"/>
        <v>1500</v>
      </c>
    </row>
    <row r="150" spans="1:8" ht="21" customHeight="1">
      <c r="A150" s="28" t="s">
        <v>653</v>
      </c>
      <c r="B150" s="112" t="s">
        <v>319</v>
      </c>
      <c r="C150" s="34" t="s">
        <v>655</v>
      </c>
      <c r="D150" s="34"/>
      <c r="E150" s="145">
        <f t="shared" si="13"/>
        <v>1500</v>
      </c>
      <c r="F150" s="145"/>
      <c r="G150" s="145"/>
      <c r="H150" s="105">
        <f t="shared" si="12"/>
        <v>1500</v>
      </c>
    </row>
    <row r="151" spans="1:8" ht="30" customHeight="1">
      <c r="A151" s="28" t="s">
        <v>185</v>
      </c>
      <c r="B151" s="112" t="s">
        <v>319</v>
      </c>
      <c r="C151" s="34" t="s">
        <v>655</v>
      </c>
      <c r="D151" s="34" t="s">
        <v>184</v>
      </c>
      <c r="E151" s="106">
        <v>1500</v>
      </c>
      <c r="F151" s="106"/>
      <c r="G151" s="106"/>
      <c r="H151" s="105">
        <f t="shared" si="12"/>
        <v>1500</v>
      </c>
    </row>
    <row r="152" spans="1:8" ht="23.25" customHeight="1">
      <c r="A152" s="26" t="s">
        <v>342</v>
      </c>
      <c r="B152" s="73" t="s">
        <v>343</v>
      </c>
      <c r="C152" s="73"/>
      <c r="D152" s="73"/>
      <c r="E152" s="105">
        <f>E153+E161+E173</f>
        <v>34100</v>
      </c>
      <c r="F152" s="105">
        <f>F153+F161+F173</f>
        <v>15749.5</v>
      </c>
      <c r="G152" s="105">
        <f>G153+G173</f>
        <v>3002.5</v>
      </c>
      <c r="H152" s="105">
        <f t="shared" si="12"/>
        <v>52852</v>
      </c>
    </row>
    <row r="153" spans="1:8" ht="23.25" customHeight="1">
      <c r="A153" s="26" t="s">
        <v>62</v>
      </c>
      <c r="B153" s="73" t="s">
        <v>61</v>
      </c>
      <c r="C153" s="73"/>
      <c r="D153" s="73"/>
      <c r="E153" s="105">
        <f>E154+E158</f>
        <v>8400</v>
      </c>
      <c r="F153" s="105">
        <f>F154+F158</f>
        <v>1749.5</v>
      </c>
      <c r="G153" s="105">
        <f>G154+G158</f>
        <v>388.5</v>
      </c>
      <c r="H153" s="105">
        <f t="shared" si="12"/>
        <v>10538</v>
      </c>
    </row>
    <row r="154" spans="1:8" ht="44.25" customHeight="1">
      <c r="A154" s="26" t="s">
        <v>494</v>
      </c>
      <c r="B154" s="73" t="s">
        <v>61</v>
      </c>
      <c r="C154" s="73" t="s">
        <v>495</v>
      </c>
      <c r="D154" s="34"/>
      <c r="E154" s="105">
        <f>E155</f>
        <v>6250</v>
      </c>
      <c r="F154" s="105">
        <f>F155+F160</f>
        <v>0</v>
      </c>
      <c r="G154" s="105">
        <f>G155</f>
        <v>388.5</v>
      </c>
      <c r="H154" s="105">
        <f t="shared" si="12"/>
        <v>6638.5</v>
      </c>
    </row>
    <row r="155" spans="1:8" ht="40.5" customHeight="1">
      <c r="A155" s="27" t="s">
        <v>496</v>
      </c>
      <c r="B155" s="34" t="s">
        <v>61</v>
      </c>
      <c r="C155" s="34" t="s">
        <v>497</v>
      </c>
      <c r="D155" s="34"/>
      <c r="E155" s="106">
        <f>E157</f>
        <v>6250</v>
      </c>
      <c r="F155" s="106"/>
      <c r="G155" s="106">
        <f>G157</f>
        <v>388.5</v>
      </c>
      <c r="H155" s="105">
        <f t="shared" si="12"/>
        <v>6638.5</v>
      </c>
    </row>
    <row r="156" spans="1:8" ht="21.75" hidden="1" customHeight="1">
      <c r="A156" s="116" t="s">
        <v>498</v>
      </c>
      <c r="B156" s="34" t="s">
        <v>61</v>
      </c>
      <c r="C156" s="34" t="s">
        <v>499</v>
      </c>
      <c r="D156" s="34"/>
      <c r="E156" s="106"/>
      <c r="F156" s="106"/>
      <c r="G156" s="106"/>
      <c r="H156" s="105">
        <f t="shared" si="12"/>
        <v>0</v>
      </c>
    </row>
    <row r="157" spans="1:8" ht="43.5" customHeight="1">
      <c r="A157" s="27" t="s">
        <v>541</v>
      </c>
      <c r="B157" s="34" t="s">
        <v>61</v>
      </c>
      <c r="C157" s="34" t="s">
        <v>499</v>
      </c>
      <c r="D157" s="34" t="s">
        <v>577</v>
      </c>
      <c r="E157" s="106">
        <v>6250</v>
      </c>
      <c r="F157" s="106"/>
      <c r="G157" s="106">
        <v>388.5</v>
      </c>
      <c r="H157" s="105">
        <f t="shared" si="12"/>
        <v>6638.5</v>
      </c>
    </row>
    <row r="158" spans="1:8" ht="43.5" customHeight="1">
      <c r="A158" s="26" t="s">
        <v>725</v>
      </c>
      <c r="B158" s="133" t="s">
        <v>688</v>
      </c>
      <c r="C158" s="73"/>
      <c r="D158" s="73"/>
      <c r="E158" s="105">
        <f>E159+E160</f>
        <v>2150</v>
      </c>
      <c r="F158" s="105">
        <f>F159+F160</f>
        <v>1749.5</v>
      </c>
      <c r="G158" s="105">
        <f>G159+G160</f>
        <v>0</v>
      </c>
      <c r="H158" s="105">
        <f t="shared" si="12"/>
        <v>3899.5</v>
      </c>
    </row>
    <row r="159" spans="1:8" ht="18.75" customHeight="1">
      <c r="A159" s="27" t="s">
        <v>634</v>
      </c>
      <c r="B159" s="60" t="s">
        <v>688</v>
      </c>
      <c r="C159" s="34" t="s">
        <v>616</v>
      </c>
      <c r="D159" s="34" t="s">
        <v>184</v>
      </c>
      <c r="E159" s="106">
        <v>0</v>
      </c>
      <c r="F159" s="106">
        <v>1749.5</v>
      </c>
      <c r="G159" s="106">
        <v>437.4</v>
      </c>
      <c r="H159" s="105">
        <f t="shared" si="12"/>
        <v>2186.9</v>
      </c>
    </row>
    <row r="160" spans="1:8" ht="25.5" customHeight="1">
      <c r="A160" s="27" t="s">
        <v>633</v>
      </c>
      <c r="B160" s="60" t="s">
        <v>688</v>
      </c>
      <c r="C160" s="34" t="s">
        <v>617</v>
      </c>
      <c r="D160" s="34" t="s">
        <v>184</v>
      </c>
      <c r="E160" s="106">
        <v>2150</v>
      </c>
      <c r="F160" s="106"/>
      <c r="G160" s="106">
        <v>-437.4</v>
      </c>
      <c r="H160" s="105">
        <f t="shared" si="12"/>
        <v>1712.6</v>
      </c>
    </row>
    <row r="161" spans="1:8" ht="21.75" customHeight="1">
      <c r="A161" s="26" t="s">
        <v>299</v>
      </c>
      <c r="B161" s="73" t="s">
        <v>344</v>
      </c>
      <c r="C161" s="73"/>
      <c r="D161" s="73"/>
      <c r="E161" s="105">
        <f>SUM(E162)</f>
        <v>20200</v>
      </c>
      <c r="F161" s="105">
        <f>SUM(F162)</f>
        <v>0</v>
      </c>
      <c r="G161" s="105"/>
      <c r="H161" s="105">
        <f t="shared" si="12"/>
        <v>20200</v>
      </c>
    </row>
    <row r="162" spans="1:8" ht="54" hidden="1" customHeight="1">
      <c r="A162" s="26" t="s">
        <v>721</v>
      </c>
      <c r="B162" s="73" t="s">
        <v>344</v>
      </c>
      <c r="C162" s="73" t="s">
        <v>275</v>
      </c>
      <c r="D162" s="73"/>
      <c r="E162" s="105">
        <f t="shared" ref="E162:F164" si="14">E163</f>
        <v>20200</v>
      </c>
      <c r="F162" s="105">
        <f t="shared" si="14"/>
        <v>0</v>
      </c>
      <c r="G162" s="105"/>
      <c r="H162" s="105">
        <f t="shared" si="12"/>
        <v>20200</v>
      </c>
    </row>
    <row r="163" spans="1:8" ht="25.5" hidden="1" customHeight="1">
      <c r="A163" s="26" t="s">
        <v>299</v>
      </c>
      <c r="B163" s="73" t="s">
        <v>344</v>
      </c>
      <c r="C163" s="73"/>
      <c r="D163" s="73"/>
      <c r="E163" s="105">
        <f t="shared" si="14"/>
        <v>20200</v>
      </c>
      <c r="F163" s="105"/>
      <c r="G163" s="105"/>
      <c r="H163" s="105">
        <f t="shared" si="12"/>
        <v>20200</v>
      </c>
    </row>
    <row r="164" spans="1:8" ht="57" hidden="1" customHeight="1">
      <c r="A164" s="26" t="s">
        <v>651</v>
      </c>
      <c r="B164" s="73" t="s">
        <v>344</v>
      </c>
      <c r="C164" s="34" t="s">
        <v>275</v>
      </c>
      <c r="D164" s="73"/>
      <c r="E164" s="105">
        <f t="shared" si="14"/>
        <v>20200</v>
      </c>
      <c r="F164" s="105"/>
      <c r="G164" s="105"/>
      <c r="H164" s="105">
        <f t="shared" si="12"/>
        <v>20200</v>
      </c>
    </row>
    <row r="165" spans="1:8" ht="30" hidden="1" customHeight="1">
      <c r="A165" s="27" t="s">
        <v>507</v>
      </c>
      <c r="B165" s="60" t="s">
        <v>108</v>
      </c>
      <c r="C165" s="34" t="s">
        <v>416</v>
      </c>
      <c r="D165" s="34"/>
      <c r="E165" s="50">
        <f>E166+E169</f>
        <v>20200</v>
      </c>
      <c r="F165" s="50">
        <f>F166+F169</f>
        <v>0</v>
      </c>
      <c r="G165" s="50"/>
      <c r="H165" s="105">
        <f t="shared" si="12"/>
        <v>20200</v>
      </c>
    </row>
    <row r="166" spans="1:8" ht="20.25" hidden="1" customHeight="1">
      <c r="A166" s="29" t="s">
        <v>508</v>
      </c>
      <c r="B166" s="60" t="s">
        <v>108</v>
      </c>
      <c r="C166" s="34" t="s">
        <v>416</v>
      </c>
      <c r="D166" s="34" t="s">
        <v>184</v>
      </c>
      <c r="E166" s="50">
        <f>E167+E168</f>
        <v>16200</v>
      </c>
      <c r="F166" s="50"/>
      <c r="G166" s="50"/>
      <c r="H166" s="105">
        <f t="shared" si="12"/>
        <v>16200</v>
      </c>
    </row>
    <row r="167" spans="1:8" ht="32.25" hidden="1" customHeight="1">
      <c r="A167" s="28" t="s">
        <v>185</v>
      </c>
      <c r="B167" s="60" t="s">
        <v>108</v>
      </c>
      <c r="C167" s="34" t="s">
        <v>416</v>
      </c>
      <c r="D167" s="34" t="s">
        <v>680</v>
      </c>
      <c r="E167" s="50">
        <v>13900</v>
      </c>
      <c r="F167" s="50"/>
      <c r="G167" s="50"/>
      <c r="H167" s="105">
        <f t="shared" si="12"/>
        <v>13900</v>
      </c>
    </row>
    <row r="168" spans="1:8" ht="32.25" hidden="1" customHeight="1">
      <c r="A168" s="28" t="s">
        <v>185</v>
      </c>
      <c r="B168" s="60" t="s">
        <v>108</v>
      </c>
      <c r="C168" s="34" t="s">
        <v>416</v>
      </c>
      <c r="D168" s="34" t="s">
        <v>540</v>
      </c>
      <c r="E168" s="50">
        <v>2300</v>
      </c>
      <c r="F168" s="106"/>
      <c r="G168" s="106"/>
      <c r="H168" s="105">
        <f t="shared" si="12"/>
        <v>2300</v>
      </c>
    </row>
    <row r="169" spans="1:8" ht="28.5" hidden="1" customHeight="1">
      <c r="A169" s="28" t="s">
        <v>219</v>
      </c>
      <c r="B169" s="60" t="s">
        <v>108</v>
      </c>
      <c r="C169" s="34" t="s">
        <v>510</v>
      </c>
      <c r="D169" s="34"/>
      <c r="E169" s="106">
        <f>E170</f>
        <v>4000</v>
      </c>
      <c r="F169" s="106"/>
      <c r="G169" s="106"/>
      <c r="H169" s="105">
        <f t="shared" si="12"/>
        <v>4000</v>
      </c>
    </row>
    <row r="170" spans="1:8" ht="33.75" hidden="1" customHeight="1">
      <c r="A170" s="28" t="s">
        <v>185</v>
      </c>
      <c r="B170" s="60" t="s">
        <v>108</v>
      </c>
      <c r="C170" s="34" t="s">
        <v>510</v>
      </c>
      <c r="D170" s="34" t="s">
        <v>184</v>
      </c>
      <c r="E170" s="106">
        <v>4000</v>
      </c>
      <c r="F170" s="106"/>
      <c r="G170" s="106"/>
      <c r="H170" s="105">
        <f t="shared" si="12"/>
        <v>4000</v>
      </c>
    </row>
    <row r="171" spans="1:8" ht="32.25" hidden="1" customHeight="1">
      <c r="A171" s="27" t="s">
        <v>509</v>
      </c>
      <c r="B171" s="60" t="s">
        <v>108</v>
      </c>
      <c r="C171" s="34" t="s">
        <v>557</v>
      </c>
      <c r="D171" s="34"/>
      <c r="E171" s="106">
        <f>SUM(E172)</f>
        <v>0</v>
      </c>
      <c r="F171" s="106"/>
      <c r="G171" s="106"/>
      <c r="H171" s="105">
        <f t="shared" si="12"/>
        <v>0</v>
      </c>
    </row>
    <row r="172" spans="1:8" ht="39.75" hidden="1" customHeight="1">
      <c r="A172" s="27"/>
      <c r="B172" s="60"/>
      <c r="C172" s="34"/>
      <c r="D172" s="34"/>
      <c r="E172" s="106"/>
      <c r="F172" s="106"/>
      <c r="G172" s="106"/>
      <c r="H172" s="105">
        <f t="shared" si="12"/>
        <v>0</v>
      </c>
    </row>
    <row r="173" spans="1:8" ht="22.5" customHeight="1">
      <c r="A173" s="26" t="s">
        <v>585</v>
      </c>
      <c r="B173" s="73" t="s">
        <v>584</v>
      </c>
      <c r="C173" s="34"/>
      <c r="D173" s="34"/>
      <c r="E173" s="105">
        <f>E174+E178</f>
        <v>5500</v>
      </c>
      <c r="F173" s="105">
        <f>F174+F178</f>
        <v>14000</v>
      </c>
      <c r="G173" s="105">
        <f>G174+G178</f>
        <v>2614</v>
      </c>
      <c r="H173" s="105">
        <f t="shared" si="12"/>
        <v>22114</v>
      </c>
    </row>
    <row r="174" spans="1:8" ht="45" customHeight="1">
      <c r="A174" s="26" t="s">
        <v>746</v>
      </c>
      <c r="B174" s="73" t="s">
        <v>584</v>
      </c>
      <c r="C174" s="73" t="s">
        <v>583</v>
      </c>
      <c r="D174" s="34"/>
      <c r="E174" s="105">
        <f>E175</f>
        <v>1700</v>
      </c>
      <c r="F174" s="105">
        <f>F175</f>
        <v>14000</v>
      </c>
      <c r="G174" s="105">
        <f>G175</f>
        <v>2534</v>
      </c>
      <c r="H174" s="105">
        <f t="shared" si="12"/>
        <v>18234</v>
      </c>
    </row>
    <row r="175" spans="1:8" ht="34.5" customHeight="1">
      <c r="A175" s="27" t="s">
        <v>581</v>
      </c>
      <c r="B175" s="34" t="s">
        <v>584</v>
      </c>
      <c r="C175" s="34" t="s">
        <v>576</v>
      </c>
      <c r="D175" s="34"/>
      <c r="E175" s="106">
        <f>E176+E177</f>
        <v>1700</v>
      </c>
      <c r="F175" s="106">
        <f>F176+F177</f>
        <v>14000</v>
      </c>
      <c r="G175" s="106">
        <f>G176</f>
        <v>2534</v>
      </c>
      <c r="H175" s="105">
        <f t="shared" si="12"/>
        <v>18234</v>
      </c>
    </row>
    <row r="176" spans="1:8" ht="27" customHeight="1">
      <c r="A176" s="27" t="s">
        <v>582</v>
      </c>
      <c r="B176" s="34" t="s">
        <v>584</v>
      </c>
      <c r="C176" s="34" t="s">
        <v>576</v>
      </c>
      <c r="D176" s="34" t="s">
        <v>184</v>
      </c>
      <c r="E176" s="106">
        <v>1700</v>
      </c>
      <c r="F176" s="106"/>
      <c r="G176" s="106">
        <v>2534</v>
      </c>
      <c r="H176" s="105">
        <f t="shared" si="12"/>
        <v>4234</v>
      </c>
    </row>
    <row r="177" spans="1:9" ht="22.5" customHeight="1">
      <c r="A177" s="27" t="s">
        <v>634</v>
      </c>
      <c r="B177" s="34" t="s">
        <v>584</v>
      </c>
      <c r="C177" s="34" t="s">
        <v>576</v>
      </c>
      <c r="D177" s="34" t="s">
        <v>184</v>
      </c>
      <c r="E177" s="106"/>
      <c r="F177" s="106">
        <v>14000</v>
      </c>
      <c r="G177" s="106"/>
      <c r="H177" s="105">
        <f t="shared" si="12"/>
        <v>14000</v>
      </c>
    </row>
    <row r="178" spans="1:9" ht="55.5" customHeight="1">
      <c r="A178" s="26" t="s">
        <v>721</v>
      </c>
      <c r="B178" s="133" t="s">
        <v>575</v>
      </c>
      <c r="C178" s="73" t="s">
        <v>656</v>
      </c>
      <c r="D178" s="73"/>
      <c r="E178" s="105">
        <f>E180</f>
        <v>3800</v>
      </c>
      <c r="F178" s="105">
        <f>F180</f>
        <v>0</v>
      </c>
      <c r="G178" s="105">
        <f>G179+G180</f>
        <v>80</v>
      </c>
      <c r="H178" s="105">
        <f t="shared" si="12"/>
        <v>3880</v>
      </c>
    </row>
    <row r="179" spans="1:9" ht="36" customHeight="1">
      <c r="A179" s="27" t="s">
        <v>756</v>
      </c>
      <c r="B179" s="60" t="s">
        <v>575</v>
      </c>
      <c r="C179" s="34" t="s">
        <v>757</v>
      </c>
      <c r="D179" s="34" t="s">
        <v>184</v>
      </c>
      <c r="E179" s="106"/>
      <c r="F179" s="106"/>
      <c r="G179" s="106">
        <v>80</v>
      </c>
      <c r="H179" s="106">
        <f t="shared" si="12"/>
        <v>80</v>
      </c>
    </row>
    <row r="180" spans="1:9" ht="27.75" customHeight="1">
      <c r="A180" s="28" t="s">
        <v>219</v>
      </c>
      <c r="B180" s="60" t="s">
        <v>575</v>
      </c>
      <c r="C180" s="34" t="s">
        <v>510</v>
      </c>
      <c r="D180" s="34"/>
      <c r="E180" s="106">
        <f t="shared" ref="E180" si="15">E181</f>
        <v>3800</v>
      </c>
      <c r="F180" s="106"/>
      <c r="G180" s="106"/>
      <c r="H180" s="106">
        <f t="shared" si="12"/>
        <v>3800</v>
      </c>
    </row>
    <row r="181" spans="1:9" ht="29.25" customHeight="1">
      <c r="A181" s="27" t="s">
        <v>185</v>
      </c>
      <c r="B181" s="60" t="s">
        <v>575</v>
      </c>
      <c r="C181" s="34" t="s">
        <v>510</v>
      </c>
      <c r="D181" s="34" t="s">
        <v>184</v>
      </c>
      <c r="E181" s="106">
        <v>3800</v>
      </c>
      <c r="F181" s="106"/>
      <c r="G181" s="106"/>
      <c r="H181" s="105">
        <f t="shared" si="12"/>
        <v>3800</v>
      </c>
    </row>
    <row r="182" spans="1:9" ht="27" customHeight="1">
      <c r="A182" s="117" t="s">
        <v>162</v>
      </c>
      <c r="B182" s="73" t="s">
        <v>161</v>
      </c>
      <c r="C182" s="73"/>
      <c r="D182" s="73"/>
      <c r="E182" s="105">
        <f>SUM(E183,E194,E225,E230,E210)</f>
        <v>700856</v>
      </c>
      <c r="F182" s="105">
        <f>SUM(F183,F194,F225,F230,F210)</f>
        <v>8617.6</v>
      </c>
      <c r="G182" s="105"/>
      <c r="H182" s="105">
        <f t="shared" si="12"/>
        <v>709473.6</v>
      </c>
    </row>
    <row r="183" spans="1:9" ht="23.25" customHeight="1">
      <c r="A183" s="26" t="s">
        <v>301</v>
      </c>
      <c r="B183" s="73" t="s">
        <v>346</v>
      </c>
      <c r="C183" s="73"/>
      <c r="D183" s="73"/>
      <c r="E183" s="105">
        <f t="shared" ref="E183:F185" si="16">SUM(E184)</f>
        <v>207635.5</v>
      </c>
      <c r="F183" s="105">
        <f t="shared" si="16"/>
        <v>3276</v>
      </c>
      <c r="G183" s="105"/>
      <c r="H183" s="105">
        <f t="shared" si="12"/>
        <v>210911.5</v>
      </c>
    </row>
    <row r="184" spans="1:9" ht="30" customHeight="1">
      <c r="A184" s="117" t="s">
        <v>728</v>
      </c>
      <c r="B184" s="73" t="s">
        <v>346</v>
      </c>
      <c r="C184" s="73" t="s">
        <v>276</v>
      </c>
      <c r="D184" s="34"/>
      <c r="E184" s="105">
        <f t="shared" si="16"/>
        <v>207635.5</v>
      </c>
      <c r="F184" s="105">
        <f t="shared" si="16"/>
        <v>3276</v>
      </c>
      <c r="G184" s="105"/>
      <c r="H184" s="105">
        <f t="shared" si="12"/>
        <v>210911.5</v>
      </c>
    </row>
    <row r="185" spans="1:9" ht="33" customHeight="1">
      <c r="A185" s="115" t="s">
        <v>13</v>
      </c>
      <c r="B185" s="73" t="s">
        <v>346</v>
      </c>
      <c r="C185" s="73" t="s">
        <v>277</v>
      </c>
      <c r="D185" s="73"/>
      <c r="E185" s="105">
        <f t="shared" si="16"/>
        <v>207635.5</v>
      </c>
      <c r="F185" s="105">
        <f t="shared" si="16"/>
        <v>3276</v>
      </c>
      <c r="G185" s="105"/>
      <c r="H185" s="105">
        <f t="shared" si="12"/>
        <v>210911.5</v>
      </c>
    </row>
    <row r="186" spans="1:9" ht="27" customHeight="1">
      <c r="A186" s="116" t="s">
        <v>394</v>
      </c>
      <c r="B186" s="34" t="s">
        <v>346</v>
      </c>
      <c r="C186" s="34" t="s">
        <v>417</v>
      </c>
      <c r="D186" s="73"/>
      <c r="E186" s="106">
        <f>SUM(E187,E190,)</f>
        <v>207635.5</v>
      </c>
      <c r="F186" s="106">
        <f>SUM(F187,F190,)</f>
        <v>3276</v>
      </c>
      <c r="G186" s="106"/>
      <c r="H186" s="105">
        <f t="shared" si="12"/>
        <v>210911.5</v>
      </c>
    </row>
    <row r="187" spans="1:9" ht="78.75" customHeight="1">
      <c r="A187" s="116" t="s">
        <v>285</v>
      </c>
      <c r="B187" s="34" t="s">
        <v>346</v>
      </c>
      <c r="C187" s="34" t="s">
        <v>418</v>
      </c>
      <c r="D187" s="34"/>
      <c r="E187" s="107">
        <f>E188+E189</f>
        <v>128194.5</v>
      </c>
      <c r="F187" s="107">
        <f>F188+F189</f>
        <v>3276</v>
      </c>
      <c r="G187" s="107"/>
      <c r="H187" s="105">
        <f t="shared" si="12"/>
        <v>131470.5</v>
      </c>
      <c r="I187" s="108"/>
    </row>
    <row r="188" spans="1:9" ht="20.25" customHeight="1">
      <c r="A188" s="28" t="s">
        <v>578</v>
      </c>
      <c r="B188" s="112" t="s">
        <v>346</v>
      </c>
      <c r="C188" s="34" t="s">
        <v>418</v>
      </c>
      <c r="D188" s="34" t="s">
        <v>532</v>
      </c>
      <c r="E188" s="107">
        <v>126912</v>
      </c>
      <c r="F188" s="107">
        <v>3230.5</v>
      </c>
      <c r="G188" s="107"/>
      <c r="H188" s="105">
        <f t="shared" si="12"/>
        <v>130142.5</v>
      </c>
      <c r="I188" s="109"/>
    </row>
    <row r="189" spans="1:9" ht="21.75" customHeight="1">
      <c r="A189" s="28" t="s">
        <v>144</v>
      </c>
      <c r="B189" s="112" t="s">
        <v>346</v>
      </c>
      <c r="C189" s="34" t="s">
        <v>587</v>
      </c>
      <c r="D189" s="34" t="s">
        <v>532</v>
      </c>
      <c r="E189" s="107">
        <v>1282.5</v>
      </c>
      <c r="F189" s="107">
        <v>45.5</v>
      </c>
      <c r="G189" s="107"/>
      <c r="H189" s="105">
        <f t="shared" si="12"/>
        <v>1328</v>
      </c>
      <c r="I189" s="109"/>
    </row>
    <row r="190" spans="1:9" ht="42.75" customHeight="1">
      <c r="A190" s="116" t="s">
        <v>349</v>
      </c>
      <c r="B190" s="34" t="s">
        <v>346</v>
      </c>
      <c r="C190" s="34" t="s">
        <v>419</v>
      </c>
      <c r="D190" s="34"/>
      <c r="E190" s="106">
        <f>E191+E192+E193</f>
        <v>79441</v>
      </c>
      <c r="F190" s="106">
        <f>F191+F192+F193</f>
        <v>0</v>
      </c>
      <c r="G190" s="106"/>
      <c r="H190" s="105">
        <f t="shared" si="12"/>
        <v>79441</v>
      </c>
      <c r="I190" s="108"/>
    </row>
    <row r="191" spans="1:9" ht="22.5" customHeight="1">
      <c r="A191" s="116" t="s">
        <v>578</v>
      </c>
      <c r="B191" s="60" t="s">
        <v>480</v>
      </c>
      <c r="C191" s="34" t="s">
        <v>419</v>
      </c>
      <c r="D191" s="34" t="s">
        <v>532</v>
      </c>
      <c r="E191" s="106">
        <v>34119</v>
      </c>
      <c r="F191" s="106"/>
      <c r="G191" s="106"/>
      <c r="H191" s="105">
        <f t="shared" si="12"/>
        <v>34119</v>
      </c>
    </row>
    <row r="192" spans="1:9" ht="20.25" customHeight="1">
      <c r="A192" s="116" t="s">
        <v>144</v>
      </c>
      <c r="B192" s="60" t="s">
        <v>480</v>
      </c>
      <c r="C192" s="34" t="s">
        <v>463</v>
      </c>
      <c r="D192" s="34" t="s">
        <v>532</v>
      </c>
      <c r="E192" s="106">
        <v>31075</v>
      </c>
      <c r="F192" s="106"/>
      <c r="G192" s="106"/>
      <c r="H192" s="105">
        <f t="shared" si="12"/>
        <v>31075</v>
      </c>
    </row>
    <row r="193" spans="1:8" ht="23.25" customHeight="1">
      <c r="A193" s="28" t="s">
        <v>627</v>
      </c>
      <c r="B193" s="60" t="s">
        <v>480</v>
      </c>
      <c r="C193" s="34" t="s">
        <v>626</v>
      </c>
      <c r="D193" s="34" t="s">
        <v>532</v>
      </c>
      <c r="E193" s="106">
        <v>14247</v>
      </c>
      <c r="F193" s="106"/>
      <c r="G193" s="106"/>
      <c r="H193" s="105">
        <f t="shared" si="12"/>
        <v>14247</v>
      </c>
    </row>
    <row r="194" spans="1:8" ht="21.75" customHeight="1">
      <c r="A194" s="30" t="s">
        <v>302</v>
      </c>
      <c r="B194" s="73" t="s">
        <v>347</v>
      </c>
      <c r="C194" s="73"/>
      <c r="D194" s="73"/>
      <c r="E194" s="105">
        <f>SUM(E195)+E208</f>
        <v>407553.5</v>
      </c>
      <c r="F194" s="105">
        <f>SUM(F195)+F208</f>
        <v>5341.6</v>
      </c>
      <c r="G194" s="105"/>
      <c r="H194" s="105">
        <f t="shared" si="12"/>
        <v>412895.1</v>
      </c>
    </row>
    <row r="195" spans="1:8" ht="32.25" customHeight="1">
      <c r="A195" s="30" t="s">
        <v>194</v>
      </c>
      <c r="B195" s="73" t="s">
        <v>347</v>
      </c>
      <c r="C195" s="73" t="s">
        <v>356</v>
      </c>
      <c r="D195" s="73"/>
      <c r="E195" s="105">
        <f>SUM(E196)</f>
        <v>402553.5</v>
      </c>
      <c r="F195" s="105">
        <f>SUM(F196)</f>
        <v>5341.6</v>
      </c>
      <c r="G195" s="105"/>
      <c r="H195" s="105">
        <f t="shared" si="12"/>
        <v>407895.1</v>
      </c>
    </row>
    <row r="196" spans="1:8" ht="41.25" customHeight="1">
      <c r="A196" s="116" t="s">
        <v>395</v>
      </c>
      <c r="B196" s="34" t="s">
        <v>347</v>
      </c>
      <c r="C196" s="34" t="s">
        <v>420</v>
      </c>
      <c r="D196" s="73"/>
      <c r="E196" s="106">
        <f>SUM(E197,E200)</f>
        <v>402553.5</v>
      </c>
      <c r="F196" s="106">
        <f>SUM(F197,F200)</f>
        <v>5341.6</v>
      </c>
      <c r="G196" s="106"/>
      <c r="H196" s="105">
        <f t="shared" si="12"/>
        <v>407895.1</v>
      </c>
    </row>
    <row r="197" spans="1:8" ht="97.5" customHeight="1">
      <c r="A197" s="116" t="s">
        <v>286</v>
      </c>
      <c r="B197" s="34" t="s">
        <v>347</v>
      </c>
      <c r="C197" s="34" t="s">
        <v>421</v>
      </c>
      <c r="D197" s="34"/>
      <c r="E197" s="106">
        <f>E198+E199</f>
        <v>225681.6</v>
      </c>
      <c r="F197" s="106">
        <f>F198+F199</f>
        <v>4397</v>
      </c>
      <c r="G197" s="106"/>
      <c r="H197" s="105">
        <f t="shared" si="12"/>
        <v>230078.6</v>
      </c>
    </row>
    <row r="198" spans="1:8" ht="21" customHeight="1">
      <c r="A198" s="28" t="s">
        <v>578</v>
      </c>
      <c r="B198" s="112" t="s">
        <v>347</v>
      </c>
      <c r="C198" s="34" t="s">
        <v>421</v>
      </c>
      <c r="D198" s="34" t="s">
        <v>532</v>
      </c>
      <c r="E198" s="107">
        <v>223425</v>
      </c>
      <c r="F198" s="107">
        <v>4329.6000000000004</v>
      </c>
      <c r="G198" s="107"/>
      <c r="H198" s="105">
        <f t="shared" si="12"/>
        <v>227754.6</v>
      </c>
    </row>
    <row r="199" spans="1:8" ht="18.75" customHeight="1">
      <c r="A199" s="28" t="s">
        <v>144</v>
      </c>
      <c r="B199" s="112" t="s">
        <v>347</v>
      </c>
      <c r="C199" s="34" t="s">
        <v>586</v>
      </c>
      <c r="D199" s="34" t="s">
        <v>532</v>
      </c>
      <c r="E199" s="107">
        <v>2256.6</v>
      </c>
      <c r="F199" s="107">
        <v>67.400000000000006</v>
      </c>
      <c r="G199" s="107"/>
      <c r="H199" s="105">
        <f t="shared" si="12"/>
        <v>2324</v>
      </c>
    </row>
    <row r="200" spans="1:8" ht="45.75" customHeight="1">
      <c r="A200" s="116" t="s">
        <v>287</v>
      </c>
      <c r="B200" s="34" t="s">
        <v>347</v>
      </c>
      <c r="C200" s="34" t="s">
        <v>422</v>
      </c>
      <c r="D200" s="34"/>
      <c r="E200" s="106">
        <f>E201+E202+E203+E204+E205+E206</f>
        <v>176871.90000000002</v>
      </c>
      <c r="F200" s="106">
        <f>F201+F202+F203+F204+F205+F206+H207</f>
        <v>944.6</v>
      </c>
      <c r="G200" s="106"/>
      <c r="H200" s="105">
        <f t="shared" si="12"/>
        <v>177816.50000000003</v>
      </c>
    </row>
    <row r="201" spans="1:8" ht="23.25" customHeight="1">
      <c r="A201" s="28" t="s">
        <v>578</v>
      </c>
      <c r="B201" s="112" t="s">
        <v>347</v>
      </c>
      <c r="C201" s="34" t="s">
        <v>422</v>
      </c>
      <c r="D201" s="34" t="s">
        <v>532</v>
      </c>
      <c r="E201" s="106">
        <v>62648</v>
      </c>
      <c r="F201" s="106"/>
      <c r="G201" s="106"/>
      <c r="H201" s="105">
        <f t="shared" si="12"/>
        <v>62648</v>
      </c>
    </row>
    <row r="202" spans="1:8" ht="19.5" customHeight="1">
      <c r="A202" s="28" t="s">
        <v>144</v>
      </c>
      <c r="B202" s="112" t="s">
        <v>347</v>
      </c>
      <c r="C202" s="34" t="s">
        <v>551</v>
      </c>
      <c r="D202" s="34" t="s">
        <v>532</v>
      </c>
      <c r="E202" s="106">
        <v>59866</v>
      </c>
      <c r="F202" s="106"/>
      <c r="G202" s="106"/>
      <c r="H202" s="105">
        <f t="shared" si="12"/>
        <v>59866</v>
      </c>
    </row>
    <row r="203" spans="1:8" ht="21.75" customHeight="1">
      <c r="A203" s="28" t="s">
        <v>627</v>
      </c>
      <c r="B203" s="112" t="s">
        <v>347</v>
      </c>
      <c r="C203" s="34" t="s">
        <v>630</v>
      </c>
      <c r="D203" s="34" t="s">
        <v>532</v>
      </c>
      <c r="E203" s="106">
        <v>6218</v>
      </c>
      <c r="F203" s="106"/>
      <c r="G203" s="106"/>
      <c r="H203" s="105">
        <f t="shared" si="12"/>
        <v>6218</v>
      </c>
    </row>
    <row r="204" spans="1:8" ht="29.25" customHeight="1">
      <c r="A204" s="35" t="s">
        <v>681</v>
      </c>
      <c r="B204" s="112" t="s">
        <v>347</v>
      </c>
      <c r="C204" s="34" t="s">
        <v>682</v>
      </c>
      <c r="D204" s="34" t="s">
        <v>596</v>
      </c>
      <c r="E204" s="106">
        <v>17030.2</v>
      </c>
      <c r="F204" s="106"/>
      <c r="G204" s="106"/>
      <c r="H204" s="105">
        <f t="shared" si="12"/>
        <v>17030.2</v>
      </c>
    </row>
    <row r="205" spans="1:8" ht="30.75" customHeight="1">
      <c r="A205" s="35" t="s">
        <v>683</v>
      </c>
      <c r="B205" s="112" t="s">
        <v>347</v>
      </c>
      <c r="C205" s="34" t="s">
        <v>684</v>
      </c>
      <c r="D205" s="34" t="s">
        <v>596</v>
      </c>
      <c r="E205" s="106">
        <v>16309.7</v>
      </c>
      <c r="F205" s="106"/>
      <c r="G205" s="106"/>
      <c r="H205" s="105">
        <f t="shared" si="12"/>
        <v>16309.7</v>
      </c>
    </row>
    <row r="206" spans="1:8" ht="30" customHeight="1">
      <c r="A206" s="35" t="s">
        <v>685</v>
      </c>
      <c r="B206" s="112" t="s">
        <v>347</v>
      </c>
      <c r="C206" s="34" t="s">
        <v>686</v>
      </c>
      <c r="D206" s="34" t="s">
        <v>596</v>
      </c>
      <c r="E206" s="106">
        <v>14800</v>
      </c>
      <c r="F206" s="106"/>
      <c r="G206" s="106"/>
      <c r="H206" s="105">
        <f t="shared" si="12"/>
        <v>14800</v>
      </c>
    </row>
    <row r="207" spans="1:8" ht="30" customHeight="1">
      <c r="A207" s="186" t="s">
        <v>753</v>
      </c>
      <c r="B207" s="112" t="s">
        <v>347</v>
      </c>
      <c r="C207" s="34" t="s">
        <v>754</v>
      </c>
      <c r="D207" s="34" t="s">
        <v>596</v>
      </c>
      <c r="E207" s="106"/>
      <c r="F207" s="106">
        <v>944.6</v>
      </c>
      <c r="G207" s="106"/>
      <c r="H207" s="105">
        <f t="shared" si="12"/>
        <v>944.6</v>
      </c>
    </row>
    <row r="208" spans="1:8" ht="57.75" customHeight="1">
      <c r="A208" s="26" t="s">
        <v>721</v>
      </c>
      <c r="B208" s="133" t="s">
        <v>605</v>
      </c>
      <c r="C208" s="73" t="s">
        <v>510</v>
      </c>
      <c r="D208" s="73" t="s">
        <v>184</v>
      </c>
      <c r="E208" s="105">
        <f>E209</f>
        <v>5000</v>
      </c>
      <c r="F208" s="105"/>
      <c r="G208" s="105"/>
      <c r="H208" s="105">
        <f t="shared" ref="H208:H271" si="17">E208+F208+G208</f>
        <v>5000</v>
      </c>
    </row>
    <row r="209" spans="1:9" ht="30.75" customHeight="1">
      <c r="A209" s="28" t="s">
        <v>219</v>
      </c>
      <c r="B209" s="60" t="s">
        <v>605</v>
      </c>
      <c r="C209" s="34" t="s">
        <v>510</v>
      </c>
      <c r="D209" s="34" t="s">
        <v>184</v>
      </c>
      <c r="E209" s="106">
        <v>5000</v>
      </c>
      <c r="F209" s="106"/>
      <c r="G209" s="106"/>
      <c r="H209" s="105">
        <f t="shared" si="17"/>
        <v>5000</v>
      </c>
    </row>
    <row r="210" spans="1:9" ht="27.75" customHeight="1">
      <c r="A210" s="26" t="s">
        <v>479</v>
      </c>
      <c r="B210" s="73" t="s">
        <v>475</v>
      </c>
      <c r="C210" s="34"/>
      <c r="D210" s="34"/>
      <c r="E210" s="105">
        <f>SUM(E211,E216)</f>
        <v>69333</v>
      </c>
      <c r="F210" s="105">
        <f>SUM(F211,F216)</f>
        <v>0</v>
      </c>
      <c r="G210" s="105"/>
      <c r="H210" s="105">
        <f t="shared" si="17"/>
        <v>69333</v>
      </c>
    </row>
    <row r="211" spans="1:9" ht="42.75" hidden="1" customHeight="1">
      <c r="A211" s="30" t="s">
        <v>737</v>
      </c>
      <c r="B211" s="73" t="s">
        <v>475</v>
      </c>
      <c r="C211" s="73" t="s">
        <v>354</v>
      </c>
      <c r="D211" s="34"/>
      <c r="E211" s="105">
        <f t="shared" ref="E211:E213" si="18">SUM(E212)</f>
        <v>23200</v>
      </c>
      <c r="F211" s="105"/>
      <c r="G211" s="105"/>
      <c r="H211" s="105">
        <f t="shared" si="17"/>
        <v>23200</v>
      </c>
    </row>
    <row r="212" spans="1:9" ht="30" hidden="1" customHeight="1">
      <c r="A212" s="28" t="s">
        <v>4</v>
      </c>
      <c r="B212" s="34" t="s">
        <v>475</v>
      </c>
      <c r="C212" s="34" t="s">
        <v>355</v>
      </c>
      <c r="D212" s="34"/>
      <c r="E212" s="106">
        <f t="shared" si="18"/>
        <v>23200</v>
      </c>
      <c r="F212" s="106"/>
      <c r="G212" s="106"/>
      <c r="H212" s="105">
        <f t="shared" si="17"/>
        <v>23200</v>
      </c>
    </row>
    <row r="213" spans="1:9" ht="21.75" hidden="1" customHeight="1">
      <c r="A213" s="116" t="s">
        <v>450</v>
      </c>
      <c r="B213" s="34" t="s">
        <v>475</v>
      </c>
      <c r="C213" s="34" t="s">
        <v>451</v>
      </c>
      <c r="D213" s="34"/>
      <c r="E213" s="106">
        <f t="shared" si="18"/>
        <v>23200</v>
      </c>
      <c r="F213" s="106"/>
      <c r="G213" s="106"/>
      <c r="H213" s="105">
        <f t="shared" si="17"/>
        <v>23200</v>
      </c>
    </row>
    <row r="214" spans="1:9" ht="31.5" hidden="1" customHeight="1">
      <c r="A214" s="28" t="s">
        <v>5</v>
      </c>
      <c r="B214" s="34" t="s">
        <v>475</v>
      </c>
      <c r="C214" s="34" t="s">
        <v>452</v>
      </c>
      <c r="D214" s="34"/>
      <c r="E214" s="106">
        <f>SUM(E215)</f>
        <v>23200</v>
      </c>
      <c r="F214" s="106"/>
      <c r="G214" s="106"/>
      <c r="H214" s="105">
        <f t="shared" si="17"/>
        <v>23200</v>
      </c>
    </row>
    <row r="215" spans="1:9" ht="18.75" hidden="1" customHeight="1">
      <c r="A215" s="28" t="s">
        <v>144</v>
      </c>
      <c r="B215" s="34" t="s">
        <v>475</v>
      </c>
      <c r="C215" s="34" t="s">
        <v>452</v>
      </c>
      <c r="D215" s="34" t="s">
        <v>532</v>
      </c>
      <c r="E215" s="106">
        <v>23200</v>
      </c>
      <c r="F215" s="106"/>
      <c r="G215" s="106"/>
      <c r="H215" s="105">
        <f t="shared" si="17"/>
        <v>23200</v>
      </c>
    </row>
    <row r="216" spans="1:9" ht="27.75" hidden="1" customHeight="1">
      <c r="A216" s="26" t="s">
        <v>195</v>
      </c>
      <c r="B216" s="73" t="s">
        <v>475</v>
      </c>
      <c r="C216" s="73" t="s">
        <v>357</v>
      </c>
      <c r="D216" s="73"/>
      <c r="E216" s="105">
        <f>SUM(E217+E224)</f>
        <v>46133</v>
      </c>
      <c r="F216" s="105">
        <f>SUM(F217+F224)</f>
        <v>0</v>
      </c>
      <c r="G216" s="105"/>
      <c r="H216" s="105">
        <f t="shared" si="17"/>
        <v>46133</v>
      </c>
    </row>
    <row r="217" spans="1:9" ht="35.25" hidden="1" customHeight="1">
      <c r="A217" s="27" t="s">
        <v>384</v>
      </c>
      <c r="B217" s="34" t="s">
        <v>475</v>
      </c>
      <c r="C217" s="34" t="s">
        <v>423</v>
      </c>
      <c r="D217" s="73"/>
      <c r="E217" s="106">
        <f>E218+E221</f>
        <v>44133</v>
      </c>
      <c r="F217" s="106"/>
      <c r="G217" s="106"/>
      <c r="H217" s="105">
        <f t="shared" si="17"/>
        <v>44133</v>
      </c>
    </row>
    <row r="218" spans="1:9" ht="24.75" hidden="1" customHeight="1">
      <c r="A218" s="116" t="s">
        <v>539</v>
      </c>
      <c r="B218" s="34" t="s">
        <v>475</v>
      </c>
      <c r="C218" s="34" t="s">
        <v>424</v>
      </c>
      <c r="D218" s="34"/>
      <c r="E218" s="106">
        <f>E219+E220</f>
        <v>22402</v>
      </c>
      <c r="F218" s="106"/>
      <c r="G218" s="106"/>
      <c r="H218" s="105">
        <f t="shared" si="17"/>
        <v>22402</v>
      </c>
    </row>
    <row r="219" spans="1:9" ht="22.5" hidden="1" customHeight="1">
      <c r="A219" s="28" t="s">
        <v>696</v>
      </c>
      <c r="B219" s="34" t="s">
        <v>475</v>
      </c>
      <c r="C219" s="34" t="s">
        <v>424</v>
      </c>
      <c r="D219" s="34" t="s">
        <v>143</v>
      </c>
      <c r="E219" s="106">
        <v>19925</v>
      </c>
      <c r="F219" s="106"/>
      <c r="G219" s="106"/>
      <c r="H219" s="105">
        <f t="shared" si="17"/>
        <v>19925</v>
      </c>
    </row>
    <row r="220" spans="1:9" ht="24" hidden="1" customHeight="1">
      <c r="A220" s="28" t="s">
        <v>144</v>
      </c>
      <c r="B220" s="34" t="s">
        <v>475</v>
      </c>
      <c r="C220" s="34" t="s">
        <v>424</v>
      </c>
      <c r="D220" s="34" t="s">
        <v>143</v>
      </c>
      <c r="E220" s="106">
        <v>2477</v>
      </c>
      <c r="F220" s="106"/>
      <c r="G220" s="106"/>
      <c r="H220" s="105">
        <f t="shared" si="17"/>
        <v>2477</v>
      </c>
    </row>
    <row r="221" spans="1:9" ht="24" hidden="1" customHeight="1">
      <c r="A221" s="116" t="s">
        <v>538</v>
      </c>
      <c r="B221" s="34" t="s">
        <v>475</v>
      </c>
      <c r="C221" s="34" t="s">
        <v>533</v>
      </c>
      <c r="D221" s="34"/>
      <c r="E221" s="106">
        <f>SUM(E222+E223)</f>
        <v>21731</v>
      </c>
      <c r="F221" s="106"/>
      <c r="G221" s="106"/>
      <c r="H221" s="105">
        <f t="shared" si="17"/>
        <v>21731</v>
      </c>
    </row>
    <row r="222" spans="1:9" ht="21" hidden="1" customHeight="1">
      <c r="A222" s="28" t="s">
        <v>696</v>
      </c>
      <c r="B222" s="34" t="s">
        <v>475</v>
      </c>
      <c r="C222" s="34" t="s">
        <v>533</v>
      </c>
      <c r="D222" s="34" t="s">
        <v>532</v>
      </c>
      <c r="E222" s="106">
        <v>20096</v>
      </c>
      <c r="F222" s="106"/>
      <c r="G222" s="106"/>
      <c r="H222" s="105">
        <f t="shared" si="17"/>
        <v>20096</v>
      </c>
    </row>
    <row r="223" spans="1:9" ht="30" hidden="1" customHeight="1">
      <c r="A223" s="28" t="s">
        <v>144</v>
      </c>
      <c r="B223" s="34" t="s">
        <v>475</v>
      </c>
      <c r="C223" s="34" t="s">
        <v>533</v>
      </c>
      <c r="D223" s="34" t="s">
        <v>532</v>
      </c>
      <c r="E223" s="114">
        <v>1635</v>
      </c>
      <c r="F223" s="114"/>
      <c r="G223" s="114"/>
      <c r="H223" s="105">
        <f t="shared" si="17"/>
        <v>1635</v>
      </c>
    </row>
    <row r="224" spans="1:9" ht="21" hidden="1" customHeight="1">
      <c r="A224" s="27" t="s">
        <v>701</v>
      </c>
      <c r="B224" s="34" t="s">
        <v>475</v>
      </c>
      <c r="C224" s="34" t="s">
        <v>625</v>
      </c>
      <c r="D224" s="34" t="s">
        <v>470</v>
      </c>
      <c r="E224" s="106">
        <v>2000</v>
      </c>
      <c r="F224" s="106"/>
      <c r="G224" s="106"/>
      <c r="H224" s="105">
        <f t="shared" si="17"/>
        <v>2000</v>
      </c>
      <c r="I224" s="110"/>
    </row>
    <row r="225" spans="1:8" ht="21" hidden="1" customHeight="1">
      <c r="A225" s="26" t="s">
        <v>303</v>
      </c>
      <c r="B225" s="73" t="s">
        <v>92</v>
      </c>
      <c r="C225" s="73"/>
      <c r="D225" s="73"/>
      <c r="E225" s="140">
        <f>SUM(E226)</f>
        <v>650</v>
      </c>
      <c r="F225" s="140"/>
      <c r="G225" s="140"/>
      <c r="H225" s="105">
        <f t="shared" si="17"/>
        <v>650</v>
      </c>
    </row>
    <row r="226" spans="1:8" ht="45" hidden="1" customHeight="1">
      <c r="A226" s="117" t="s">
        <v>743</v>
      </c>
      <c r="B226" s="73" t="s">
        <v>92</v>
      </c>
      <c r="C226" s="73" t="s">
        <v>358</v>
      </c>
      <c r="D226" s="73"/>
      <c r="E226" s="105">
        <f>SUM(E228)</f>
        <v>650</v>
      </c>
      <c r="F226" s="105"/>
      <c r="G226" s="105"/>
      <c r="H226" s="105">
        <f t="shared" si="17"/>
        <v>650</v>
      </c>
    </row>
    <row r="227" spans="1:8" ht="35.25" hidden="1" customHeight="1">
      <c r="A227" s="35" t="s">
        <v>425</v>
      </c>
      <c r="B227" s="34" t="s">
        <v>92</v>
      </c>
      <c r="C227" s="34" t="s">
        <v>435</v>
      </c>
      <c r="D227" s="73"/>
      <c r="E227" s="106">
        <f>E228</f>
        <v>650</v>
      </c>
      <c r="F227" s="106"/>
      <c r="G227" s="106"/>
      <c r="H227" s="105">
        <f t="shared" si="17"/>
        <v>650</v>
      </c>
    </row>
    <row r="228" spans="1:8" ht="18.75" hidden="1" customHeight="1">
      <c r="A228" s="27" t="s">
        <v>10</v>
      </c>
      <c r="B228" s="34" t="s">
        <v>92</v>
      </c>
      <c r="C228" s="34" t="s">
        <v>426</v>
      </c>
      <c r="D228" s="34"/>
      <c r="E228" s="106">
        <f>SUM(E229)</f>
        <v>650</v>
      </c>
      <c r="F228" s="106"/>
      <c r="G228" s="106"/>
      <c r="H228" s="105">
        <f t="shared" si="17"/>
        <v>650</v>
      </c>
    </row>
    <row r="229" spans="1:8" ht="35.25" hidden="1" customHeight="1">
      <c r="A229" s="28" t="s">
        <v>185</v>
      </c>
      <c r="B229" s="34" t="s">
        <v>92</v>
      </c>
      <c r="C229" s="34" t="s">
        <v>426</v>
      </c>
      <c r="D229" s="34" t="s">
        <v>184</v>
      </c>
      <c r="E229" s="106">
        <v>650</v>
      </c>
      <c r="F229" s="106"/>
      <c r="G229" s="106"/>
      <c r="H229" s="105">
        <f t="shared" si="17"/>
        <v>650</v>
      </c>
    </row>
    <row r="230" spans="1:8" ht="24.75" hidden="1" customHeight="1">
      <c r="A230" s="26" t="s">
        <v>75</v>
      </c>
      <c r="B230" s="73" t="s">
        <v>51</v>
      </c>
      <c r="C230" s="73"/>
      <c r="D230" s="73"/>
      <c r="E230" s="105">
        <f>SUM(E236,E233)</f>
        <v>15684</v>
      </c>
      <c r="F230" s="105"/>
      <c r="G230" s="105"/>
      <c r="H230" s="105">
        <f t="shared" si="17"/>
        <v>15684</v>
      </c>
    </row>
    <row r="231" spans="1:8" ht="47.25" hidden="1" customHeight="1">
      <c r="A231" s="26" t="s">
        <v>650</v>
      </c>
      <c r="B231" s="73" t="s">
        <v>51</v>
      </c>
      <c r="C231" s="73" t="s">
        <v>359</v>
      </c>
      <c r="D231" s="73"/>
      <c r="E231" s="105">
        <f>SUM(E233)</f>
        <v>11987</v>
      </c>
      <c r="F231" s="105"/>
      <c r="G231" s="105"/>
      <c r="H231" s="105">
        <f t="shared" si="17"/>
        <v>11987</v>
      </c>
    </row>
    <row r="232" spans="1:8" ht="29.25" hidden="1" customHeight="1">
      <c r="A232" s="27" t="s">
        <v>427</v>
      </c>
      <c r="B232" s="34" t="s">
        <v>51</v>
      </c>
      <c r="C232" s="34" t="s">
        <v>428</v>
      </c>
      <c r="D232" s="34"/>
      <c r="E232" s="106">
        <f>SUM(E233)</f>
        <v>11987</v>
      </c>
      <c r="F232" s="106"/>
      <c r="G232" s="106"/>
      <c r="H232" s="105">
        <f t="shared" si="17"/>
        <v>11987</v>
      </c>
    </row>
    <row r="233" spans="1:8" ht="42.75" hidden="1" customHeight="1">
      <c r="A233" s="27" t="s">
        <v>196</v>
      </c>
      <c r="B233" s="34" t="s">
        <v>51</v>
      </c>
      <c r="C233" s="34" t="s">
        <v>428</v>
      </c>
      <c r="D233" s="34"/>
      <c r="E233" s="106">
        <f>SUM(E234:E235)</f>
        <v>11987</v>
      </c>
      <c r="F233" s="106"/>
      <c r="G233" s="106"/>
      <c r="H233" s="105">
        <f t="shared" si="17"/>
        <v>11987</v>
      </c>
    </row>
    <row r="234" spans="1:8" ht="26.25" hidden="1" customHeight="1">
      <c r="A234" s="116" t="s">
        <v>145</v>
      </c>
      <c r="B234" s="34" t="s">
        <v>51</v>
      </c>
      <c r="C234" s="34" t="s">
        <v>428</v>
      </c>
      <c r="D234" s="34" t="s">
        <v>142</v>
      </c>
      <c r="E234" s="106">
        <v>8742</v>
      </c>
      <c r="F234" s="106"/>
      <c r="G234" s="106"/>
      <c r="H234" s="105">
        <f t="shared" si="17"/>
        <v>8742</v>
      </c>
    </row>
    <row r="235" spans="1:8" ht="30.75" hidden="1" customHeight="1">
      <c r="A235" s="27" t="s">
        <v>185</v>
      </c>
      <c r="B235" s="34" t="s">
        <v>51</v>
      </c>
      <c r="C235" s="34" t="s">
        <v>428</v>
      </c>
      <c r="D235" s="34" t="s">
        <v>184</v>
      </c>
      <c r="E235" s="106">
        <v>3245</v>
      </c>
      <c r="F235" s="106"/>
      <c r="G235" s="106"/>
      <c r="H235" s="105">
        <f t="shared" si="17"/>
        <v>3245</v>
      </c>
    </row>
    <row r="236" spans="1:8" ht="37.5" hidden="1" customHeight="1">
      <c r="A236" s="26" t="s">
        <v>281</v>
      </c>
      <c r="B236" s="73" t="s">
        <v>51</v>
      </c>
      <c r="C236" s="73" t="s">
        <v>361</v>
      </c>
      <c r="D236" s="73"/>
      <c r="E236" s="105">
        <f>SUM(E237)</f>
        <v>3697</v>
      </c>
      <c r="F236" s="105"/>
      <c r="G236" s="105"/>
      <c r="H236" s="105">
        <f t="shared" si="17"/>
        <v>3697</v>
      </c>
    </row>
    <row r="237" spans="1:8" ht="32.25" hidden="1" customHeight="1">
      <c r="A237" s="35" t="s">
        <v>31</v>
      </c>
      <c r="B237" s="34" t="s">
        <v>51</v>
      </c>
      <c r="C237" s="34" t="s">
        <v>362</v>
      </c>
      <c r="D237" s="34"/>
      <c r="E237" s="106">
        <f>SUM(E240,E238)</f>
        <v>3697</v>
      </c>
      <c r="F237" s="106"/>
      <c r="G237" s="106"/>
      <c r="H237" s="105">
        <f t="shared" si="17"/>
        <v>3697</v>
      </c>
    </row>
    <row r="238" spans="1:8" ht="33" hidden="1" customHeight="1">
      <c r="A238" s="27" t="s">
        <v>187</v>
      </c>
      <c r="B238" s="34" t="s">
        <v>51</v>
      </c>
      <c r="C238" s="34" t="s">
        <v>363</v>
      </c>
      <c r="D238" s="34"/>
      <c r="E238" s="106">
        <f>SUM(E239)</f>
        <v>3057</v>
      </c>
      <c r="F238" s="106"/>
      <c r="G238" s="106"/>
      <c r="H238" s="105">
        <f t="shared" si="17"/>
        <v>3057</v>
      </c>
    </row>
    <row r="239" spans="1:8" ht="29.25" hidden="1" customHeight="1">
      <c r="A239" s="27" t="s">
        <v>189</v>
      </c>
      <c r="B239" s="34" t="s">
        <v>51</v>
      </c>
      <c r="C239" s="34" t="s">
        <v>363</v>
      </c>
      <c r="D239" s="34" t="s">
        <v>188</v>
      </c>
      <c r="E239" s="106">
        <v>3057</v>
      </c>
      <c r="F239" s="106"/>
      <c r="G239" s="106"/>
      <c r="H239" s="105">
        <f t="shared" si="17"/>
        <v>3057</v>
      </c>
    </row>
    <row r="240" spans="1:8" ht="32.25" hidden="1" customHeight="1">
      <c r="A240" s="27" t="s">
        <v>171</v>
      </c>
      <c r="B240" s="34" t="s">
        <v>51</v>
      </c>
      <c r="C240" s="34" t="s">
        <v>364</v>
      </c>
      <c r="D240" s="34"/>
      <c r="E240" s="106">
        <f>SUM(E241)</f>
        <v>640</v>
      </c>
      <c r="F240" s="106"/>
      <c r="G240" s="106"/>
      <c r="H240" s="105">
        <f t="shared" si="17"/>
        <v>640</v>
      </c>
    </row>
    <row r="241" spans="1:8" ht="33" hidden="1" customHeight="1">
      <c r="A241" s="27" t="s">
        <v>185</v>
      </c>
      <c r="B241" s="34" t="s">
        <v>51</v>
      </c>
      <c r="C241" s="34" t="s">
        <v>364</v>
      </c>
      <c r="D241" s="34" t="s">
        <v>184</v>
      </c>
      <c r="E241" s="106">
        <v>640</v>
      </c>
      <c r="F241" s="106"/>
      <c r="G241" s="106"/>
      <c r="H241" s="105">
        <f t="shared" si="17"/>
        <v>640</v>
      </c>
    </row>
    <row r="242" spans="1:8" ht="23.25" customHeight="1">
      <c r="A242" s="26" t="s">
        <v>97</v>
      </c>
      <c r="B242" s="73" t="s">
        <v>98</v>
      </c>
      <c r="C242" s="73"/>
      <c r="D242" s="73"/>
      <c r="E242" s="105">
        <f>E243+E268</f>
        <v>83316.900000000009</v>
      </c>
      <c r="F242" s="105">
        <f>F243+F268</f>
        <v>2661.7999999999997</v>
      </c>
      <c r="G242" s="105"/>
      <c r="H242" s="105">
        <f t="shared" si="17"/>
        <v>85978.700000000012</v>
      </c>
    </row>
    <row r="243" spans="1:8" ht="21.75" customHeight="1">
      <c r="A243" s="26" t="s">
        <v>300</v>
      </c>
      <c r="B243" s="73" t="s">
        <v>99</v>
      </c>
      <c r="C243" s="73"/>
      <c r="D243" s="73"/>
      <c r="E243" s="105">
        <f>E244+E266</f>
        <v>73563.8</v>
      </c>
      <c r="F243" s="105">
        <f>F244+F266</f>
        <v>3096.2999999999997</v>
      </c>
      <c r="G243" s="105"/>
      <c r="H243" s="105">
        <f t="shared" si="17"/>
        <v>76660.100000000006</v>
      </c>
    </row>
    <row r="244" spans="1:8" ht="43.5" customHeight="1">
      <c r="A244" s="30" t="s">
        <v>737</v>
      </c>
      <c r="B244" s="73" t="s">
        <v>99</v>
      </c>
      <c r="C244" s="73" t="s">
        <v>354</v>
      </c>
      <c r="D244" s="73"/>
      <c r="E244" s="105">
        <f>E245</f>
        <v>68563.8</v>
      </c>
      <c r="F244" s="105">
        <f>F245</f>
        <v>3096.2999999999997</v>
      </c>
      <c r="G244" s="105"/>
      <c r="H244" s="105">
        <f t="shared" si="17"/>
        <v>71660.100000000006</v>
      </c>
    </row>
    <row r="245" spans="1:8" ht="42.75" customHeight="1">
      <c r="A245" s="30" t="s">
        <v>6</v>
      </c>
      <c r="B245" s="73" t="s">
        <v>99</v>
      </c>
      <c r="C245" s="73" t="s">
        <v>365</v>
      </c>
      <c r="D245" s="73"/>
      <c r="E245" s="105">
        <f>E246+E256+E260</f>
        <v>68563.8</v>
      </c>
      <c r="F245" s="105">
        <f>F246+F256+F260</f>
        <v>3096.2999999999997</v>
      </c>
      <c r="G245" s="105"/>
      <c r="H245" s="105">
        <f t="shared" si="17"/>
        <v>71660.100000000006</v>
      </c>
    </row>
    <row r="246" spans="1:8" ht="37.5" customHeight="1">
      <c r="A246" s="30" t="s">
        <v>447</v>
      </c>
      <c r="B246" s="73" t="s">
        <v>99</v>
      </c>
      <c r="C246" s="73" t="s">
        <v>441</v>
      </c>
      <c r="D246" s="73"/>
      <c r="E246" s="105">
        <f>E247+E249+E251</f>
        <v>40284.300000000003</v>
      </c>
      <c r="F246" s="105">
        <f>F247+F249+F251</f>
        <v>3112.6</v>
      </c>
      <c r="G246" s="105"/>
      <c r="H246" s="105">
        <f t="shared" si="17"/>
        <v>43396.9</v>
      </c>
    </row>
    <row r="247" spans="1:8" ht="45" customHeight="1">
      <c r="A247" s="116" t="s">
        <v>288</v>
      </c>
      <c r="B247" s="34" t="s">
        <v>99</v>
      </c>
      <c r="C247" s="34" t="s">
        <v>448</v>
      </c>
      <c r="D247" s="73"/>
      <c r="E247" s="106">
        <f>SUM(E248)</f>
        <v>32950</v>
      </c>
      <c r="F247" s="106">
        <f>SUM(F248)</f>
        <v>3050</v>
      </c>
      <c r="G247" s="106"/>
      <c r="H247" s="105">
        <f t="shared" si="17"/>
        <v>36000</v>
      </c>
    </row>
    <row r="248" spans="1:8" ht="24.75" customHeight="1">
      <c r="A248" s="28" t="s">
        <v>144</v>
      </c>
      <c r="B248" s="34" t="s">
        <v>99</v>
      </c>
      <c r="C248" s="34" t="s">
        <v>448</v>
      </c>
      <c r="D248" s="34" t="s">
        <v>532</v>
      </c>
      <c r="E248" s="107">
        <v>32950</v>
      </c>
      <c r="F248" s="107">
        <v>3050</v>
      </c>
      <c r="G248" s="107"/>
      <c r="H248" s="105">
        <f t="shared" si="17"/>
        <v>36000</v>
      </c>
    </row>
    <row r="249" spans="1:8" ht="27.75" customHeight="1">
      <c r="A249" s="28" t="s">
        <v>7</v>
      </c>
      <c r="B249" s="34" t="s">
        <v>99</v>
      </c>
      <c r="C249" s="34" t="s">
        <v>449</v>
      </c>
      <c r="D249" s="73"/>
      <c r="E249" s="106">
        <f>E250</f>
        <v>6494</v>
      </c>
      <c r="F249" s="106"/>
      <c r="G249" s="106"/>
      <c r="H249" s="105">
        <f t="shared" si="17"/>
        <v>6494</v>
      </c>
    </row>
    <row r="250" spans="1:8" ht="25.5" customHeight="1">
      <c r="A250" s="28" t="s">
        <v>144</v>
      </c>
      <c r="B250" s="112" t="s">
        <v>99</v>
      </c>
      <c r="C250" s="34" t="s">
        <v>449</v>
      </c>
      <c r="D250" s="34" t="s">
        <v>532</v>
      </c>
      <c r="E250" s="106">
        <v>6494</v>
      </c>
      <c r="F250" s="106"/>
      <c r="G250" s="106"/>
      <c r="H250" s="105">
        <f t="shared" si="17"/>
        <v>6494</v>
      </c>
    </row>
    <row r="251" spans="1:8" ht="24.75" customHeight="1">
      <c r="A251" s="28" t="s">
        <v>621</v>
      </c>
      <c r="B251" s="112" t="s">
        <v>99</v>
      </c>
      <c r="C251" s="34"/>
      <c r="D251" s="34"/>
      <c r="E251" s="107">
        <f>E252+E253</f>
        <v>840.3</v>
      </c>
      <c r="F251" s="107">
        <f>F252+F253</f>
        <v>62.6</v>
      </c>
      <c r="G251" s="107"/>
      <c r="H251" s="105">
        <f t="shared" si="17"/>
        <v>902.9</v>
      </c>
    </row>
    <row r="252" spans="1:8" ht="25.5" customHeight="1">
      <c r="A252" s="28" t="s">
        <v>634</v>
      </c>
      <c r="B252" s="112" t="s">
        <v>99</v>
      </c>
      <c r="C252" s="34" t="s">
        <v>628</v>
      </c>
      <c r="D252" s="34" t="s">
        <v>596</v>
      </c>
      <c r="E252" s="107">
        <v>831.3</v>
      </c>
      <c r="F252" s="107">
        <v>62.6</v>
      </c>
      <c r="G252" s="107"/>
      <c r="H252" s="105">
        <f t="shared" si="17"/>
        <v>893.9</v>
      </c>
    </row>
    <row r="253" spans="1:8" ht="18.75" customHeight="1">
      <c r="A253" s="28" t="s">
        <v>594</v>
      </c>
      <c r="B253" s="112" t="s">
        <v>99</v>
      </c>
      <c r="C253" s="34" t="s">
        <v>629</v>
      </c>
      <c r="D253" s="34" t="s">
        <v>596</v>
      </c>
      <c r="E253" s="106">
        <v>9</v>
      </c>
      <c r="F253" s="106"/>
      <c r="G253" s="106"/>
      <c r="H253" s="105">
        <f t="shared" si="17"/>
        <v>9</v>
      </c>
    </row>
    <row r="254" spans="1:8" ht="33" hidden="1" customHeight="1">
      <c r="A254" s="28" t="s">
        <v>634</v>
      </c>
      <c r="B254" s="112" t="s">
        <v>99</v>
      </c>
      <c r="C254" s="34" t="s">
        <v>628</v>
      </c>
      <c r="D254" s="34" t="s">
        <v>596</v>
      </c>
      <c r="E254" s="107"/>
      <c r="F254" s="107"/>
      <c r="G254" s="107"/>
      <c r="H254" s="105">
        <f t="shared" si="17"/>
        <v>0</v>
      </c>
    </row>
    <row r="255" spans="1:8" ht="28.5" hidden="1" customHeight="1">
      <c r="A255" s="28" t="s">
        <v>594</v>
      </c>
      <c r="B255" s="112" t="s">
        <v>99</v>
      </c>
      <c r="C255" s="34" t="s">
        <v>629</v>
      </c>
      <c r="D255" s="34" t="s">
        <v>596</v>
      </c>
      <c r="E255" s="106"/>
      <c r="F255" s="105"/>
      <c r="G255" s="105"/>
      <c r="H255" s="105">
        <f t="shared" si="17"/>
        <v>0</v>
      </c>
    </row>
    <row r="256" spans="1:8" ht="27.75" customHeight="1">
      <c r="A256" s="30" t="s">
        <v>446</v>
      </c>
      <c r="B256" s="73" t="s">
        <v>99</v>
      </c>
      <c r="C256" s="73" t="s">
        <v>442</v>
      </c>
      <c r="D256" s="34"/>
      <c r="E256" s="105">
        <f>E257+E259</f>
        <v>6585</v>
      </c>
      <c r="F256" s="105">
        <f>F257+F259</f>
        <v>0</v>
      </c>
      <c r="G256" s="105"/>
      <c r="H256" s="105">
        <f t="shared" si="17"/>
        <v>6585</v>
      </c>
    </row>
    <row r="257" spans="1:8" ht="25.5" customHeight="1">
      <c r="A257" s="28" t="s">
        <v>8</v>
      </c>
      <c r="B257" s="34" t="s">
        <v>99</v>
      </c>
      <c r="C257" s="34" t="s">
        <v>455</v>
      </c>
      <c r="D257" s="73"/>
      <c r="E257" s="106">
        <f>SUM(E258)</f>
        <v>6285</v>
      </c>
      <c r="F257" s="106"/>
      <c r="G257" s="106"/>
      <c r="H257" s="105">
        <f t="shared" si="17"/>
        <v>6285</v>
      </c>
    </row>
    <row r="258" spans="1:8" ht="24" customHeight="1">
      <c r="A258" s="28" t="s">
        <v>144</v>
      </c>
      <c r="B258" s="34" t="s">
        <v>99</v>
      </c>
      <c r="C258" s="34" t="s">
        <v>455</v>
      </c>
      <c r="D258" s="34" t="s">
        <v>532</v>
      </c>
      <c r="E258" s="106">
        <v>6285</v>
      </c>
      <c r="F258" s="106"/>
      <c r="G258" s="106"/>
      <c r="H258" s="105">
        <f t="shared" si="17"/>
        <v>6285</v>
      </c>
    </row>
    <row r="259" spans="1:8" ht="24" customHeight="1">
      <c r="A259" s="28" t="s">
        <v>594</v>
      </c>
      <c r="B259" s="34" t="s">
        <v>99</v>
      </c>
      <c r="C259" s="34" t="s">
        <v>731</v>
      </c>
      <c r="D259" s="34" t="s">
        <v>532</v>
      </c>
      <c r="E259" s="106">
        <v>300</v>
      </c>
      <c r="F259" s="106"/>
      <c r="G259" s="106"/>
      <c r="H259" s="105">
        <f t="shared" si="17"/>
        <v>300</v>
      </c>
    </row>
    <row r="260" spans="1:8" ht="30" customHeight="1">
      <c r="A260" s="30" t="s">
        <v>443</v>
      </c>
      <c r="B260" s="73" t="s">
        <v>99</v>
      </c>
      <c r="C260" s="73" t="s">
        <v>445</v>
      </c>
      <c r="D260" s="34"/>
      <c r="E260" s="105">
        <f>E261</f>
        <v>21694.5</v>
      </c>
      <c r="F260" s="105">
        <f>F261</f>
        <v>-16.3</v>
      </c>
      <c r="G260" s="105"/>
      <c r="H260" s="105">
        <f t="shared" si="17"/>
        <v>21678.2</v>
      </c>
    </row>
    <row r="261" spans="1:8" ht="22.5" customHeight="1">
      <c r="A261" s="28" t="s">
        <v>9</v>
      </c>
      <c r="B261" s="34" t="s">
        <v>99</v>
      </c>
      <c r="C261" s="34" t="s">
        <v>444</v>
      </c>
      <c r="D261" s="73"/>
      <c r="E261" s="106">
        <f>SUM(E262)+E263</f>
        <v>21694.5</v>
      </c>
      <c r="F261" s="106">
        <f>SUM(F262)+F263</f>
        <v>-16.3</v>
      </c>
      <c r="G261" s="106"/>
      <c r="H261" s="105">
        <f t="shared" si="17"/>
        <v>21678.2</v>
      </c>
    </row>
    <row r="262" spans="1:8" ht="21.75" customHeight="1">
      <c r="A262" s="28" t="s">
        <v>144</v>
      </c>
      <c r="B262" s="112" t="s">
        <v>99</v>
      </c>
      <c r="C262" s="34" t="s">
        <v>444</v>
      </c>
      <c r="D262" s="34" t="s">
        <v>532</v>
      </c>
      <c r="E262" s="106">
        <v>21499</v>
      </c>
      <c r="F262" s="106"/>
      <c r="G262" s="106"/>
      <c r="H262" s="105">
        <f t="shared" si="17"/>
        <v>21499</v>
      </c>
    </row>
    <row r="263" spans="1:8" ht="34.5" customHeight="1">
      <c r="A263" s="28" t="s">
        <v>620</v>
      </c>
      <c r="B263" s="112" t="s">
        <v>99</v>
      </c>
      <c r="C263" s="34"/>
      <c r="D263" s="34"/>
      <c r="E263" s="106">
        <f>E264+E265</f>
        <v>195.5</v>
      </c>
      <c r="F263" s="106">
        <f>F264+F265</f>
        <v>-16.3</v>
      </c>
      <c r="G263" s="106"/>
      <c r="H263" s="105">
        <f t="shared" si="17"/>
        <v>179.2</v>
      </c>
    </row>
    <row r="264" spans="1:8" ht="26.25" customHeight="1">
      <c r="A264" s="28" t="s">
        <v>634</v>
      </c>
      <c r="B264" s="112" t="s">
        <v>99</v>
      </c>
      <c r="C264" s="34" t="s">
        <v>619</v>
      </c>
      <c r="D264" s="34" t="s">
        <v>596</v>
      </c>
      <c r="E264" s="107">
        <v>194.5</v>
      </c>
      <c r="F264" s="107">
        <v>-16.3</v>
      </c>
      <c r="G264" s="107"/>
      <c r="H264" s="105">
        <f t="shared" si="17"/>
        <v>178.2</v>
      </c>
    </row>
    <row r="265" spans="1:8" ht="24.75" customHeight="1">
      <c r="A265" s="28" t="s">
        <v>594</v>
      </c>
      <c r="B265" s="112" t="s">
        <v>99</v>
      </c>
      <c r="C265" s="34" t="s">
        <v>595</v>
      </c>
      <c r="D265" s="34" t="s">
        <v>596</v>
      </c>
      <c r="E265" s="106">
        <v>1</v>
      </c>
      <c r="F265" s="106"/>
      <c r="G265" s="106"/>
      <c r="H265" s="105">
        <f t="shared" si="17"/>
        <v>1</v>
      </c>
    </row>
    <row r="266" spans="1:8" ht="57" customHeight="1">
      <c r="A266" s="26" t="s">
        <v>721</v>
      </c>
      <c r="B266" s="111" t="s">
        <v>99</v>
      </c>
      <c r="C266" s="73" t="s">
        <v>510</v>
      </c>
      <c r="D266" s="73"/>
      <c r="E266" s="105">
        <f>E267</f>
        <v>5000</v>
      </c>
      <c r="F266" s="105">
        <f>F267</f>
        <v>0</v>
      </c>
      <c r="G266" s="105"/>
      <c r="H266" s="105">
        <f t="shared" si="17"/>
        <v>5000</v>
      </c>
    </row>
    <row r="267" spans="1:8" ht="34.5" customHeight="1">
      <c r="A267" s="28" t="s">
        <v>219</v>
      </c>
      <c r="B267" s="112" t="s">
        <v>99</v>
      </c>
      <c r="C267" s="34" t="s">
        <v>510</v>
      </c>
      <c r="D267" s="34" t="s">
        <v>184</v>
      </c>
      <c r="E267" s="106">
        <v>5000</v>
      </c>
      <c r="F267" s="106"/>
      <c r="G267" s="106"/>
      <c r="H267" s="105">
        <f t="shared" si="17"/>
        <v>5000</v>
      </c>
    </row>
    <row r="268" spans="1:8" ht="24.75" customHeight="1">
      <c r="A268" s="117" t="s">
        <v>141</v>
      </c>
      <c r="B268" s="73" t="s">
        <v>100</v>
      </c>
      <c r="C268" s="34"/>
      <c r="D268" s="34"/>
      <c r="E268" s="105">
        <f>E269+E272+E278</f>
        <v>9753.1</v>
      </c>
      <c r="F268" s="105">
        <f>F269+F272+F278</f>
        <v>-434.5</v>
      </c>
      <c r="G268" s="105"/>
      <c r="H268" s="105">
        <f t="shared" si="17"/>
        <v>9318.6</v>
      </c>
    </row>
    <row r="269" spans="1:8" ht="32.25" customHeight="1">
      <c r="A269" s="26" t="s">
        <v>545</v>
      </c>
      <c r="B269" s="73" t="s">
        <v>100</v>
      </c>
      <c r="C269" s="73" t="s">
        <v>546</v>
      </c>
      <c r="D269" s="73"/>
      <c r="E269" s="105">
        <f>E270</f>
        <v>6650</v>
      </c>
      <c r="F269" s="105"/>
      <c r="G269" s="105"/>
      <c r="H269" s="105">
        <f t="shared" si="17"/>
        <v>6650</v>
      </c>
    </row>
    <row r="270" spans="1:8" ht="33" customHeight="1">
      <c r="A270" s="28" t="s">
        <v>547</v>
      </c>
      <c r="B270" s="34" t="s">
        <v>100</v>
      </c>
      <c r="C270" s="34" t="s">
        <v>546</v>
      </c>
      <c r="D270" s="34"/>
      <c r="E270" s="106">
        <f>E271</f>
        <v>6650</v>
      </c>
      <c r="F270" s="106"/>
      <c r="G270" s="106"/>
      <c r="H270" s="105">
        <f t="shared" si="17"/>
        <v>6650</v>
      </c>
    </row>
    <row r="271" spans="1:8" ht="20.25" customHeight="1">
      <c r="A271" s="28" t="s">
        <v>144</v>
      </c>
      <c r="B271" s="34" t="s">
        <v>100</v>
      </c>
      <c r="C271" s="34" t="s">
        <v>546</v>
      </c>
      <c r="D271" s="34" t="s">
        <v>532</v>
      </c>
      <c r="E271" s="106">
        <v>6650</v>
      </c>
      <c r="F271" s="106"/>
      <c r="G271" s="106"/>
      <c r="H271" s="105">
        <f t="shared" si="17"/>
        <v>6650</v>
      </c>
    </row>
    <row r="272" spans="1:8" ht="32.25" customHeight="1">
      <c r="A272" s="26" t="s">
        <v>281</v>
      </c>
      <c r="B272" s="73" t="s">
        <v>100</v>
      </c>
      <c r="C272" s="73" t="s">
        <v>239</v>
      </c>
      <c r="D272" s="73"/>
      <c r="E272" s="105">
        <f>SUM(E273)</f>
        <v>1845</v>
      </c>
      <c r="F272" s="105">
        <f>SUM(F273)</f>
        <v>0</v>
      </c>
      <c r="G272" s="105"/>
      <c r="H272" s="105">
        <f t="shared" ref="H272:H335" si="19">E272+F272+G272</f>
        <v>1845</v>
      </c>
    </row>
    <row r="273" spans="1:8" ht="33" customHeight="1">
      <c r="A273" s="35" t="s">
        <v>199</v>
      </c>
      <c r="B273" s="34" t="s">
        <v>100</v>
      </c>
      <c r="C273" s="34" t="s">
        <v>366</v>
      </c>
      <c r="D273" s="34"/>
      <c r="E273" s="106">
        <f>SUM(E274,E276)</f>
        <v>1845</v>
      </c>
      <c r="F273" s="106">
        <f>SUM(F274,F276)</f>
        <v>0</v>
      </c>
      <c r="G273" s="106"/>
      <c r="H273" s="105">
        <f t="shared" si="19"/>
        <v>1845</v>
      </c>
    </row>
    <row r="274" spans="1:8" ht="34.5" customHeight="1">
      <c r="A274" s="27" t="s">
        <v>187</v>
      </c>
      <c r="B274" s="34" t="s">
        <v>100</v>
      </c>
      <c r="C274" s="34" t="s">
        <v>367</v>
      </c>
      <c r="D274" s="34"/>
      <c r="E274" s="106">
        <f>SUM(E275)</f>
        <v>1805</v>
      </c>
      <c r="F274" s="106"/>
      <c r="G274" s="106"/>
      <c r="H274" s="105">
        <f t="shared" si="19"/>
        <v>1805</v>
      </c>
    </row>
    <row r="275" spans="1:8" ht="32.25" customHeight="1">
      <c r="A275" s="27" t="s">
        <v>189</v>
      </c>
      <c r="B275" s="34" t="s">
        <v>100</v>
      </c>
      <c r="C275" s="34" t="s">
        <v>367</v>
      </c>
      <c r="D275" s="34" t="s">
        <v>188</v>
      </c>
      <c r="E275" s="106">
        <v>1805</v>
      </c>
      <c r="F275" s="106"/>
      <c r="G275" s="106"/>
      <c r="H275" s="105">
        <f t="shared" si="19"/>
        <v>1805</v>
      </c>
    </row>
    <row r="276" spans="1:8" ht="31.5" customHeight="1">
      <c r="A276" s="27" t="s">
        <v>171</v>
      </c>
      <c r="B276" s="34" t="s">
        <v>100</v>
      </c>
      <c r="C276" s="34" t="s">
        <v>368</v>
      </c>
      <c r="D276" s="34"/>
      <c r="E276" s="106">
        <f>SUM(E277)</f>
        <v>40</v>
      </c>
      <c r="F276" s="106"/>
      <c r="G276" s="106"/>
      <c r="H276" s="105">
        <f t="shared" si="19"/>
        <v>40</v>
      </c>
    </row>
    <row r="277" spans="1:8" ht="36.75" customHeight="1">
      <c r="A277" s="27" t="s">
        <v>185</v>
      </c>
      <c r="B277" s="34" t="s">
        <v>100</v>
      </c>
      <c r="C277" s="34" t="s">
        <v>368</v>
      </c>
      <c r="D277" s="34" t="s">
        <v>184</v>
      </c>
      <c r="E277" s="106">
        <v>40</v>
      </c>
      <c r="F277" s="106"/>
      <c r="G277" s="106"/>
      <c r="H277" s="105">
        <f t="shared" si="19"/>
        <v>40</v>
      </c>
    </row>
    <row r="278" spans="1:8" ht="45.75" customHeight="1">
      <c r="A278" s="30" t="s">
        <v>657</v>
      </c>
      <c r="B278" s="34" t="s">
        <v>100</v>
      </c>
      <c r="C278" s="34" t="s">
        <v>601</v>
      </c>
      <c r="D278" s="34"/>
      <c r="E278" s="105">
        <f>E279+E280</f>
        <v>1258.0999999999999</v>
      </c>
      <c r="F278" s="105">
        <f>F279+F280</f>
        <v>-434.5</v>
      </c>
      <c r="G278" s="105"/>
      <c r="H278" s="105">
        <f t="shared" si="19"/>
        <v>823.59999999999991</v>
      </c>
    </row>
    <row r="279" spans="1:8" ht="35.25" customHeight="1">
      <c r="A279" s="27" t="s">
        <v>603</v>
      </c>
      <c r="B279" s="34" t="s">
        <v>100</v>
      </c>
      <c r="C279" s="34" t="s">
        <v>600</v>
      </c>
      <c r="D279" s="34" t="s">
        <v>184</v>
      </c>
      <c r="E279" s="106">
        <v>1257.0999999999999</v>
      </c>
      <c r="F279" s="106">
        <v>-434.5</v>
      </c>
      <c r="G279" s="106"/>
      <c r="H279" s="105">
        <f t="shared" si="19"/>
        <v>822.59999999999991</v>
      </c>
    </row>
    <row r="280" spans="1:8" ht="31.5" customHeight="1">
      <c r="A280" s="27" t="s">
        <v>604</v>
      </c>
      <c r="B280" s="34" t="s">
        <v>100</v>
      </c>
      <c r="C280" s="34" t="s">
        <v>602</v>
      </c>
      <c r="D280" s="34" t="s">
        <v>184</v>
      </c>
      <c r="E280" s="106">
        <v>1</v>
      </c>
      <c r="F280" s="106"/>
      <c r="G280" s="106"/>
      <c r="H280" s="105">
        <f t="shared" si="19"/>
        <v>1</v>
      </c>
    </row>
    <row r="281" spans="1:8" ht="24" customHeight="1">
      <c r="A281" s="26" t="s">
        <v>113</v>
      </c>
      <c r="B281" s="73" t="s">
        <v>230</v>
      </c>
      <c r="C281" s="73"/>
      <c r="D281" s="73"/>
      <c r="E281" s="105">
        <f>SUM(E282,E287,E299,E305)</f>
        <v>32616.2</v>
      </c>
      <c r="F281" s="105">
        <f>SUM(F282,F287,F299,F305)</f>
        <v>0</v>
      </c>
      <c r="G281" s="105"/>
      <c r="H281" s="105">
        <f t="shared" si="19"/>
        <v>32616.2</v>
      </c>
    </row>
    <row r="282" spans="1:8" ht="31.5" hidden="1" customHeight="1">
      <c r="A282" s="117" t="s">
        <v>736</v>
      </c>
      <c r="B282" s="73" t="s">
        <v>320</v>
      </c>
      <c r="C282" s="73"/>
      <c r="D282" s="73"/>
      <c r="E282" s="105">
        <f t="shared" ref="E282:E283" si="20">SUM(E283)</f>
        <v>10829</v>
      </c>
      <c r="F282" s="105"/>
      <c r="G282" s="105"/>
      <c r="H282" s="105">
        <f t="shared" si="19"/>
        <v>10829</v>
      </c>
    </row>
    <row r="283" spans="1:8" ht="27.75" hidden="1" customHeight="1">
      <c r="A283" s="26" t="s">
        <v>228</v>
      </c>
      <c r="B283" s="73" t="s">
        <v>320</v>
      </c>
      <c r="C283" s="73"/>
      <c r="D283" s="73"/>
      <c r="E283" s="105">
        <f t="shared" si="20"/>
        <v>10829</v>
      </c>
      <c r="F283" s="105"/>
      <c r="G283" s="105"/>
      <c r="H283" s="105">
        <f t="shared" si="19"/>
        <v>10829</v>
      </c>
    </row>
    <row r="284" spans="1:8" ht="33.75" hidden="1" customHeight="1">
      <c r="A284" s="35" t="s">
        <v>484</v>
      </c>
      <c r="B284" s="73" t="s">
        <v>320</v>
      </c>
      <c r="C284" s="34" t="s">
        <v>483</v>
      </c>
      <c r="D284" s="73"/>
      <c r="E284" s="105">
        <f>SUM(E285)</f>
        <v>10829</v>
      </c>
      <c r="F284" s="105"/>
      <c r="G284" s="105"/>
      <c r="H284" s="105">
        <f t="shared" si="19"/>
        <v>10829</v>
      </c>
    </row>
    <row r="285" spans="1:8" ht="27" hidden="1" customHeight="1">
      <c r="A285" s="27" t="s">
        <v>289</v>
      </c>
      <c r="B285" s="34" t="s">
        <v>320</v>
      </c>
      <c r="C285" s="34" t="s">
        <v>482</v>
      </c>
      <c r="D285" s="34"/>
      <c r="E285" s="106">
        <f>SUM(E286)</f>
        <v>10829</v>
      </c>
      <c r="F285" s="106"/>
      <c r="G285" s="106"/>
      <c r="H285" s="105">
        <f t="shared" si="19"/>
        <v>10829</v>
      </c>
    </row>
    <row r="286" spans="1:8" ht="35.25" hidden="1" customHeight="1">
      <c r="A286" s="27" t="s">
        <v>147</v>
      </c>
      <c r="B286" s="34" t="s">
        <v>320</v>
      </c>
      <c r="C286" s="34" t="s">
        <v>482</v>
      </c>
      <c r="D286" s="34" t="s">
        <v>544</v>
      </c>
      <c r="E286" s="106">
        <v>10829</v>
      </c>
      <c r="F286" s="106"/>
      <c r="G286" s="106"/>
      <c r="H286" s="105">
        <f t="shared" si="19"/>
        <v>10829</v>
      </c>
    </row>
    <row r="287" spans="1:8" ht="27" hidden="1" customHeight="1">
      <c r="A287" s="26" t="s">
        <v>105</v>
      </c>
      <c r="B287" s="73" t="s">
        <v>95</v>
      </c>
      <c r="C287" s="73"/>
      <c r="D287" s="73"/>
      <c r="E287" s="105">
        <f>SUM(E288,E294)</f>
        <v>12587.2</v>
      </c>
      <c r="F287" s="105">
        <f>SUM(F288,F294)</f>
        <v>0</v>
      </c>
      <c r="G287" s="105"/>
      <c r="H287" s="105">
        <f t="shared" si="19"/>
        <v>12587.2</v>
      </c>
    </row>
    <row r="288" spans="1:8" ht="41.25" hidden="1" customHeight="1">
      <c r="A288" s="26" t="s">
        <v>744</v>
      </c>
      <c r="B288" s="73" t="s">
        <v>95</v>
      </c>
      <c r="C288" s="73" t="s">
        <v>369</v>
      </c>
      <c r="D288" s="73"/>
      <c r="E288" s="105">
        <f>E289</f>
        <v>9700</v>
      </c>
      <c r="F288" s="105">
        <f>F289</f>
        <v>0</v>
      </c>
      <c r="G288" s="105"/>
      <c r="H288" s="105">
        <f t="shared" si="19"/>
        <v>9700</v>
      </c>
    </row>
    <row r="289" spans="1:8" ht="42" hidden="1" customHeight="1">
      <c r="A289" s="27" t="s">
        <v>392</v>
      </c>
      <c r="B289" s="34" t="s">
        <v>95</v>
      </c>
      <c r="C289" s="34" t="s">
        <v>429</v>
      </c>
      <c r="D289" s="73"/>
      <c r="E289" s="105">
        <f>SUM(E290)+E292</f>
        <v>9700</v>
      </c>
      <c r="F289" s="105">
        <f>SUM(F290)+F292</f>
        <v>0</v>
      </c>
      <c r="G289" s="105"/>
      <c r="H289" s="105">
        <f t="shared" si="19"/>
        <v>9700</v>
      </c>
    </row>
    <row r="290" spans="1:8" ht="35.25" hidden="1" customHeight="1">
      <c r="A290" s="27" t="s">
        <v>12</v>
      </c>
      <c r="B290" s="34" t="s">
        <v>95</v>
      </c>
      <c r="C290" s="34" t="s">
        <v>556</v>
      </c>
      <c r="D290" s="73"/>
      <c r="E290" s="105">
        <f>SUM(E291)</f>
        <v>1500</v>
      </c>
      <c r="F290" s="105"/>
      <c r="G290" s="105"/>
      <c r="H290" s="105">
        <f t="shared" si="19"/>
        <v>1500</v>
      </c>
    </row>
    <row r="291" spans="1:8" ht="32.25" hidden="1" customHeight="1">
      <c r="A291" s="28" t="s">
        <v>150</v>
      </c>
      <c r="B291" s="34" t="s">
        <v>95</v>
      </c>
      <c r="C291" s="34" t="s">
        <v>556</v>
      </c>
      <c r="D291" s="34" t="s">
        <v>148</v>
      </c>
      <c r="E291" s="106">
        <v>1500</v>
      </c>
      <c r="F291" s="106"/>
      <c r="G291" s="106"/>
      <c r="H291" s="105">
        <f t="shared" si="19"/>
        <v>1500</v>
      </c>
    </row>
    <row r="292" spans="1:8" ht="43.5" hidden="1" customHeight="1">
      <c r="A292" s="35" t="s">
        <v>543</v>
      </c>
      <c r="B292" s="112" t="s">
        <v>95</v>
      </c>
      <c r="C292" s="34" t="s">
        <v>618</v>
      </c>
      <c r="D292" s="34"/>
      <c r="E292" s="106">
        <f>E293</f>
        <v>8200</v>
      </c>
      <c r="F292" s="106"/>
      <c r="G292" s="106"/>
      <c r="H292" s="105">
        <f t="shared" si="19"/>
        <v>8200</v>
      </c>
    </row>
    <row r="293" spans="1:8" ht="32.25" hidden="1" customHeight="1">
      <c r="A293" s="28" t="s">
        <v>150</v>
      </c>
      <c r="B293" s="112" t="s">
        <v>95</v>
      </c>
      <c r="C293" s="34" t="s">
        <v>618</v>
      </c>
      <c r="D293" s="34" t="s">
        <v>148</v>
      </c>
      <c r="E293" s="106">
        <v>8200</v>
      </c>
      <c r="F293" s="106"/>
      <c r="G293" s="106"/>
      <c r="H293" s="105">
        <f t="shared" si="19"/>
        <v>8200</v>
      </c>
    </row>
    <row r="294" spans="1:8" ht="33.75" hidden="1" customHeight="1">
      <c r="A294" s="117" t="s">
        <v>726</v>
      </c>
      <c r="B294" s="73" t="s">
        <v>95</v>
      </c>
      <c r="C294" s="73" t="s">
        <v>276</v>
      </c>
      <c r="D294" s="73"/>
      <c r="E294" s="105">
        <f>SUM(E295)</f>
        <v>2887.2</v>
      </c>
      <c r="F294" s="105">
        <f>SUM(F295)</f>
        <v>0</v>
      </c>
      <c r="G294" s="105"/>
      <c r="H294" s="105">
        <f t="shared" si="19"/>
        <v>2887.2</v>
      </c>
    </row>
    <row r="295" spans="1:8" ht="26.25" hidden="1" customHeight="1">
      <c r="A295" s="141" t="s">
        <v>11</v>
      </c>
      <c r="B295" s="34" t="s">
        <v>95</v>
      </c>
      <c r="C295" s="34" t="s">
        <v>370</v>
      </c>
      <c r="D295" s="34"/>
      <c r="E295" s="106">
        <f>SUM(E297)</f>
        <v>2887.2</v>
      </c>
      <c r="F295" s="50"/>
      <c r="G295" s="50"/>
      <c r="H295" s="105">
        <f t="shared" si="19"/>
        <v>2887.2</v>
      </c>
    </row>
    <row r="296" spans="1:8" ht="30.75" hidden="1" customHeight="1">
      <c r="A296" s="35" t="s">
        <v>436</v>
      </c>
      <c r="B296" s="34" t="s">
        <v>95</v>
      </c>
      <c r="C296" s="34" t="s">
        <v>437</v>
      </c>
      <c r="D296" s="34"/>
      <c r="E296" s="106">
        <f>E297</f>
        <v>2887.2</v>
      </c>
      <c r="F296" s="107"/>
      <c r="G296" s="107"/>
      <c r="H296" s="105">
        <f t="shared" si="19"/>
        <v>2887.2</v>
      </c>
    </row>
    <row r="297" spans="1:8" ht="71.25" hidden="1" customHeight="1">
      <c r="A297" s="27" t="s">
        <v>2</v>
      </c>
      <c r="B297" s="34" t="s">
        <v>95</v>
      </c>
      <c r="C297" s="34" t="s">
        <v>438</v>
      </c>
      <c r="D297" s="34"/>
      <c r="E297" s="106">
        <f>SUM(E298)</f>
        <v>2887.2</v>
      </c>
      <c r="F297" s="107"/>
      <c r="G297" s="107"/>
      <c r="H297" s="105">
        <f t="shared" si="19"/>
        <v>2887.2</v>
      </c>
    </row>
    <row r="298" spans="1:8" ht="24.75" hidden="1" customHeight="1">
      <c r="A298" s="27" t="s">
        <v>144</v>
      </c>
      <c r="B298" s="34" t="s">
        <v>95</v>
      </c>
      <c r="C298" s="34" t="s">
        <v>438</v>
      </c>
      <c r="D298" s="34" t="s">
        <v>532</v>
      </c>
      <c r="E298" s="107">
        <v>2887.2</v>
      </c>
      <c r="F298" s="107"/>
      <c r="G298" s="107"/>
      <c r="H298" s="105">
        <f t="shared" si="19"/>
        <v>2887.2</v>
      </c>
    </row>
    <row r="299" spans="1:8" ht="19.5" hidden="1" customHeight="1">
      <c r="A299" s="30" t="s">
        <v>104</v>
      </c>
      <c r="B299" s="73" t="s">
        <v>90</v>
      </c>
      <c r="C299" s="73"/>
      <c r="D299" s="73"/>
      <c r="E299" s="105">
        <f>SUM(E300)</f>
        <v>3200</v>
      </c>
      <c r="F299" s="105">
        <f>SUM(F300)</f>
        <v>0</v>
      </c>
      <c r="G299" s="105"/>
      <c r="H299" s="105">
        <f t="shared" si="19"/>
        <v>3200</v>
      </c>
    </row>
    <row r="300" spans="1:8" ht="39.75" hidden="1" customHeight="1">
      <c r="A300" s="117" t="s">
        <v>728</v>
      </c>
      <c r="B300" s="73" t="s">
        <v>90</v>
      </c>
      <c r="C300" s="73" t="s">
        <v>276</v>
      </c>
      <c r="D300" s="34"/>
      <c r="E300" s="105">
        <f>SUM(E301)</f>
        <v>3200</v>
      </c>
      <c r="F300" s="124"/>
      <c r="G300" s="124"/>
      <c r="H300" s="105">
        <f t="shared" si="19"/>
        <v>3200</v>
      </c>
    </row>
    <row r="301" spans="1:8" ht="19.5" hidden="1" customHeight="1">
      <c r="A301" s="35" t="s">
        <v>37</v>
      </c>
      <c r="B301" s="34" t="s">
        <v>90</v>
      </c>
      <c r="C301" s="34" t="s">
        <v>371</v>
      </c>
      <c r="D301" s="34"/>
      <c r="E301" s="106">
        <f>SUM(E303)</f>
        <v>3200</v>
      </c>
      <c r="F301" s="107"/>
      <c r="G301" s="107"/>
      <c r="H301" s="105">
        <f t="shared" si="19"/>
        <v>3200</v>
      </c>
    </row>
    <row r="302" spans="1:8" ht="30.75" hidden="1" customHeight="1">
      <c r="A302" s="35" t="s">
        <v>436</v>
      </c>
      <c r="B302" s="34" t="s">
        <v>90</v>
      </c>
      <c r="C302" s="34" t="s">
        <v>439</v>
      </c>
      <c r="D302" s="34"/>
      <c r="E302" s="106">
        <f>SUM(E303)</f>
        <v>3200</v>
      </c>
      <c r="F302" s="107"/>
      <c r="G302" s="107"/>
      <c r="H302" s="105">
        <f t="shared" si="19"/>
        <v>3200</v>
      </c>
    </row>
    <row r="303" spans="1:8" ht="93.75" hidden="1" customHeight="1">
      <c r="A303" s="27" t="s">
        <v>290</v>
      </c>
      <c r="B303" s="34" t="s">
        <v>90</v>
      </c>
      <c r="C303" s="34" t="s">
        <v>440</v>
      </c>
      <c r="D303" s="73"/>
      <c r="E303" s="106">
        <f>SUM(E304)</f>
        <v>3200</v>
      </c>
      <c r="F303" s="107"/>
      <c r="G303" s="107"/>
      <c r="H303" s="105">
        <f t="shared" si="19"/>
        <v>3200</v>
      </c>
    </row>
    <row r="304" spans="1:8" ht="23.25" hidden="1" customHeight="1">
      <c r="A304" s="27" t="s">
        <v>144</v>
      </c>
      <c r="B304" s="34" t="s">
        <v>90</v>
      </c>
      <c r="C304" s="34" t="s">
        <v>440</v>
      </c>
      <c r="D304" s="34" t="s">
        <v>490</v>
      </c>
      <c r="E304" s="107">
        <v>3200</v>
      </c>
      <c r="F304" s="107"/>
      <c r="G304" s="107"/>
      <c r="H304" s="105">
        <f t="shared" si="19"/>
        <v>3200</v>
      </c>
    </row>
    <row r="305" spans="1:8" ht="27" hidden="1" customHeight="1">
      <c r="A305" s="26" t="s">
        <v>59</v>
      </c>
      <c r="B305" s="73" t="s">
        <v>335</v>
      </c>
      <c r="C305" s="73"/>
      <c r="D305" s="73"/>
      <c r="E305" s="105">
        <f>E306</f>
        <v>6000</v>
      </c>
      <c r="F305" s="105">
        <f>F306</f>
        <v>0</v>
      </c>
      <c r="G305" s="105"/>
      <c r="H305" s="105">
        <f t="shared" si="19"/>
        <v>6000</v>
      </c>
    </row>
    <row r="306" spans="1:8" ht="35.25" hidden="1" customHeight="1">
      <c r="A306" s="117" t="s">
        <v>736</v>
      </c>
      <c r="B306" s="73" t="s">
        <v>335</v>
      </c>
      <c r="C306" s="73" t="s">
        <v>263</v>
      </c>
      <c r="D306" s="73"/>
      <c r="E306" s="105">
        <f>SUM(E308,E311,E314,E317)</f>
        <v>6000</v>
      </c>
      <c r="F306" s="105">
        <f>SUM(F308,F311,F314,F317)</f>
        <v>0</v>
      </c>
      <c r="G306" s="105"/>
      <c r="H306" s="105">
        <f t="shared" si="19"/>
        <v>6000</v>
      </c>
    </row>
    <row r="307" spans="1:8" ht="34.5" hidden="1" customHeight="1">
      <c r="A307" s="35" t="s">
        <v>485</v>
      </c>
      <c r="B307" s="34" t="s">
        <v>335</v>
      </c>
      <c r="C307" s="34" t="s">
        <v>431</v>
      </c>
      <c r="D307" s="73"/>
      <c r="E307" s="105">
        <f>E308+E311</f>
        <v>5800</v>
      </c>
      <c r="F307" s="105">
        <f>F308+F311</f>
        <v>0</v>
      </c>
      <c r="G307" s="105"/>
      <c r="H307" s="105">
        <f t="shared" si="19"/>
        <v>5800</v>
      </c>
    </row>
    <row r="308" spans="1:8" ht="18" hidden="1" customHeight="1">
      <c r="A308" s="35" t="s">
        <v>278</v>
      </c>
      <c r="B308" s="34" t="s">
        <v>335</v>
      </c>
      <c r="C308" s="34" t="s">
        <v>432</v>
      </c>
      <c r="D308" s="73"/>
      <c r="E308" s="105">
        <f>SUM(E309)+E310</f>
        <v>800</v>
      </c>
      <c r="F308" s="105"/>
      <c r="G308" s="105"/>
      <c r="H308" s="105">
        <f t="shared" si="19"/>
        <v>800</v>
      </c>
    </row>
    <row r="309" spans="1:8" ht="30.75" hidden="1" customHeight="1">
      <c r="A309" s="28" t="s">
        <v>185</v>
      </c>
      <c r="B309" s="34" t="s">
        <v>335</v>
      </c>
      <c r="C309" s="34" t="s">
        <v>432</v>
      </c>
      <c r="D309" s="34" t="s">
        <v>184</v>
      </c>
      <c r="E309" s="106">
        <v>700</v>
      </c>
      <c r="F309" s="106"/>
      <c r="G309" s="106"/>
      <c r="H309" s="105">
        <f t="shared" si="19"/>
        <v>700</v>
      </c>
    </row>
    <row r="310" spans="1:8" ht="21" hidden="1" customHeight="1">
      <c r="A310" s="119" t="s">
        <v>294</v>
      </c>
      <c r="B310" s="34" t="s">
        <v>335</v>
      </c>
      <c r="C310" s="34" t="s">
        <v>432</v>
      </c>
      <c r="D310" s="34" t="s">
        <v>310</v>
      </c>
      <c r="E310" s="106">
        <v>100</v>
      </c>
      <c r="F310" s="106"/>
      <c r="G310" s="106"/>
      <c r="H310" s="105">
        <f t="shared" si="19"/>
        <v>100</v>
      </c>
    </row>
    <row r="311" spans="1:8" ht="33" hidden="1" customHeight="1">
      <c r="A311" s="27" t="s">
        <v>279</v>
      </c>
      <c r="B311" s="34" t="s">
        <v>335</v>
      </c>
      <c r="C311" s="34" t="s">
        <v>715</v>
      </c>
      <c r="D311" s="73"/>
      <c r="E311" s="105">
        <f>E312+E313</f>
        <v>5000</v>
      </c>
      <c r="F311" s="105"/>
      <c r="G311" s="105"/>
      <c r="H311" s="105">
        <f t="shared" si="19"/>
        <v>5000</v>
      </c>
    </row>
    <row r="312" spans="1:8" ht="33" hidden="1" customHeight="1">
      <c r="A312" s="28" t="s">
        <v>185</v>
      </c>
      <c r="B312" s="34" t="s">
        <v>335</v>
      </c>
      <c r="C312" s="34" t="s">
        <v>433</v>
      </c>
      <c r="D312" s="34" t="s">
        <v>184</v>
      </c>
      <c r="E312" s="106">
        <v>1000</v>
      </c>
      <c r="F312" s="106"/>
      <c r="G312" s="106"/>
      <c r="H312" s="105">
        <f t="shared" si="19"/>
        <v>1000</v>
      </c>
    </row>
    <row r="313" spans="1:8" ht="22.5" hidden="1" customHeight="1">
      <c r="A313" s="119" t="s">
        <v>294</v>
      </c>
      <c r="B313" s="34" t="s">
        <v>335</v>
      </c>
      <c r="C313" s="34" t="s">
        <v>433</v>
      </c>
      <c r="D313" s="34" t="s">
        <v>310</v>
      </c>
      <c r="E313" s="106">
        <v>4000</v>
      </c>
      <c r="F313" s="106"/>
      <c r="G313" s="106"/>
      <c r="H313" s="105">
        <f t="shared" si="19"/>
        <v>4000</v>
      </c>
    </row>
    <row r="314" spans="1:8" ht="32.25" hidden="1" customHeight="1">
      <c r="A314" s="35" t="s">
        <v>486</v>
      </c>
      <c r="B314" s="34" t="s">
        <v>335</v>
      </c>
      <c r="C314" s="34" t="s">
        <v>488</v>
      </c>
      <c r="D314" s="34"/>
      <c r="E314" s="105">
        <v>100</v>
      </c>
      <c r="F314" s="105"/>
      <c r="G314" s="105"/>
      <c r="H314" s="105">
        <f t="shared" si="19"/>
        <v>100</v>
      </c>
    </row>
    <row r="315" spans="1:8" ht="24" hidden="1" customHeight="1">
      <c r="A315" s="27" t="s">
        <v>487</v>
      </c>
      <c r="B315" s="34" t="s">
        <v>335</v>
      </c>
      <c r="C315" s="34" t="s">
        <v>489</v>
      </c>
      <c r="D315" s="34"/>
      <c r="E315" s="106">
        <v>100</v>
      </c>
      <c r="F315" s="106"/>
      <c r="G315" s="106"/>
      <c r="H315" s="105">
        <f t="shared" si="19"/>
        <v>100</v>
      </c>
    </row>
    <row r="316" spans="1:8" ht="30" hidden="1" customHeight="1">
      <c r="A316" s="28" t="s">
        <v>185</v>
      </c>
      <c r="B316" s="34" t="s">
        <v>335</v>
      </c>
      <c r="C316" s="34" t="s">
        <v>489</v>
      </c>
      <c r="D316" s="34" t="s">
        <v>184</v>
      </c>
      <c r="E316" s="106">
        <v>100</v>
      </c>
      <c r="F316" s="106"/>
      <c r="G316" s="106"/>
      <c r="H316" s="105">
        <f t="shared" si="19"/>
        <v>100</v>
      </c>
    </row>
    <row r="317" spans="1:8" ht="18.75" hidden="1" customHeight="1">
      <c r="A317" s="27" t="s">
        <v>609</v>
      </c>
      <c r="B317" s="73" t="s">
        <v>335</v>
      </c>
      <c r="C317" s="73" t="s">
        <v>608</v>
      </c>
      <c r="D317" s="73"/>
      <c r="E317" s="105">
        <f>E318</f>
        <v>100</v>
      </c>
      <c r="F317" s="105"/>
      <c r="G317" s="105"/>
      <c r="H317" s="105">
        <f t="shared" si="19"/>
        <v>100</v>
      </c>
    </row>
    <row r="318" spans="1:8" ht="33" hidden="1" customHeight="1">
      <c r="A318" s="28" t="s">
        <v>185</v>
      </c>
      <c r="B318" s="34" t="s">
        <v>335</v>
      </c>
      <c r="C318" s="34" t="s">
        <v>608</v>
      </c>
      <c r="D318" s="34" t="s">
        <v>184</v>
      </c>
      <c r="E318" s="106">
        <v>100</v>
      </c>
      <c r="F318" s="106"/>
      <c r="G318" s="106"/>
      <c r="H318" s="105">
        <f t="shared" si="19"/>
        <v>100</v>
      </c>
    </row>
    <row r="319" spans="1:8" ht="18" customHeight="1">
      <c r="A319" s="26" t="s">
        <v>163</v>
      </c>
      <c r="B319" s="73" t="s">
        <v>93</v>
      </c>
      <c r="C319" s="73"/>
      <c r="D319" s="73"/>
      <c r="E319" s="105">
        <f>SUM(E320)+E332</f>
        <v>17947</v>
      </c>
      <c r="F319" s="105">
        <f t="shared" ref="F319" si="21">SUM(F320)+F332</f>
        <v>0</v>
      </c>
      <c r="G319" s="105">
        <f>G320</f>
        <v>-388.5</v>
      </c>
      <c r="H319" s="105">
        <f t="shared" si="19"/>
        <v>17558.5</v>
      </c>
    </row>
    <row r="320" spans="1:8" ht="21" customHeight="1">
      <c r="A320" s="26" t="s">
        <v>94</v>
      </c>
      <c r="B320" s="73" t="s">
        <v>340</v>
      </c>
      <c r="C320" s="73"/>
      <c r="D320" s="73"/>
      <c r="E320" s="105">
        <f>SUM(E321)</f>
        <v>16947</v>
      </c>
      <c r="F320" s="105">
        <f t="shared" ref="F320" si="22">SUM(F321)</f>
        <v>0</v>
      </c>
      <c r="G320" s="105">
        <f>G321+G331</f>
        <v>-388.5</v>
      </c>
      <c r="H320" s="105">
        <f t="shared" si="19"/>
        <v>16558.5</v>
      </c>
    </row>
    <row r="321" spans="1:8" ht="44.25" customHeight="1">
      <c r="A321" s="117" t="s">
        <v>743</v>
      </c>
      <c r="B321" s="73" t="s">
        <v>340</v>
      </c>
      <c r="C321" s="73" t="s">
        <v>372</v>
      </c>
      <c r="D321" s="73"/>
      <c r="E321" s="105">
        <f>SUM(E325,E327,E323)</f>
        <v>16947</v>
      </c>
      <c r="F321" s="105">
        <f t="shared" ref="F321:G321" si="23">SUM(F325,F327,F323)</f>
        <v>0</v>
      </c>
      <c r="G321" s="105">
        <f t="shared" si="23"/>
        <v>0</v>
      </c>
      <c r="H321" s="105">
        <f t="shared" si="19"/>
        <v>16947</v>
      </c>
    </row>
    <row r="322" spans="1:8" ht="33" customHeight="1">
      <c r="A322" s="35" t="s">
        <v>434</v>
      </c>
      <c r="B322" s="34" t="s">
        <v>340</v>
      </c>
      <c r="C322" s="34" t="s">
        <v>464</v>
      </c>
      <c r="D322" s="73"/>
      <c r="E322" s="105">
        <f>SUM(E324,E326,E327)</f>
        <v>16947</v>
      </c>
      <c r="F322" s="105">
        <f t="shared" ref="F322:G322" si="24">SUM(F324,F326,F327)</f>
        <v>0</v>
      </c>
      <c r="G322" s="105">
        <f t="shared" si="24"/>
        <v>0</v>
      </c>
      <c r="H322" s="105">
        <f t="shared" si="19"/>
        <v>16947</v>
      </c>
    </row>
    <row r="323" spans="1:8" ht="24" customHeight="1">
      <c r="A323" s="27" t="s">
        <v>474</v>
      </c>
      <c r="B323" s="34" t="s">
        <v>340</v>
      </c>
      <c r="C323" s="34" t="s">
        <v>465</v>
      </c>
      <c r="D323" s="34"/>
      <c r="E323" s="106">
        <f>SUM(E324)</f>
        <v>1995</v>
      </c>
      <c r="F323" s="106"/>
      <c r="G323" s="106"/>
      <c r="H323" s="105">
        <f t="shared" si="19"/>
        <v>1995</v>
      </c>
    </row>
    <row r="324" spans="1:8" ht="33" customHeight="1">
      <c r="A324" s="28" t="s">
        <v>185</v>
      </c>
      <c r="B324" s="34" t="s">
        <v>340</v>
      </c>
      <c r="C324" s="34" t="s">
        <v>465</v>
      </c>
      <c r="D324" s="34" t="s">
        <v>184</v>
      </c>
      <c r="E324" s="106">
        <v>1995</v>
      </c>
      <c r="F324" s="106"/>
      <c r="G324" s="106"/>
      <c r="H324" s="105">
        <f t="shared" si="19"/>
        <v>1995</v>
      </c>
    </row>
    <row r="325" spans="1:8" ht="24" customHeight="1">
      <c r="A325" s="27" t="s">
        <v>473</v>
      </c>
      <c r="B325" s="34" t="s">
        <v>340</v>
      </c>
      <c r="C325" s="34" t="s">
        <v>466</v>
      </c>
      <c r="D325" s="34"/>
      <c r="E325" s="106">
        <f>SUM(E326:E326)</f>
        <v>2110</v>
      </c>
      <c r="F325" s="106"/>
      <c r="G325" s="106"/>
      <c r="H325" s="105">
        <f t="shared" si="19"/>
        <v>2110</v>
      </c>
    </row>
    <row r="326" spans="1:8" ht="19.5" customHeight="1">
      <c r="A326" s="27" t="s">
        <v>472</v>
      </c>
      <c r="B326" s="112" t="s">
        <v>340</v>
      </c>
      <c r="C326" s="34" t="s">
        <v>466</v>
      </c>
      <c r="D326" s="34" t="s">
        <v>470</v>
      </c>
      <c r="E326" s="106">
        <v>2110</v>
      </c>
      <c r="F326" s="106"/>
      <c r="G326" s="106"/>
      <c r="H326" s="105">
        <f t="shared" si="19"/>
        <v>2110</v>
      </c>
    </row>
    <row r="327" spans="1:8" ht="20.25" customHeight="1">
      <c r="A327" s="27" t="s">
        <v>478</v>
      </c>
      <c r="B327" s="34" t="s">
        <v>340</v>
      </c>
      <c r="C327" s="34" t="s">
        <v>467</v>
      </c>
      <c r="D327" s="34"/>
      <c r="E327" s="106">
        <f>SUM(E328:E330)</f>
        <v>12842</v>
      </c>
      <c r="F327" s="106">
        <f t="shared" ref="F327:G327" si="25">SUM(F328:F330)</f>
        <v>0</v>
      </c>
      <c r="G327" s="106">
        <f t="shared" si="25"/>
        <v>0</v>
      </c>
      <c r="H327" s="105">
        <f t="shared" si="19"/>
        <v>12842</v>
      </c>
    </row>
    <row r="328" spans="1:8" ht="19.5" customHeight="1">
      <c r="A328" s="27" t="s">
        <v>700</v>
      </c>
      <c r="B328" s="34" t="s">
        <v>340</v>
      </c>
      <c r="C328" s="34" t="s">
        <v>467</v>
      </c>
      <c r="D328" s="34" t="s">
        <v>470</v>
      </c>
      <c r="E328" s="106">
        <v>11092</v>
      </c>
      <c r="F328" s="106"/>
      <c r="G328" s="106"/>
      <c r="H328" s="105">
        <f t="shared" si="19"/>
        <v>11092</v>
      </c>
    </row>
    <row r="329" spans="1:8" ht="20.25" customHeight="1">
      <c r="A329" s="27" t="s">
        <v>472</v>
      </c>
      <c r="B329" s="34" t="s">
        <v>340</v>
      </c>
      <c r="C329" s="34" t="s">
        <v>699</v>
      </c>
      <c r="D329" s="34" t="s">
        <v>470</v>
      </c>
      <c r="E329" s="106">
        <v>1250</v>
      </c>
      <c r="F329" s="106"/>
      <c r="G329" s="106"/>
      <c r="H329" s="105">
        <f t="shared" si="19"/>
        <v>1250</v>
      </c>
    </row>
    <row r="330" spans="1:8" ht="18" customHeight="1">
      <c r="A330" s="27" t="s">
        <v>555</v>
      </c>
      <c r="B330" s="34" t="s">
        <v>340</v>
      </c>
      <c r="C330" s="34" t="s">
        <v>554</v>
      </c>
      <c r="D330" s="34" t="s">
        <v>470</v>
      </c>
      <c r="E330" s="106">
        <v>500</v>
      </c>
      <c r="F330" s="106"/>
      <c r="G330" s="106"/>
      <c r="H330" s="105">
        <f t="shared" si="19"/>
        <v>500</v>
      </c>
    </row>
    <row r="331" spans="1:8" ht="59.25" customHeight="1">
      <c r="A331" s="26" t="s">
        <v>721</v>
      </c>
      <c r="B331" s="34" t="s">
        <v>607</v>
      </c>
      <c r="C331" s="34" t="s">
        <v>510</v>
      </c>
      <c r="D331" s="34"/>
      <c r="E331" s="106">
        <f>E332</f>
        <v>1000</v>
      </c>
      <c r="F331" s="106"/>
      <c r="G331" s="106">
        <f>G332</f>
        <v>-388.5</v>
      </c>
      <c r="H331" s="105">
        <f t="shared" si="19"/>
        <v>611.5</v>
      </c>
    </row>
    <row r="332" spans="1:8" ht="18.75" customHeight="1">
      <c r="A332" s="28" t="s">
        <v>219</v>
      </c>
      <c r="B332" s="34" t="s">
        <v>607</v>
      </c>
      <c r="C332" s="34" t="s">
        <v>510</v>
      </c>
      <c r="D332" s="34" t="s">
        <v>184</v>
      </c>
      <c r="E332" s="106">
        <v>1000</v>
      </c>
      <c r="F332" s="106"/>
      <c r="G332" s="106">
        <v>-388.5</v>
      </c>
      <c r="H332" s="105">
        <f t="shared" si="19"/>
        <v>611.5</v>
      </c>
    </row>
    <row r="333" spans="1:8" ht="20.25" customHeight="1">
      <c r="A333" s="26" t="s">
        <v>164</v>
      </c>
      <c r="B333" s="73" t="s">
        <v>165</v>
      </c>
      <c r="C333" s="73"/>
      <c r="D333" s="73"/>
      <c r="E333" s="105">
        <f>SUM(E334)</f>
        <v>4000</v>
      </c>
      <c r="F333" s="105">
        <f>SUM(F334)</f>
        <v>0</v>
      </c>
      <c r="G333" s="105"/>
      <c r="H333" s="105">
        <f t="shared" si="19"/>
        <v>4000</v>
      </c>
    </row>
    <row r="334" spans="1:8" ht="20.25" customHeight="1">
      <c r="A334" s="26" t="s">
        <v>304</v>
      </c>
      <c r="B334" s="73" t="s">
        <v>338</v>
      </c>
      <c r="C334" s="73"/>
      <c r="D334" s="73"/>
      <c r="E334" s="105">
        <f>SUM(E336)</f>
        <v>4000</v>
      </c>
      <c r="F334" s="105">
        <f>SUM(F336)</f>
        <v>0</v>
      </c>
      <c r="G334" s="105"/>
      <c r="H334" s="105">
        <f t="shared" si="19"/>
        <v>4000</v>
      </c>
    </row>
    <row r="335" spans="1:8" ht="16.5" customHeight="1">
      <c r="A335" s="27" t="s">
        <v>15</v>
      </c>
      <c r="B335" s="34" t="s">
        <v>338</v>
      </c>
      <c r="C335" s="34" t="s">
        <v>249</v>
      </c>
      <c r="D335" s="34"/>
      <c r="E335" s="106">
        <f t="shared" ref="E335:E337" si="26">SUM(E336)</f>
        <v>4000</v>
      </c>
      <c r="F335" s="106"/>
      <c r="G335" s="106"/>
      <c r="H335" s="105">
        <f t="shared" si="19"/>
        <v>4000</v>
      </c>
    </row>
    <row r="336" spans="1:8" ht="16.5" customHeight="1">
      <c r="A336" s="27" t="s">
        <v>174</v>
      </c>
      <c r="B336" s="34" t="s">
        <v>338</v>
      </c>
      <c r="C336" s="34" t="s">
        <v>373</v>
      </c>
      <c r="D336" s="34"/>
      <c r="E336" s="106">
        <f t="shared" si="26"/>
        <v>4000</v>
      </c>
      <c r="F336" s="106"/>
      <c r="G336" s="106"/>
      <c r="H336" s="105">
        <f t="shared" ref="H336:H357" si="27">E336+F336+G336</f>
        <v>4000</v>
      </c>
    </row>
    <row r="337" spans="1:8" ht="29.25" customHeight="1">
      <c r="A337" s="27" t="s">
        <v>197</v>
      </c>
      <c r="B337" s="34" t="s">
        <v>338</v>
      </c>
      <c r="C337" s="34" t="s">
        <v>374</v>
      </c>
      <c r="D337" s="34"/>
      <c r="E337" s="106">
        <f t="shared" si="26"/>
        <v>4000</v>
      </c>
      <c r="F337" s="106"/>
      <c r="G337" s="106"/>
      <c r="H337" s="105">
        <f t="shared" si="27"/>
        <v>4000</v>
      </c>
    </row>
    <row r="338" spans="1:8" ht="15.75" customHeight="1">
      <c r="A338" s="27" t="s">
        <v>80</v>
      </c>
      <c r="B338" s="34" t="s">
        <v>338</v>
      </c>
      <c r="C338" s="34" t="s">
        <v>374</v>
      </c>
      <c r="D338" s="34" t="s">
        <v>493</v>
      </c>
      <c r="E338" s="106">
        <v>4000</v>
      </c>
      <c r="F338" s="106"/>
      <c r="G338" s="106"/>
      <c r="H338" s="105">
        <f t="shared" si="27"/>
        <v>4000</v>
      </c>
    </row>
    <row r="339" spans="1:8" ht="29.25" customHeight="1">
      <c r="A339" s="26" t="s">
        <v>166</v>
      </c>
      <c r="B339" s="73" t="s">
        <v>336</v>
      </c>
      <c r="C339" s="73"/>
      <c r="D339" s="73"/>
      <c r="E339" s="105">
        <f>SUM(E340)</f>
        <v>0</v>
      </c>
      <c r="F339" s="105"/>
      <c r="G339" s="105"/>
      <c r="H339" s="105">
        <f t="shared" si="27"/>
        <v>0</v>
      </c>
    </row>
    <row r="340" spans="1:8" ht="29.25" customHeight="1">
      <c r="A340" s="117" t="s">
        <v>101</v>
      </c>
      <c r="B340" s="73" t="s">
        <v>337</v>
      </c>
      <c r="C340" s="73"/>
      <c r="D340" s="73"/>
      <c r="E340" s="105">
        <f>SUM(E343)</f>
        <v>0</v>
      </c>
      <c r="F340" s="105"/>
      <c r="G340" s="105"/>
      <c r="H340" s="105">
        <f t="shared" si="27"/>
        <v>0</v>
      </c>
    </row>
    <row r="341" spans="1:8" ht="18" customHeight="1">
      <c r="A341" s="27" t="s">
        <v>15</v>
      </c>
      <c r="B341" s="34" t="s">
        <v>337</v>
      </c>
      <c r="C341" s="34" t="s">
        <v>249</v>
      </c>
      <c r="D341" s="34"/>
      <c r="E341" s="106">
        <f t="shared" ref="E341:E343" si="28">SUM(E342)</f>
        <v>0</v>
      </c>
      <c r="F341" s="106"/>
      <c r="G341" s="106"/>
      <c r="H341" s="105">
        <f t="shared" si="27"/>
        <v>0</v>
      </c>
    </row>
    <row r="342" spans="1:8" ht="15" customHeight="1">
      <c r="A342" s="35" t="s">
        <v>296</v>
      </c>
      <c r="B342" s="34" t="s">
        <v>337</v>
      </c>
      <c r="C342" s="34" t="s">
        <v>375</v>
      </c>
      <c r="D342" s="34"/>
      <c r="E342" s="106">
        <f t="shared" si="28"/>
        <v>0</v>
      </c>
      <c r="F342" s="106"/>
      <c r="G342" s="106"/>
      <c r="H342" s="105">
        <f t="shared" si="27"/>
        <v>0</v>
      </c>
    </row>
    <row r="343" spans="1:8" ht="18" customHeight="1">
      <c r="A343" s="126" t="s">
        <v>151</v>
      </c>
      <c r="B343" s="34" t="s">
        <v>337</v>
      </c>
      <c r="C343" s="34" t="s">
        <v>376</v>
      </c>
      <c r="D343" s="34"/>
      <c r="E343" s="106">
        <f t="shared" si="28"/>
        <v>0</v>
      </c>
      <c r="F343" s="106"/>
      <c r="G343" s="106"/>
      <c r="H343" s="105">
        <f t="shared" si="27"/>
        <v>0</v>
      </c>
    </row>
    <row r="344" spans="1:8" ht="22.5" customHeight="1">
      <c r="A344" s="27" t="s">
        <v>296</v>
      </c>
      <c r="B344" s="34" t="s">
        <v>337</v>
      </c>
      <c r="C344" s="34" t="s">
        <v>376</v>
      </c>
      <c r="D344" s="34" t="s">
        <v>78</v>
      </c>
      <c r="E344" s="106">
        <v>0</v>
      </c>
      <c r="F344" s="106"/>
      <c r="G344" s="106"/>
      <c r="H344" s="105">
        <f t="shared" si="27"/>
        <v>0</v>
      </c>
    </row>
    <row r="345" spans="1:8" ht="55.5" customHeight="1">
      <c r="A345" s="117" t="s">
        <v>168</v>
      </c>
      <c r="B345" s="73" t="s">
        <v>167</v>
      </c>
      <c r="C345" s="73"/>
      <c r="D345" s="73"/>
      <c r="E345" s="105">
        <f>SUM(E347)</f>
        <v>34606.400000000001</v>
      </c>
      <c r="F345" s="105">
        <f>SUM(F347)</f>
        <v>0</v>
      </c>
      <c r="G345" s="105"/>
      <c r="H345" s="105">
        <f t="shared" si="27"/>
        <v>34606.400000000001</v>
      </c>
    </row>
    <row r="346" spans="1:8" ht="48" hidden="1" customHeight="1">
      <c r="A346" s="117" t="s">
        <v>292</v>
      </c>
      <c r="B346" s="73" t="s">
        <v>102</v>
      </c>
      <c r="C346" s="73"/>
      <c r="D346" s="73"/>
      <c r="E346" s="105">
        <f>E347</f>
        <v>34606.400000000001</v>
      </c>
      <c r="F346" s="105">
        <f>F347</f>
        <v>0</v>
      </c>
      <c r="G346" s="105"/>
      <c r="H346" s="105">
        <f t="shared" si="27"/>
        <v>34606.400000000001</v>
      </c>
    </row>
    <row r="347" spans="1:8" ht="23.25" hidden="1" customHeight="1">
      <c r="A347" s="26" t="s">
        <v>15</v>
      </c>
      <c r="B347" s="73" t="s">
        <v>102</v>
      </c>
      <c r="C347" s="73" t="s">
        <v>249</v>
      </c>
      <c r="D347" s="73"/>
      <c r="E347" s="105">
        <f>SUM(E348,E353)</f>
        <v>34606.400000000001</v>
      </c>
      <c r="F347" s="105">
        <f>SUM(F348,F353)</f>
        <v>0</v>
      </c>
      <c r="G347" s="105"/>
      <c r="H347" s="105">
        <f t="shared" si="27"/>
        <v>34606.400000000001</v>
      </c>
    </row>
    <row r="348" spans="1:8" ht="21.75" hidden="1" customHeight="1">
      <c r="A348" s="117" t="s">
        <v>68</v>
      </c>
      <c r="B348" s="73" t="s">
        <v>102</v>
      </c>
      <c r="C348" s="73" t="s">
        <v>267</v>
      </c>
      <c r="D348" s="73"/>
      <c r="E348" s="105">
        <f>SUM(E349,E351)</f>
        <v>24089.7</v>
      </c>
      <c r="F348" s="105"/>
      <c r="G348" s="105"/>
      <c r="H348" s="105">
        <f t="shared" si="27"/>
        <v>24089.7</v>
      </c>
    </row>
    <row r="349" spans="1:8" ht="38.25" hidden="1">
      <c r="A349" s="29" t="s">
        <v>71</v>
      </c>
      <c r="B349" s="34" t="s">
        <v>102</v>
      </c>
      <c r="C349" s="34" t="s">
        <v>459</v>
      </c>
      <c r="D349" s="34"/>
      <c r="E349" s="106">
        <f>SUM(E350)</f>
        <v>2089.6999999999998</v>
      </c>
      <c r="F349" s="106"/>
      <c r="G349" s="106"/>
      <c r="H349" s="105">
        <f t="shared" si="27"/>
        <v>2089.6999999999998</v>
      </c>
    </row>
    <row r="350" spans="1:8" ht="19.5" hidden="1" customHeight="1">
      <c r="A350" s="29" t="s">
        <v>325</v>
      </c>
      <c r="B350" s="34" t="s">
        <v>102</v>
      </c>
      <c r="C350" s="34" t="s">
        <v>459</v>
      </c>
      <c r="D350" s="34" t="s">
        <v>324</v>
      </c>
      <c r="E350" s="50">
        <v>2089.6999999999998</v>
      </c>
      <c r="F350" s="50"/>
      <c r="G350" s="50"/>
      <c r="H350" s="105">
        <f t="shared" si="27"/>
        <v>2089.6999999999998</v>
      </c>
    </row>
    <row r="351" spans="1:8" ht="41.25" hidden="1" customHeight="1">
      <c r="A351" s="29" t="s">
        <v>72</v>
      </c>
      <c r="B351" s="75" t="s">
        <v>102</v>
      </c>
      <c r="C351" s="75" t="s">
        <v>377</v>
      </c>
      <c r="D351" s="75"/>
      <c r="E351" s="106">
        <f>SUM(E352)</f>
        <v>22000</v>
      </c>
      <c r="F351" s="106"/>
      <c r="G351" s="106"/>
      <c r="H351" s="105">
        <f t="shared" si="27"/>
        <v>22000</v>
      </c>
    </row>
    <row r="352" spans="1:8" ht="18" hidden="1" customHeight="1">
      <c r="A352" s="29" t="s">
        <v>325</v>
      </c>
      <c r="B352" s="75" t="s">
        <v>102</v>
      </c>
      <c r="C352" s="75" t="s">
        <v>377</v>
      </c>
      <c r="D352" s="75" t="s">
        <v>324</v>
      </c>
      <c r="E352" s="50">
        <v>22000</v>
      </c>
      <c r="F352" s="50"/>
      <c r="G352" s="50"/>
      <c r="H352" s="105">
        <f t="shared" si="27"/>
        <v>22000</v>
      </c>
    </row>
    <row r="353" spans="1:8" ht="19.5" hidden="1" customHeight="1">
      <c r="A353" s="117" t="s">
        <v>74</v>
      </c>
      <c r="B353" s="73" t="s">
        <v>102</v>
      </c>
      <c r="C353" s="73" t="s">
        <v>352</v>
      </c>
      <c r="D353" s="73"/>
      <c r="E353" s="105">
        <f>SUM(E354,E356)</f>
        <v>10516.7</v>
      </c>
      <c r="F353" s="105"/>
      <c r="G353" s="105"/>
      <c r="H353" s="105">
        <f t="shared" si="27"/>
        <v>10516.7</v>
      </c>
    </row>
    <row r="354" spans="1:8" ht="38.25" hidden="1">
      <c r="A354" s="29" t="s">
        <v>70</v>
      </c>
      <c r="B354" s="34" t="s">
        <v>102</v>
      </c>
      <c r="C354" s="34" t="s">
        <v>460</v>
      </c>
      <c r="D354" s="34"/>
      <c r="E354" s="106">
        <f>E355</f>
        <v>2516.6999999999998</v>
      </c>
      <c r="F354" s="106"/>
      <c r="G354" s="106"/>
      <c r="H354" s="105">
        <f t="shared" si="27"/>
        <v>2516.6999999999998</v>
      </c>
    </row>
    <row r="355" spans="1:8" ht="18.75" hidden="1" customHeight="1">
      <c r="A355" s="29" t="s">
        <v>325</v>
      </c>
      <c r="B355" s="34" t="s">
        <v>102</v>
      </c>
      <c r="C355" s="34" t="s">
        <v>460</v>
      </c>
      <c r="D355" s="34" t="s">
        <v>324</v>
      </c>
      <c r="E355" s="106">
        <v>2516.6999999999998</v>
      </c>
      <c r="F355" s="106"/>
      <c r="G355" s="106"/>
      <c r="H355" s="105">
        <f t="shared" si="27"/>
        <v>2516.6999999999998</v>
      </c>
    </row>
    <row r="356" spans="1:8" ht="37.5" hidden="1" customHeight="1">
      <c r="A356" s="29" t="s">
        <v>665</v>
      </c>
      <c r="B356" s="75" t="s">
        <v>102</v>
      </c>
      <c r="C356" s="75" t="s">
        <v>378</v>
      </c>
      <c r="D356" s="75"/>
      <c r="E356" s="106">
        <f>E357</f>
        <v>8000</v>
      </c>
      <c r="F356" s="106"/>
      <c r="G356" s="106"/>
      <c r="H356" s="105">
        <f t="shared" si="27"/>
        <v>8000</v>
      </c>
    </row>
    <row r="357" spans="1:8" ht="18.75" hidden="1" customHeight="1">
      <c r="A357" s="29" t="s">
        <v>325</v>
      </c>
      <c r="B357" s="75" t="s">
        <v>102</v>
      </c>
      <c r="C357" s="75" t="s">
        <v>378</v>
      </c>
      <c r="D357" s="75" t="s">
        <v>324</v>
      </c>
      <c r="E357" s="50">
        <v>8000</v>
      </c>
      <c r="F357" s="50"/>
      <c r="G357" s="50"/>
      <c r="H357" s="105">
        <f t="shared" si="27"/>
        <v>8000</v>
      </c>
    </row>
    <row r="358" spans="1:8" hidden="1"/>
  </sheetData>
  <mergeCells count="6">
    <mergeCell ref="G1:H1"/>
    <mergeCell ref="E3:H3"/>
    <mergeCell ref="B4:H4"/>
    <mergeCell ref="D5:H5"/>
    <mergeCell ref="A6:H6"/>
    <mergeCell ref="C2:H2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70"/>
  <sheetViews>
    <sheetView topLeftCell="A76" workbookViewId="0">
      <selection activeCell="A257" sqref="A257:XFD269"/>
    </sheetView>
  </sheetViews>
  <sheetFormatPr defaultRowHeight="12.75"/>
  <cols>
    <col min="1" max="1" width="43.28515625" style="49" customWidth="1"/>
    <col min="2" max="2" width="13.7109375" style="49" customWidth="1"/>
    <col min="3" max="3" width="9.7109375" style="49" customWidth="1"/>
    <col min="4" max="4" width="9.5703125" style="155" customWidth="1"/>
    <col min="5" max="5" width="13" style="147" customWidth="1"/>
    <col min="6" max="6" width="11.140625" style="147" customWidth="1"/>
    <col min="7" max="7" width="11" style="147" customWidth="1"/>
    <col min="8" max="8" width="13" style="147" customWidth="1"/>
    <col min="9" max="10" width="13" style="147" hidden="1" customWidth="1"/>
  </cols>
  <sheetData>
    <row r="2" spans="1:10">
      <c r="G2" s="253" t="s">
        <v>711</v>
      </c>
      <c r="H2" s="254"/>
    </row>
    <row r="3" spans="1:10" ht="46.5" customHeight="1">
      <c r="C3" s="252" t="s">
        <v>786</v>
      </c>
      <c r="D3" s="226"/>
      <c r="E3" s="226"/>
      <c r="F3" s="226"/>
      <c r="G3" s="226"/>
      <c r="H3" s="226"/>
    </row>
    <row r="4" spans="1:10" ht="15.75" customHeight="1">
      <c r="J4" s="167"/>
    </row>
    <row r="5" spans="1:10">
      <c r="A5" s="259" t="s">
        <v>712</v>
      </c>
      <c r="B5" s="259"/>
      <c r="C5" s="259"/>
      <c r="D5" s="259"/>
      <c r="E5" s="259"/>
      <c r="F5" s="259"/>
      <c r="G5" s="259"/>
      <c r="H5" s="259"/>
      <c r="I5" s="259"/>
      <c r="J5" s="258"/>
    </row>
    <row r="6" spans="1:10" ht="44.25" customHeight="1">
      <c r="A6" s="46"/>
      <c r="B6" s="256" t="s">
        <v>705</v>
      </c>
      <c r="C6" s="256"/>
      <c r="D6" s="256"/>
      <c r="E6" s="257"/>
      <c r="F6" s="257"/>
      <c r="G6" s="257"/>
      <c r="H6" s="257"/>
      <c r="I6" s="257"/>
      <c r="J6" s="258"/>
    </row>
    <row r="7" spans="1:10" ht="17.25" hidden="1" customHeight="1">
      <c r="A7" s="47"/>
      <c r="B7" s="47"/>
      <c r="C7" s="256"/>
      <c r="D7" s="256"/>
      <c r="E7" s="256"/>
      <c r="F7" s="256"/>
      <c r="G7" s="256"/>
      <c r="H7" s="256"/>
      <c r="I7" s="256"/>
      <c r="J7" s="256"/>
    </row>
    <row r="8" spans="1:10" ht="25.5" customHeight="1">
      <c r="A8" s="47"/>
      <c r="B8" s="47"/>
      <c r="C8" s="79"/>
      <c r="D8" s="146"/>
      <c r="E8" s="255"/>
      <c r="F8" s="255"/>
      <c r="G8" s="255"/>
      <c r="H8" s="255"/>
      <c r="I8" s="255"/>
      <c r="J8" s="255"/>
    </row>
    <row r="9" spans="1:10" ht="46.5" customHeight="1">
      <c r="A9" s="250" t="s">
        <v>735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ht="20.25" customHeight="1">
      <c r="A10" s="48"/>
      <c r="B10" s="48"/>
      <c r="C10" s="48"/>
      <c r="D10" s="156"/>
      <c r="E10" s="148"/>
      <c r="F10" s="148"/>
      <c r="G10" s="148"/>
      <c r="H10" s="148"/>
      <c r="I10" s="148"/>
      <c r="J10" s="148" t="s">
        <v>308</v>
      </c>
    </row>
    <row r="11" spans="1:10" ht="33" customHeight="1">
      <c r="A11" s="80" t="s">
        <v>156</v>
      </c>
      <c r="B11" s="80" t="s">
        <v>183</v>
      </c>
      <c r="C11" s="80" t="s">
        <v>132</v>
      </c>
      <c r="D11" s="157" t="s">
        <v>133</v>
      </c>
      <c r="E11" s="149" t="s">
        <v>664</v>
      </c>
      <c r="F11" s="149" t="s">
        <v>747</v>
      </c>
      <c r="G11" s="149" t="s">
        <v>747</v>
      </c>
      <c r="H11" s="149" t="s">
        <v>758</v>
      </c>
      <c r="I11" s="149" t="s">
        <v>690</v>
      </c>
      <c r="J11" s="149" t="s">
        <v>703</v>
      </c>
    </row>
    <row r="12" spans="1:10" ht="21" customHeight="1">
      <c r="A12" s="81" t="s">
        <v>461</v>
      </c>
      <c r="B12" s="80"/>
      <c r="C12" s="80"/>
      <c r="D12" s="157"/>
      <c r="E12" s="150">
        <f>SUM(E215,E216,E240)+E269</f>
        <v>1078703.3</v>
      </c>
      <c r="F12" s="150">
        <f t="shared" ref="F12:G12" si="0">SUM(F215,F216,F240)+F269</f>
        <v>27028.400000000001</v>
      </c>
      <c r="G12" s="150">
        <f t="shared" si="0"/>
        <v>11566</v>
      </c>
      <c r="H12" s="150">
        <f>SUM(E12:G12)</f>
        <v>1117297.7</v>
      </c>
      <c r="I12" s="150">
        <f>SUM(I215,I216,I240)+I269</f>
        <v>981261.7</v>
      </c>
      <c r="J12" s="150">
        <f>SUM(J215,J216,J240)+J269</f>
        <v>999495</v>
      </c>
    </row>
    <row r="13" spans="1:10" ht="38.25" customHeight="1">
      <c r="A13" s="169" t="s">
        <v>736</v>
      </c>
      <c r="B13" s="82" t="s">
        <v>263</v>
      </c>
      <c r="C13" s="82"/>
      <c r="D13" s="158"/>
      <c r="E13" s="150">
        <f>E14</f>
        <v>16829</v>
      </c>
      <c r="F13" s="150"/>
      <c r="G13" s="150"/>
      <c r="H13" s="150">
        <f t="shared" ref="H13:H76" si="1">SUM(E13:G13)</f>
        <v>16829</v>
      </c>
      <c r="I13" s="150">
        <f>I14</f>
        <v>16829</v>
      </c>
      <c r="J13" s="150">
        <f>J14</f>
        <v>16829</v>
      </c>
    </row>
    <row r="14" spans="1:10" ht="21" hidden="1" customHeight="1">
      <c r="A14" s="31" t="s">
        <v>113</v>
      </c>
      <c r="B14" s="83" t="s">
        <v>588</v>
      </c>
      <c r="C14" s="83" t="s">
        <v>230</v>
      </c>
      <c r="D14" s="95"/>
      <c r="E14" s="151">
        <f>E15+E17+E21+E24+E26</f>
        <v>16829</v>
      </c>
      <c r="F14" s="151"/>
      <c r="G14" s="151"/>
      <c r="H14" s="150">
        <f t="shared" si="1"/>
        <v>16829</v>
      </c>
      <c r="I14" s="151">
        <f>I15+I17+I21+I24+I26</f>
        <v>16829</v>
      </c>
      <c r="J14" s="151">
        <f t="shared" ref="J14" si="2">J15+J17+J21+J24+J26</f>
        <v>16829</v>
      </c>
    </row>
    <row r="15" spans="1:10" ht="27.75" hidden="1" customHeight="1">
      <c r="A15" s="31" t="s">
        <v>289</v>
      </c>
      <c r="B15" s="83" t="s">
        <v>482</v>
      </c>
      <c r="C15" s="83" t="s">
        <v>320</v>
      </c>
      <c r="D15" s="95"/>
      <c r="E15" s="151">
        <f>SUM(E16)</f>
        <v>10829</v>
      </c>
      <c r="F15" s="151"/>
      <c r="G15" s="151"/>
      <c r="H15" s="150">
        <f t="shared" si="1"/>
        <v>10829</v>
      </c>
      <c r="I15" s="151">
        <f>SUM(I16)</f>
        <v>10829</v>
      </c>
      <c r="J15" s="151">
        <f>SUM(J16)</f>
        <v>10829</v>
      </c>
    </row>
    <row r="16" spans="1:10" ht="25.5" hidden="1" customHeight="1">
      <c r="A16" s="31" t="s">
        <v>147</v>
      </c>
      <c r="B16" s="83" t="s">
        <v>482</v>
      </c>
      <c r="C16" s="83" t="s">
        <v>320</v>
      </c>
      <c r="D16" s="95" t="s">
        <v>146</v>
      </c>
      <c r="E16" s="151">
        <v>10829</v>
      </c>
      <c r="F16" s="151"/>
      <c r="G16" s="151"/>
      <c r="H16" s="150">
        <f t="shared" si="1"/>
        <v>10829</v>
      </c>
      <c r="I16" s="151">
        <v>10829</v>
      </c>
      <c r="J16" s="151">
        <v>10829</v>
      </c>
    </row>
    <row r="17" spans="1:10" ht="26.25" hidden="1" customHeight="1">
      <c r="A17" s="17" t="s">
        <v>278</v>
      </c>
      <c r="B17" s="83" t="s">
        <v>432</v>
      </c>
      <c r="C17" s="83"/>
      <c r="D17" s="95"/>
      <c r="E17" s="151">
        <f>E18</f>
        <v>800</v>
      </c>
      <c r="F17" s="151"/>
      <c r="G17" s="151"/>
      <c r="H17" s="150">
        <f t="shared" si="1"/>
        <v>800</v>
      </c>
      <c r="I17" s="151">
        <f>I18</f>
        <v>800</v>
      </c>
      <c r="J17" s="151">
        <f>J18</f>
        <v>800</v>
      </c>
    </row>
    <row r="18" spans="1:10" ht="22.5" hidden="1" customHeight="1">
      <c r="A18" s="31" t="s">
        <v>59</v>
      </c>
      <c r="B18" s="83" t="s">
        <v>432</v>
      </c>
      <c r="C18" s="83" t="s">
        <v>335</v>
      </c>
      <c r="D18" s="95"/>
      <c r="E18" s="151">
        <f>E19+E20</f>
        <v>800</v>
      </c>
      <c r="F18" s="151"/>
      <c r="G18" s="151"/>
      <c r="H18" s="150">
        <f t="shared" si="1"/>
        <v>800</v>
      </c>
      <c r="I18" s="151">
        <f t="shared" ref="I18:J18" si="3">I19+I20</f>
        <v>800</v>
      </c>
      <c r="J18" s="151">
        <f t="shared" si="3"/>
        <v>800</v>
      </c>
    </row>
    <row r="19" spans="1:10" ht="30.75" hidden="1" customHeight="1">
      <c r="A19" s="84" t="s">
        <v>185</v>
      </c>
      <c r="B19" s="83" t="s">
        <v>432</v>
      </c>
      <c r="C19" s="83" t="s">
        <v>335</v>
      </c>
      <c r="D19" s="95" t="s">
        <v>184</v>
      </c>
      <c r="E19" s="151">
        <v>700</v>
      </c>
      <c r="F19" s="151"/>
      <c r="G19" s="151"/>
      <c r="H19" s="150">
        <f t="shared" si="1"/>
        <v>700</v>
      </c>
      <c r="I19" s="151">
        <v>700</v>
      </c>
      <c r="J19" s="151">
        <v>700</v>
      </c>
    </row>
    <row r="20" spans="1:10" ht="22.5" hidden="1" customHeight="1">
      <c r="A20" s="119" t="s">
        <v>294</v>
      </c>
      <c r="B20" s="83" t="s">
        <v>432</v>
      </c>
      <c r="C20" s="83" t="s">
        <v>335</v>
      </c>
      <c r="D20" s="95" t="s">
        <v>146</v>
      </c>
      <c r="E20" s="151">
        <v>100</v>
      </c>
      <c r="F20" s="151"/>
      <c r="G20" s="151"/>
      <c r="H20" s="150">
        <f t="shared" si="1"/>
        <v>100</v>
      </c>
      <c r="I20" s="151">
        <v>100</v>
      </c>
      <c r="J20" s="151">
        <v>100</v>
      </c>
    </row>
    <row r="21" spans="1:10" ht="29.25" hidden="1" customHeight="1">
      <c r="A21" s="31" t="s">
        <v>279</v>
      </c>
      <c r="B21" s="83" t="s">
        <v>715</v>
      </c>
      <c r="C21" s="83"/>
      <c r="D21" s="95"/>
      <c r="E21" s="151">
        <f>E22+E23</f>
        <v>5000</v>
      </c>
      <c r="F21" s="151"/>
      <c r="G21" s="151"/>
      <c r="H21" s="150">
        <f t="shared" si="1"/>
        <v>5000</v>
      </c>
      <c r="I21" s="151">
        <f t="shared" ref="I21:J21" si="4">I22+I23</f>
        <v>5000</v>
      </c>
      <c r="J21" s="151">
        <f t="shared" si="4"/>
        <v>5000</v>
      </c>
    </row>
    <row r="22" spans="1:10" ht="29.25" hidden="1" customHeight="1">
      <c r="A22" s="84" t="s">
        <v>185</v>
      </c>
      <c r="B22" s="83" t="s">
        <v>433</v>
      </c>
      <c r="C22" s="83" t="s">
        <v>335</v>
      </c>
      <c r="D22" s="95" t="s">
        <v>184</v>
      </c>
      <c r="E22" s="151">
        <v>1000</v>
      </c>
      <c r="F22" s="151"/>
      <c r="G22" s="151"/>
      <c r="H22" s="150">
        <f t="shared" si="1"/>
        <v>1000</v>
      </c>
      <c r="I22" s="151">
        <v>1000</v>
      </c>
      <c r="J22" s="151">
        <v>1000</v>
      </c>
    </row>
    <row r="23" spans="1:10" ht="19.5" hidden="1" customHeight="1">
      <c r="A23" s="85" t="s">
        <v>294</v>
      </c>
      <c r="B23" s="83" t="s">
        <v>433</v>
      </c>
      <c r="C23" s="83" t="s">
        <v>335</v>
      </c>
      <c r="D23" s="95" t="s">
        <v>310</v>
      </c>
      <c r="E23" s="151">
        <v>4000</v>
      </c>
      <c r="F23" s="151"/>
      <c r="G23" s="151"/>
      <c r="H23" s="150">
        <f t="shared" si="1"/>
        <v>4000</v>
      </c>
      <c r="I23" s="151">
        <v>4000</v>
      </c>
      <c r="J23" s="151">
        <v>4000</v>
      </c>
    </row>
    <row r="24" spans="1:10" ht="17.25" hidden="1" customHeight="1">
      <c r="A24" s="86" t="s">
        <v>491</v>
      </c>
      <c r="B24" s="83" t="s">
        <v>489</v>
      </c>
      <c r="C24" s="83" t="s">
        <v>335</v>
      </c>
      <c r="D24" s="95"/>
      <c r="E24" s="151">
        <v>100</v>
      </c>
      <c r="F24" s="151"/>
      <c r="G24" s="151"/>
      <c r="H24" s="150">
        <f t="shared" si="1"/>
        <v>100</v>
      </c>
      <c r="I24" s="151">
        <v>100</v>
      </c>
      <c r="J24" s="151">
        <v>100</v>
      </c>
    </row>
    <row r="25" spans="1:10" ht="27.75" hidden="1" customHeight="1">
      <c r="A25" s="84" t="s">
        <v>185</v>
      </c>
      <c r="B25" s="83" t="s">
        <v>489</v>
      </c>
      <c r="C25" s="83" t="s">
        <v>335</v>
      </c>
      <c r="D25" s="95" t="s">
        <v>184</v>
      </c>
      <c r="E25" s="151">
        <v>100</v>
      </c>
      <c r="F25" s="151"/>
      <c r="G25" s="151"/>
      <c r="H25" s="150">
        <f t="shared" si="1"/>
        <v>100</v>
      </c>
      <c r="I25" s="151">
        <v>100</v>
      </c>
      <c r="J25" s="151">
        <v>100</v>
      </c>
    </row>
    <row r="26" spans="1:10" ht="20.25" hidden="1" customHeight="1">
      <c r="A26" s="86" t="s">
        <v>609</v>
      </c>
      <c r="B26" s="83" t="s">
        <v>608</v>
      </c>
      <c r="C26" s="83" t="s">
        <v>335</v>
      </c>
      <c r="D26" s="95"/>
      <c r="E26" s="151">
        <f>E27</f>
        <v>100</v>
      </c>
      <c r="F26" s="151"/>
      <c r="G26" s="151"/>
      <c r="H26" s="150">
        <f t="shared" si="1"/>
        <v>100</v>
      </c>
      <c r="I26" s="151">
        <f>I27</f>
        <v>100</v>
      </c>
      <c r="J26" s="151">
        <f>J27</f>
        <v>100</v>
      </c>
    </row>
    <row r="27" spans="1:10" ht="28.5" hidden="1" customHeight="1">
      <c r="A27" s="84" t="s">
        <v>185</v>
      </c>
      <c r="B27" s="83" t="s">
        <v>608</v>
      </c>
      <c r="C27" s="83" t="s">
        <v>335</v>
      </c>
      <c r="D27" s="95" t="s">
        <v>184</v>
      </c>
      <c r="E27" s="151">
        <v>100</v>
      </c>
      <c r="F27" s="151"/>
      <c r="G27" s="151"/>
      <c r="H27" s="150">
        <f t="shared" si="1"/>
        <v>100</v>
      </c>
      <c r="I27" s="151">
        <v>100</v>
      </c>
      <c r="J27" s="151">
        <v>100</v>
      </c>
    </row>
    <row r="28" spans="1:10" ht="39" customHeight="1">
      <c r="A28" s="170" t="s">
        <v>720</v>
      </c>
      <c r="B28" s="82" t="s">
        <v>260</v>
      </c>
      <c r="C28" s="87" t="s">
        <v>319</v>
      </c>
      <c r="D28" s="158"/>
      <c r="E28" s="150">
        <f t="shared" ref="E28:J29" si="5">E29</f>
        <v>1000</v>
      </c>
      <c r="F28" s="150"/>
      <c r="G28" s="150"/>
      <c r="H28" s="150">
        <f t="shared" si="1"/>
        <v>1000</v>
      </c>
      <c r="I28" s="150">
        <f t="shared" si="5"/>
        <v>1000</v>
      </c>
      <c r="J28" s="150">
        <f t="shared" si="5"/>
        <v>1000</v>
      </c>
    </row>
    <row r="29" spans="1:10" ht="19.5" customHeight="1">
      <c r="A29" s="31" t="s">
        <v>410</v>
      </c>
      <c r="B29" s="83" t="s">
        <v>411</v>
      </c>
      <c r="C29" s="88"/>
      <c r="D29" s="95"/>
      <c r="E29" s="151">
        <f t="shared" si="5"/>
        <v>1000</v>
      </c>
      <c r="F29" s="151"/>
      <c r="G29" s="151"/>
      <c r="H29" s="150">
        <f t="shared" si="1"/>
        <v>1000</v>
      </c>
      <c r="I29" s="151">
        <f t="shared" si="5"/>
        <v>1000</v>
      </c>
      <c r="J29" s="151">
        <f t="shared" si="5"/>
        <v>1000</v>
      </c>
    </row>
    <row r="30" spans="1:10" ht="24.95" customHeight="1">
      <c r="A30" s="84" t="s">
        <v>3</v>
      </c>
      <c r="B30" s="83" t="s">
        <v>454</v>
      </c>
      <c r="C30" s="88"/>
      <c r="D30" s="95"/>
      <c r="E30" s="151">
        <v>1000</v>
      </c>
      <c r="F30" s="151"/>
      <c r="G30" s="151"/>
      <c r="H30" s="150">
        <f t="shared" si="1"/>
        <v>1000</v>
      </c>
      <c r="I30" s="151">
        <v>1000</v>
      </c>
      <c r="J30" s="151">
        <v>1000</v>
      </c>
    </row>
    <row r="31" spans="1:10" ht="42" customHeight="1">
      <c r="A31" s="171" t="s">
        <v>737</v>
      </c>
      <c r="B31" s="82" t="s">
        <v>354</v>
      </c>
      <c r="C31" s="82"/>
      <c r="D31" s="95"/>
      <c r="E31" s="150">
        <f>SUM(E32,E37)</f>
        <v>99671.900000000009</v>
      </c>
      <c r="F31" s="150">
        <f>F32+F37</f>
        <v>2661.7999999999997</v>
      </c>
      <c r="G31" s="150"/>
      <c r="H31" s="150">
        <f t="shared" si="1"/>
        <v>102333.70000000001</v>
      </c>
      <c r="I31" s="150">
        <f>SUM(I32,I37)</f>
        <v>101406.1</v>
      </c>
      <c r="J31" s="150">
        <f>SUM(J32,J37)</f>
        <v>101279.2</v>
      </c>
    </row>
    <row r="32" spans="1:10" ht="24.95" customHeight="1">
      <c r="A32" s="89" t="s">
        <v>4</v>
      </c>
      <c r="B32" s="82" t="s">
        <v>355</v>
      </c>
      <c r="C32" s="82"/>
      <c r="D32" s="158"/>
      <c r="E32" s="150">
        <f>SUM(E34)</f>
        <v>23200</v>
      </c>
      <c r="F32" s="150"/>
      <c r="G32" s="150"/>
      <c r="H32" s="150">
        <f t="shared" si="1"/>
        <v>23200</v>
      </c>
      <c r="I32" s="150">
        <f>SUM(I34)</f>
        <v>21000</v>
      </c>
      <c r="J32" s="150">
        <f>SUM(J34)</f>
        <v>21000</v>
      </c>
    </row>
    <row r="33" spans="1:10" ht="24.95" customHeight="1">
      <c r="A33" s="24" t="s">
        <v>450</v>
      </c>
      <c r="B33" s="83" t="s">
        <v>451</v>
      </c>
      <c r="C33" s="82"/>
      <c r="D33" s="158"/>
      <c r="E33" s="151">
        <f>SUM(E34)</f>
        <v>23200</v>
      </c>
      <c r="F33" s="151"/>
      <c r="G33" s="151"/>
      <c r="H33" s="150">
        <f t="shared" si="1"/>
        <v>23200</v>
      </c>
      <c r="I33" s="151">
        <f>SUM(I34)</f>
        <v>21000</v>
      </c>
      <c r="J33" s="151">
        <f>SUM(J34)</f>
        <v>21000</v>
      </c>
    </row>
    <row r="34" spans="1:10" ht="24.95" customHeight="1">
      <c r="A34" s="84" t="s">
        <v>5</v>
      </c>
      <c r="B34" s="83" t="s">
        <v>452</v>
      </c>
      <c r="C34" s="83"/>
      <c r="D34" s="95"/>
      <c r="E34" s="151">
        <f t="shared" ref="E34:J35" si="6">E35</f>
        <v>23200</v>
      </c>
      <c r="F34" s="151"/>
      <c r="G34" s="151"/>
      <c r="H34" s="150">
        <f t="shared" si="1"/>
        <v>23200</v>
      </c>
      <c r="I34" s="151">
        <f t="shared" si="6"/>
        <v>21000</v>
      </c>
      <c r="J34" s="151">
        <f t="shared" si="6"/>
        <v>21000</v>
      </c>
    </row>
    <row r="35" spans="1:10" ht="18.75" customHeight="1">
      <c r="A35" s="17" t="s">
        <v>162</v>
      </c>
      <c r="B35" s="83" t="s">
        <v>452</v>
      </c>
      <c r="C35" s="83" t="s">
        <v>161</v>
      </c>
      <c r="D35" s="95"/>
      <c r="E35" s="151">
        <f t="shared" si="6"/>
        <v>23200</v>
      </c>
      <c r="F35" s="151"/>
      <c r="G35" s="151"/>
      <c r="H35" s="150">
        <f t="shared" si="1"/>
        <v>23200</v>
      </c>
      <c r="I35" s="151">
        <f t="shared" si="6"/>
        <v>21000</v>
      </c>
      <c r="J35" s="151">
        <f t="shared" si="6"/>
        <v>21000</v>
      </c>
    </row>
    <row r="36" spans="1:10" ht="24" customHeight="1">
      <c r="A36" s="84" t="s">
        <v>302</v>
      </c>
      <c r="B36" s="83" t="s">
        <v>452</v>
      </c>
      <c r="C36" s="83" t="s">
        <v>475</v>
      </c>
      <c r="D36" s="95" t="s">
        <v>532</v>
      </c>
      <c r="E36" s="151">
        <v>23200</v>
      </c>
      <c r="F36" s="151"/>
      <c r="G36" s="151"/>
      <c r="H36" s="150">
        <f t="shared" si="1"/>
        <v>23200</v>
      </c>
      <c r="I36" s="151">
        <v>21000</v>
      </c>
      <c r="J36" s="151">
        <v>21000</v>
      </c>
    </row>
    <row r="37" spans="1:10" ht="31.5" customHeight="1">
      <c r="A37" s="89" t="s">
        <v>32</v>
      </c>
      <c r="B37" s="82" t="s">
        <v>381</v>
      </c>
      <c r="C37" s="82"/>
      <c r="D37" s="158"/>
      <c r="E37" s="150">
        <f>E38+E48+E53+E59+E62</f>
        <v>76471.900000000009</v>
      </c>
      <c r="F37" s="150">
        <f>F38+F57+F62</f>
        <v>2661.7999999999997</v>
      </c>
      <c r="G37" s="150"/>
      <c r="H37" s="150">
        <f t="shared" si="1"/>
        <v>79133.700000000012</v>
      </c>
      <c r="I37" s="150">
        <f>I38+I48+I53+I59+I62</f>
        <v>80406.100000000006</v>
      </c>
      <c r="J37" s="150">
        <f>J38+J48+J53+J59+J62</f>
        <v>80279.199999999997</v>
      </c>
    </row>
    <row r="38" spans="1:10" ht="27.75" customHeight="1">
      <c r="A38" s="84" t="s">
        <v>503</v>
      </c>
      <c r="B38" s="83" t="s">
        <v>441</v>
      </c>
      <c r="C38" s="83"/>
      <c r="D38" s="95"/>
      <c r="E38" s="150">
        <f>SUM(E39)</f>
        <v>40284.300000000003</v>
      </c>
      <c r="F38" s="150">
        <f>F39</f>
        <v>3112.6</v>
      </c>
      <c r="G38" s="150"/>
      <c r="H38" s="150">
        <f t="shared" si="1"/>
        <v>43396.9</v>
      </c>
      <c r="I38" s="150">
        <f>SUM(I39)</f>
        <v>42840.3</v>
      </c>
      <c r="J38" s="150">
        <f>SUM(J39)</f>
        <v>45845.2</v>
      </c>
    </row>
    <row r="39" spans="1:10" ht="20.25" customHeight="1">
      <c r="A39" s="31" t="s">
        <v>97</v>
      </c>
      <c r="B39" s="83" t="s">
        <v>441</v>
      </c>
      <c r="C39" s="83" t="s">
        <v>98</v>
      </c>
      <c r="D39" s="95"/>
      <c r="E39" s="151">
        <f>E40+E42</f>
        <v>40284.300000000003</v>
      </c>
      <c r="F39" s="151">
        <f>F40+F44</f>
        <v>3112.6</v>
      </c>
      <c r="G39" s="151"/>
      <c r="H39" s="150">
        <f t="shared" si="1"/>
        <v>43396.9</v>
      </c>
      <c r="I39" s="151">
        <f>I40+I42</f>
        <v>42840.3</v>
      </c>
      <c r="J39" s="151">
        <f>J40+J42</f>
        <v>45845.2</v>
      </c>
    </row>
    <row r="40" spans="1:10" ht="31.5" customHeight="1">
      <c r="A40" s="24" t="s">
        <v>288</v>
      </c>
      <c r="B40" s="83" t="s">
        <v>448</v>
      </c>
      <c r="C40" s="83" t="s">
        <v>99</v>
      </c>
      <c r="D40" s="95"/>
      <c r="E40" s="151">
        <f>SUM(E41)</f>
        <v>32950</v>
      </c>
      <c r="F40" s="151">
        <f>F41</f>
        <v>3050</v>
      </c>
      <c r="G40" s="151"/>
      <c r="H40" s="150">
        <f t="shared" si="1"/>
        <v>36000</v>
      </c>
      <c r="I40" s="151">
        <f>SUM(I41)</f>
        <v>36000</v>
      </c>
      <c r="J40" s="151">
        <f>SUM(J41)</f>
        <v>39000</v>
      </c>
    </row>
    <row r="41" spans="1:10" ht="24.75" customHeight="1">
      <c r="A41" s="84" t="s">
        <v>144</v>
      </c>
      <c r="B41" s="83" t="s">
        <v>448</v>
      </c>
      <c r="C41" s="83" t="s">
        <v>99</v>
      </c>
      <c r="D41" s="95" t="s">
        <v>532</v>
      </c>
      <c r="E41" s="152">
        <v>32950</v>
      </c>
      <c r="F41" s="152">
        <v>3050</v>
      </c>
      <c r="G41" s="152"/>
      <c r="H41" s="150">
        <f t="shared" si="1"/>
        <v>36000</v>
      </c>
      <c r="I41" s="152">
        <v>36000</v>
      </c>
      <c r="J41" s="152">
        <v>39000</v>
      </c>
    </row>
    <row r="42" spans="1:10" ht="21" customHeight="1">
      <c r="A42" s="31" t="s">
        <v>300</v>
      </c>
      <c r="B42" s="83" t="s">
        <v>449</v>
      </c>
      <c r="C42" s="83" t="s">
        <v>99</v>
      </c>
      <c r="D42" s="95"/>
      <c r="E42" s="151">
        <f>E43+E44+E45+E46+E47</f>
        <v>7334.3</v>
      </c>
      <c r="F42" s="151"/>
      <c r="G42" s="151"/>
      <c r="H42" s="150">
        <f t="shared" si="1"/>
        <v>7334.3</v>
      </c>
      <c r="I42" s="151">
        <f>I43+I44+I45+I46+I47</f>
        <v>6840.3</v>
      </c>
      <c r="J42" s="151">
        <f>J43+J44+J45+J46+J47</f>
        <v>6845.2</v>
      </c>
    </row>
    <row r="43" spans="1:10" ht="24.75" customHeight="1">
      <c r="A43" s="84" t="s">
        <v>144</v>
      </c>
      <c r="B43" s="83" t="s">
        <v>449</v>
      </c>
      <c r="C43" s="83" t="s">
        <v>99</v>
      </c>
      <c r="D43" s="95" t="s">
        <v>532</v>
      </c>
      <c r="E43" s="106">
        <v>6494</v>
      </c>
      <c r="F43" s="106"/>
      <c r="G43" s="106"/>
      <c r="H43" s="150">
        <f t="shared" si="1"/>
        <v>6494</v>
      </c>
      <c r="I43" s="106">
        <v>6000</v>
      </c>
      <c r="J43" s="106">
        <v>6000</v>
      </c>
    </row>
    <row r="44" spans="1:10" ht="27.75" customHeight="1">
      <c r="A44" s="84" t="s">
        <v>634</v>
      </c>
      <c r="B44" s="83" t="s">
        <v>628</v>
      </c>
      <c r="C44" s="88" t="s">
        <v>99</v>
      </c>
      <c r="D44" s="95" t="s">
        <v>596</v>
      </c>
      <c r="E44" s="107">
        <v>831.3</v>
      </c>
      <c r="F44" s="107">
        <v>62.6</v>
      </c>
      <c r="G44" s="107"/>
      <c r="H44" s="150">
        <f t="shared" si="1"/>
        <v>893.9</v>
      </c>
      <c r="I44" s="107">
        <v>831.3</v>
      </c>
      <c r="J44" s="107">
        <v>836.2</v>
      </c>
    </row>
    <row r="45" spans="1:10" ht="20.100000000000001" customHeight="1">
      <c r="A45" s="84" t="s">
        <v>594</v>
      </c>
      <c r="B45" s="83" t="s">
        <v>629</v>
      </c>
      <c r="C45" s="83" t="s">
        <v>99</v>
      </c>
      <c r="D45" s="95" t="s">
        <v>596</v>
      </c>
      <c r="E45" s="106">
        <v>9</v>
      </c>
      <c r="F45" s="106"/>
      <c r="G45" s="106"/>
      <c r="H45" s="150">
        <f t="shared" si="1"/>
        <v>9</v>
      </c>
      <c r="I45" s="106">
        <v>9</v>
      </c>
      <c r="J45" s="106">
        <v>9</v>
      </c>
    </row>
    <row r="46" spans="1:10" ht="20.100000000000001" hidden="1" customHeight="1">
      <c r="A46" s="84" t="s">
        <v>634</v>
      </c>
      <c r="B46" s="83" t="s">
        <v>628</v>
      </c>
      <c r="C46" s="83" t="s">
        <v>99</v>
      </c>
      <c r="D46" s="95" t="s">
        <v>596</v>
      </c>
      <c r="E46" s="151"/>
      <c r="F46" s="151"/>
      <c r="G46" s="151"/>
      <c r="H46" s="150">
        <f t="shared" si="1"/>
        <v>0</v>
      </c>
      <c r="I46" s="151"/>
      <c r="J46" s="151"/>
    </row>
    <row r="47" spans="1:10" ht="27.75" hidden="1" customHeight="1">
      <c r="A47" s="84" t="s">
        <v>594</v>
      </c>
      <c r="B47" s="83" t="s">
        <v>629</v>
      </c>
      <c r="C47" s="83" t="s">
        <v>99</v>
      </c>
      <c r="D47" s="95" t="s">
        <v>596</v>
      </c>
      <c r="E47" s="151"/>
      <c r="F47" s="151"/>
      <c r="G47" s="151"/>
      <c r="H47" s="150">
        <f t="shared" si="1"/>
        <v>0</v>
      </c>
      <c r="I47" s="151"/>
      <c r="J47" s="151"/>
    </row>
    <row r="48" spans="1:10" ht="24.75" customHeight="1">
      <c r="A48" s="84" t="s">
        <v>504</v>
      </c>
      <c r="B48" s="83" t="s">
        <v>716</v>
      </c>
      <c r="C48" s="83"/>
      <c r="D48" s="95"/>
      <c r="E48" s="150">
        <f>E49</f>
        <v>6585</v>
      </c>
      <c r="F48" s="150"/>
      <c r="G48" s="150"/>
      <c r="H48" s="150">
        <f t="shared" si="1"/>
        <v>6585</v>
      </c>
      <c r="I48" s="150">
        <f>SUM(I51)</f>
        <v>6285</v>
      </c>
      <c r="J48" s="150">
        <f>SUM(J51)</f>
        <v>6285</v>
      </c>
    </row>
    <row r="49" spans="1:10" ht="25.5" customHeight="1">
      <c r="A49" s="31" t="s">
        <v>97</v>
      </c>
      <c r="B49" s="83" t="s">
        <v>716</v>
      </c>
      <c r="C49" s="83" t="s">
        <v>98</v>
      </c>
      <c r="D49" s="95"/>
      <c r="E49" s="151">
        <f>E50+E52</f>
        <v>6585</v>
      </c>
      <c r="F49" s="151"/>
      <c r="G49" s="151"/>
      <c r="H49" s="150">
        <f t="shared" si="1"/>
        <v>6585</v>
      </c>
      <c r="I49" s="151">
        <f t="shared" ref="I49:J50" si="7">I50</f>
        <v>6285</v>
      </c>
      <c r="J49" s="151">
        <f t="shared" si="7"/>
        <v>6285</v>
      </c>
    </row>
    <row r="50" spans="1:10" ht="21" customHeight="1">
      <c r="A50" s="31" t="s">
        <v>300</v>
      </c>
      <c r="B50" s="83" t="s">
        <v>455</v>
      </c>
      <c r="C50" s="83" t="s">
        <v>99</v>
      </c>
      <c r="D50" s="95"/>
      <c r="E50" s="151">
        <f>E51</f>
        <v>6285</v>
      </c>
      <c r="F50" s="151"/>
      <c r="G50" s="151"/>
      <c r="H50" s="150">
        <f t="shared" si="1"/>
        <v>6285</v>
      </c>
      <c r="I50" s="151">
        <f t="shared" si="7"/>
        <v>6285</v>
      </c>
      <c r="J50" s="151">
        <f t="shared" si="7"/>
        <v>6285</v>
      </c>
    </row>
    <row r="51" spans="1:10" ht="22.5" customHeight="1">
      <c r="A51" s="84" t="s">
        <v>144</v>
      </c>
      <c r="B51" s="83" t="s">
        <v>455</v>
      </c>
      <c r="C51" s="83" t="s">
        <v>99</v>
      </c>
      <c r="D51" s="95" t="s">
        <v>532</v>
      </c>
      <c r="E51" s="151">
        <v>6285</v>
      </c>
      <c r="F51" s="151"/>
      <c r="G51" s="151"/>
      <c r="H51" s="150">
        <f t="shared" si="1"/>
        <v>6285</v>
      </c>
      <c r="I51" s="151">
        <v>6285</v>
      </c>
      <c r="J51" s="151">
        <v>6285</v>
      </c>
    </row>
    <row r="52" spans="1:10" ht="28.5" customHeight="1">
      <c r="A52" s="28" t="s">
        <v>594</v>
      </c>
      <c r="B52" s="34" t="s">
        <v>731</v>
      </c>
      <c r="C52" s="83" t="s">
        <v>99</v>
      </c>
      <c r="D52" s="95" t="s">
        <v>532</v>
      </c>
      <c r="E52" s="151">
        <v>300</v>
      </c>
      <c r="F52" s="151"/>
      <c r="G52" s="151"/>
      <c r="H52" s="150">
        <f t="shared" si="1"/>
        <v>300</v>
      </c>
      <c r="I52" s="151"/>
      <c r="J52" s="151"/>
    </row>
    <row r="53" spans="1:10" ht="19.5" customHeight="1">
      <c r="A53" s="84" t="s">
        <v>505</v>
      </c>
      <c r="B53" s="83" t="s">
        <v>444</v>
      </c>
      <c r="C53" s="83"/>
      <c r="D53" s="95"/>
      <c r="E53" s="150">
        <f t="shared" ref="E53:J54" si="8">E54</f>
        <v>21694.5</v>
      </c>
      <c r="F53" s="150"/>
      <c r="G53" s="150"/>
      <c r="H53" s="150">
        <f t="shared" si="1"/>
        <v>21694.5</v>
      </c>
      <c r="I53" s="150">
        <f t="shared" si="8"/>
        <v>21694.5</v>
      </c>
      <c r="J53" s="150">
        <f t="shared" si="8"/>
        <v>21499</v>
      </c>
    </row>
    <row r="54" spans="1:10" ht="22.5" customHeight="1">
      <c r="A54" s="31" t="s">
        <v>97</v>
      </c>
      <c r="B54" s="83" t="s">
        <v>444</v>
      </c>
      <c r="C54" s="83" t="s">
        <v>98</v>
      </c>
      <c r="D54" s="95"/>
      <c r="E54" s="151">
        <f t="shared" si="8"/>
        <v>21694.5</v>
      </c>
      <c r="F54" s="151"/>
      <c r="G54" s="151"/>
      <c r="H54" s="150">
        <f t="shared" si="1"/>
        <v>21694.5</v>
      </c>
      <c r="I54" s="151">
        <f t="shared" si="8"/>
        <v>21694.5</v>
      </c>
      <c r="J54" s="151">
        <f t="shared" si="8"/>
        <v>21499</v>
      </c>
    </row>
    <row r="55" spans="1:10" ht="21" customHeight="1">
      <c r="A55" s="31" t="s">
        <v>300</v>
      </c>
      <c r="B55" s="83" t="s">
        <v>444</v>
      </c>
      <c r="C55" s="83" t="s">
        <v>99</v>
      </c>
      <c r="D55" s="95"/>
      <c r="E55" s="151">
        <f>E56+E57+E58</f>
        <v>21694.5</v>
      </c>
      <c r="F55" s="151"/>
      <c r="G55" s="151"/>
      <c r="H55" s="150">
        <f t="shared" si="1"/>
        <v>21694.5</v>
      </c>
      <c r="I55" s="151">
        <f>I56+I57+I58</f>
        <v>21694.5</v>
      </c>
      <c r="J55" s="151">
        <f>J56+J57+J58</f>
        <v>21499</v>
      </c>
    </row>
    <row r="56" spans="1:10" ht="22.5" customHeight="1">
      <c r="A56" s="84" t="s">
        <v>144</v>
      </c>
      <c r="B56" s="83" t="s">
        <v>444</v>
      </c>
      <c r="C56" s="83" t="s">
        <v>99</v>
      </c>
      <c r="D56" s="95" t="s">
        <v>532</v>
      </c>
      <c r="E56" s="151">
        <v>21499</v>
      </c>
      <c r="F56" s="151"/>
      <c r="G56" s="151"/>
      <c r="H56" s="150">
        <f t="shared" si="1"/>
        <v>21499</v>
      </c>
      <c r="I56" s="151">
        <v>21499</v>
      </c>
      <c r="J56" s="151">
        <v>21499</v>
      </c>
    </row>
    <row r="57" spans="1:10" ht="25.5" customHeight="1">
      <c r="A57" s="84" t="s">
        <v>634</v>
      </c>
      <c r="B57" s="83" t="s">
        <v>619</v>
      </c>
      <c r="C57" s="83" t="s">
        <v>99</v>
      </c>
      <c r="D57" s="95" t="s">
        <v>596</v>
      </c>
      <c r="E57" s="151">
        <v>195.5</v>
      </c>
      <c r="F57" s="151">
        <v>-16.3</v>
      </c>
      <c r="G57" s="151"/>
      <c r="H57" s="150">
        <f t="shared" si="1"/>
        <v>179.2</v>
      </c>
      <c r="I57" s="151">
        <v>195.5</v>
      </c>
      <c r="J57" s="151"/>
    </row>
    <row r="58" spans="1:10" ht="54.75" hidden="1" customHeight="1">
      <c r="A58" s="84" t="s">
        <v>594</v>
      </c>
      <c r="B58" s="83" t="s">
        <v>595</v>
      </c>
      <c r="C58" s="83" t="s">
        <v>99</v>
      </c>
      <c r="D58" s="95" t="s">
        <v>596</v>
      </c>
      <c r="E58" s="151"/>
      <c r="F58" s="151"/>
      <c r="G58" s="151"/>
      <c r="H58" s="150">
        <f t="shared" si="1"/>
        <v>0</v>
      </c>
      <c r="I58" s="151"/>
      <c r="J58" s="151"/>
    </row>
    <row r="59" spans="1:10" ht="28.5" customHeight="1">
      <c r="A59" s="81" t="s">
        <v>545</v>
      </c>
      <c r="B59" s="82" t="s">
        <v>546</v>
      </c>
      <c r="C59" s="82" t="s">
        <v>100</v>
      </c>
      <c r="D59" s="158"/>
      <c r="E59" s="150">
        <f t="shared" ref="E59:J60" si="9">E60</f>
        <v>6650</v>
      </c>
      <c r="F59" s="150"/>
      <c r="G59" s="150"/>
      <c r="H59" s="150">
        <f t="shared" si="1"/>
        <v>6650</v>
      </c>
      <c r="I59" s="150">
        <f t="shared" si="9"/>
        <v>6650</v>
      </c>
      <c r="J59" s="150">
        <f t="shared" si="9"/>
        <v>6650</v>
      </c>
    </row>
    <row r="60" spans="1:10" ht="27" customHeight="1">
      <c r="A60" s="84" t="s">
        <v>547</v>
      </c>
      <c r="B60" s="83" t="s">
        <v>546</v>
      </c>
      <c r="C60" s="83" t="s">
        <v>100</v>
      </c>
      <c r="D60" s="95"/>
      <c r="E60" s="151">
        <f t="shared" si="9"/>
        <v>6650</v>
      </c>
      <c r="F60" s="151"/>
      <c r="G60" s="151"/>
      <c r="H60" s="150">
        <f t="shared" si="1"/>
        <v>6650</v>
      </c>
      <c r="I60" s="151">
        <f t="shared" si="9"/>
        <v>6650</v>
      </c>
      <c r="J60" s="151">
        <f t="shared" si="9"/>
        <v>6650</v>
      </c>
    </row>
    <row r="61" spans="1:10" ht="20.25" customHeight="1">
      <c r="A61" s="84" t="s">
        <v>144</v>
      </c>
      <c r="B61" s="83" t="s">
        <v>546</v>
      </c>
      <c r="C61" s="83" t="s">
        <v>100</v>
      </c>
      <c r="D61" s="95" t="s">
        <v>532</v>
      </c>
      <c r="E61" s="151">
        <v>6650</v>
      </c>
      <c r="F61" s="151"/>
      <c r="G61" s="151"/>
      <c r="H61" s="150">
        <f t="shared" si="1"/>
        <v>6650</v>
      </c>
      <c r="I61" s="151">
        <v>6650</v>
      </c>
      <c r="J61" s="151">
        <v>6650</v>
      </c>
    </row>
    <row r="62" spans="1:10" ht="30" customHeight="1">
      <c r="A62" s="89" t="s">
        <v>657</v>
      </c>
      <c r="B62" s="82" t="s">
        <v>601</v>
      </c>
      <c r="C62" s="82" t="s">
        <v>100</v>
      </c>
      <c r="D62" s="158"/>
      <c r="E62" s="150">
        <f>E63+E64</f>
        <v>1258.0999999999999</v>
      </c>
      <c r="F62" s="150">
        <f>F63</f>
        <v>-434.5</v>
      </c>
      <c r="G62" s="150"/>
      <c r="H62" s="150">
        <f t="shared" si="1"/>
        <v>823.59999999999991</v>
      </c>
      <c r="I62" s="150">
        <f>I63+I64</f>
        <v>2936.3</v>
      </c>
      <c r="J62" s="150">
        <f>J63+J64</f>
        <v>0</v>
      </c>
    </row>
    <row r="63" spans="1:10" ht="29.25" customHeight="1">
      <c r="A63" s="31" t="s">
        <v>603</v>
      </c>
      <c r="B63" s="83" t="s">
        <v>600</v>
      </c>
      <c r="C63" s="83" t="s">
        <v>100</v>
      </c>
      <c r="D63" s="95" t="s">
        <v>184</v>
      </c>
      <c r="E63" s="151">
        <v>1257.0999999999999</v>
      </c>
      <c r="F63" s="151">
        <v>-434.5</v>
      </c>
      <c r="G63" s="151"/>
      <c r="H63" s="150">
        <f t="shared" si="1"/>
        <v>822.59999999999991</v>
      </c>
      <c r="I63" s="151">
        <v>2935.3</v>
      </c>
      <c r="J63" s="151"/>
    </row>
    <row r="64" spans="1:10" ht="28.5" customHeight="1">
      <c r="A64" s="31" t="s">
        <v>604</v>
      </c>
      <c r="B64" s="83" t="s">
        <v>602</v>
      </c>
      <c r="C64" s="83" t="s">
        <v>100</v>
      </c>
      <c r="D64" s="95" t="s">
        <v>184</v>
      </c>
      <c r="E64" s="151">
        <v>1</v>
      </c>
      <c r="F64" s="151"/>
      <c r="G64" s="151"/>
      <c r="H64" s="150">
        <f t="shared" si="1"/>
        <v>1</v>
      </c>
      <c r="I64" s="151">
        <v>1</v>
      </c>
      <c r="J64" s="151"/>
    </row>
    <row r="65" spans="1:10" ht="41.25" customHeight="1">
      <c r="A65" s="172" t="s">
        <v>723</v>
      </c>
      <c r="B65" s="82" t="s">
        <v>663</v>
      </c>
      <c r="C65" s="82"/>
      <c r="D65" s="95"/>
      <c r="E65" s="150">
        <f t="shared" ref="E65:J66" si="10">SUM(E66)</f>
        <v>100</v>
      </c>
      <c r="F65" s="150"/>
      <c r="G65" s="150"/>
      <c r="H65" s="150">
        <f t="shared" si="1"/>
        <v>100</v>
      </c>
      <c r="I65" s="150">
        <f t="shared" si="10"/>
        <v>100</v>
      </c>
      <c r="J65" s="150">
        <f t="shared" si="10"/>
        <v>100</v>
      </c>
    </row>
    <row r="66" spans="1:10" ht="30" customHeight="1">
      <c r="A66" s="24" t="s">
        <v>519</v>
      </c>
      <c r="B66" s="83" t="s">
        <v>516</v>
      </c>
      <c r="C66" s="83" t="s">
        <v>319</v>
      </c>
      <c r="D66" s="95"/>
      <c r="E66" s="151">
        <f t="shared" si="10"/>
        <v>100</v>
      </c>
      <c r="F66" s="151"/>
      <c r="G66" s="151"/>
      <c r="H66" s="150">
        <f t="shared" si="1"/>
        <v>100</v>
      </c>
      <c r="I66" s="151">
        <f t="shared" si="10"/>
        <v>100</v>
      </c>
      <c r="J66" s="151">
        <f t="shared" si="10"/>
        <v>100</v>
      </c>
    </row>
    <row r="67" spans="1:10" ht="33.75" customHeight="1">
      <c r="A67" s="84" t="s">
        <v>185</v>
      </c>
      <c r="B67" s="83" t="s">
        <v>516</v>
      </c>
      <c r="C67" s="83" t="s">
        <v>319</v>
      </c>
      <c r="D67" s="95" t="s">
        <v>184</v>
      </c>
      <c r="E67" s="151">
        <v>100</v>
      </c>
      <c r="F67" s="151"/>
      <c r="G67" s="151"/>
      <c r="H67" s="150">
        <f t="shared" si="1"/>
        <v>100</v>
      </c>
      <c r="I67" s="151">
        <v>100</v>
      </c>
      <c r="J67" s="151">
        <v>100</v>
      </c>
    </row>
    <row r="68" spans="1:10" ht="43.5" customHeight="1">
      <c r="A68" s="170" t="s">
        <v>738</v>
      </c>
      <c r="B68" s="82" t="s">
        <v>256</v>
      </c>
      <c r="C68" s="82"/>
      <c r="D68" s="158"/>
      <c r="E68" s="150">
        <f t="shared" ref="E68:J70" si="11">SUM(E69)</f>
        <v>500</v>
      </c>
      <c r="F68" s="150"/>
      <c r="G68" s="150"/>
      <c r="H68" s="150">
        <f t="shared" si="1"/>
        <v>500</v>
      </c>
      <c r="I68" s="150">
        <f t="shared" si="11"/>
        <v>500</v>
      </c>
      <c r="J68" s="150">
        <f t="shared" si="11"/>
        <v>500</v>
      </c>
    </row>
    <row r="69" spans="1:10" ht="34.5" customHeight="1">
      <c r="A69" s="91" t="s">
        <v>386</v>
      </c>
      <c r="B69" s="83" t="s">
        <v>398</v>
      </c>
      <c r="C69" s="82"/>
      <c r="D69" s="158"/>
      <c r="E69" s="151">
        <f>SUM(E70)</f>
        <v>500</v>
      </c>
      <c r="F69" s="151"/>
      <c r="G69" s="151"/>
      <c r="H69" s="150">
        <f t="shared" si="1"/>
        <v>500</v>
      </c>
      <c r="I69" s="151">
        <f>SUM(I70)</f>
        <v>500</v>
      </c>
      <c r="J69" s="151">
        <f t="shared" si="11"/>
        <v>500</v>
      </c>
    </row>
    <row r="70" spans="1:10" ht="42.75" customHeight="1">
      <c r="A70" s="85" t="s">
        <v>660</v>
      </c>
      <c r="B70" s="83" t="s">
        <v>399</v>
      </c>
      <c r="C70" s="83"/>
      <c r="D70" s="95"/>
      <c r="E70" s="151">
        <f>SUM(E71)</f>
        <v>500</v>
      </c>
      <c r="F70" s="151"/>
      <c r="G70" s="151"/>
      <c r="H70" s="150">
        <f t="shared" si="1"/>
        <v>500</v>
      </c>
      <c r="I70" s="151">
        <f>SUM(I71)</f>
        <v>500</v>
      </c>
      <c r="J70" s="151">
        <f t="shared" si="11"/>
        <v>500</v>
      </c>
    </row>
    <row r="71" spans="1:10" ht="32.25" customHeight="1">
      <c r="A71" s="84" t="s">
        <v>185</v>
      </c>
      <c r="B71" s="83" t="s">
        <v>399</v>
      </c>
      <c r="C71" s="83" t="s">
        <v>52</v>
      </c>
      <c r="D71" s="95" t="s">
        <v>184</v>
      </c>
      <c r="E71" s="151">
        <v>500</v>
      </c>
      <c r="F71" s="151"/>
      <c r="G71" s="151"/>
      <c r="H71" s="150">
        <f t="shared" si="1"/>
        <v>500</v>
      </c>
      <c r="I71" s="151">
        <v>500</v>
      </c>
      <c r="J71" s="151">
        <v>500</v>
      </c>
    </row>
    <row r="72" spans="1:10" ht="39.75" customHeight="1">
      <c r="A72" s="170" t="s">
        <v>739</v>
      </c>
      <c r="B72" s="82" t="s">
        <v>257</v>
      </c>
      <c r="C72" s="82"/>
      <c r="D72" s="158"/>
      <c r="E72" s="150">
        <f t="shared" ref="E72:J74" si="12">SUM(E73)</f>
        <v>50</v>
      </c>
      <c r="F72" s="150"/>
      <c r="G72" s="150"/>
      <c r="H72" s="150">
        <f t="shared" si="1"/>
        <v>50</v>
      </c>
      <c r="I72" s="150">
        <f t="shared" si="12"/>
        <v>50</v>
      </c>
      <c r="J72" s="150">
        <f t="shared" si="12"/>
        <v>50</v>
      </c>
    </row>
    <row r="73" spans="1:10" ht="27" hidden="1" customHeight="1">
      <c r="A73" s="91" t="s">
        <v>385</v>
      </c>
      <c r="B73" s="83" t="s">
        <v>400</v>
      </c>
      <c r="C73" s="82"/>
      <c r="D73" s="158"/>
      <c r="E73" s="151">
        <f t="shared" si="12"/>
        <v>50</v>
      </c>
      <c r="F73" s="151"/>
      <c r="G73" s="151"/>
      <c r="H73" s="150">
        <f t="shared" si="1"/>
        <v>50</v>
      </c>
      <c r="I73" s="151">
        <f t="shared" si="12"/>
        <v>50</v>
      </c>
      <c r="J73" s="151">
        <f t="shared" si="12"/>
        <v>50</v>
      </c>
    </row>
    <row r="74" spans="1:10" ht="42" hidden="1" customHeight="1">
      <c r="A74" s="85" t="s">
        <v>661</v>
      </c>
      <c r="B74" s="83" t="s">
        <v>401</v>
      </c>
      <c r="C74" s="83"/>
      <c r="D74" s="95"/>
      <c r="E74" s="151">
        <f t="shared" si="12"/>
        <v>50</v>
      </c>
      <c r="F74" s="151"/>
      <c r="G74" s="151"/>
      <c r="H74" s="150">
        <f t="shared" si="1"/>
        <v>50</v>
      </c>
      <c r="I74" s="151">
        <f t="shared" si="12"/>
        <v>50</v>
      </c>
      <c r="J74" s="151">
        <f t="shared" si="12"/>
        <v>50</v>
      </c>
    </row>
    <row r="75" spans="1:10" ht="31.5" hidden="1" customHeight="1">
      <c r="A75" s="84" t="s">
        <v>185</v>
      </c>
      <c r="B75" s="83" t="s">
        <v>401</v>
      </c>
      <c r="C75" s="83" t="s">
        <v>52</v>
      </c>
      <c r="D75" s="95" t="s">
        <v>540</v>
      </c>
      <c r="E75" s="151">
        <v>50</v>
      </c>
      <c r="F75" s="151"/>
      <c r="G75" s="151"/>
      <c r="H75" s="150">
        <f t="shared" si="1"/>
        <v>50</v>
      </c>
      <c r="I75" s="151">
        <v>50</v>
      </c>
      <c r="J75" s="151">
        <v>50</v>
      </c>
    </row>
    <row r="76" spans="1:10" ht="53.25" customHeight="1">
      <c r="A76" s="170" t="s">
        <v>740</v>
      </c>
      <c r="B76" s="82" t="s">
        <v>382</v>
      </c>
      <c r="C76" s="82"/>
      <c r="D76" s="158"/>
      <c r="E76" s="150">
        <f t="shared" ref="E76:J78" si="13">SUM(E77)</f>
        <v>50</v>
      </c>
      <c r="F76" s="150"/>
      <c r="G76" s="150"/>
      <c r="H76" s="150">
        <f t="shared" si="1"/>
        <v>50</v>
      </c>
      <c r="I76" s="150">
        <f t="shared" si="13"/>
        <v>50</v>
      </c>
      <c r="J76" s="150">
        <f t="shared" si="13"/>
        <v>50</v>
      </c>
    </row>
    <row r="77" spans="1:10" ht="42.75" hidden="1" customHeight="1">
      <c r="A77" s="91" t="s">
        <v>387</v>
      </c>
      <c r="B77" s="83" t="s">
        <v>458</v>
      </c>
      <c r="C77" s="82"/>
      <c r="D77" s="158"/>
      <c r="E77" s="151">
        <f t="shared" si="13"/>
        <v>50</v>
      </c>
      <c r="F77" s="151"/>
      <c r="G77" s="151"/>
      <c r="H77" s="150">
        <f t="shared" ref="H77:H141" si="14">SUM(E77:G77)</f>
        <v>50</v>
      </c>
      <c r="I77" s="151">
        <f t="shared" si="13"/>
        <v>50</v>
      </c>
      <c r="J77" s="151">
        <f t="shared" si="13"/>
        <v>50</v>
      </c>
    </row>
    <row r="78" spans="1:10" ht="51.75" hidden="1" customHeight="1">
      <c r="A78" s="85" t="s">
        <v>658</v>
      </c>
      <c r="B78" s="83" t="s">
        <v>453</v>
      </c>
      <c r="C78" s="83"/>
      <c r="D78" s="95"/>
      <c r="E78" s="151">
        <f t="shared" si="13"/>
        <v>50</v>
      </c>
      <c r="F78" s="151"/>
      <c r="G78" s="151"/>
      <c r="H78" s="150">
        <f t="shared" si="14"/>
        <v>50</v>
      </c>
      <c r="I78" s="151">
        <f t="shared" si="13"/>
        <v>50</v>
      </c>
      <c r="J78" s="151">
        <f t="shared" si="13"/>
        <v>50</v>
      </c>
    </row>
    <row r="79" spans="1:10" ht="30" hidden="1" customHeight="1">
      <c r="A79" s="84" t="s">
        <v>185</v>
      </c>
      <c r="B79" s="83" t="s">
        <v>453</v>
      </c>
      <c r="C79" s="83" t="s">
        <v>52</v>
      </c>
      <c r="D79" s="95" t="s">
        <v>540</v>
      </c>
      <c r="E79" s="151">
        <v>50</v>
      </c>
      <c r="F79" s="151"/>
      <c r="G79" s="151"/>
      <c r="H79" s="150">
        <f t="shared" si="14"/>
        <v>50</v>
      </c>
      <c r="I79" s="151">
        <v>50</v>
      </c>
      <c r="J79" s="151">
        <v>50</v>
      </c>
    </row>
    <row r="80" spans="1:10" ht="39.75" customHeight="1">
      <c r="A80" s="170" t="s">
        <v>741</v>
      </c>
      <c r="B80" s="82" t="s">
        <v>259</v>
      </c>
      <c r="C80" s="82"/>
      <c r="D80" s="158"/>
      <c r="E80" s="150">
        <f t="shared" ref="E80:J82" si="15">SUM(E81)</f>
        <v>50</v>
      </c>
      <c r="F80" s="150"/>
      <c r="G80" s="150"/>
      <c r="H80" s="150">
        <f t="shared" si="14"/>
        <v>50</v>
      </c>
      <c r="I80" s="150">
        <f t="shared" si="15"/>
        <v>50</v>
      </c>
      <c r="J80" s="150">
        <f t="shared" si="15"/>
        <v>50</v>
      </c>
    </row>
    <row r="81" spans="1:10" ht="51" hidden="1" customHeight="1">
      <c r="A81" s="91" t="s">
        <v>388</v>
      </c>
      <c r="B81" s="83" t="s">
        <v>402</v>
      </c>
      <c r="C81" s="82"/>
      <c r="D81" s="158"/>
      <c r="E81" s="151">
        <f t="shared" si="15"/>
        <v>50</v>
      </c>
      <c r="F81" s="151"/>
      <c r="G81" s="151"/>
      <c r="H81" s="150">
        <f t="shared" si="14"/>
        <v>50</v>
      </c>
      <c r="I81" s="151">
        <f t="shared" si="15"/>
        <v>50</v>
      </c>
      <c r="J81" s="151">
        <f t="shared" si="15"/>
        <v>50</v>
      </c>
    </row>
    <row r="82" spans="1:10" ht="42" hidden="1" customHeight="1">
      <c r="A82" s="85" t="s">
        <v>659</v>
      </c>
      <c r="B82" s="83" t="s">
        <v>403</v>
      </c>
      <c r="C82" s="83"/>
      <c r="D82" s="95"/>
      <c r="E82" s="151">
        <f t="shared" si="15"/>
        <v>50</v>
      </c>
      <c r="F82" s="151"/>
      <c r="G82" s="151"/>
      <c r="H82" s="150">
        <f t="shared" si="14"/>
        <v>50</v>
      </c>
      <c r="I82" s="151">
        <f t="shared" si="15"/>
        <v>50</v>
      </c>
      <c r="J82" s="151">
        <f t="shared" si="15"/>
        <v>50</v>
      </c>
    </row>
    <row r="83" spans="1:10" ht="30" hidden="1" customHeight="1">
      <c r="A83" s="84" t="s">
        <v>185</v>
      </c>
      <c r="B83" s="83" t="s">
        <v>403</v>
      </c>
      <c r="C83" s="83" t="s">
        <v>52</v>
      </c>
      <c r="D83" s="95" t="s">
        <v>540</v>
      </c>
      <c r="E83" s="151">
        <v>50</v>
      </c>
      <c r="F83" s="151"/>
      <c r="G83" s="151"/>
      <c r="H83" s="150">
        <f t="shared" si="14"/>
        <v>50</v>
      </c>
      <c r="I83" s="151">
        <v>50</v>
      </c>
      <c r="J83" s="151">
        <v>50</v>
      </c>
    </row>
    <row r="84" spans="1:10" ht="41.25" customHeight="1">
      <c r="A84" s="169" t="s">
        <v>742</v>
      </c>
      <c r="B84" s="82" t="s">
        <v>272</v>
      </c>
      <c r="C84" s="82"/>
      <c r="D84" s="95"/>
      <c r="E84" s="150">
        <f>SUM(E86)</f>
        <v>8090</v>
      </c>
      <c r="F84" s="150"/>
      <c r="G84" s="150"/>
      <c r="H84" s="150">
        <f t="shared" si="14"/>
        <v>8090</v>
      </c>
      <c r="I84" s="150">
        <f>SUM(I86)</f>
        <v>8090</v>
      </c>
      <c r="J84" s="150">
        <f>SUM(J86)</f>
        <v>8090</v>
      </c>
    </row>
    <row r="85" spans="1:10" ht="30" hidden="1" customHeight="1">
      <c r="A85" s="91" t="s">
        <v>389</v>
      </c>
      <c r="B85" s="83" t="s">
        <v>396</v>
      </c>
      <c r="C85" s="83"/>
      <c r="D85" s="95"/>
      <c r="E85" s="151">
        <f t="shared" ref="E85:J87" si="16">SUM(E86)</f>
        <v>8090</v>
      </c>
      <c r="F85" s="151"/>
      <c r="G85" s="151"/>
      <c r="H85" s="150">
        <f t="shared" si="14"/>
        <v>8090</v>
      </c>
      <c r="I85" s="151">
        <f t="shared" si="16"/>
        <v>8090</v>
      </c>
      <c r="J85" s="151">
        <f t="shared" si="16"/>
        <v>8090</v>
      </c>
    </row>
    <row r="86" spans="1:10" ht="29.25" hidden="1" customHeight="1">
      <c r="A86" s="24" t="s">
        <v>173</v>
      </c>
      <c r="B86" s="83" t="s">
        <v>397</v>
      </c>
      <c r="C86" s="83"/>
      <c r="D86" s="95"/>
      <c r="E86" s="151">
        <f t="shared" si="16"/>
        <v>8090</v>
      </c>
      <c r="F86" s="151"/>
      <c r="G86" s="151"/>
      <c r="H86" s="150">
        <f t="shared" si="14"/>
        <v>8090</v>
      </c>
      <c r="I86" s="151">
        <f t="shared" si="16"/>
        <v>8090</v>
      </c>
      <c r="J86" s="151">
        <f t="shared" si="16"/>
        <v>8090</v>
      </c>
    </row>
    <row r="87" spans="1:10" ht="30" hidden="1" customHeight="1">
      <c r="A87" s="17" t="s">
        <v>157</v>
      </c>
      <c r="B87" s="83" t="s">
        <v>397</v>
      </c>
      <c r="C87" s="83" t="s">
        <v>158</v>
      </c>
      <c r="D87" s="95"/>
      <c r="E87" s="151">
        <f t="shared" si="16"/>
        <v>8090</v>
      </c>
      <c r="F87" s="151"/>
      <c r="G87" s="151"/>
      <c r="H87" s="150">
        <f t="shared" si="14"/>
        <v>8090</v>
      </c>
      <c r="I87" s="151">
        <f t="shared" si="16"/>
        <v>8090</v>
      </c>
      <c r="J87" s="151">
        <f t="shared" si="16"/>
        <v>8090</v>
      </c>
    </row>
    <row r="88" spans="1:10" ht="35.25" hidden="1" customHeight="1">
      <c r="A88" s="17" t="s">
        <v>149</v>
      </c>
      <c r="B88" s="83" t="s">
        <v>397</v>
      </c>
      <c r="C88" s="83" t="s">
        <v>186</v>
      </c>
      <c r="D88" s="95"/>
      <c r="E88" s="151">
        <f>SUM(E89:E91)</f>
        <v>8090</v>
      </c>
      <c r="F88" s="151"/>
      <c r="G88" s="151"/>
      <c r="H88" s="150">
        <f t="shared" si="14"/>
        <v>8090</v>
      </c>
      <c r="I88" s="151">
        <f t="shared" ref="I88:J88" si="17">SUM(I89:I91)</f>
        <v>8090</v>
      </c>
      <c r="J88" s="151">
        <f t="shared" si="17"/>
        <v>8090</v>
      </c>
    </row>
    <row r="89" spans="1:10" ht="19.5" hidden="1" customHeight="1">
      <c r="A89" s="31" t="s">
        <v>145</v>
      </c>
      <c r="B89" s="83" t="s">
        <v>397</v>
      </c>
      <c r="C89" s="83" t="s">
        <v>186</v>
      </c>
      <c r="D89" s="95" t="s">
        <v>142</v>
      </c>
      <c r="E89" s="151">
        <v>6635</v>
      </c>
      <c r="F89" s="151"/>
      <c r="G89" s="151"/>
      <c r="H89" s="150">
        <f t="shared" si="14"/>
        <v>6635</v>
      </c>
      <c r="I89" s="151">
        <v>6635</v>
      </c>
      <c r="J89" s="151">
        <v>6635</v>
      </c>
    </row>
    <row r="90" spans="1:10" ht="24.75" hidden="1" customHeight="1">
      <c r="A90" s="31" t="s">
        <v>185</v>
      </c>
      <c r="B90" s="83" t="s">
        <v>397</v>
      </c>
      <c r="C90" s="92" t="s">
        <v>186</v>
      </c>
      <c r="D90" s="159" t="s">
        <v>184</v>
      </c>
      <c r="E90" s="96">
        <v>1435</v>
      </c>
      <c r="F90" s="96"/>
      <c r="G90" s="96"/>
      <c r="H90" s="150">
        <f t="shared" si="14"/>
        <v>1435</v>
      </c>
      <c r="I90" s="96">
        <v>1435</v>
      </c>
      <c r="J90" s="96">
        <v>1435</v>
      </c>
    </row>
    <row r="91" spans="1:10" ht="18.75" hidden="1" customHeight="1">
      <c r="A91" s="27" t="s">
        <v>30</v>
      </c>
      <c r="B91" s="83" t="s">
        <v>397</v>
      </c>
      <c r="C91" s="92" t="s">
        <v>186</v>
      </c>
      <c r="D91" s="159" t="s">
        <v>200</v>
      </c>
      <c r="E91" s="96">
        <v>20</v>
      </c>
      <c r="F91" s="96"/>
      <c r="G91" s="96"/>
      <c r="H91" s="150">
        <f t="shared" si="14"/>
        <v>20</v>
      </c>
      <c r="I91" s="96">
        <v>20</v>
      </c>
      <c r="J91" s="96">
        <v>20</v>
      </c>
    </row>
    <row r="92" spans="1:10" ht="31.5" customHeight="1">
      <c r="A92" s="169" t="s">
        <v>728</v>
      </c>
      <c r="B92" s="82" t="s">
        <v>276</v>
      </c>
      <c r="C92" s="82"/>
      <c r="D92" s="95"/>
      <c r="E92" s="150">
        <f>E93+E99+E111+E118+E125+E129</f>
        <v>674696.2</v>
      </c>
      <c r="F92" s="150">
        <f>F93+F111+F99</f>
        <v>8617.6</v>
      </c>
      <c r="G92" s="150"/>
      <c r="H92" s="150">
        <f t="shared" si="14"/>
        <v>683313.79999999993</v>
      </c>
      <c r="I92" s="150">
        <f>I93+I99+I111+I118+I125+I129</f>
        <v>620827.69999999995</v>
      </c>
      <c r="J92" s="150">
        <f>J93+J99+J111+J118+J125+J129</f>
        <v>626357.80000000005</v>
      </c>
    </row>
    <row r="93" spans="1:10" ht="28.5" customHeight="1">
      <c r="A93" s="90" t="s">
        <v>13</v>
      </c>
      <c r="B93" s="82" t="s">
        <v>277</v>
      </c>
      <c r="C93" s="82"/>
      <c r="D93" s="158"/>
      <c r="E93" s="150">
        <f>E94</f>
        <v>209745.5</v>
      </c>
      <c r="F93" s="150">
        <f>F94</f>
        <v>3276</v>
      </c>
      <c r="G93" s="150"/>
      <c r="H93" s="150">
        <f t="shared" si="14"/>
        <v>213021.5</v>
      </c>
      <c r="I93" s="150">
        <f>I94</f>
        <v>204795.6</v>
      </c>
      <c r="J93" s="150">
        <f>J94</f>
        <v>206944.5</v>
      </c>
    </row>
    <row r="94" spans="1:10" ht="27" customHeight="1">
      <c r="A94" s="24" t="s">
        <v>394</v>
      </c>
      <c r="B94" s="82" t="s">
        <v>417</v>
      </c>
      <c r="C94" s="82"/>
      <c r="D94" s="158"/>
      <c r="E94" s="150">
        <f>E95+E97</f>
        <v>209745.5</v>
      </c>
      <c r="F94" s="150">
        <f>F95</f>
        <v>3276</v>
      </c>
      <c r="G94" s="150"/>
      <c r="H94" s="150">
        <f t="shared" si="14"/>
        <v>213021.5</v>
      </c>
      <c r="I94" s="150">
        <f>I95+I97</f>
        <v>204795.6</v>
      </c>
      <c r="J94" s="150">
        <f>J95+J97</f>
        <v>206944.5</v>
      </c>
    </row>
    <row r="95" spans="1:10" ht="61.5" customHeight="1">
      <c r="A95" s="24" t="s">
        <v>285</v>
      </c>
      <c r="B95" s="83" t="s">
        <v>418</v>
      </c>
      <c r="C95" s="83" t="s">
        <v>346</v>
      </c>
      <c r="D95" s="158"/>
      <c r="E95" s="151">
        <f>E96</f>
        <v>128194.5</v>
      </c>
      <c r="F95" s="151">
        <f>F96</f>
        <v>3276</v>
      </c>
      <c r="G95" s="151"/>
      <c r="H95" s="150">
        <f t="shared" si="14"/>
        <v>131470.5</v>
      </c>
      <c r="I95" s="151">
        <f>I96</f>
        <v>132951.6</v>
      </c>
      <c r="J95" s="151">
        <f>J96</f>
        <v>135743.5</v>
      </c>
    </row>
    <row r="96" spans="1:10" ht="19.5" customHeight="1">
      <c r="A96" s="31" t="s">
        <v>523</v>
      </c>
      <c r="B96" s="83" t="s">
        <v>418</v>
      </c>
      <c r="C96" s="83" t="s">
        <v>346</v>
      </c>
      <c r="D96" s="95" t="s">
        <v>532</v>
      </c>
      <c r="E96" s="152">
        <v>128194.5</v>
      </c>
      <c r="F96" s="152">
        <v>3276</v>
      </c>
      <c r="G96" s="152"/>
      <c r="H96" s="150">
        <f t="shared" si="14"/>
        <v>131470.5</v>
      </c>
      <c r="I96" s="152">
        <v>132951.6</v>
      </c>
      <c r="J96" s="152">
        <v>135743.5</v>
      </c>
    </row>
    <row r="97" spans="1:10" ht="43.5" customHeight="1">
      <c r="A97" s="24" t="s">
        <v>349</v>
      </c>
      <c r="B97" s="83" t="s">
        <v>517</v>
      </c>
      <c r="C97" s="83"/>
      <c r="D97" s="95"/>
      <c r="E97" s="151">
        <f>E98</f>
        <v>81551</v>
      </c>
      <c r="F97" s="151"/>
      <c r="G97" s="151"/>
      <c r="H97" s="150">
        <f t="shared" si="14"/>
        <v>81551</v>
      </c>
      <c r="I97" s="151">
        <f>I98</f>
        <v>71844</v>
      </c>
      <c r="J97" s="151">
        <f>J98</f>
        <v>71201</v>
      </c>
    </row>
    <row r="98" spans="1:10" ht="19.5" customHeight="1">
      <c r="A98" s="31" t="s">
        <v>523</v>
      </c>
      <c r="B98" s="83" t="s">
        <v>463</v>
      </c>
      <c r="C98" s="83" t="s">
        <v>346</v>
      </c>
      <c r="D98" s="95" t="s">
        <v>532</v>
      </c>
      <c r="E98" s="151">
        <v>81551</v>
      </c>
      <c r="F98" s="151"/>
      <c r="G98" s="151"/>
      <c r="H98" s="150">
        <f t="shared" si="14"/>
        <v>81551</v>
      </c>
      <c r="I98" s="151">
        <v>71844</v>
      </c>
      <c r="J98" s="151">
        <v>71201</v>
      </c>
    </row>
    <row r="99" spans="1:10" ht="25.5" customHeight="1">
      <c r="A99" s="89" t="s">
        <v>194</v>
      </c>
      <c r="B99" s="82" t="s">
        <v>356</v>
      </c>
      <c r="C99" s="82"/>
      <c r="D99" s="158"/>
      <c r="E99" s="150">
        <f>E100</f>
        <v>402553.5</v>
      </c>
      <c r="F99" s="150">
        <f>F100</f>
        <v>5341.6</v>
      </c>
      <c r="G99" s="150"/>
      <c r="H99" s="150">
        <f t="shared" si="14"/>
        <v>407895.1</v>
      </c>
      <c r="I99" s="150">
        <f>I100</f>
        <v>356522.1</v>
      </c>
      <c r="J99" s="150">
        <f>J100</f>
        <v>359903.3</v>
      </c>
    </row>
    <row r="100" spans="1:10" ht="36.75" customHeight="1">
      <c r="A100" s="24" t="s">
        <v>395</v>
      </c>
      <c r="B100" s="83" t="s">
        <v>420</v>
      </c>
      <c r="C100" s="82"/>
      <c r="D100" s="158"/>
      <c r="E100" s="151">
        <f>SUM(E101,E103)</f>
        <v>402553.5</v>
      </c>
      <c r="F100" s="151">
        <f>F101+F103</f>
        <v>5341.6</v>
      </c>
      <c r="G100" s="151"/>
      <c r="H100" s="150">
        <f t="shared" si="14"/>
        <v>407895.1</v>
      </c>
      <c r="I100" s="151">
        <f>SUM(I101,I103)</f>
        <v>356522.1</v>
      </c>
      <c r="J100" s="151">
        <f>SUM(J101,J103)</f>
        <v>359903.3</v>
      </c>
    </row>
    <row r="101" spans="1:10" ht="77.25" customHeight="1">
      <c r="A101" s="24" t="s">
        <v>286</v>
      </c>
      <c r="B101" s="83" t="s">
        <v>421</v>
      </c>
      <c r="C101" s="83" t="s">
        <v>347</v>
      </c>
      <c r="D101" s="158"/>
      <c r="E101" s="151">
        <f>SUM(E102:E102)</f>
        <v>225681.6</v>
      </c>
      <c r="F101" s="151">
        <f>F102</f>
        <v>4397</v>
      </c>
      <c r="G101" s="151"/>
      <c r="H101" s="150">
        <f t="shared" si="14"/>
        <v>230078.6</v>
      </c>
      <c r="I101" s="151">
        <f>SUM(I102:I102)</f>
        <v>229844.2</v>
      </c>
      <c r="J101" s="151">
        <f>SUM(J102:J102)</f>
        <v>234773.1</v>
      </c>
    </row>
    <row r="102" spans="1:10" ht="18" customHeight="1">
      <c r="A102" s="31" t="s">
        <v>523</v>
      </c>
      <c r="B102" s="83" t="s">
        <v>421</v>
      </c>
      <c r="C102" s="83" t="s">
        <v>347</v>
      </c>
      <c r="D102" s="95" t="s">
        <v>532</v>
      </c>
      <c r="E102" s="152">
        <v>225681.6</v>
      </c>
      <c r="F102" s="152">
        <v>4397</v>
      </c>
      <c r="G102" s="152"/>
      <c r="H102" s="150">
        <f t="shared" si="14"/>
        <v>230078.6</v>
      </c>
      <c r="I102" s="152">
        <v>229844.2</v>
      </c>
      <c r="J102" s="152">
        <v>234773.1</v>
      </c>
    </row>
    <row r="103" spans="1:10" ht="39" customHeight="1">
      <c r="A103" s="24" t="s">
        <v>287</v>
      </c>
      <c r="B103" s="83" t="s">
        <v>422</v>
      </c>
      <c r="C103" s="83" t="s">
        <v>347</v>
      </c>
      <c r="D103" s="95"/>
      <c r="E103" s="151">
        <f>SUM(E104:E109)</f>
        <v>176871.90000000002</v>
      </c>
      <c r="F103" s="151">
        <f>F110</f>
        <v>944.6</v>
      </c>
      <c r="G103" s="151"/>
      <c r="H103" s="150">
        <f t="shared" si="14"/>
        <v>177816.50000000003</v>
      </c>
      <c r="I103" s="151">
        <f t="shared" ref="I103:J103" si="18">SUM(I104:I109)</f>
        <v>126677.9</v>
      </c>
      <c r="J103" s="151">
        <f t="shared" si="18"/>
        <v>125130.2</v>
      </c>
    </row>
    <row r="104" spans="1:10" ht="20.25" customHeight="1">
      <c r="A104" s="31" t="s">
        <v>523</v>
      </c>
      <c r="B104" s="83" t="s">
        <v>422</v>
      </c>
      <c r="C104" s="83" t="s">
        <v>347</v>
      </c>
      <c r="D104" s="95" t="s">
        <v>532</v>
      </c>
      <c r="E104" s="151">
        <v>62648</v>
      </c>
      <c r="F104" s="151"/>
      <c r="G104" s="151"/>
      <c r="H104" s="150">
        <f t="shared" si="14"/>
        <v>62648</v>
      </c>
      <c r="I104" s="151">
        <v>62648</v>
      </c>
      <c r="J104" s="151">
        <v>62648</v>
      </c>
    </row>
    <row r="105" spans="1:10" ht="24.95" customHeight="1">
      <c r="A105" s="31" t="s">
        <v>523</v>
      </c>
      <c r="B105" s="83" t="s">
        <v>551</v>
      </c>
      <c r="C105" s="83" t="s">
        <v>347</v>
      </c>
      <c r="D105" s="95" t="s">
        <v>532</v>
      </c>
      <c r="E105" s="106">
        <v>59866</v>
      </c>
      <c r="F105" s="106"/>
      <c r="G105" s="106"/>
      <c r="H105" s="150">
        <f t="shared" si="14"/>
        <v>59866</v>
      </c>
      <c r="I105" s="106">
        <v>24379</v>
      </c>
      <c r="J105" s="106">
        <v>23392</v>
      </c>
    </row>
    <row r="106" spans="1:10" ht="19.5" customHeight="1">
      <c r="A106" s="31" t="s">
        <v>627</v>
      </c>
      <c r="B106" s="83" t="s">
        <v>630</v>
      </c>
      <c r="C106" s="83" t="s">
        <v>347</v>
      </c>
      <c r="D106" s="95" t="s">
        <v>532</v>
      </c>
      <c r="E106" s="106">
        <v>6218</v>
      </c>
      <c r="F106" s="106"/>
      <c r="G106" s="106"/>
      <c r="H106" s="150">
        <f t="shared" si="14"/>
        <v>6218</v>
      </c>
      <c r="I106" s="106">
        <v>6311</v>
      </c>
      <c r="J106" s="106">
        <v>6185</v>
      </c>
    </row>
    <row r="107" spans="1:10" ht="27.75" customHeight="1">
      <c r="A107" s="9" t="s">
        <v>681</v>
      </c>
      <c r="B107" s="83" t="s">
        <v>682</v>
      </c>
      <c r="C107" s="83"/>
      <c r="D107" s="95"/>
      <c r="E107" s="151">
        <v>17030.2</v>
      </c>
      <c r="F107" s="151"/>
      <c r="G107" s="151"/>
      <c r="H107" s="150">
        <f t="shared" si="14"/>
        <v>17030.2</v>
      </c>
      <c r="I107" s="151">
        <v>17030.2</v>
      </c>
      <c r="J107" s="151">
        <v>17186.400000000001</v>
      </c>
    </row>
    <row r="108" spans="1:10" ht="30" customHeight="1">
      <c r="A108" s="9" t="s">
        <v>683</v>
      </c>
      <c r="B108" s="83" t="s">
        <v>684</v>
      </c>
      <c r="C108" s="83"/>
      <c r="D108" s="95"/>
      <c r="E108" s="151">
        <v>16309.7</v>
      </c>
      <c r="F108" s="151"/>
      <c r="G108" s="151"/>
      <c r="H108" s="150">
        <f t="shared" si="14"/>
        <v>16309.7</v>
      </c>
      <c r="I108" s="151">
        <v>16309.7</v>
      </c>
      <c r="J108" s="151">
        <v>15718.8</v>
      </c>
    </row>
    <row r="109" spans="1:10" ht="30" customHeight="1">
      <c r="A109" s="9" t="s">
        <v>685</v>
      </c>
      <c r="B109" s="83" t="s">
        <v>686</v>
      </c>
      <c r="C109" s="83"/>
      <c r="D109" s="95"/>
      <c r="E109" s="151">
        <v>14800</v>
      </c>
      <c r="F109" s="151"/>
      <c r="G109" s="151"/>
      <c r="H109" s="150">
        <f t="shared" si="14"/>
        <v>14800</v>
      </c>
      <c r="I109" s="151"/>
      <c r="J109" s="151"/>
    </row>
    <row r="110" spans="1:10" ht="30" customHeight="1">
      <c r="A110" s="186" t="s">
        <v>753</v>
      </c>
      <c r="B110" s="34" t="s">
        <v>754</v>
      </c>
      <c r="C110" s="83" t="s">
        <v>347</v>
      </c>
      <c r="D110" s="95" t="s">
        <v>596</v>
      </c>
      <c r="E110" s="151"/>
      <c r="F110" s="151">
        <v>944.6</v>
      </c>
      <c r="G110" s="151"/>
      <c r="H110" s="150"/>
      <c r="I110" s="151"/>
      <c r="J110" s="151"/>
    </row>
    <row r="111" spans="1:10" ht="28.5" hidden="1" customHeight="1">
      <c r="A111" s="81" t="s">
        <v>195</v>
      </c>
      <c r="B111" s="82" t="s">
        <v>357</v>
      </c>
      <c r="C111" s="82"/>
      <c r="D111" s="158"/>
      <c r="E111" s="150">
        <f>SUM(E112)</f>
        <v>46133</v>
      </c>
      <c r="F111" s="150"/>
      <c r="G111" s="150"/>
      <c r="H111" s="150">
        <f t="shared" si="14"/>
        <v>46133</v>
      </c>
      <c r="I111" s="150">
        <f>SUM(I112)</f>
        <v>46133</v>
      </c>
      <c r="J111" s="150">
        <f>SUM(J112)</f>
        <v>46133</v>
      </c>
    </row>
    <row r="112" spans="1:10" ht="27.75" hidden="1" customHeight="1">
      <c r="A112" s="31" t="s">
        <v>384</v>
      </c>
      <c r="B112" s="83" t="s">
        <v>423</v>
      </c>
      <c r="C112" s="83"/>
      <c r="D112" s="95"/>
      <c r="E112" s="151">
        <f>E113+E115+E117</f>
        <v>46133</v>
      </c>
      <c r="F112" s="151"/>
      <c r="G112" s="151"/>
      <c r="H112" s="150">
        <f t="shared" si="14"/>
        <v>46133</v>
      </c>
      <c r="I112" s="151">
        <f t="shared" ref="I112:J112" si="19">I113+I115+I117</f>
        <v>46133</v>
      </c>
      <c r="J112" s="151">
        <f t="shared" si="19"/>
        <v>46133</v>
      </c>
    </row>
    <row r="113" spans="1:10" ht="30.75" hidden="1" customHeight="1">
      <c r="A113" s="24" t="s">
        <v>535</v>
      </c>
      <c r="B113" s="83" t="s">
        <v>424</v>
      </c>
      <c r="C113" s="83" t="s">
        <v>475</v>
      </c>
      <c r="D113" s="95"/>
      <c r="E113" s="151">
        <f>E114</f>
        <v>22402</v>
      </c>
      <c r="F113" s="151"/>
      <c r="G113" s="151"/>
      <c r="H113" s="150">
        <f t="shared" si="14"/>
        <v>22402</v>
      </c>
      <c r="I113" s="151">
        <f>I114</f>
        <v>22402</v>
      </c>
      <c r="J113" s="151">
        <f>J114</f>
        <v>22402</v>
      </c>
    </row>
    <row r="114" spans="1:10" ht="21" hidden="1" customHeight="1">
      <c r="A114" s="31" t="s">
        <v>523</v>
      </c>
      <c r="B114" s="83" t="s">
        <v>424</v>
      </c>
      <c r="C114" s="83" t="s">
        <v>475</v>
      </c>
      <c r="D114" s="95" t="s">
        <v>532</v>
      </c>
      <c r="E114" s="151">
        <v>22402</v>
      </c>
      <c r="F114" s="151"/>
      <c r="G114" s="151"/>
      <c r="H114" s="150">
        <f t="shared" si="14"/>
        <v>22402</v>
      </c>
      <c r="I114" s="151">
        <v>22402</v>
      </c>
      <c r="J114" s="151">
        <v>22402</v>
      </c>
    </row>
    <row r="115" spans="1:10" ht="30" hidden="1" customHeight="1">
      <c r="A115" s="24" t="s">
        <v>534</v>
      </c>
      <c r="B115" s="83" t="s">
        <v>533</v>
      </c>
      <c r="C115" s="83" t="s">
        <v>475</v>
      </c>
      <c r="D115" s="95"/>
      <c r="E115" s="151">
        <f>E116</f>
        <v>21731</v>
      </c>
      <c r="F115" s="151"/>
      <c r="G115" s="151"/>
      <c r="H115" s="150">
        <f t="shared" si="14"/>
        <v>21731</v>
      </c>
      <c r="I115" s="151">
        <f>I116</f>
        <v>21731</v>
      </c>
      <c r="J115" s="151">
        <f>J116</f>
        <v>21731</v>
      </c>
    </row>
    <row r="116" spans="1:10" ht="21" hidden="1" customHeight="1">
      <c r="A116" s="31" t="s">
        <v>523</v>
      </c>
      <c r="B116" s="83" t="s">
        <v>533</v>
      </c>
      <c r="C116" s="83" t="s">
        <v>475</v>
      </c>
      <c r="D116" s="95" t="s">
        <v>532</v>
      </c>
      <c r="E116" s="151">
        <v>21731</v>
      </c>
      <c r="F116" s="151"/>
      <c r="G116" s="151"/>
      <c r="H116" s="150">
        <f t="shared" si="14"/>
        <v>21731</v>
      </c>
      <c r="I116" s="151">
        <v>21731</v>
      </c>
      <c r="J116" s="151">
        <v>21731</v>
      </c>
    </row>
    <row r="117" spans="1:10" ht="22.5" hidden="1" customHeight="1">
      <c r="A117" s="27" t="s">
        <v>701</v>
      </c>
      <c r="B117" s="83" t="s">
        <v>533</v>
      </c>
      <c r="C117" s="83" t="s">
        <v>475</v>
      </c>
      <c r="D117" s="95" t="s">
        <v>532</v>
      </c>
      <c r="E117" s="151">
        <v>2000</v>
      </c>
      <c r="F117" s="151"/>
      <c r="G117" s="151"/>
      <c r="H117" s="150">
        <f t="shared" si="14"/>
        <v>2000</v>
      </c>
      <c r="I117" s="151">
        <v>2000</v>
      </c>
      <c r="J117" s="151">
        <v>2000</v>
      </c>
    </row>
    <row r="118" spans="1:10" ht="41.25" hidden="1" customHeight="1">
      <c r="A118" s="81" t="s">
        <v>650</v>
      </c>
      <c r="B118" s="82" t="s">
        <v>359</v>
      </c>
      <c r="C118" s="82"/>
      <c r="D118" s="158"/>
      <c r="E118" s="150">
        <f>SUM(E120)</f>
        <v>10177</v>
      </c>
      <c r="F118" s="150"/>
      <c r="G118" s="150"/>
      <c r="H118" s="150">
        <f t="shared" si="14"/>
        <v>10177</v>
      </c>
      <c r="I118" s="150">
        <f>SUM(I120)</f>
        <v>10177</v>
      </c>
      <c r="J118" s="150">
        <f>SUM(J120)</f>
        <v>10177</v>
      </c>
    </row>
    <row r="119" spans="1:10" ht="30" hidden="1" customHeight="1">
      <c r="A119" s="31" t="s">
        <v>427</v>
      </c>
      <c r="B119" s="83" t="s">
        <v>457</v>
      </c>
      <c r="C119" s="83"/>
      <c r="D119" s="95"/>
      <c r="E119" s="151">
        <f>SUM(E120)</f>
        <v>10177</v>
      </c>
      <c r="F119" s="151"/>
      <c r="G119" s="151"/>
      <c r="H119" s="150">
        <f t="shared" si="14"/>
        <v>10177</v>
      </c>
      <c r="I119" s="151">
        <f>SUM(I120)</f>
        <v>10177</v>
      </c>
      <c r="J119" s="151">
        <f>SUM(J120)</f>
        <v>10177</v>
      </c>
    </row>
    <row r="120" spans="1:10" ht="37.5" hidden="1" customHeight="1">
      <c r="A120" s="31" t="s">
        <v>518</v>
      </c>
      <c r="B120" s="83" t="s">
        <v>428</v>
      </c>
      <c r="C120" s="83"/>
      <c r="D120" s="95"/>
      <c r="E120" s="151">
        <f>SUM(E123:E124)</f>
        <v>10177</v>
      </c>
      <c r="F120" s="151"/>
      <c r="G120" s="151"/>
      <c r="H120" s="150">
        <f t="shared" si="14"/>
        <v>10177</v>
      </c>
      <c r="I120" s="151">
        <f>SUM(I123:I124)</f>
        <v>10177</v>
      </c>
      <c r="J120" s="151">
        <f>SUM(J123:J124)</f>
        <v>10177</v>
      </c>
    </row>
    <row r="121" spans="1:10" ht="19.5" hidden="1" customHeight="1">
      <c r="A121" s="17" t="s">
        <v>162</v>
      </c>
      <c r="B121" s="83" t="s">
        <v>360</v>
      </c>
      <c r="C121" s="83" t="s">
        <v>161</v>
      </c>
      <c r="D121" s="95"/>
      <c r="E121" s="151">
        <f>SUM(E122)</f>
        <v>10177</v>
      </c>
      <c r="F121" s="151"/>
      <c r="G121" s="151"/>
      <c r="H121" s="150">
        <f t="shared" si="14"/>
        <v>10177</v>
      </c>
      <c r="I121" s="151">
        <f>SUM(I122)</f>
        <v>10177</v>
      </c>
      <c r="J121" s="151">
        <f>SUM(J122)</f>
        <v>10177</v>
      </c>
    </row>
    <row r="122" spans="1:10" ht="22.5" hidden="1" customHeight="1">
      <c r="A122" s="31" t="s">
        <v>75</v>
      </c>
      <c r="B122" s="83" t="s">
        <v>360</v>
      </c>
      <c r="C122" s="83" t="s">
        <v>51</v>
      </c>
      <c r="D122" s="95"/>
      <c r="E122" s="151">
        <f>SUM(E123:E124)</f>
        <v>10177</v>
      </c>
      <c r="F122" s="151"/>
      <c r="G122" s="151"/>
      <c r="H122" s="150">
        <f t="shared" si="14"/>
        <v>10177</v>
      </c>
      <c r="I122" s="151">
        <f>SUM(I123:I124)</f>
        <v>10177</v>
      </c>
      <c r="J122" s="151">
        <f>SUM(J123:J124)</f>
        <v>10177</v>
      </c>
    </row>
    <row r="123" spans="1:10" ht="22.5" hidden="1" customHeight="1">
      <c r="A123" s="24" t="s">
        <v>145</v>
      </c>
      <c r="B123" s="83" t="s">
        <v>360</v>
      </c>
      <c r="C123" s="83" t="s">
        <v>51</v>
      </c>
      <c r="D123" s="95" t="s">
        <v>142</v>
      </c>
      <c r="E123" s="151">
        <v>8742</v>
      </c>
      <c r="F123" s="151"/>
      <c r="G123" s="151"/>
      <c r="H123" s="150">
        <f t="shared" si="14"/>
        <v>8742</v>
      </c>
      <c r="I123" s="151">
        <v>8742</v>
      </c>
      <c r="J123" s="151">
        <v>8742</v>
      </c>
    </row>
    <row r="124" spans="1:10" ht="31.5" hidden="1" customHeight="1">
      <c r="A124" s="31" t="s">
        <v>185</v>
      </c>
      <c r="B124" s="83" t="s">
        <v>360</v>
      </c>
      <c r="C124" s="83" t="s">
        <v>51</v>
      </c>
      <c r="D124" s="95" t="s">
        <v>184</v>
      </c>
      <c r="E124" s="151">
        <v>1435</v>
      </c>
      <c r="F124" s="151"/>
      <c r="G124" s="151"/>
      <c r="H124" s="150">
        <f t="shared" si="14"/>
        <v>1435</v>
      </c>
      <c r="I124" s="151">
        <v>1435</v>
      </c>
      <c r="J124" s="151">
        <v>1435</v>
      </c>
    </row>
    <row r="125" spans="1:10" ht="21" hidden="1" customHeight="1">
      <c r="A125" s="93" t="s">
        <v>11</v>
      </c>
      <c r="B125" s="82" t="s">
        <v>370</v>
      </c>
      <c r="C125" s="82" t="s">
        <v>95</v>
      </c>
      <c r="D125" s="158"/>
      <c r="E125" s="150">
        <f>SUM(E127)</f>
        <v>2887.2</v>
      </c>
      <c r="F125" s="150"/>
      <c r="G125" s="150"/>
      <c r="H125" s="150">
        <f t="shared" si="14"/>
        <v>2887.2</v>
      </c>
      <c r="I125" s="150">
        <f>SUM(I127)</f>
        <v>0</v>
      </c>
      <c r="J125" s="150">
        <f>SUM(J127)</f>
        <v>0</v>
      </c>
    </row>
    <row r="126" spans="1:10" ht="30" hidden="1" customHeight="1">
      <c r="A126" s="9" t="s">
        <v>436</v>
      </c>
      <c r="B126" s="83" t="s">
        <v>437</v>
      </c>
      <c r="C126" s="83" t="s">
        <v>95</v>
      </c>
      <c r="D126" s="95"/>
      <c r="E126" s="151">
        <f>E127</f>
        <v>2887.2</v>
      </c>
      <c r="F126" s="151"/>
      <c r="G126" s="151"/>
      <c r="H126" s="150">
        <f t="shared" si="14"/>
        <v>2887.2</v>
      </c>
      <c r="I126" s="151">
        <f>I127</f>
        <v>0</v>
      </c>
      <c r="J126" s="151">
        <f>J127</f>
        <v>0</v>
      </c>
    </row>
    <row r="127" spans="1:10" ht="63.75" hidden="1" customHeight="1">
      <c r="A127" s="31" t="s">
        <v>2</v>
      </c>
      <c r="B127" s="83" t="s">
        <v>438</v>
      </c>
      <c r="C127" s="83" t="s">
        <v>95</v>
      </c>
      <c r="D127" s="95"/>
      <c r="E127" s="151">
        <f>SUM(E128)</f>
        <v>2887.2</v>
      </c>
      <c r="F127" s="151"/>
      <c r="G127" s="151"/>
      <c r="H127" s="150">
        <f t="shared" si="14"/>
        <v>2887.2</v>
      </c>
      <c r="I127" s="151">
        <f>SUM(I128)</f>
        <v>0</v>
      </c>
      <c r="J127" s="151">
        <f>SUM(J128)</f>
        <v>0</v>
      </c>
    </row>
    <row r="128" spans="1:10" ht="30.75" hidden="1" customHeight="1">
      <c r="A128" s="31" t="s">
        <v>185</v>
      </c>
      <c r="B128" s="83" t="s">
        <v>438</v>
      </c>
      <c r="C128" s="83" t="s">
        <v>95</v>
      </c>
      <c r="D128" s="95" t="s">
        <v>184</v>
      </c>
      <c r="E128" s="152">
        <v>2887.2</v>
      </c>
      <c r="F128" s="152"/>
      <c r="G128" s="152"/>
      <c r="H128" s="150">
        <f t="shared" si="14"/>
        <v>2887.2</v>
      </c>
      <c r="I128" s="152"/>
      <c r="J128" s="152"/>
    </row>
    <row r="129" spans="1:10" ht="22.5" hidden="1" customHeight="1">
      <c r="A129" s="93" t="s">
        <v>37</v>
      </c>
      <c r="B129" s="82" t="s">
        <v>371</v>
      </c>
      <c r="C129" s="82" t="s">
        <v>90</v>
      </c>
      <c r="D129" s="158"/>
      <c r="E129" s="150">
        <f>SUM(E131)</f>
        <v>3200</v>
      </c>
      <c r="F129" s="150"/>
      <c r="G129" s="150"/>
      <c r="H129" s="150">
        <f t="shared" si="14"/>
        <v>3200</v>
      </c>
      <c r="I129" s="150">
        <f>SUM(I131)</f>
        <v>3200</v>
      </c>
      <c r="J129" s="150">
        <f>SUM(J131)</f>
        <v>3200</v>
      </c>
    </row>
    <row r="130" spans="1:10" ht="31.5" hidden="1" customHeight="1">
      <c r="A130" s="9" t="s">
        <v>436</v>
      </c>
      <c r="B130" s="83" t="s">
        <v>439</v>
      </c>
      <c r="C130" s="83" t="s">
        <v>90</v>
      </c>
      <c r="D130" s="95"/>
      <c r="E130" s="151">
        <f t="shared" ref="E130:J131" si="20">SUM(E131)</f>
        <v>3200</v>
      </c>
      <c r="F130" s="151"/>
      <c r="G130" s="151"/>
      <c r="H130" s="150">
        <f t="shared" si="14"/>
        <v>3200</v>
      </c>
      <c r="I130" s="151">
        <f t="shared" si="20"/>
        <v>3200</v>
      </c>
      <c r="J130" s="151">
        <f t="shared" si="20"/>
        <v>3200</v>
      </c>
    </row>
    <row r="131" spans="1:10" ht="72.75" hidden="1" customHeight="1">
      <c r="A131" s="31" t="s">
        <v>290</v>
      </c>
      <c r="B131" s="83" t="s">
        <v>440</v>
      </c>
      <c r="C131" s="83" t="s">
        <v>90</v>
      </c>
      <c r="D131" s="158"/>
      <c r="E131" s="151">
        <f t="shared" si="20"/>
        <v>3200</v>
      </c>
      <c r="F131" s="151"/>
      <c r="G131" s="151"/>
      <c r="H131" s="150">
        <f t="shared" si="14"/>
        <v>3200</v>
      </c>
      <c r="I131" s="151">
        <f t="shared" si="20"/>
        <v>3200</v>
      </c>
      <c r="J131" s="151">
        <f t="shared" si="20"/>
        <v>3200</v>
      </c>
    </row>
    <row r="132" spans="1:10" ht="27.75" hidden="1" customHeight="1">
      <c r="A132" s="31" t="s">
        <v>295</v>
      </c>
      <c r="B132" s="83" t="s">
        <v>440</v>
      </c>
      <c r="C132" s="83" t="s">
        <v>90</v>
      </c>
      <c r="D132" s="95" t="s">
        <v>146</v>
      </c>
      <c r="E132" s="152">
        <v>3200</v>
      </c>
      <c r="F132" s="152"/>
      <c r="G132" s="152"/>
      <c r="H132" s="150">
        <f t="shared" si="14"/>
        <v>3200</v>
      </c>
      <c r="I132" s="152">
        <v>3200</v>
      </c>
      <c r="J132" s="152">
        <v>3200</v>
      </c>
    </row>
    <row r="133" spans="1:10" ht="42.75" customHeight="1">
      <c r="A133" s="169" t="s">
        <v>743</v>
      </c>
      <c r="B133" s="82" t="s">
        <v>372</v>
      </c>
      <c r="C133" s="87" t="s">
        <v>92</v>
      </c>
      <c r="D133" s="158"/>
      <c r="E133" s="150">
        <f>SUM(E134,E137)</f>
        <v>17597</v>
      </c>
      <c r="F133" s="150"/>
      <c r="G133" s="150"/>
      <c r="H133" s="150">
        <f t="shared" si="14"/>
        <v>17597</v>
      </c>
      <c r="I133" s="150">
        <f>SUM(I134,I137)</f>
        <v>16300</v>
      </c>
      <c r="J133" s="150">
        <f>SUM(J134,J137)</f>
        <v>16300</v>
      </c>
    </row>
    <row r="134" spans="1:10" ht="29.25" hidden="1" customHeight="1">
      <c r="A134" s="9" t="s">
        <v>425</v>
      </c>
      <c r="B134" s="83" t="s">
        <v>435</v>
      </c>
      <c r="C134" s="88" t="s">
        <v>92</v>
      </c>
      <c r="D134" s="95"/>
      <c r="E134" s="150">
        <f t="shared" ref="E134:J135" si="21">E135</f>
        <v>650</v>
      </c>
      <c r="F134" s="150"/>
      <c r="G134" s="150"/>
      <c r="H134" s="150">
        <f t="shared" si="14"/>
        <v>650</v>
      </c>
      <c r="I134" s="150">
        <f t="shared" si="21"/>
        <v>650</v>
      </c>
      <c r="J134" s="150">
        <f t="shared" si="21"/>
        <v>650</v>
      </c>
    </row>
    <row r="135" spans="1:10" ht="19.5" hidden="1" customHeight="1">
      <c r="A135" s="31" t="s">
        <v>10</v>
      </c>
      <c r="B135" s="83" t="s">
        <v>426</v>
      </c>
      <c r="C135" s="88" t="s">
        <v>92</v>
      </c>
      <c r="D135" s="95"/>
      <c r="E135" s="151">
        <f t="shared" si="21"/>
        <v>650</v>
      </c>
      <c r="F135" s="151"/>
      <c r="G135" s="151"/>
      <c r="H135" s="150">
        <f t="shared" si="14"/>
        <v>650</v>
      </c>
      <c r="I135" s="151">
        <f t="shared" si="21"/>
        <v>650</v>
      </c>
      <c r="J135" s="151">
        <f t="shared" si="21"/>
        <v>650</v>
      </c>
    </row>
    <row r="136" spans="1:10" ht="29.25" hidden="1" customHeight="1">
      <c r="A136" s="84" t="s">
        <v>185</v>
      </c>
      <c r="B136" s="83" t="s">
        <v>426</v>
      </c>
      <c r="C136" s="88" t="s">
        <v>92</v>
      </c>
      <c r="D136" s="95" t="s">
        <v>184</v>
      </c>
      <c r="E136" s="151">
        <v>650</v>
      </c>
      <c r="F136" s="151"/>
      <c r="G136" s="151"/>
      <c r="H136" s="150">
        <f t="shared" si="14"/>
        <v>650</v>
      </c>
      <c r="I136" s="151">
        <v>650</v>
      </c>
      <c r="J136" s="151">
        <v>650</v>
      </c>
    </row>
    <row r="137" spans="1:10" ht="29.25" hidden="1" customHeight="1">
      <c r="A137" s="17" t="s">
        <v>434</v>
      </c>
      <c r="B137" s="83" t="s">
        <v>464</v>
      </c>
      <c r="C137" s="88" t="s">
        <v>340</v>
      </c>
      <c r="D137" s="95"/>
      <c r="E137" s="151">
        <f>SUM(E138,E140,E142)</f>
        <v>16947</v>
      </c>
      <c r="F137" s="151"/>
      <c r="G137" s="151"/>
      <c r="H137" s="150">
        <f t="shared" si="14"/>
        <v>16947</v>
      </c>
      <c r="I137" s="151">
        <f>SUM(I138,I140,I142)</f>
        <v>15650</v>
      </c>
      <c r="J137" s="151">
        <f>SUM(J138,J140,J142)</f>
        <v>15650</v>
      </c>
    </row>
    <row r="138" spans="1:10" ht="24" hidden="1" customHeight="1">
      <c r="A138" s="94" t="s">
        <v>476</v>
      </c>
      <c r="B138" s="83" t="s">
        <v>465</v>
      </c>
      <c r="C138" s="83" t="s">
        <v>340</v>
      </c>
      <c r="D138" s="95"/>
      <c r="E138" s="151">
        <f>E139</f>
        <v>1995</v>
      </c>
      <c r="F138" s="151"/>
      <c r="G138" s="151"/>
      <c r="H138" s="150">
        <f t="shared" si="14"/>
        <v>1995</v>
      </c>
      <c r="I138" s="151">
        <f>I139</f>
        <v>1760</v>
      </c>
      <c r="J138" s="151">
        <f>J139</f>
        <v>1760</v>
      </c>
    </row>
    <row r="139" spans="1:10" ht="33.75" hidden="1" customHeight="1">
      <c r="A139" s="84" t="s">
        <v>185</v>
      </c>
      <c r="B139" s="83" t="s">
        <v>465</v>
      </c>
      <c r="C139" s="83" t="s">
        <v>340</v>
      </c>
      <c r="D139" s="95" t="s">
        <v>184</v>
      </c>
      <c r="E139" s="151">
        <v>1995</v>
      </c>
      <c r="F139" s="151"/>
      <c r="G139" s="151"/>
      <c r="H139" s="150">
        <f t="shared" si="14"/>
        <v>1995</v>
      </c>
      <c r="I139" s="151">
        <v>1760</v>
      </c>
      <c r="J139" s="151">
        <v>1760</v>
      </c>
    </row>
    <row r="140" spans="1:10" ht="25.5" hidden="1" customHeight="1">
      <c r="A140" s="94" t="s">
        <v>473</v>
      </c>
      <c r="B140" s="83" t="s">
        <v>466</v>
      </c>
      <c r="C140" s="83" t="s">
        <v>340</v>
      </c>
      <c r="D140" s="95"/>
      <c r="E140" s="151">
        <f>SUM(E141)</f>
        <v>2110</v>
      </c>
      <c r="F140" s="151"/>
      <c r="G140" s="151"/>
      <c r="H140" s="150">
        <f t="shared" si="14"/>
        <v>2110</v>
      </c>
      <c r="I140" s="151">
        <f>SUM(I141)</f>
        <v>1110</v>
      </c>
      <c r="J140" s="151">
        <f>SUM(J141)</f>
        <v>1110</v>
      </c>
    </row>
    <row r="141" spans="1:10" ht="24" hidden="1" customHeight="1">
      <c r="A141" s="31" t="s">
        <v>472</v>
      </c>
      <c r="B141" s="83" t="s">
        <v>466</v>
      </c>
      <c r="C141" s="88" t="s">
        <v>340</v>
      </c>
      <c r="D141" s="95" t="s">
        <v>470</v>
      </c>
      <c r="E141" s="151">
        <v>2110</v>
      </c>
      <c r="F141" s="151"/>
      <c r="G141" s="151"/>
      <c r="H141" s="150">
        <f t="shared" si="14"/>
        <v>2110</v>
      </c>
      <c r="I141" s="151">
        <v>1110</v>
      </c>
      <c r="J141" s="151">
        <v>1110</v>
      </c>
    </row>
    <row r="142" spans="1:10" ht="26.25" hidden="1" customHeight="1">
      <c r="A142" s="94" t="s">
        <v>492</v>
      </c>
      <c r="B142" s="83" t="s">
        <v>467</v>
      </c>
      <c r="C142" s="88" t="s">
        <v>340</v>
      </c>
      <c r="D142" s="95"/>
      <c r="E142" s="151">
        <f>E143</f>
        <v>12842</v>
      </c>
      <c r="F142" s="151"/>
      <c r="G142" s="151"/>
      <c r="H142" s="150">
        <f t="shared" ref="H142:H205" si="22">SUM(E142:G142)</f>
        <v>12842</v>
      </c>
      <c r="I142" s="151">
        <f>I143</f>
        <v>12780</v>
      </c>
      <c r="J142" s="151">
        <f>J143</f>
        <v>12780</v>
      </c>
    </row>
    <row r="143" spans="1:10" ht="23.25" hidden="1" customHeight="1">
      <c r="A143" s="31" t="s">
        <v>472</v>
      </c>
      <c r="B143" s="83" t="s">
        <v>467</v>
      </c>
      <c r="C143" s="88" t="s">
        <v>340</v>
      </c>
      <c r="D143" s="95" t="s">
        <v>470</v>
      </c>
      <c r="E143" s="151">
        <v>12842</v>
      </c>
      <c r="F143" s="151"/>
      <c r="G143" s="151"/>
      <c r="H143" s="150">
        <f t="shared" si="22"/>
        <v>12842</v>
      </c>
      <c r="I143" s="151">
        <v>12780</v>
      </c>
      <c r="J143" s="151">
        <v>12780</v>
      </c>
    </row>
    <row r="144" spans="1:10" ht="32.25" customHeight="1">
      <c r="A144" s="173" t="s">
        <v>744</v>
      </c>
      <c r="B144" s="82" t="s">
        <v>369</v>
      </c>
      <c r="C144" s="82"/>
      <c r="D144" s="158"/>
      <c r="E144" s="150">
        <f>E145+E150</f>
        <v>9700</v>
      </c>
      <c r="F144" s="150"/>
      <c r="G144" s="150"/>
      <c r="H144" s="150">
        <f t="shared" si="22"/>
        <v>9700</v>
      </c>
      <c r="I144" s="150">
        <f>I145+I150</f>
        <v>9700</v>
      </c>
      <c r="J144" s="150">
        <f>J145+J150</f>
        <v>9700</v>
      </c>
    </row>
    <row r="145" spans="1:10" ht="29.25" hidden="1" customHeight="1">
      <c r="A145" s="31" t="s">
        <v>392</v>
      </c>
      <c r="B145" s="83" t="s">
        <v>430</v>
      </c>
      <c r="C145" s="82"/>
      <c r="D145" s="158"/>
      <c r="E145" s="151">
        <f>E146</f>
        <v>1500</v>
      </c>
      <c r="F145" s="151"/>
      <c r="G145" s="151"/>
      <c r="H145" s="150">
        <f t="shared" si="22"/>
        <v>1500</v>
      </c>
      <c r="I145" s="151">
        <f>I146</f>
        <v>1500</v>
      </c>
      <c r="J145" s="151">
        <f>J146</f>
        <v>1500</v>
      </c>
    </row>
    <row r="146" spans="1:10" ht="27" hidden="1" customHeight="1">
      <c r="A146" s="31" t="s">
        <v>12</v>
      </c>
      <c r="B146" s="83" t="s">
        <v>430</v>
      </c>
      <c r="C146" s="83"/>
      <c r="D146" s="158"/>
      <c r="E146" s="151">
        <f>SUM(E147)</f>
        <v>1500</v>
      </c>
      <c r="F146" s="151"/>
      <c r="G146" s="151"/>
      <c r="H146" s="150">
        <f t="shared" si="22"/>
        <v>1500</v>
      </c>
      <c r="I146" s="151">
        <f>SUM(I147)</f>
        <v>1500</v>
      </c>
      <c r="J146" s="151">
        <f>SUM(J147)</f>
        <v>1500</v>
      </c>
    </row>
    <row r="147" spans="1:10" ht="16.5" hidden="1" customHeight="1">
      <c r="A147" s="31" t="s">
        <v>113</v>
      </c>
      <c r="B147" s="83" t="s">
        <v>556</v>
      </c>
      <c r="C147" s="83" t="s">
        <v>230</v>
      </c>
      <c r="D147" s="158"/>
      <c r="E147" s="151">
        <f t="shared" ref="E147:J148" si="23">E148</f>
        <v>1500</v>
      </c>
      <c r="F147" s="151"/>
      <c r="G147" s="151"/>
      <c r="H147" s="150">
        <f t="shared" si="22"/>
        <v>1500</v>
      </c>
      <c r="I147" s="151">
        <f t="shared" si="23"/>
        <v>1500</v>
      </c>
      <c r="J147" s="151">
        <f t="shared" si="23"/>
        <v>1500</v>
      </c>
    </row>
    <row r="148" spans="1:10" ht="20.25" hidden="1" customHeight="1">
      <c r="A148" s="31" t="s">
        <v>105</v>
      </c>
      <c r="B148" s="83" t="s">
        <v>556</v>
      </c>
      <c r="C148" s="83" t="s">
        <v>95</v>
      </c>
      <c r="D148" s="158"/>
      <c r="E148" s="151">
        <f t="shared" si="23"/>
        <v>1500</v>
      </c>
      <c r="F148" s="151"/>
      <c r="G148" s="151"/>
      <c r="H148" s="150">
        <f t="shared" si="22"/>
        <v>1500</v>
      </c>
      <c r="I148" s="151">
        <f t="shared" si="23"/>
        <v>1500</v>
      </c>
      <c r="J148" s="151">
        <f t="shared" si="23"/>
        <v>1500</v>
      </c>
    </row>
    <row r="149" spans="1:10" ht="30" hidden="1" customHeight="1">
      <c r="A149" s="84" t="s">
        <v>150</v>
      </c>
      <c r="B149" s="83" t="s">
        <v>556</v>
      </c>
      <c r="C149" s="83" t="s">
        <v>95</v>
      </c>
      <c r="D149" s="95" t="s">
        <v>148</v>
      </c>
      <c r="E149" s="151">
        <v>1500</v>
      </c>
      <c r="F149" s="151"/>
      <c r="G149" s="151"/>
      <c r="H149" s="150">
        <f t="shared" si="22"/>
        <v>1500</v>
      </c>
      <c r="I149" s="151">
        <v>1500</v>
      </c>
      <c r="J149" s="151">
        <v>1500</v>
      </c>
    </row>
    <row r="150" spans="1:10" ht="33" hidden="1" customHeight="1">
      <c r="A150" s="7" t="s">
        <v>543</v>
      </c>
      <c r="B150" s="83" t="s">
        <v>618</v>
      </c>
      <c r="C150" s="83" t="s">
        <v>95</v>
      </c>
      <c r="D150" s="95" t="s">
        <v>148</v>
      </c>
      <c r="E150" s="151">
        <v>8200</v>
      </c>
      <c r="F150" s="151"/>
      <c r="G150" s="151"/>
      <c r="H150" s="150">
        <f t="shared" si="22"/>
        <v>8200</v>
      </c>
      <c r="I150" s="151">
        <v>8200</v>
      </c>
      <c r="J150" s="151">
        <v>8200</v>
      </c>
    </row>
    <row r="151" spans="1:10" ht="41.25" customHeight="1">
      <c r="A151" s="169" t="s">
        <v>745</v>
      </c>
      <c r="B151" s="82" t="s">
        <v>261</v>
      </c>
      <c r="C151" s="82"/>
      <c r="D151" s="160"/>
      <c r="E151" s="153">
        <f t="shared" ref="E151:J153" si="24">SUM(E152)</f>
        <v>1000</v>
      </c>
      <c r="F151" s="153"/>
      <c r="G151" s="153"/>
      <c r="H151" s="150">
        <f t="shared" si="22"/>
        <v>1000</v>
      </c>
      <c r="I151" s="153">
        <f t="shared" si="24"/>
        <v>1000</v>
      </c>
      <c r="J151" s="153">
        <f t="shared" si="24"/>
        <v>1000</v>
      </c>
    </row>
    <row r="152" spans="1:10" ht="31.5" hidden="1" customHeight="1">
      <c r="A152" s="31" t="s">
        <v>390</v>
      </c>
      <c r="B152" s="83" t="s">
        <v>413</v>
      </c>
      <c r="C152" s="83"/>
      <c r="D152" s="161"/>
      <c r="E152" s="152">
        <f t="shared" si="24"/>
        <v>1000</v>
      </c>
      <c r="F152" s="152"/>
      <c r="G152" s="152"/>
      <c r="H152" s="150">
        <f t="shared" si="22"/>
        <v>1000</v>
      </c>
      <c r="I152" s="152">
        <f t="shared" si="24"/>
        <v>1000</v>
      </c>
      <c r="J152" s="152">
        <f t="shared" si="24"/>
        <v>1000</v>
      </c>
    </row>
    <row r="153" spans="1:10" ht="38.25" hidden="1" customHeight="1">
      <c r="A153" s="9" t="s">
        <v>662</v>
      </c>
      <c r="B153" s="83" t="s">
        <v>414</v>
      </c>
      <c r="C153" s="83"/>
      <c r="D153" s="161"/>
      <c r="E153" s="152">
        <f t="shared" si="24"/>
        <v>1000</v>
      </c>
      <c r="F153" s="152"/>
      <c r="G153" s="152"/>
      <c r="H153" s="150">
        <f t="shared" si="22"/>
        <v>1000</v>
      </c>
      <c r="I153" s="152">
        <f t="shared" si="24"/>
        <v>1000</v>
      </c>
      <c r="J153" s="152">
        <f t="shared" si="24"/>
        <v>1000</v>
      </c>
    </row>
    <row r="154" spans="1:10" ht="21" hidden="1" customHeight="1">
      <c r="A154" s="31" t="s">
        <v>159</v>
      </c>
      <c r="B154" s="83" t="s">
        <v>414</v>
      </c>
      <c r="C154" s="92" t="s">
        <v>160</v>
      </c>
      <c r="D154" s="161"/>
      <c r="E154" s="152">
        <f t="shared" ref="E154:J155" si="25">E155</f>
        <v>1000</v>
      </c>
      <c r="F154" s="152"/>
      <c r="G154" s="152"/>
      <c r="H154" s="150">
        <f t="shared" si="22"/>
        <v>1000</v>
      </c>
      <c r="I154" s="152">
        <f t="shared" si="25"/>
        <v>1000</v>
      </c>
      <c r="J154" s="152">
        <f t="shared" si="25"/>
        <v>1000</v>
      </c>
    </row>
    <row r="155" spans="1:10" ht="23.25" hidden="1" customHeight="1">
      <c r="A155" s="85" t="s">
        <v>49</v>
      </c>
      <c r="B155" s="83" t="s">
        <v>414</v>
      </c>
      <c r="C155" s="83" t="s">
        <v>319</v>
      </c>
      <c r="D155" s="161"/>
      <c r="E155" s="152">
        <f t="shared" si="25"/>
        <v>1000</v>
      </c>
      <c r="F155" s="152"/>
      <c r="G155" s="152"/>
      <c r="H155" s="150">
        <f t="shared" si="22"/>
        <v>1000</v>
      </c>
      <c r="I155" s="152">
        <f t="shared" si="25"/>
        <v>1000</v>
      </c>
      <c r="J155" s="152">
        <f t="shared" si="25"/>
        <v>1000</v>
      </c>
    </row>
    <row r="156" spans="1:10" ht="33" hidden="1" customHeight="1">
      <c r="A156" s="84" t="s">
        <v>185</v>
      </c>
      <c r="B156" s="83" t="s">
        <v>414</v>
      </c>
      <c r="C156" s="83" t="s">
        <v>319</v>
      </c>
      <c r="D156" s="95" t="s">
        <v>184</v>
      </c>
      <c r="E156" s="151">
        <v>1000</v>
      </c>
      <c r="F156" s="151"/>
      <c r="G156" s="151"/>
      <c r="H156" s="150">
        <f t="shared" si="22"/>
        <v>1000</v>
      </c>
      <c r="I156" s="151">
        <v>1000</v>
      </c>
      <c r="J156" s="151">
        <v>1000</v>
      </c>
    </row>
    <row r="157" spans="1:10" ht="69" hidden="1" customHeight="1">
      <c r="A157" s="89"/>
      <c r="B157" s="82" t="s">
        <v>262</v>
      </c>
      <c r="C157" s="83"/>
      <c r="D157" s="95"/>
      <c r="E157" s="150">
        <v>0</v>
      </c>
      <c r="F157" s="150"/>
      <c r="G157" s="150"/>
      <c r="H157" s="150">
        <f t="shared" si="22"/>
        <v>0</v>
      </c>
      <c r="I157" s="150"/>
      <c r="J157" s="150">
        <v>0</v>
      </c>
    </row>
    <row r="158" spans="1:10" ht="19.5" hidden="1" customHeight="1">
      <c r="A158" s="10"/>
      <c r="B158" s="82" t="s">
        <v>500</v>
      </c>
      <c r="C158" s="82"/>
      <c r="D158" s="158"/>
      <c r="E158" s="150">
        <f>E159</f>
        <v>0</v>
      </c>
      <c r="F158" s="150"/>
      <c r="G158" s="150"/>
      <c r="H158" s="150">
        <f t="shared" si="22"/>
        <v>0</v>
      </c>
      <c r="I158" s="150"/>
      <c r="J158" s="150">
        <f>J159</f>
        <v>0</v>
      </c>
    </row>
    <row r="159" spans="1:10" ht="22.5" hidden="1" customHeight="1">
      <c r="A159" s="9"/>
      <c r="B159" s="83" t="s">
        <v>501</v>
      </c>
      <c r="C159" s="83"/>
      <c r="D159" s="95"/>
      <c r="E159" s="151">
        <v>0</v>
      </c>
      <c r="F159" s="151"/>
      <c r="G159" s="151"/>
      <c r="H159" s="150">
        <f t="shared" si="22"/>
        <v>0</v>
      </c>
      <c r="I159" s="151"/>
      <c r="J159" s="151">
        <v>0</v>
      </c>
    </row>
    <row r="160" spans="1:10" ht="42.75" hidden="1" customHeight="1">
      <c r="A160" s="84"/>
      <c r="B160" s="83" t="s">
        <v>502</v>
      </c>
      <c r="C160" s="83"/>
      <c r="D160" s="95"/>
      <c r="E160" s="151">
        <v>0</v>
      </c>
      <c r="F160" s="151"/>
      <c r="G160" s="151"/>
      <c r="H160" s="150">
        <f t="shared" si="22"/>
        <v>0</v>
      </c>
      <c r="I160" s="151"/>
      <c r="J160" s="151">
        <v>0</v>
      </c>
    </row>
    <row r="161" spans="1:10" ht="35.25" hidden="1" customHeight="1">
      <c r="A161" s="31"/>
      <c r="B161" s="83" t="s">
        <v>502</v>
      </c>
      <c r="C161" s="83" t="s">
        <v>230</v>
      </c>
      <c r="D161" s="95"/>
      <c r="E161" s="151">
        <f>E162</f>
        <v>0</v>
      </c>
      <c r="F161" s="151"/>
      <c r="G161" s="151"/>
      <c r="H161" s="150">
        <f t="shared" si="22"/>
        <v>0</v>
      </c>
      <c r="I161" s="151"/>
      <c r="J161" s="151">
        <f>J162</f>
        <v>0</v>
      </c>
    </row>
    <row r="162" spans="1:10" ht="58.5" hidden="1" customHeight="1">
      <c r="A162" s="31"/>
      <c r="B162" s="83" t="s">
        <v>502</v>
      </c>
      <c r="C162" s="83" t="s">
        <v>95</v>
      </c>
      <c r="D162" s="95"/>
      <c r="E162" s="151">
        <f>E163</f>
        <v>0</v>
      </c>
      <c r="F162" s="151"/>
      <c r="G162" s="151"/>
      <c r="H162" s="150">
        <f t="shared" si="22"/>
        <v>0</v>
      </c>
      <c r="I162" s="151"/>
      <c r="J162" s="151">
        <f>J163</f>
        <v>0</v>
      </c>
    </row>
    <row r="163" spans="1:10" ht="47.25" hidden="1" customHeight="1">
      <c r="A163" s="84"/>
      <c r="B163" s="83" t="s">
        <v>502</v>
      </c>
      <c r="C163" s="83" t="s">
        <v>95</v>
      </c>
      <c r="D163" s="95" t="s">
        <v>148</v>
      </c>
      <c r="E163" s="151">
        <v>0</v>
      </c>
      <c r="F163" s="151"/>
      <c r="G163" s="151"/>
      <c r="H163" s="150">
        <f t="shared" si="22"/>
        <v>0</v>
      </c>
      <c r="I163" s="151"/>
      <c r="J163" s="151">
        <v>0</v>
      </c>
    </row>
    <row r="164" spans="1:10" ht="38.25" customHeight="1">
      <c r="A164" s="170" t="s">
        <v>724</v>
      </c>
      <c r="B164" s="82" t="s">
        <v>271</v>
      </c>
      <c r="C164" s="82"/>
      <c r="D164" s="158"/>
      <c r="E164" s="150">
        <f t="shared" ref="E164:J165" si="26">SUM(E165)</f>
        <v>3000</v>
      </c>
      <c r="F164" s="150"/>
      <c r="G164" s="150">
        <f>G165</f>
        <v>1900</v>
      </c>
      <c r="H164" s="150">
        <f t="shared" si="22"/>
        <v>4900</v>
      </c>
      <c r="I164" s="150">
        <f t="shared" si="26"/>
        <v>3000</v>
      </c>
      <c r="J164" s="150">
        <f t="shared" si="26"/>
        <v>3000</v>
      </c>
    </row>
    <row r="165" spans="1:10" ht="33.75" customHeight="1">
      <c r="A165" s="31" t="s">
        <v>391</v>
      </c>
      <c r="B165" s="83" t="s">
        <v>271</v>
      </c>
      <c r="C165" s="83"/>
      <c r="D165" s="95"/>
      <c r="E165" s="151">
        <f t="shared" si="26"/>
        <v>3000</v>
      </c>
      <c r="F165" s="151"/>
      <c r="G165" s="151">
        <f>G166</f>
        <v>1900</v>
      </c>
      <c r="H165" s="150">
        <f t="shared" si="22"/>
        <v>4900</v>
      </c>
      <c r="I165" s="151">
        <f t="shared" si="26"/>
        <v>3000</v>
      </c>
      <c r="J165" s="151">
        <f t="shared" si="26"/>
        <v>3000</v>
      </c>
    </row>
    <row r="166" spans="1:10" ht="21.75" customHeight="1">
      <c r="A166" s="84" t="s">
        <v>219</v>
      </c>
      <c r="B166" s="83" t="s">
        <v>714</v>
      </c>
      <c r="C166" s="83"/>
      <c r="D166" s="95"/>
      <c r="E166" s="151">
        <f>E167</f>
        <v>3000</v>
      </c>
      <c r="F166" s="151"/>
      <c r="G166" s="151">
        <f>G167</f>
        <v>1900</v>
      </c>
      <c r="H166" s="150">
        <f t="shared" si="22"/>
        <v>4900</v>
      </c>
      <c r="I166" s="151">
        <f>I167</f>
        <v>3000</v>
      </c>
      <c r="J166" s="151">
        <f>J167</f>
        <v>3000</v>
      </c>
    </row>
    <row r="167" spans="1:10" ht="21" customHeight="1">
      <c r="A167" s="31" t="s">
        <v>159</v>
      </c>
      <c r="B167" s="83" t="s">
        <v>409</v>
      </c>
      <c r="C167" s="92" t="s">
        <v>160</v>
      </c>
      <c r="D167" s="95"/>
      <c r="E167" s="151">
        <f>E168+E170</f>
        <v>3000</v>
      </c>
      <c r="F167" s="151"/>
      <c r="G167" s="151">
        <f>G168</f>
        <v>1900</v>
      </c>
      <c r="H167" s="150">
        <f t="shared" si="22"/>
        <v>4900</v>
      </c>
      <c r="I167" s="151">
        <f t="shared" ref="I167:J167" si="27">I168+I170</f>
        <v>3000</v>
      </c>
      <c r="J167" s="151">
        <f t="shared" si="27"/>
        <v>3000</v>
      </c>
    </row>
    <row r="168" spans="1:10" ht="20.25" customHeight="1">
      <c r="A168" s="85" t="s">
        <v>49</v>
      </c>
      <c r="B168" s="83" t="s">
        <v>409</v>
      </c>
      <c r="C168" s="83" t="s">
        <v>319</v>
      </c>
      <c r="D168" s="95"/>
      <c r="E168" s="151">
        <f>E169</f>
        <v>1500</v>
      </c>
      <c r="F168" s="151"/>
      <c r="G168" s="151">
        <f>G169</f>
        <v>1900</v>
      </c>
      <c r="H168" s="150">
        <f t="shared" si="22"/>
        <v>3400</v>
      </c>
      <c r="I168" s="151">
        <f>I169</f>
        <v>1500</v>
      </c>
      <c r="J168" s="151">
        <f>J169</f>
        <v>1500</v>
      </c>
    </row>
    <row r="169" spans="1:10" ht="27.75" customHeight="1">
      <c r="A169" s="84" t="s">
        <v>185</v>
      </c>
      <c r="B169" s="83" t="s">
        <v>409</v>
      </c>
      <c r="C169" s="83" t="s">
        <v>319</v>
      </c>
      <c r="D169" s="95" t="s">
        <v>184</v>
      </c>
      <c r="E169" s="151">
        <v>1500</v>
      </c>
      <c r="F169" s="151"/>
      <c r="G169" s="151">
        <v>1900</v>
      </c>
      <c r="H169" s="150">
        <f t="shared" si="22"/>
        <v>3400</v>
      </c>
      <c r="I169" s="151">
        <v>1500</v>
      </c>
      <c r="J169" s="151">
        <v>1500</v>
      </c>
    </row>
    <row r="170" spans="1:10" ht="24" customHeight="1">
      <c r="A170" s="28" t="s">
        <v>653</v>
      </c>
      <c r="B170" s="34" t="s">
        <v>655</v>
      </c>
      <c r="C170" s="83" t="s">
        <v>319</v>
      </c>
      <c r="D170" s="95"/>
      <c r="E170" s="151">
        <f>E171</f>
        <v>1500</v>
      </c>
      <c r="F170" s="151"/>
      <c r="G170" s="151"/>
      <c r="H170" s="150">
        <f t="shared" si="22"/>
        <v>1500</v>
      </c>
      <c r="I170" s="151">
        <f t="shared" ref="I170:J170" si="28">I171</f>
        <v>1500</v>
      </c>
      <c r="J170" s="151">
        <f t="shared" si="28"/>
        <v>1500</v>
      </c>
    </row>
    <row r="171" spans="1:10" ht="33" customHeight="1">
      <c r="A171" s="28" t="s">
        <v>185</v>
      </c>
      <c r="B171" s="34" t="s">
        <v>655</v>
      </c>
      <c r="C171" s="83" t="s">
        <v>319</v>
      </c>
      <c r="D171" s="95" t="s">
        <v>184</v>
      </c>
      <c r="E171" s="151">
        <v>1500</v>
      </c>
      <c r="F171" s="151"/>
      <c r="G171" s="151"/>
      <c r="H171" s="150">
        <f t="shared" si="22"/>
        <v>1500</v>
      </c>
      <c r="I171" s="151">
        <v>1500</v>
      </c>
      <c r="J171" s="151">
        <v>1500</v>
      </c>
    </row>
    <row r="172" spans="1:10" ht="33.75" customHeight="1">
      <c r="A172" s="173" t="s">
        <v>719</v>
      </c>
      <c r="B172" s="82" t="s">
        <v>273</v>
      </c>
      <c r="C172" s="82"/>
      <c r="D172" s="158"/>
      <c r="E172" s="150">
        <f t="shared" ref="E172:J173" si="29">E173</f>
        <v>85338.5</v>
      </c>
      <c r="F172" s="150"/>
      <c r="G172" s="150">
        <f>G178</f>
        <v>3200</v>
      </c>
      <c r="H172" s="150">
        <f t="shared" si="22"/>
        <v>88538.5</v>
      </c>
      <c r="I172" s="150">
        <f t="shared" si="29"/>
        <v>46508.5</v>
      </c>
      <c r="J172" s="150">
        <f t="shared" si="29"/>
        <v>47768.5</v>
      </c>
    </row>
    <row r="173" spans="1:10" ht="34.5" customHeight="1">
      <c r="A173" s="91" t="s">
        <v>404</v>
      </c>
      <c r="B173" s="83" t="s">
        <v>406</v>
      </c>
      <c r="C173" s="83"/>
      <c r="D173" s="95"/>
      <c r="E173" s="151">
        <f t="shared" si="29"/>
        <v>85338.5</v>
      </c>
      <c r="F173" s="151"/>
      <c r="G173" s="151"/>
      <c r="H173" s="150">
        <f t="shared" si="22"/>
        <v>85338.5</v>
      </c>
      <c r="I173" s="151">
        <f t="shared" si="29"/>
        <v>46508.5</v>
      </c>
      <c r="J173" s="151">
        <f t="shared" si="29"/>
        <v>47768.5</v>
      </c>
    </row>
    <row r="174" spans="1:10" ht="35.25" customHeight="1">
      <c r="A174" s="85" t="s">
        <v>153</v>
      </c>
      <c r="B174" s="83" t="s">
        <v>274</v>
      </c>
      <c r="C174" s="83"/>
      <c r="D174" s="95"/>
      <c r="E174" s="151">
        <f>E177+E181+E182</f>
        <v>85338.5</v>
      </c>
      <c r="F174" s="151"/>
      <c r="G174" s="151"/>
      <c r="H174" s="150">
        <f t="shared" si="22"/>
        <v>85338.5</v>
      </c>
      <c r="I174" s="151">
        <f>I177+I181+I182</f>
        <v>46508.5</v>
      </c>
      <c r="J174" s="151">
        <f>J177+J181+J182</f>
        <v>47768.5</v>
      </c>
    </row>
    <row r="175" spans="1:10" ht="22.5" customHeight="1">
      <c r="A175" s="31" t="s">
        <v>159</v>
      </c>
      <c r="B175" s="83" t="s">
        <v>274</v>
      </c>
      <c r="C175" s="92" t="s">
        <v>160</v>
      </c>
      <c r="D175" s="95"/>
      <c r="E175" s="151">
        <f>E176+E178</f>
        <v>22358</v>
      </c>
      <c r="F175" s="151"/>
      <c r="G175" s="151"/>
      <c r="H175" s="150">
        <f t="shared" si="22"/>
        <v>22358</v>
      </c>
      <c r="I175" s="151">
        <f>I176+I178</f>
        <v>23528</v>
      </c>
      <c r="J175" s="151">
        <f>J176+J178</f>
        <v>24788</v>
      </c>
    </row>
    <row r="176" spans="1:10" ht="22.5" customHeight="1">
      <c r="A176" s="31" t="s">
        <v>111</v>
      </c>
      <c r="B176" s="83" t="s">
        <v>274</v>
      </c>
      <c r="C176" s="83" t="s">
        <v>112</v>
      </c>
      <c r="D176" s="95"/>
      <c r="E176" s="151">
        <f>E177</f>
        <v>18858</v>
      </c>
      <c r="F176" s="151"/>
      <c r="G176" s="151"/>
      <c r="H176" s="150">
        <f t="shared" si="22"/>
        <v>18858</v>
      </c>
      <c r="I176" s="151">
        <f>I177</f>
        <v>21028</v>
      </c>
      <c r="J176" s="151">
        <f>J177</f>
        <v>22288</v>
      </c>
    </row>
    <row r="177" spans="1:10" ht="27.75" customHeight="1">
      <c r="A177" s="31" t="s">
        <v>185</v>
      </c>
      <c r="B177" s="83" t="s">
        <v>274</v>
      </c>
      <c r="C177" s="83" t="s">
        <v>112</v>
      </c>
      <c r="D177" s="95" t="s">
        <v>184</v>
      </c>
      <c r="E177" s="151">
        <v>18858</v>
      </c>
      <c r="F177" s="151"/>
      <c r="G177" s="151"/>
      <c r="H177" s="150">
        <f t="shared" si="22"/>
        <v>18858</v>
      </c>
      <c r="I177" s="151">
        <v>21028</v>
      </c>
      <c r="J177" s="151">
        <v>22288</v>
      </c>
    </row>
    <row r="178" spans="1:10" ht="21.75" customHeight="1">
      <c r="A178" s="31" t="s">
        <v>14</v>
      </c>
      <c r="B178" s="83" t="s">
        <v>468</v>
      </c>
      <c r="C178" s="83"/>
      <c r="D178" s="95"/>
      <c r="E178" s="151">
        <f t="shared" ref="E178:J180" si="30">E179</f>
        <v>3500</v>
      </c>
      <c r="F178" s="151"/>
      <c r="G178" s="151">
        <f>G179</f>
        <v>3200</v>
      </c>
      <c r="H178" s="150">
        <f t="shared" si="22"/>
        <v>6700</v>
      </c>
      <c r="I178" s="151">
        <f t="shared" si="30"/>
        <v>2500</v>
      </c>
      <c r="J178" s="151">
        <f t="shared" si="30"/>
        <v>2500</v>
      </c>
    </row>
    <row r="179" spans="1:10" ht="18" customHeight="1">
      <c r="A179" s="31" t="s">
        <v>159</v>
      </c>
      <c r="B179" s="83" t="s">
        <v>468</v>
      </c>
      <c r="C179" s="92" t="s">
        <v>160</v>
      </c>
      <c r="D179" s="95"/>
      <c r="E179" s="151">
        <f t="shared" si="30"/>
        <v>3500</v>
      </c>
      <c r="F179" s="151"/>
      <c r="G179" s="151">
        <f>G180</f>
        <v>3200</v>
      </c>
      <c r="H179" s="150">
        <f t="shared" si="22"/>
        <v>6700</v>
      </c>
      <c r="I179" s="151">
        <f t="shared" si="30"/>
        <v>2500</v>
      </c>
      <c r="J179" s="151">
        <f t="shared" si="30"/>
        <v>2500</v>
      </c>
    </row>
    <row r="180" spans="1:10" ht="22.5" customHeight="1">
      <c r="A180" s="31" t="s">
        <v>111</v>
      </c>
      <c r="B180" s="83" t="s">
        <v>468</v>
      </c>
      <c r="C180" s="83" t="s">
        <v>112</v>
      </c>
      <c r="D180" s="95"/>
      <c r="E180" s="151">
        <f t="shared" si="30"/>
        <v>3500</v>
      </c>
      <c r="F180" s="151"/>
      <c r="G180" s="151">
        <f>G181</f>
        <v>3200</v>
      </c>
      <c r="H180" s="150">
        <f t="shared" si="22"/>
        <v>6700</v>
      </c>
      <c r="I180" s="151">
        <f t="shared" si="30"/>
        <v>2500</v>
      </c>
      <c r="J180" s="151">
        <f t="shared" si="30"/>
        <v>2500</v>
      </c>
    </row>
    <row r="181" spans="1:10" ht="30.75" customHeight="1">
      <c r="A181" s="31" t="s">
        <v>185</v>
      </c>
      <c r="B181" s="83" t="s">
        <v>468</v>
      </c>
      <c r="C181" s="83" t="s">
        <v>112</v>
      </c>
      <c r="D181" s="95" t="s">
        <v>184</v>
      </c>
      <c r="E181" s="151">
        <v>3500</v>
      </c>
      <c r="F181" s="151"/>
      <c r="G181" s="151">
        <v>3200</v>
      </c>
      <c r="H181" s="150">
        <f t="shared" si="22"/>
        <v>6700</v>
      </c>
      <c r="I181" s="151">
        <v>2500</v>
      </c>
      <c r="J181" s="151">
        <v>2500</v>
      </c>
    </row>
    <row r="182" spans="1:10" ht="43.5" customHeight="1">
      <c r="A182" s="31" t="s">
        <v>579</v>
      </c>
      <c r="B182" s="83" t="s">
        <v>580</v>
      </c>
      <c r="C182" s="83" t="s">
        <v>112</v>
      </c>
      <c r="D182" s="95" t="s">
        <v>184</v>
      </c>
      <c r="E182" s="151">
        <v>62980.5</v>
      </c>
      <c r="F182" s="151"/>
      <c r="G182" s="151"/>
      <c r="H182" s="150">
        <f t="shared" si="22"/>
        <v>62980.5</v>
      </c>
      <c r="I182" s="151">
        <v>22980.5</v>
      </c>
      <c r="J182" s="151">
        <v>22980.5</v>
      </c>
    </row>
    <row r="183" spans="1:10" ht="45" customHeight="1">
      <c r="A183" s="173" t="s">
        <v>721</v>
      </c>
      <c r="B183" s="82" t="s">
        <v>275</v>
      </c>
      <c r="C183" s="82"/>
      <c r="D183" s="158"/>
      <c r="E183" s="150">
        <f>E186</f>
        <v>35000</v>
      </c>
      <c r="F183" s="150">
        <f t="shared" ref="F183:G183" si="31">F186</f>
        <v>0</v>
      </c>
      <c r="G183" s="150">
        <f t="shared" si="31"/>
        <v>-308.5</v>
      </c>
      <c r="H183" s="150">
        <f t="shared" si="22"/>
        <v>34691.5</v>
      </c>
      <c r="I183" s="150">
        <f t="shared" ref="I183:J183" si="32">I186</f>
        <v>27000</v>
      </c>
      <c r="J183" s="150">
        <f t="shared" si="32"/>
        <v>27000</v>
      </c>
    </row>
    <row r="184" spans="1:10" ht="24.95" hidden="1" customHeight="1">
      <c r="A184" s="84" t="s">
        <v>687</v>
      </c>
      <c r="B184" s="95" t="s">
        <v>689</v>
      </c>
      <c r="C184" s="95" t="s">
        <v>61</v>
      </c>
      <c r="D184" s="95"/>
      <c r="E184" s="96"/>
      <c r="F184" s="96"/>
      <c r="G184" s="96"/>
      <c r="H184" s="150">
        <f t="shared" si="22"/>
        <v>0</v>
      </c>
      <c r="I184" s="96"/>
      <c r="J184" s="96"/>
    </row>
    <row r="185" spans="1:10" ht="24.95" hidden="1" customHeight="1">
      <c r="A185" s="54" t="s">
        <v>185</v>
      </c>
      <c r="B185" s="95" t="s">
        <v>689</v>
      </c>
      <c r="C185" s="95" t="s">
        <v>61</v>
      </c>
      <c r="D185" s="95" t="s">
        <v>184</v>
      </c>
      <c r="E185" s="96"/>
      <c r="F185" s="96"/>
      <c r="G185" s="96"/>
      <c r="H185" s="150">
        <f t="shared" si="22"/>
        <v>0</v>
      </c>
      <c r="I185" s="96"/>
      <c r="J185" s="96"/>
    </row>
    <row r="186" spans="1:10" ht="30" customHeight="1">
      <c r="A186" s="31" t="s">
        <v>507</v>
      </c>
      <c r="B186" s="83" t="s">
        <v>415</v>
      </c>
      <c r="C186" s="83"/>
      <c r="D186" s="95"/>
      <c r="E186" s="151">
        <f>E187</f>
        <v>35000</v>
      </c>
      <c r="F186" s="151">
        <f t="shared" ref="F186:G186" si="33">F187</f>
        <v>0</v>
      </c>
      <c r="G186" s="151">
        <f t="shared" si="33"/>
        <v>-308.5</v>
      </c>
      <c r="H186" s="150">
        <f t="shared" si="22"/>
        <v>34691.5</v>
      </c>
      <c r="I186" s="151">
        <f t="shared" ref="I186:J187" si="34">I187</f>
        <v>27000</v>
      </c>
      <c r="J186" s="151">
        <f t="shared" si="34"/>
        <v>27000</v>
      </c>
    </row>
    <row r="187" spans="1:10" ht="24.95" customHeight="1">
      <c r="A187" s="97" t="s">
        <v>508</v>
      </c>
      <c r="B187" s="83" t="s">
        <v>415</v>
      </c>
      <c r="C187" s="83"/>
      <c r="D187" s="95"/>
      <c r="E187" s="151">
        <f>E188</f>
        <v>35000</v>
      </c>
      <c r="F187" s="151">
        <f t="shared" ref="F187:G187" si="35">F188</f>
        <v>0</v>
      </c>
      <c r="G187" s="151">
        <f t="shared" si="35"/>
        <v>-308.5</v>
      </c>
      <c r="H187" s="150">
        <f t="shared" si="22"/>
        <v>34691.5</v>
      </c>
      <c r="I187" s="151">
        <f t="shared" si="34"/>
        <v>27000</v>
      </c>
      <c r="J187" s="151">
        <f t="shared" si="34"/>
        <v>27000</v>
      </c>
    </row>
    <row r="188" spans="1:10" s="164" customFormat="1" ht="24.95" customHeight="1">
      <c r="A188" s="163" t="s">
        <v>342</v>
      </c>
      <c r="B188" s="95" t="s">
        <v>415</v>
      </c>
      <c r="C188" s="95"/>
      <c r="D188" s="95"/>
      <c r="E188" s="151">
        <f>E189+E193+E195+E197+E199+E191</f>
        <v>35000</v>
      </c>
      <c r="F188" s="151">
        <f t="shared" ref="F188:G188" si="36">F189+F193+F195+F197+F199+F191</f>
        <v>0</v>
      </c>
      <c r="G188" s="151">
        <f t="shared" si="36"/>
        <v>-308.5</v>
      </c>
      <c r="H188" s="150">
        <f t="shared" si="22"/>
        <v>34691.5</v>
      </c>
      <c r="I188" s="151">
        <f>I189+I193+I195+I197+I199+I191</f>
        <v>27000</v>
      </c>
      <c r="J188" s="151">
        <f t="shared" ref="J188" si="37">J189+J193+J195+J197+J199+J191</f>
        <v>27000</v>
      </c>
    </row>
    <row r="189" spans="1:10" s="164" customFormat="1" ht="24.95" customHeight="1">
      <c r="A189" s="163" t="s">
        <v>299</v>
      </c>
      <c r="B189" s="95" t="s">
        <v>416</v>
      </c>
      <c r="C189" s="95" t="s">
        <v>344</v>
      </c>
      <c r="D189" s="95"/>
      <c r="E189" s="151">
        <f>E190</f>
        <v>16200</v>
      </c>
      <c r="F189" s="151"/>
      <c r="G189" s="151"/>
      <c r="H189" s="150">
        <f t="shared" si="22"/>
        <v>16200</v>
      </c>
      <c r="I189" s="151">
        <f>I190</f>
        <v>16200</v>
      </c>
      <c r="J189" s="151">
        <f>J190</f>
        <v>16200</v>
      </c>
    </row>
    <row r="190" spans="1:10" s="164" customFormat="1" ht="24.95" customHeight="1">
      <c r="A190" s="54" t="s">
        <v>185</v>
      </c>
      <c r="B190" s="95" t="s">
        <v>416</v>
      </c>
      <c r="C190" s="95" t="s">
        <v>344</v>
      </c>
      <c r="D190" s="95" t="s">
        <v>184</v>
      </c>
      <c r="E190" s="50">
        <v>16200</v>
      </c>
      <c r="F190" s="50"/>
      <c r="G190" s="50"/>
      <c r="H190" s="150">
        <f t="shared" si="22"/>
        <v>16200</v>
      </c>
      <c r="I190" s="50">
        <v>16200</v>
      </c>
      <c r="J190" s="50">
        <v>16200</v>
      </c>
    </row>
    <row r="191" spans="1:10" s="164" customFormat="1" ht="25.5" customHeight="1">
      <c r="A191" s="54" t="s">
        <v>219</v>
      </c>
      <c r="B191" s="95" t="s">
        <v>510</v>
      </c>
      <c r="C191" s="95"/>
      <c r="D191" s="95"/>
      <c r="E191" s="151">
        <f>E192</f>
        <v>4000</v>
      </c>
      <c r="F191" s="151"/>
      <c r="G191" s="151"/>
      <c r="H191" s="150">
        <f t="shared" si="22"/>
        <v>4000</v>
      </c>
      <c r="I191" s="151">
        <f>I192</f>
        <v>4000</v>
      </c>
      <c r="J191" s="151">
        <f>J192</f>
        <v>4000</v>
      </c>
    </row>
    <row r="192" spans="1:10" s="164" customFormat="1" ht="30" customHeight="1">
      <c r="A192" s="54" t="s">
        <v>185</v>
      </c>
      <c r="B192" s="95" t="s">
        <v>510</v>
      </c>
      <c r="C192" s="95" t="s">
        <v>344</v>
      </c>
      <c r="D192" s="95" t="s">
        <v>184</v>
      </c>
      <c r="E192" s="151">
        <v>4000</v>
      </c>
      <c r="F192" s="151"/>
      <c r="G192" s="151"/>
      <c r="H192" s="150">
        <f t="shared" si="22"/>
        <v>4000</v>
      </c>
      <c r="I192" s="151">
        <v>4000</v>
      </c>
      <c r="J192" s="151">
        <v>4000</v>
      </c>
    </row>
    <row r="193" spans="1:10" s="164" customFormat="1" ht="24" customHeight="1">
      <c r="A193" s="54" t="s">
        <v>219</v>
      </c>
      <c r="B193" s="95" t="s">
        <v>510</v>
      </c>
      <c r="C193" s="95" t="s">
        <v>584</v>
      </c>
      <c r="D193" s="95"/>
      <c r="E193" s="151">
        <f>E194</f>
        <v>3800</v>
      </c>
      <c r="F193" s="151"/>
      <c r="G193" s="151">
        <f>G194</f>
        <v>80</v>
      </c>
      <c r="H193" s="150">
        <f t="shared" si="22"/>
        <v>3880</v>
      </c>
      <c r="I193" s="151">
        <f>I194</f>
        <v>3800</v>
      </c>
      <c r="J193" s="151">
        <f>J194</f>
        <v>3800</v>
      </c>
    </row>
    <row r="194" spans="1:10" s="164" customFormat="1" ht="30" customHeight="1">
      <c r="A194" s="54" t="s">
        <v>185</v>
      </c>
      <c r="B194" s="95" t="s">
        <v>510</v>
      </c>
      <c r="C194" s="95" t="s">
        <v>584</v>
      </c>
      <c r="D194" s="95" t="s">
        <v>184</v>
      </c>
      <c r="E194" s="151">
        <v>3800</v>
      </c>
      <c r="F194" s="151"/>
      <c r="G194" s="151">
        <v>80</v>
      </c>
      <c r="H194" s="150">
        <f t="shared" si="22"/>
        <v>3880</v>
      </c>
      <c r="I194" s="151">
        <v>3800</v>
      </c>
      <c r="J194" s="151">
        <v>3800</v>
      </c>
    </row>
    <row r="195" spans="1:10" s="164" customFormat="1" ht="24.75" customHeight="1">
      <c r="A195" s="54" t="s">
        <v>219</v>
      </c>
      <c r="B195" s="95" t="s">
        <v>510</v>
      </c>
      <c r="C195" s="95" t="s">
        <v>347</v>
      </c>
      <c r="D195" s="95"/>
      <c r="E195" s="151">
        <f>E196</f>
        <v>5000</v>
      </c>
      <c r="F195" s="151"/>
      <c r="G195" s="151"/>
      <c r="H195" s="150">
        <f t="shared" si="22"/>
        <v>5000</v>
      </c>
      <c r="I195" s="151">
        <f>I196</f>
        <v>1000</v>
      </c>
      <c r="J195" s="151">
        <f>J196</f>
        <v>1000</v>
      </c>
    </row>
    <row r="196" spans="1:10" ht="30" customHeight="1">
      <c r="A196" s="84" t="s">
        <v>185</v>
      </c>
      <c r="B196" s="83" t="s">
        <v>510</v>
      </c>
      <c r="C196" s="83" t="s">
        <v>347</v>
      </c>
      <c r="D196" s="95" t="s">
        <v>184</v>
      </c>
      <c r="E196" s="151">
        <v>5000</v>
      </c>
      <c r="F196" s="151"/>
      <c r="G196" s="151"/>
      <c r="H196" s="150">
        <f t="shared" si="22"/>
        <v>5000</v>
      </c>
      <c r="I196" s="151">
        <v>1000</v>
      </c>
      <c r="J196" s="151">
        <v>1000</v>
      </c>
    </row>
    <row r="197" spans="1:10" ht="24.75" customHeight="1">
      <c r="A197" s="84" t="s">
        <v>219</v>
      </c>
      <c r="B197" s="83" t="s">
        <v>510</v>
      </c>
      <c r="C197" s="83" t="s">
        <v>99</v>
      </c>
      <c r="D197" s="95"/>
      <c r="E197" s="151">
        <f>E198</f>
        <v>5000</v>
      </c>
      <c r="F197" s="151"/>
      <c r="G197" s="151"/>
      <c r="H197" s="150">
        <f t="shared" si="22"/>
        <v>5000</v>
      </c>
      <c r="I197" s="151">
        <f>I198</f>
        <v>1000</v>
      </c>
      <c r="J197" s="151">
        <f>J198</f>
        <v>1000</v>
      </c>
    </row>
    <row r="198" spans="1:10" ht="30" customHeight="1">
      <c r="A198" s="84" t="s">
        <v>185</v>
      </c>
      <c r="B198" s="83" t="s">
        <v>510</v>
      </c>
      <c r="C198" s="83" t="s">
        <v>99</v>
      </c>
      <c r="D198" s="95" t="s">
        <v>184</v>
      </c>
      <c r="E198" s="151">
        <v>5000</v>
      </c>
      <c r="F198" s="151"/>
      <c r="G198" s="151"/>
      <c r="H198" s="150">
        <f t="shared" si="22"/>
        <v>5000</v>
      </c>
      <c r="I198" s="151">
        <v>1000</v>
      </c>
      <c r="J198" s="151">
        <v>1000</v>
      </c>
    </row>
    <row r="199" spans="1:10" ht="24" customHeight="1">
      <c r="A199" s="84" t="s">
        <v>219</v>
      </c>
      <c r="B199" s="83" t="s">
        <v>510</v>
      </c>
      <c r="C199" s="83" t="s">
        <v>340</v>
      </c>
      <c r="D199" s="95"/>
      <c r="E199" s="151">
        <f>E200</f>
        <v>1000</v>
      </c>
      <c r="F199" s="151"/>
      <c r="G199" s="151">
        <f>G200</f>
        <v>-388.5</v>
      </c>
      <c r="H199" s="150">
        <f t="shared" si="22"/>
        <v>611.5</v>
      </c>
      <c r="I199" s="151">
        <f>I200</f>
        <v>1000</v>
      </c>
      <c r="J199" s="151">
        <f>J200</f>
        <v>1000</v>
      </c>
    </row>
    <row r="200" spans="1:10" ht="30" customHeight="1">
      <c r="A200" s="84" t="s">
        <v>185</v>
      </c>
      <c r="B200" s="83" t="s">
        <v>510</v>
      </c>
      <c r="C200" s="83" t="s">
        <v>340</v>
      </c>
      <c r="D200" s="95" t="s">
        <v>184</v>
      </c>
      <c r="E200" s="151">
        <v>1000</v>
      </c>
      <c r="F200" s="151"/>
      <c r="G200" s="151">
        <v>-388.5</v>
      </c>
      <c r="H200" s="150">
        <f t="shared" si="22"/>
        <v>611.5</v>
      </c>
      <c r="I200" s="151">
        <v>1000</v>
      </c>
      <c r="J200" s="151">
        <v>1000</v>
      </c>
    </row>
    <row r="201" spans="1:10" ht="43.5" customHeight="1">
      <c r="A201" s="173" t="s">
        <v>494</v>
      </c>
      <c r="B201" s="73" t="s">
        <v>495</v>
      </c>
      <c r="C201" s="73" t="s">
        <v>61</v>
      </c>
      <c r="D201" s="95"/>
      <c r="E201" s="150">
        <f>E202</f>
        <v>6250</v>
      </c>
      <c r="F201" s="150">
        <f t="shared" ref="F201:G201" si="38">F202</f>
        <v>0</v>
      </c>
      <c r="G201" s="150">
        <f t="shared" si="38"/>
        <v>388.5</v>
      </c>
      <c r="H201" s="150">
        <f t="shared" si="22"/>
        <v>6638.5</v>
      </c>
      <c r="I201" s="151"/>
      <c r="J201" s="151"/>
    </row>
    <row r="202" spans="1:10" ht="30" customHeight="1">
      <c r="A202" s="27" t="s">
        <v>496</v>
      </c>
      <c r="B202" s="34" t="s">
        <v>497</v>
      </c>
      <c r="C202" s="34" t="s">
        <v>61</v>
      </c>
      <c r="D202" s="95"/>
      <c r="E202" s="151">
        <f>E203</f>
        <v>6250</v>
      </c>
      <c r="F202" s="151">
        <f t="shared" ref="F202:G202" si="39">F203</f>
        <v>0</v>
      </c>
      <c r="G202" s="151">
        <f t="shared" si="39"/>
        <v>388.5</v>
      </c>
      <c r="H202" s="150">
        <f t="shared" si="22"/>
        <v>6638.5</v>
      </c>
      <c r="I202" s="151"/>
      <c r="J202" s="151"/>
    </row>
    <row r="203" spans="1:10" ht="23.25" customHeight="1">
      <c r="A203" s="116" t="s">
        <v>498</v>
      </c>
      <c r="B203" s="34" t="s">
        <v>499</v>
      </c>
      <c r="C203" s="34" t="s">
        <v>61</v>
      </c>
      <c r="D203" s="95"/>
      <c r="E203" s="151">
        <f>E204</f>
        <v>6250</v>
      </c>
      <c r="F203" s="151"/>
      <c r="G203" s="151">
        <f>G204</f>
        <v>388.5</v>
      </c>
      <c r="H203" s="150">
        <f t="shared" si="22"/>
        <v>6638.5</v>
      </c>
      <c r="I203" s="151"/>
      <c r="J203" s="151"/>
    </row>
    <row r="204" spans="1:10" ht="30" customHeight="1">
      <c r="A204" s="27" t="s">
        <v>541</v>
      </c>
      <c r="B204" s="34" t="s">
        <v>499</v>
      </c>
      <c r="C204" s="34" t="s">
        <v>61</v>
      </c>
      <c r="D204" s="95" t="s">
        <v>577</v>
      </c>
      <c r="E204" s="151">
        <v>6250</v>
      </c>
      <c r="F204" s="151"/>
      <c r="G204" s="151">
        <v>388.5</v>
      </c>
      <c r="H204" s="150">
        <f t="shared" si="22"/>
        <v>6638.5</v>
      </c>
      <c r="I204" s="151"/>
      <c r="J204" s="151"/>
    </row>
    <row r="205" spans="1:10" ht="41.25" customHeight="1">
      <c r="A205" s="173" t="s">
        <v>746</v>
      </c>
      <c r="B205" s="82" t="s">
        <v>583</v>
      </c>
      <c r="C205" s="82" t="s">
        <v>584</v>
      </c>
      <c r="D205" s="158"/>
      <c r="E205" s="150">
        <f>E206</f>
        <v>1700</v>
      </c>
      <c r="F205" s="150">
        <f t="shared" ref="F205:G205" si="40">F206</f>
        <v>14000</v>
      </c>
      <c r="G205" s="150">
        <f t="shared" si="40"/>
        <v>2534</v>
      </c>
      <c r="H205" s="150">
        <f t="shared" si="22"/>
        <v>18234</v>
      </c>
      <c r="I205" s="150">
        <f>I206</f>
        <v>1700</v>
      </c>
      <c r="J205" s="150">
        <f>J206</f>
        <v>0</v>
      </c>
    </row>
    <row r="206" spans="1:10" ht="28.5" customHeight="1">
      <c r="A206" s="31" t="s">
        <v>581</v>
      </c>
      <c r="B206" s="83" t="s">
        <v>576</v>
      </c>
      <c r="C206" s="83" t="s">
        <v>584</v>
      </c>
      <c r="D206" s="95"/>
      <c r="E206" s="151">
        <f>E207+E208</f>
        <v>1700</v>
      </c>
      <c r="F206" s="151">
        <f t="shared" ref="F206:G206" si="41">F207+F208</f>
        <v>14000</v>
      </c>
      <c r="G206" s="151">
        <f t="shared" si="41"/>
        <v>2534</v>
      </c>
      <c r="H206" s="150">
        <f t="shared" ref="H206:H269" si="42">SUM(E206:G206)</f>
        <v>18234</v>
      </c>
      <c r="I206" s="151">
        <f>I207+I208</f>
        <v>1700</v>
      </c>
      <c r="J206" s="151">
        <f>J207+J208</f>
        <v>0</v>
      </c>
    </row>
    <row r="207" spans="1:10" ht="22.5" customHeight="1">
      <c r="A207" s="31" t="s">
        <v>582</v>
      </c>
      <c r="B207" s="83" t="s">
        <v>576</v>
      </c>
      <c r="C207" s="83" t="s">
        <v>584</v>
      </c>
      <c r="D207" s="95" t="s">
        <v>184</v>
      </c>
      <c r="E207" s="151">
        <v>1700</v>
      </c>
      <c r="F207" s="151"/>
      <c r="G207" s="151">
        <v>2534</v>
      </c>
      <c r="H207" s="150">
        <f t="shared" si="42"/>
        <v>4234</v>
      </c>
      <c r="I207" s="151">
        <v>1700</v>
      </c>
      <c r="J207" s="151"/>
    </row>
    <row r="208" spans="1:10" ht="20.25" customHeight="1">
      <c r="A208" s="31" t="s">
        <v>634</v>
      </c>
      <c r="B208" s="83" t="s">
        <v>576</v>
      </c>
      <c r="C208" s="83" t="s">
        <v>584</v>
      </c>
      <c r="D208" s="95" t="s">
        <v>184</v>
      </c>
      <c r="E208" s="151"/>
      <c r="F208" s="151">
        <v>14000</v>
      </c>
      <c r="G208" s="151"/>
      <c r="H208" s="150">
        <f t="shared" si="42"/>
        <v>14000</v>
      </c>
      <c r="I208" s="151"/>
      <c r="J208" s="151"/>
    </row>
    <row r="209" spans="1:10" ht="39" customHeight="1">
      <c r="A209" s="173" t="s">
        <v>725</v>
      </c>
      <c r="B209" s="82" t="s">
        <v>759</v>
      </c>
      <c r="C209" s="83"/>
      <c r="D209" s="95"/>
      <c r="E209" s="150">
        <f>E210</f>
        <v>2150</v>
      </c>
      <c r="F209" s="150">
        <f t="shared" ref="F209:G209" si="43">F210</f>
        <v>1749.5</v>
      </c>
      <c r="G209" s="150">
        <f t="shared" si="43"/>
        <v>0</v>
      </c>
      <c r="H209" s="150">
        <f t="shared" si="42"/>
        <v>3899.5</v>
      </c>
      <c r="I209" s="150">
        <f>I210</f>
        <v>0</v>
      </c>
      <c r="J209" s="150">
        <f>J210</f>
        <v>0</v>
      </c>
    </row>
    <row r="210" spans="1:10" ht="24.75" customHeight="1">
      <c r="A210" s="81" t="s">
        <v>640</v>
      </c>
      <c r="B210" s="82" t="s">
        <v>639</v>
      </c>
      <c r="C210" s="83"/>
      <c r="D210" s="95"/>
      <c r="E210" s="150">
        <f>E211+E212</f>
        <v>2150</v>
      </c>
      <c r="F210" s="150">
        <f t="shared" ref="F210:G210" si="44">F211+F212</f>
        <v>1749.5</v>
      </c>
      <c r="G210" s="150">
        <f t="shared" si="44"/>
        <v>0</v>
      </c>
      <c r="H210" s="150">
        <f t="shared" si="42"/>
        <v>3899.5</v>
      </c>
      <c r="I210" s="150">
        <f>I211+I212</f>
        <v>0</v>
      </c>
      <c r="J210" s="150">
        <f>J211+J212</f>
        <v>0</v>
      </c>
    </row>
    <row r="211" spans="1:10" ht="33.75" hidden="1" customHeight="1">
      <c r="A211" s="31"/>
      <c r="B211" s="83"/>
      <c r="C211" s="83"/>
      <c r="D211" s="95"/>
      <c r="E211" s="151"/>
      <c r="F211" s="151"/>
      <c r="G211" s="151"/>
      <c r="H211" s="150">
        <f t="shared" si="42"/>
        <v>0</v>
      </c>
      <c r="I211" s="151"/>
      <c r="J211" s="151"/>
    </row>
    <row r="212" spans="1:10" ht="28.5" customHeight="1">
      <c r="A212" s="31" t="s">
        <v>641</v>
      </c>
      <c r="B212" s="83" t="s">
        <v>639</v>
      </c>
      <c r="C212" s="83" t="s">
        <v>61</v>
      </c>
      <c r="D212" s="95"/>
      <c r="E212" s="151">
        <v>2150</v>
      </c>
      <c r="F212" s="151">
        <f>F213</f>
        <v>1749.5</v>
      </c>
      <c r="G212" s="187">
        <f>G213+G214</f>
        <v>0</v>
      </c>
      <c r="H212" s="150">
        <f t="shared" si="42"/>
        <v>3899.5</v>
      </c>
      <c r="I212" s="151"/>
      <c r="J212" s="151"/>
    </row>
    <row r="213" spans="1:10" ht="21" customHeight="1">
      <c r="A213" s="27" t="s">
        <v>634</v>
      </c>
      <c r="B213" s="34" t="s">
        <v>616</v>
      </c>
      <c r="C213" s="83" t="s">
        <v>61</v>
      </c>
      <c r="D213" s="95" t="s">
        <v>184</v>
      </c>
      <c r="E213" s="151"/>
      <c r="F213" s="151">
        <v>1749.5</v>
      </c>
      <c r="G213" s="151">
        <v>437.4</v>
      </c>
      <c r="H213" s="150"/>
      <c r="I213" s="151"/>
      <c r="J213" s="151"/>
    </row>
    <row r="214" spans="1:10" ht="21" customHeight="1">
      <c r="A214" s="27" t="s">
        <v>633</v>
      </c>
      <c r="B214" s="83" t="s">
        <v>617</v>
      </c>
      <c r="C214" s="83" t="s">
        <v>61</v>
      </c>
      <c r="D214" s="95" t="s">
        <v>184</v>
      </c>
      <c r="E214" s="151">
        <v>2150</v>
      </c>
      <c r="F214" s="151"/>
      <c r="G214" s="151">
        <v>-437.4</v>
      </c>
      <c r="H214" s="150"/>
      <c r="I214" s="151"/>
      <c r="J214" s="151"/>
    </row>
    <row r="215" spans="1:10" ht="26.25" customHeight="1">
      <c r="A215" s="81" t="s">
        <v>462</v>
      </c>
      <c r="B215" s="83"/>
      <c r="C215" s="88"/>
      <c r="D215" s="95"/>
      <c r="E215" s="150">
        <f>SUM(E13,E28,E31,E65,E68,E72,E76,E80,E84,E92,E133,E144,E151,E164,E172,E183,E201,E205,E209)</f>
        <v>962772.6</v>
      </c>
      <c r="F215" s="150">
        <f>F13+F28+F31+F65+F68+F72+F76+F80+F84+F92+F133+F144+F151+F164+F172+F183+F201+F205+F209</f>
        <v>27028.9</v>
      </c>
      <c r="G215" s="150">
        <f>G13+G28+G31+G65+G68+G72+G76+G80+G84+G92+G133+G144+G151+G164+G172+G183+G201+G205+G209</f>
        <v>7714</v>
      </c>
      <c r="H215" s="150">
        <f t="shared" si="42"/>
        <v>997515.5</v>
      </c>
      <c r="I215" s="150">
        <f>SUM(I13,I28,I31,I65,I68,I72,I76,I80,I84,I92,I133,I144,I151,I164,I172,I183,I201,I205,I209)</f>
        <v>854111.29999999993</v>
      </c>
      <c r="J215" s="150">
        <f>SUM(J13,J28,J31,J65,J68,J72,J76,J80,J84,J92,J133,J144,J151,J164,J172,J183,J201,J205,J209)</f>
        <v>859074.5</v>
      </c>
    </row>
    <row r="216" spans="1:10" ht="24.75" customHeight="1">
      <c r="A216" s="81" t="s">
        <v>135</v>
      </c>
      <c r="B216" s="98"/>
      <c r="C216" s="98"/>
      <c r="D216" s="162"/>
      <c r="E216" s="153">
        <f>SUM(E217,E220,E223,E226,E231,E233,E236,E238)</f>
        <v>69771.5</v>
      </c>
      <c r="F216" s="153">
        <f t="shared" ref="F216:G216" si="45">SUM(F217,F220,F223,F226,F231,F233,F236,F238)</f>
        <v>-0.5</v>
      </c>
      <c r="G216" s="153">
        <f t="shared" si="45"/>
        <v>0</v>
      </c>
      <c r="H216" s="150">
        <f t="shared" si="42"/>
        <v>69771</v>
      </c>
      <c r="I216" s="153">
        <f>SUM(I217,I220,I223,I226,I231,I233,I236,I238)</f>
        <v>69495.600000000006</v>
      </c>
      <c r="J216" s="153">
        <f>SUM(J217,J220,J223,J226,J231,J233,J236,J238)</f>
        <v>69518.399999999994</v>
      </c>
    </row>
    <row r="217" spans="1:10" ht="39" customHeight="1">
      <c r="A217" s="81" t="s">
        <v>137</v>
      </c>
      <c r="B217" s="82"/>
      <c r="C217" s="82" t="s">
        <v>138</v>
      </c>
      <c r="D217" s="158"/>
      <c r="E217" s="150">
        <f>SUM(E219)</f>
        <v>2332</v>
      </c>
      <c r="F217" s="150"/>
      <c r="G217" s="150"/>
      <c r="H217" s="150">
        <f t="shared" si="42"/>
        <v>2332</v>
      </c>
      <c r="I217" s="150">
        <f>SUM(I219)</f>
        <v>2332</v>
      </c>
      <c r="J217" s="150">
        <f>SUM(J219)</f>
        <v>2332</v>
      </c>
    </row>
    <row r="218" spans="1:10" ht="31.5" customHeight="1">
      <c r="A218" s="81" t="s">
        <v>282</v>
      </c>
      <c r="B218" s="82" t="s">
        <v>231</v>
      </c>
      <c r="C218" s="82" t="s">
        <v>138</v>
      </c>
      <c r="D218" s="158"/>
      <c r="E218" s="150">
        <f>SUM(E219)</f>
        <v>2332</v>
      </c>
      <c r="F218" s="150"/>
      <c r="G218" s="150"/>
      <c r="H218" s="150">
        <f t="shared" si="42"/>
        <v>2332</v>
      </c>
      <c r="I218" s="150">
        <f>SUM(I219)</f>
        <v>2332</v>
      </c>
      <c r="J218" s="150">
        <f>SUM(J219)</f>
        <v>2332</v>
      </c>
    </row>
    <row r="219" spans="1:10" ht="26.25" customHeight="1">
      <c r="A219" s="31" t="s">
        <v>139</v>
      </c>
      <c r="B219" s="83" t="s">
        <v>232</v>
      </c>
      <c r="C219" s="83" t="s">
        <v>138</v>
      </c>
      <c r="D219" s="95"/>
      <c r="E219" s="151">
        <v>2332</v>
      </c>
      <c r="F219" s="151"/>
      <c r="G219" s="151"/>
      <c r="H219" s="150">
        <f t="shared" si="42"/>
        <v>2332</v>
      </c>
      <c r="I219" s="151">
        <v>2332</v>
      </c>
      <c r="J219" s="151">
        <v>2332</v>
      </c>
    </row>
    <row r="220" spans="1:10" ht="39" customHeight="1">
      <c r="A220" s="81" t="s">
        <v>181</v>
      </c>
      <c r="B220" s="82"/>
      <c r="C220" s="82" t="s">
        <v>312</v>
      </c>
      <c r="D220" s="158"/>
      <c r="E220" s="150">
        <f>SUM(E222)</f>
        <v>2006</v>
      </c>
      <c r="F220" s="150"/>
      <c r="G220" s="150"/>
      <c r="H220" s="150">
        <f t="shared" si="42"/>
        <v>2006</v>
      </c>
      <c r="I220" s="150">
        <f>SUM(I222)</f>
        <v>2006</v>
      </c>
      <c r="J220" s="150">
        <f>SUM(J222)</f>
        <v>2006</v>
      </c>
    </row>
    <row r="221" spans="1:10" ht="31.5" customHeight="1">
      <c r="A221" s="81" t="s">
        <v>282</v>
      </c>
      <c r="B221" s="82" t="s">
        <v>231</v>
      </c>
      <c r="C221" s="82" t="s">
        <v>312</v>
      </c>
      <c r="D221" s="158"/>
      <c r="E221" s="150">
        <f>SUM(E222)</f>
        <v>2006</v>
      </c>
      <c r="F221" s="150"/>
      <c r="G221" s="150"/>
      <c r="H221" s="150">
        <f t="shared" si="42"/>
        <v>2006</v>
      </c>
      <c r="I221" s="150">
        <f>SUM(I222)</f>
        <v>2006</v>
      </c>
      <c r="J221" s="150">
        <f>SUM(J222)</f>
        <v>2006</v>
      </c>
    </row>
    <row r="222" spans="1:10" ht="31.5" customHeight="1">
      <c r="A222" s="31" t="s">
        <v>311</v>
      </c>
      <c r="B222" s="83" t="s">
        <v>235</v>
      </c>
      <c r="C222" s="83" t="s">
        <v>312</v>
      </c>
      <c r="D222" s="95"/>
      <c r="E222" s="151">
        <v>2006</v>
      </c>
      <c r="F222" s="151"/>
      <c r="G222" s="151"/>
      <c r="H222" s="150">
        <f t="shared" si="42"/>
        <v>2006</v>
      </c>
      <c r="I222" s="151">
        <v>2006</v>
      </c>
      <c r="J222" s="151">
        <v>2006</v>
      </c>
    </row>
    <row r="223" spans="1:10" ht="36" customHeight="1">
      <c r="A223" s="81" t="s">
        <v>313</v>
      </c>
      <c r="B223" s="82"/>
      <c r="C223" s="82" t="s">
        <v>314</v>
      </c>
      <c r="D223" s="158"/>
      <c r="E223" s="150">
        <f>SUM(E224)</f>
        <v>42152</v>
      </c>
      <c r="F223" s="150"/>
      <c r="G223" s="150"/>
      <c r="H223" s="150">
        <f t="shared" si="42"/>
        <v>42152</v>
      </c>
      <c r="I223" s="150">
        <f>SUM(I224)</f>
        <v>41915</v>
      </c>
      <c r="J223" s="150">
        <f>SUM(J224)</f>
        <v>41921</v>
      </c>
    </row>
    <row r="224" spans="1:10" ht="24" customHeight="1">
      <c r="A224" s="81" t="s">
        <v>283</v>
      </c>
      <c r="B224" s="82" t="s">
        <v>239</v>
      </c>
      <c r="C224" s="82" t="s">
        <v>314</v>
      </c>
      <c r="D224" s="158"/>
      <c r="E224" s="150">
        <f>SUM(E225:E225)</f>
        <v>42152</v>
      </c>
      <c r="F224" s="150"/>
      <c r="G224" s="150"/>
      <c r="H224" s="150">
        <f t="shared" si="42"/>
        <v>42152</v>
      </c>
      <c r="I224" s="150">
        <f>SUM(I225:I225)</f>
        <v>41915</v>
      </c>
      <c r="J224" s="150">
        <f>SUM(J225:J225)</f>
        <v>41921</v>
      </c>
    </row>
    <row r="225" spans="1:10" ht="20.25" customHeight="1">
      <c r="A225" s="31" t="s">
        <v>182</v>
      </c>
      <c r="B225" s="83" t="s">
        <v>243</v>
      </c>
      <c r="C225" s="83" t="s">
        <v>314</v>
      </c>
      <c r="D225" s="162"/>
      <c r="E225" s="151">
        <v>42152</v>
      </c>
      <c r="F225" s="151"/>
      <c r="G225" s="151"/>
      <c r="H225" s="150">
        <f t="shared" si="42"/>
        <v>42152</v>
      </c>
      <c r="I225" s="151">
        <v>41915</v>
      </c>
      <c r="J225" s="151">
        <v>41921</v>
      </c>
    </row>
    <row r="226" spans="1:10" ht="37.5" customHeight="1">
      <c r="A226" s="89" t="s">
        <v>331</v>
      </c>
      <c r="B226" s="82"/>
      <c r="C226" s="82" t="s">
        <v>316</v>
      </c>
      <c r="D226" s="158"/>
      <c r="E226" s="150">
        <f>SUM(E227,E229)</f>
        <v>10412</v>
      </c>
      <c r="F226" s="150"/>
      <c r="G226" s="150"/>
      <c r="H226" s="150">
        <f t="shared" si="42"/>
        <v>10412</v>
      </c>
      <c r="I226" s="150">
        <f>SUM(I227,I229)</f>
        <v>10392</v>
      </c>
      <c r="J226" s="150">
        <f>SUM(J227,J229)</f>
        <v>10392</v>
      </c>
    </row>
    <row r="227" spans="1:10" ht="18" customHeight="1">
      <c r="A227" s="81" t="s">
        <v>281</v>
      </c>
      <c r="B227" s="82" t="s">
        <v>239</v>
      </c>
      <c r="C227" s="82" t="s">
        <v>316</v>
      </c>
      <c r="D227" s="158"/>
      <c r="E227" s="150">
        <f>SUM(E228)</f>
        <v>8407</v>
      </c>
      <c r="F227" s="150"/>
      <c r="G227" s="150"/>
      <c r="H227" s="150">
        <f t="shared" si="42"/>
        <v>8407</v>
      </c>
      <c r="I227" s="150">
        <f>SUM(I228)</f>
        <v>8387</v>
      </c>
      <c r="J227" s="150">
        <f>SUM(J228)</f>
        <v>8387</v>
      </c>
    </row>
    <row r="228" spans="1:10" ht="27.75" customHeight="1">
      <c r="A228" s="84" t="s">
        <v>191</v>
      </c>
      <c r="B228" s="83" t="s">
        <v>264</v>
      </c>
      <c r="C228" s="83" t="s">
        <v>316</v>
      </c>
      <c r="D228" s="95"/>
      <c r="E228" s="151">
        <v>8407</v>
      </c>
      <c r="F228" s="151"/>
      <c r="G228" s="151"/>
      <c r="H228" s="150">
        <f t="shared" si="42"/>
        <v>8407</v>
      </c>
      <c r="I228" s="151">
        <v>8387</v>
      </c>
      <c r="J228" s="151">
        <v>8387</v>
      </c>
    </row>
    <row r="229" spans="1:10" ht="25.5" customHeight="1">
      <c r="A229" s="81" t="s">
        <v>280</v>
      </c>
      <c r="B229" s="82" t="s">
        <v>38</v>
      </c>
      <c r="C229" s="82" t="s">
        <v>316</v>
      </c>
      <c r="D229" s="95"/>
      <c r="E229" s="150">
        <f>SUM(E230)</f>
        <v>2005</v>
      </c>
      <c r="F229" s="150">
        <f>F231</f>
        <v>-0.5</v>
      </c>
      <c r="G229" s="150"/>
      <c r="H229" s="150">
        <f t="shared" si="42"/>
        <v>2004.5</v>
      </c>
      <c r="I229" s="150">
        <f>SUM(I230)</f>
        <v>2005</v>
      </c>
      <c r="J229" s="150">
        <f>SUM(J230)</f>
        <v>2005</v>
      </c>
    </row>
    <row r="230" spans="1:10" ht="30" customHeight="1">
      <c r="A230" s="31" t="s">
        <v>192</v>
      </c>
      <c r="B230" s="83" t="s">
        <v>246</v>
      </c>
      <c r="C230" s="83" t="s">
        <v>316</v>
      </c>
      <c r="D230" s="95"/>
      <c r="E230" s="151">
        <v>2005</v>
      </c>
      <c r="F230" s="151"/>
      <c r="G230" s="151"/>
      <c r="H230" s="150">
        <f t="shared" si="42"/>
        <v>2005</v>
      </c>
      <c r="I230" s="151">
        <v>2005</v>
      </c>
      <c r="J230" s="151">
        <v>2005</v>
      </c>
    </row>
    <row r="231" spans="1:10" ht="27" customHeight="1">
      <c r="A231" s="81" t="s">
        <v>280</v>
      </c>
      <c r="B231" s="83" t="s">
        <v>253</v>
      </c>
      <c r="C231" s="83" t="s">
        <v>129</v>
      </c>
      <c r="D231" s="95"/>
      <c r="E231" s="150">
        <f>E232</f>
        <v>403.5</v>
      </c>
      <c r="F231" s="150">
        <f>F232</f>
        <v>-0.5</v>
      </c>
      <c r="G231" s="150"/>
      <c r="H231" s="150">
        <f t="shared" si="42"/>
        <v>403</v>
      </c>
      <c r="I231" s="150">
        <f>I232</f>
        <v>419.6</v>
      </c>
      <c r="J231" s="150">
        <f>J232</f>
        <v>436.4</v>
      </c>
    </row>
    <row r="232" spans="1:10" ht="20.25" customHeight="1">
      <c r="A232" s="17" t="s">
        <v>193</v>
      </c>
      <c r="B232" s="83" t="s">
        <v>254</v>
      </c>
      <c r="C232" s="83" t="s">
        <v>129</v>
      </c>
      <c r="D232" s="95"/>
      <c r="E232" s="151">
        <v>403.5</v>
      </c>
      <c r="F232" s="151">
        <v>-0.5</v>
      </c>
      <c r="G232" s="151"/>
      <c r="H232" s="150">
        <f t="shared" si="42"/>
        <v>403</v>
      </c>
      <c r="I232" s="151">
        <v>419.6</v>
      </c>
      <c r="J232" s="151">
        <v>436.4</v>
      </c>
    </row>
    <row r="233" spans="1:10" ht="22.5" customHeight="1">
      <c r="A233" s="81" t="s">
        <v>284</v>
      </c>
      <c r="B233" s="82" t="s">
        <v>239</v>
      </c>
      <c r="C233" s="82" t="s">
        <v>341</v>
      </c>
      <c r="D233" s="158"/>
      <c r="E233" s="150">
        <f t="shared" ref="E233:J234" si="46">SUM(E234)</f>
        <v>7224</v>
      </c>
      <c r="F233" s="150"/>
      <c r="G233" s="150"/>
      <c r="H233" s="150">
        <f t="shared" si="42"/>
        <v>7224</v>
      </c>
      <c r="I233" s="150">
        <f t="shared" si="46"/>
        <v>7189</v>
      </c>
      <c r="J233" s="150">
        <f t="shared" si="46"/>
        <v>7189</v>
      </c>
    </row>
    <row r="234" spans="1:10" ht="23.25" customHeight="1">
      <c r="A234" s="81" t="s">
        <v>281</v>
      </c>
      <c r="B234" s="83" t="s">
        <v>268</v>
      </c>
      <c r="C234" s="83" t="s">
        <v>341</v>
      </c>
      <c r="D234" s="95"/>
      <c r="E234" s="151">
        <f t="shared" si="46"/>
        <v>7224</v>
      </c>
      <c r="F234" s="151"/>
      <c r="G234" s="151"/>
      <c r="H234" s="150">
        <f t="shared" si="42"/>
        <v>7224</v>
      </c>
      <c r="I234" s="151">
        <f t="shared" si="46"/>
        <v>7189</v>
      </c>
      <c r="J234" s="151">
        <f t="shared" si="46"/>
        <v>7189</v>
      </c>
    </row>
    <row r="235" spans="1:10" ht="42" customHeight="1">
      <c r="A235" s="31" t="s">
        <v>140</v>
      </c>
      <c r="B235" s="83" t="s">
        <v>268</v>
      </c>
      <c r="C235" s="83" t="s">
        <v>341</v>
      </c>
      <c r="D235" s="162"/>
      <c r="E235" s="151">
        <v>7224</v>
      </c>
      <c r="F235" s="151"/>
      <c r="G235" s="151"/>
      <c r="H235" s="150">
        <f t="shared" si="42"/>
        <v>7224</v>
      </c>
      <c r="I235" s="151">
        <v>7189</v>
      </c>
      <c r="J235" s="151">
        <v>7189</v>
      </c>
    </row>
    <row r="236" spans="1:10" ht="21.75" customHeight="1">
      <c r="A236" s="81" t="s">
        <v>281</v>
      </c>
      <c r="B236" s="82" t="s">
        <v>361</v>
      </c>
      <c r="C236" s="82" t="s">
        <v>51</v>
      </c>
      <c r="D236" s="158"/>
      <c r="E236" s="150">
        <f>SUM(E237)</f>
        <v>3397</v>
      </c>
      <c r="F236" s="150"/>
      <c r="G236" s="150"/>
      <c r="H236" s="150">
        <f t="shared" si="42"/>
        <v>3397</v>
      </c>
      <c r="I236" s="150">
        <f>SUM(I237)</f>
        <v>3397</v>
      </c>
      <c r="J236" s="150">
        <f>SUM(J237)</f>
        <v>3397</v>
      </c>
    </row>
    <row r="237" spans="1:10" ht="30" customHeight="1">
      <c r="A237" s="17" t="s">
        <v>31</v>
      </c>
      <c r="B237" s="83" t="s">
        <v>362</v>
      </c>
      <c r="C237" s="83" t="s">
        <v>51</v>
      </c>
      <c r="D237" s="95"/>
      <c r="E237" s="151">
        <v>3397</v>
      </c>
      <c r="F237" s="151"/>
      <c r="G237" s="151"/>
      <c r="H237" s="150">
        <f t="shared" si="42"/>
        <v>3397</v>
      </c>
      <c r="I237" s="151">
        <v>3397</v>
      </c>
      <c r="J237" s="151">
        <v>3397</v>
      </c>
    </row>
    <row r="238" spans="1:10" ht="21" customHeight="1">
      <c r="A238" s="81" t="s">
        <v>281</v>
      </c>
      <c r="B238" s="82" t="s">
        <v>239</v>
      </c>
      <c r="C238" s="82" t="s">
        <v>100</v>
      </c>
      <c r="D238" s="158"/>
      <c r="E238" s="150">
        <f>SUM(E239)</f>
        <v>1845</v>
      </c>
      <c r="F238" s="150"/>
      <c r="G238" s="150"/>
      <c r="H238" s="150">
        <f t="shared" si="42"/>
        <v>1845</v>
      </c>
      <c r="I238" s="150">
        <f>SUM(I239)</f>
        <v>1845</v>
      </c>
      <c r="J238" s="150">
        <f>SUM(J239)</f>
        <v>1845</v>
      </c>
    </row>
    <row r="239" spans="1:10" ht="27" customHeight="1">
      <c r="A239" s="17" t="s">
        <v>199</v>
      </c>
      <c r="B239" s="83" t="s">
        <v>366</v>
      </c>
      <c r="C239" s="83" t="s">
        <v>100</v>
      </c>
      <c r="D239" s="95"/>
      <c r="E239" s="151">
        <v>1845</v>
      </c>
      <c r="F239" s="151"/>
      <c r="G239" s="151"/>
      <c r="H239" s="150">
        <f t="shared" si="42"/>
        <v>1845</v>
      </c>
      <c r="I239" s="151">
        <v>1845</v>
      </c>
      <c r="J239" s="151">
        <v>1845</v>
      </c>
    </row>
    <row r="240" spans="1:10" ht="19.5" customHeight="1">
      <c r="A240" s="13" t="s">
        <v>15</v>
      </c>
      <c r="B240" s="83"/>
      <c r="C240" s="83"/>
      <c r="D240" s="95"/>
      <c r="E240" s="150">
        <f>SUM(E243,E246,E248,E252,E254,E256)+E241+E250</f>
        <v>46159.199999999997</v>
      </c>
      <c r="F240" s="150">
        <f t="shared" ref="F240:G240" si="47">SUM(F243,F246,F248,F252,F254,F256)+F241+F250</f>
        <v>0</v>
      </c>
      <c r="G240" s="150">
        <f t="shared" si="47"/>
        <v>3852</v>
      </c>
      <c r="H240" s="150">
        <f t="shared" si="42"/>
        <v>50011.199999999997</v>
      </c>
      <c r="I240" s="150">
        <f>SUM(I243,I246,I248,I252,I254,I256)+I241</f>
        <v>45069.8</v>
      </c>
      <c r="J240" s="150">
        <f>SUM(J243,J246,J248,J252,J254,J256)+J241</f>
        <v>45184.1</v>
      </c>
    </row>
    <row r="241" spans="1:10" ht="22.5" hidden="1" customHeight="1">
      <c r="A241" s="99" t="s">
        <v>637</v>
      </c>
      <c r="B241" s="100"/>
      <c r="C241" s="101" t="s">
        <v>623</v>
      </c>
      <c r="D241" s="95"/>
      <c r="E241" s="154">
        <f>E242</f>
        <v>0</v>
      </c>
      <c r="F241" s="154"/>
      <c r="G241" s="154"/>
      <c r="H241" s="150">
        <f t="shared" si="42"/>
        <v>0</v>
      </c>
      <c r="I241" s="154"/>
      <c r="J241" s="154">
        <f>J242</f>
        <v>0</v>
      </c>
    </row>
    <row r="242" spans="1:10" ht="34.5" hidden="1" customHeight="1">
      <c r="A242" s="31" t="s">
        <v>185</v>
      </c>
      <c r="B242" s="100" t="s">
        <v>636</v>
      </c>
      <c r="C242" s="100" t="s">
        <v>623</v>
      </c>
      <c r="D242" s="95"/>
      <c r="E242" s="96"/>
      <c r="F242" s="96"/>
      <c r="G242" s="96"/>
      <c r="H242" s="150">
        <f t="shared" si="42"/>
        <v>0</v>
      </c>
      <c r="I242" s="96"/>
      <c r="J242" s="96"/>
    </row>
    <row r="243" spans="1:10" ht="18.75" customHeight="1">
      <c r="A243" s="102" t="s">
        <v>40</v>
      </c>
      <c r="B243" s="82"/>
      <c r="C243" s="82" t="s">
        <v>39</v>
      </c>
      <c r="D243" s="95"/>
      <c r="E243" s="150">
        <f t="shared" ref="E243:J244" si="48">SUM(E244)</f>
        <v>1430</v>
      </c>
      <c r="F243" s="150"/>
      <c r="G243" s="150"/>
      <c r="H243" s="150">
        <f t="shared" si="42"/>
        <v>1430</v>
      </c>
      <c r="I243" s="150">
        <f t="shared" si="48"/>
        <v>772</v>
      </c>
      <c r="J243" s="150">
        <f t="shared" si="48"/>
        <v>772</v>
      </c>
    </row>
    <row r="244" spans="1:10" ht="30" customHeight="1">
      <c r="A244" s="102" t="s">
        <v>383</v>
      </c>
      <c r="B244" s="82" t="s">
        <v>248</v>
      </c>
      <c r="C244" s="82" t="s">
        <v>39</v>
      </c>
      <c r="D244" s="95"/>
      <c r="E244" s="151">
        <f t="shared" si="48"/>
        <v>1430</v>
      </c>
      <c r="F244" s="151"/>
      <c r="G244" s="151"/>
      <c r="H244" s="150">
        <f t="shared" si="42"/>
        <v>1430</v>
      </c>
      <c r="I244" s="151">
        <f t="shared" si="48"/>
        <v>772</v>
      </c>
      <c r="J244" s="151">
        <f t="shared" si="48"/>
        <v>772</v>
      </c>
    </row>
    <row r="245" spans="1:10" ht="20.25" customHeight="1">
      <c r="A245" s="103" t="s">
        <v>176</v>
      </c>
      <c r="B245" s="83" t="s">
        <v>469</v>
      </c>
      <c r="C245" s="83" t="s">
        <v>39</v>
      </c>
      <c r="D245" s="95"/>
      <c r="E245" s="151">
        <v>1430</v>
      </c>
      <c r="F245" s="151"/>
      <c r="G245" s="151"/>
      <c r="H245" s="150">
        <f t="shared" si="42"/>
        <v>1430</v>
      </c>
      <c r="I245" s="151">
        <v>772</v>
      </c>
      <c r="J245" s="151">
        <v>772</v>
      </c>
    </row>
    <row r="246" spans="1:10" ht="24" customHeight="1">
      <c r="A246" s="81" t="s">
        <v>29</v>
      </c>
      <c r="B246" s="82" t="s">
        <v>250</v>
      </c>
      <c r="C246" s="82" t="s">
        <v>317</v>
      </c>
      <c r="D246" s="158"/>
      <c r="E246" s="150">
        <f>E247</f>
        <v>3000</v>
      </c>
      <c r="F246" s="150"/>
      <c r="G246" s="150"/>
      <c r="H246" s="150">
        <f t="shared" si="42"/>
        <v>3000</v>
      </c>
      <c r="I246" s="150">
        <f>I247</f>
        <v>3000</v>
      </c>
      <c r="J246" s="150">
        <f>J247</f>
        <v>3000</v>
      </c>
    </row>
    <row r="247" spans="1:10" ht="19.5" customHeight="1">
      <c r="A247" s="31" t="s">
        <v>318</v>
      </c>
      <c r="B247" s="83" t="s">
        <v>251</v>
      </c>
      <c r="C247" s="83" t="s">
        <v>317</v>
      </c>
      <c r="D247" s="95"/>
      <c r="E247" s="151">
        <v>3000</v>
      </c>
      <c r="F247" s="151"/>
      <c r="G247" s="151"/>
      <c r="H247" s="150">
        <f t="shared" si="42"/>
        <v>3000</v>
      </c>
      <c r="I247" s="151">
        <v>3000</v>
      </c>
      <c r="J247" s="151">
        <v>3000</v>
      </c>
    </row>
    <row r="248" spans="1:10" ht="36">
      <c r="A248" s="10" t="s">
        <v>198</v>
      </c>
      <c r="B248" s="82" t="s">
        <v>351</v>
      </c>
      <c r="C248" s="82" t="s">
        <v>323</v>
      </c>
      <c r="D248" s="158"/>
      <c r="E248" s="150">
        <f>SUM(E249)</f>
        <v>3122.8</v>
      </c>
      <c r="F248" s="150"/>
      <c r="G248" s="150"/>
      <c r="H248" s="150">
        <f t="shared" si="42"/>
        <v>3122.8</v>
      </c>
      <c r="I248" s="150">
        <f>SUM(I249)</f>
        <v>3262.7</v>
      </c>
      <c r="J248" s="150">
        <f>SUM(J249)</f>
        <v>3377</v>
      </c>
    </row>
    <row r="249" spans="1:10" ht="21" customHeight="1">
      <c r="A249" s="17" t="s">
        <v>82</v>
      </c>
      <c r="B249" s="83" t="s">
        <v>351</v>
      </c>
      <c r="C249" s="83" t="s">
        <v>323</v>
      </c>
      <c r="D249" s="95" t="s">
        <v>83</v>
      </c>
      <c r="E249" s="151">
        <v>3122.8</v>
      </c>
      <c r="F249" s="151"/>
      <c r="G249" s="151"/>
      <c r="H249" s="150">
        <f t="shared" si="42"/>
        <v>3122.8</v>
      </c>
      <c r="I249" s="151">
        <v>3262.7</v>
      </c>
      <c r="J249" s="151">
        <v>3377</v>
      </c>
    </row>
    <row r="250" spans="1:10" ht="21" customHeight="1">
      <c r="A250" s="215" t="s">
        <v>780</v>
      </c>
      <c r="B250" s="34" t="s">
        <v>784</v>
      </c>
      <c r="C250" s="34" t="s">
        <v>782</v>
      </c>
      <c r="D250" s="95"/>
      <c r="E250" s="151"/>
      <c r="F250" s="151"/>
      <c r="G250" s="151">
        <f>G251</f>
        <v>3852</v>
      </c>
      <c r="H250" s="150">
        <f t="shared" si="42"/>
        <v>3852</v>
      </c>
      <c r="I250" s="151"/>
      <c r="J250" s="151"/>
    </row>
    <row r="251" spans="1:10" ht="31.5" customHeight="1">
      <c r="A251" s="29" t="s">
        <v>785</v>
      </c>
      <c r="B251" s="219" t="s">
        <v>784</v>
      </c>
      <c r="C251" s="219" t="s">
        <v>781</v>
      </c>
      <c r="D251" s="95" t="s">
        <v>788</v>
      </c>
      <c r="E251" s="151"/>
      <c r="F251" s="151"/>
      <c r="G251" s="151">
        <v>3852</v>
      </c>
      <c r="H251" s="150">
        <f t="shared" si="42"/>
        <v>3852</v>
      </c>
      <c r="I251" s="151"/>
      <c r="J251" s="151"/>
    </row>
    <row r="252" spans="1:10" ht="22.5" customHeight="1">
      <c r="A252" s="81" t="s">
        <v>304</v>
      </c>
      <c r="B252" s="82" t="s">
        <v>373</v>
      </c>
      <c r="C252" s="82" t="s">
        <v>338</v>
      </c>
      <c r="D252" s="158"/>
      <c r="E252" s="150">
        <f>SUM(E253)</f>
        <v>4000</v>
      </c>
      <c r="F252" s="150"/>
      <c r="G252" s="150"/>
      <c r="H252" s="150">
        <f t="shared" si="42"/>
        <v>4000</v>
      </c>
      <c r="I252" s="150">
        <f>SUM(I253)</f>
        <v>4000</v>
      </c>
      <c r="J252" s="150">
        <f>SUM(J253)</f>
        <v>4000</v>
      </c>
    </row>
    <row r="253" spans="1:10" ht="25.5" customHeight="1">
      <c r="A253" s="31" t="s">
        <v>174</v>
      </c>
      <c r="B253" s="83" t="s">
        <v>374</v>
      </c>
      <c r="C253" s="83" t="s">
        <v>338</v>
      </c>
      <c r="D253" s="95" t="s">
        <v>81</v>
      </c>
      <c r="E253" s="151">
        <v>4000</v>
      </c>
      <c r="F253" s="151"/>
      <c r="G253" s="151"/>
      <c r="H253" s="150">
        <f t="shared" si="42"/>
        <v>4000</v>
      </c>
      <c r="I253" s="151">
        <v>4000</v>
      </c>
      <c r="J253" s="151">
        <v>4000</v>
      </c>
    </row>
    <row r="254" spans="1:10" ht="29.25" customHeight="1">
      <c r="A254" s="93" t="s">
        <v>101</v>
      </c>
      <c r="B254" s="82" t="s">
        <v>376</v>
      </c>
      <c r="C254" s="82" t="s">
        <v>337</v>
      </c>
      <c r="D254" s="158"/>
      <c r="E254" s="150">
        <f>SUM(E255)</f>
        <v>0</v>
      </c>
      <c r="F254" s="150"/>
      <c r="G254" s="150"/>
      <c r="H254" s="150">
        <f t="shared" si="42"/>
        <v>0</v>
      </c>
      <c r="I254" s="150">
        <f>SUM(I255)</f>
        <v>350</v>
      </c>
      <c r="J254" s="150">
        <f>SUM(J255)</f>
        <v>350</v>
      </c>
    </row>
    <row r="255" spans="1:10" ht="19.5" customHeight="1">
      <c r="A255" s="9" t="s">
        <v>296</v>
      </c>
      <c r="B255" s="83" t="s">
        <v>376</v>
      </c>
      <c r="C255" s="83" t="s">
        <v>337</v>
      </c>
      <c r="D255" s="95" t="s">
        <v>78</v>
      </c>
      <c r="E255" s="151">
        <v>0</v>
      </c>
      <c r="F255" s="151"/>
      <c r="G255" s="151"/>
      <c r="H255" s="150">
        <f t="shared" si="42"/>
        <v>0</v>
      </c>
      <c r="I255" s="151">
        <v>350</v>
      </c>
      <c r="J255" s="151">
        <v>350</v>
      </c>
    </row>
    <row r="256" spans="1:10" ht="49.5" customHeight="1">
      <c r="A256" s="10" t="s">
        <v>168</v>
      </c>
      <c r="B256" s="82"/>
      <c r="C256" s="82" t="s">
        <v>167</v>
      </c>
      <c r="D256" s="158"/>
      <c r="E256" s="150">
        <f>SUM(E257)</f>
        <v>34606.400000000001</v>
      </c>
      <c r="F256" s="150"/>
      <c r="G256" s="150"/>
      <c r="H256" s="150">
        <f t="shared" si="42"/>
        <v>34606.400000000001</v>
      </c>
      <c r="I256" s="150">
        <f>SUM(I257)</f>
        <v>33685.1</v>
      </c>
      <c r="J256" s="150">
        <f>SUM(J257)</f>
        <v>33685.1</v>
      </c>
    </row>
    <row r="257" spans="1:10" ht="42.75" hidden="1" customHeight="1">
      <c r="A257" s="93" t="s">
        <v>292</v>
      </c>
      <c r="B257" s="82"/>
      <c r="C257" s="82" t="s">
        <v>102</v>
      </c>
      <c r="D257" s="158"/>
      <c r="E257" s="150">
        <f>E258</f>
        <v>34606.400000000001</v>
      </c>
      <c r="F257" s="150"/>
      <c r="G257" s="150"/>
      <c r="H257" s="150">
        <f t="shared" si="42"/>
        <v>34606.400000000001</v>
      </c>
      <c r="I257" s="150">
        <f>I258</f>
        <v>33685.1</v>
      </c>
      <c r="J257" s="150">
        <f>J258</f>
        <v>33685.1</v>
      </c>
    </row>
    <row r="258" spans="1:10" ht="21" hidden="1" customHeight="1">
      <c r="A258" s="81" t="s">
        <v>15</v>
      </c>
      <c r="B258" s="82" t="s">
        <v>249</v>
      </c>
      <c r="C258" s="82" t="s">
        <v>102</v>
      </c>
      <c r="D258" s="158"/>
      <c r="E258" s="150">
        <f>SUM(E259,E264)</f>
        <v>34606.400000000001</v>
      </c>
      <c r="F258" s="150"/>
      <c r="G258" s="150"/>
      <c r="H258" s="150">
        <f t="shared" si="42"/>
        <v>34606.400000000001</v>
      </c>
      <c r="I258" s="150">
        <f>SUM(I259,I264)</f>
        <v>33685.1</v>
      </c>
      <c r="J258" s="150">
        <f>SUM(J259,J264)</f>
        <v>33685.1</v>
      </c>
    </row>
    <row r="259" spans="1:10" ht="25.5" hidden="1" customHeight="1">
      <c r="A259" s="10" t="s">
        <v>68</v>
      </c>
      <c r="B259" s="82" t="s">
        <v>267</v>
      </c>
      <c r="C259" s="82" t="s">
        <v>102</v>
      </c>
      <c r="D259" s="158"/>
      <c r="E259" s="150">
        <f>SUM(E260,E262)</f>
        <v>24089.7</v>
      </c>
      <c r="F259" s="150"/>
      <c r="G259" s="150"/>
      <c r="H259" s="150">
        <f t="shared" si="42"/>
        <v>24089.7</v>
      </c>
      <c r="I259" s="150">
        <f>SUM(I260,I262)</f>
        <v>23193.1</v>
      </c>
      <c r="J259" s="150">
        <f>SUM(J260,J262)</f>
        <v>23193.1</v>
      </c>
    </row>
    <row r="260" spans="1:10" ht="38.25" hidden="1" customHeight="1">
      <c r="A260" s="97" t="s">
        <v>71</v>
      </c>
      <c r="B260" s="83" t="s">
        <v>459</v>
      </c>
      <c r="C260" s="83" t="s">
        <v>102</v>
      </c>
      <c r="D260" s="95"/>
      <c r="E260" s="151">
        <f>SUM(E261)</f>
        <v>2089.6999999999998</v>
      </c>
      <c r="F260" s="151"/>
      <c r="G260" s="151"/>
      <c r="H260" s="150">
        <f t="shared" si="42"/>
        <v>2089.6999999999998</v>
      </c>
      <c r="I260" s="151">
        <f>SUM(I261)</f>
        <v>1193.0999999999999</v>
      </c>
      <c r="J260" s="151">
        <f>SUM(J261)</f>
        <v>1193.0999999999999</v>
      </c>
    </row>
    <row r="261" spans="1:10" ht="25.5" hidden="1" customHeight="1">
      <c r="A261" s="97" t="s">
        <v>325</v>
      </c>
      <c r="B261" s="83" t="s">
        <v>459</v>
      </c>
      <c r="C261" s="83" t="s">
        <v>102</v>
      </c>
      <c r="D261" s="95" t="s">
        <v>324</v>
      </c>
      <c r="E261" s="96">
        <v>2089.6999999999998</v>
      </c>
      <c r="F261" s="96"/>
      <c r="G261" s="96"/>
      <c r="H261" s="150">
        <f t="shared" si="42"/>
        <v>2089.6999999999998</v>
      </c>
      <c r="I261" s="96">
        <v>1193.0999999999999</v>
      </c>
      <c r="J261" s="96">
        <v>1193.0999999999999</v>
      </c>
    </row>
    <row r="262" spans="1:10" ht="29.25" hidden="1" customHeight="1">
      <c r="A262" s="97" t="s">
        <v>72</v>
      </c>
      <c r="B262" s="92" t="s">
        <v>377</v>
      </c>
      <c r="C262" s="92" t="s">
        <v>102</v>
      </c>
      <c r="D262" s="159"/>
      <c r="E262" s="151">
        <f>SUM(E263)</f>
        <v>22000</v>
      </c>
      <c r="F262" s="151"/>
      <c r="G262" s="151"/>
      <c r="H262" s="150">
        <f t="shared" si="42"/>
        <v>22000</v>
      </c>
      <c r="I262" s="151">
        <f>SUM(I263)</f>
        <v>22000</v>
      </c>
      <c r="J262" s="151">
        <f>SUM(J263)</f>
        <v>22000</v>
      </c>
    </row>
    <row r="263" spans="1:10" ht="20.25" hidden="1" customHeight="1">
      <c r="A263" s="97" t="s">
        <v>325</v>
      </c>
      <c r="B263" s="92" t="s">
        <v>377</v>
      </c>
      <c r="C263" s="92" t="s">
        <v>102</v>
      </c>
      <c r="D263" s="159" t="s">
        <v>324</v>
      </c>
      <c r="E263" s="96">
        <v>22000</v>
      </c>
      <c r="F263" s="96"/>
      <c r="G263" s="96"/>
      <c r="H263" s="150">
        <f t="shared" si="42"/>
        <v>22000</v>
      </c>
      <c r="I263" s="96">
        <v>22000</v>
      </c>
      <c r="J263" s="96">
        <v>22000</v>
      </c>
    </row>
    <row r="264" spans="1:10" ht="19.5" hidden="1" customHeight="1">
      <c r="A264" s="10" t="s">
        <v>74</v>
      </c>
      <c r="B264" s="82" t="s">
        <v>352</v>
      </c>
      <c r="C264" s="82" t="s">
        <v>102</v>
      </c>
      <c r="D264" s="158"/>
      <c r="E264" s="150">
        <f>SUM(E265,E267)</f>
        <v>10516.7</v>
      </c>
      <c r="F264" s="150"/>
      <c r="G264" s="150"/>
      <c r="H264" s="150">
        <f t="shared" si="42"/>
        <v>10516.7</v>
      </c>
      <c r="I264" s="150">
        <f>SUM(I265,I267)</f>
        <v>10492</v>
      </c>
      <c r="J264" s="150">
        <f>SUM(J265,J267)</f>
        <v>10492</v>
      </c>
    </row>
    <row r="265" spans="1:10" ht="28.5" hidden="1" customHeight="1">
      <c r="A265" s="97" t="s">
        <v>70</v>
      </c>
      <c r="B265" s="83" t="s">
        <v>460</v>
      </c>
      <c r="C265" s="83" t="s">
        <v>102</v>
      </c>
      <c r="D265" s="95"/>
      <c r="E265" s="151">
        <f>SUM(E266)</f>
        <v>2516.6999999999998</v>
      </c>
      <c r="F265" s="151"/>
      <c r="G265" s="151"/>
      <c r="H265" s="150">
        <f t="shared" si="42"/>
        <v>2516.6999999999998</v>
      </c>
      <c r="I265" s="151">
        <f>SUM(I266)</f>
        <v>2492</v>
      </c>
      <c r="J265" s="151">
        <f>SUM(J266)</f>
        <v>2492</v>
      </c>
    </row>
    <row r="266" spans="1:10" ht="22.5" hidden="1" customHeight="1">
      <c r="A266" s="97" t="s">
        <v>325</v>
      </c>
      <c r="B266" s="83" t="s">
        <v>460</v>
      </c>
      <c r="C266" s="83" t="s">
        <v>102</v>
      </c>
      <c r="D266" s="95" t="s">
        <v>324</v>
      </c>
      <c r="E266" s="151">
        <v>2516.6999999999998</v>
      </c>
      <c r="F266" s="151"/>
      <c r="G266" s="151"/>
      <c r="H266" s="150">
        <f t="shared" si="42"/>
        <v>2516.6999999999998</v>
      </c>
      <c r="I266" s="151">
        <v>2492</v>
      </c>
      <c r="J266" s="151">
        <v>2492</v>
      </c>
    </row>
    <row r="267" spans="1:10" ht="37.5" hidden="1" customHeight="1">
      <c r="A267" s="97" t="s">
        <v>665</v>
      </c>
      <c r="B267" s="92" t="s">
        <v>378</v>
      </c>
      <c r="C267" s="92" t="s">
        <v>102</v>
      </c>
      <c r="D267" s="159"/>
      <c r="E267" s="151">
        <f>SUM(E268)</f>
        <v>8000</v>
      </c>
      <c r="F267" s="151"/>
      <c r="G267" s="151"/>
      <c r="H267" s="150">
        <f t="shared" si="42"/>
        <v>8000</v>
      </c>
      <c r="I267" s="151">
        <f>SUM(I268)</f>
        <v>8000</v>
      </c>
      <c r="J267" s="151">
        <f>SUM(J268)</f>
        <v>8000</v>
      </c>
    </row>
    <row r="268" spans="1:10" ht="18.75" hidden="1" customHeight="1">
      <c r="A268" s="97" t="s">
        <v>325</v>
      </c>
      <c r="B268" s="92" t="s">
        <v>378</v>
      </c>
      <c r="C268" s="92" t="s">
        <v>102</v>
      </c>
      <c r="D268" s="159" t="s">
        <v>324</v>
      </c>
      <c r="E268" s="96">
        <v>8000</v>
      </c>
      <c r="F268" s="96"/>
      <c r="G268" s="96"/>
      <c r="H268" s="150">
        <f t="shared" si="42"/>
        <v>8000</v>
      </c>
      <c r="I268" s="96">
        <v>8000</v>
      </c>
      <c r="J268" s="96">
        <v>8000</v>
      </c>
    </row>
    <row r="269" spans="1:10" ht="23.25" hidden="1" customHeight="1">
      <c r="A269" s="23" t="s">
        <v>589</v>
      </c>
      <c r="B269" s="104"/>
      <c r="C269" s="104"/>
      <c r="D269" s="162"/>
      <c r="E269" s="124"/>
      <c r="F269" s="124"/>
      <c r="G269" s="124"/>
      <c r="H269" s="150">
        <f t="shared" si="42"/>
        <v>0</v>
      </c>
      <c r="I269" s="44">
        <v>12585</v>
      </c>
      <c r="J269" s="44">
        <v>25718</v>
      </c>
    </row>
    <row r="270" spans="1:10" hidden="1">
      <c r="A270" s="24"/>
      <c r="B270" s="92"/>
      <c r="C270" s="92"/>
      <c r="D270" s="159"/>
      <c r="E270" s="152"/>
      <c r="F270" s="152"/>
      <c r="G270" s="152"/>
      <c r="H270" s="152"/>
      <c r="I270" s="152"/>
      <c r="J270" s="152"/>
    </row>
  </sheetData>
  <mergeCells count="7">
    <mergeCell ref="A9:J9"/>
    <mergeCell ref="C3:H3"/>
    <mergeCell ref="G2:H2"/>
    <mergeCell ref="E8:J8"/>
    <mergeCell ref="C7:J7"/>
    <mergeCell ref="B6:J6"/>
    <mergeCell ref="A5:J5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29"/>
  <sheetViews>
    <sheetView tabSelected="1" workbookViewId="0">
      <selection activeCell="G10" sqref="G10"/>
    </sheetView>
  </sheetViews>
  <sheetFormatPr defaultRowHeight="12.75"/>
  <cols>
    <col min="1" max="1" width="24.7109375" customWidth="1"/>
    <col min="2" max="2" width="44.5703125" style="183" customWidth="1"/>
    <col min="3" max="3" width="13.42578125" style="199" customWidth="1"/>
    <col min="4" max="4" width="10.7109375" style="199" customWidth="1"/>
    <col min="5" max="5" width="13.28515625" style="183" customWidth="1"/>
  </cols>
  <sheetData>
    <row r="2" spans="1:5" ht="17.25" customHeight="1">
      <c r="E2" s="210" t="s">
        <v>712</v>
      </c>
    </row>
    <row r="3" spans="1:5" ht="47.25" customHeight="1">
      <c r="B3" s="226" t="s">
        <v>787</v>
      </c>
      <c r="C3" s="226"/>
      <c r="D3" s="226"/>
      <c r="E3" s="226"/>
    </row>
    <row r="4" spans="1:5">
      <c r="A4" s="261" t="s">
        <v>713</v>
      </c>
      <c r="B4" s="261"/>
      <c r="C4" s="261"/>
      <c r="D4" s="261"/>
      <c r="E4" s="234"/>
    </row>
    <row r="5" spans="1:5" ht="42.75" customHeight="1">
      <c r="A5" s="4"/>
      <c r="B5" s="226" t="s">
        <v>707</v>
      </c>
      <c r="C5" s="226"/>
      <c r="D5" s="226"/>
      <c r="E5" s="260"/>
    </row>
    <row r="6" spans="1:5" ht="19.5" customHeight="1">
      <c r="B6" s="226"/>
      <c r="C6" s="226"/>
      <c r="D6" s="226"/>
      <c r="E6" s="226"/>
    </row>
    <row r="7" spans="1:5" ht="30" customHeight="1">
      <c r="A7" s="262" t="s">
        <v>730</v>
      </c>
      <c r="B7" s="262"/>
      <c r="C7" s="262"/>
      <c r="D7" s="262"/>
      <c r="E7" s="263"/>
    </row>
    <row r="8" spans="1:5" ht="15.75">
      <c r="A8" s="5"/>
      <c r="C8" s="200"/>
      <c r="D8" s="201"/>
      <c r="E8" s="200" t="s">
        <v>201</v>
      </c>
    </row>
    <row r="9" spans="1:5" ht="92.25" customHeight="1">
      <c r="A9" s="3" t="s">
        <v>202</v>
      </c>
      <c r="B9" s="189" t="s">
        <v>203</v>
      </c>
      <c r="C9" s="202" t="s">
        <v>664</v>
      </c>
      <c r="D9" s="202" t="s">
        <v>747</v>
      </c>
      <c r="E9" s="202" t="s">
        <v>748</v>
      </c>
    </row>
    <row r="10" spans="1:5" ht="29.25" customHeight="1">
      <c r="A10" s="1"/>
      <c r="B10" s="203" t="s">
        <v>57</v>
      </c>
      <c r="C10" s="69">
        <f>C21+C26</f>
        <v>20000</v>
      </c>
      <c r="D10" s="69">
        <v>11566</v>
      </c>
      <c r="E10" s="69">
        <f>E21+E26</f>
        <v>31566</v>
      </c>
    </row>
    <row r="11" spans="1:5" ht="46.5" hidden="1" customHeight="1">
      <c r="A11" s="3" t="s">
        <v>114</v>
      </c>
      <c r="B11" s="203" t="s">
        <v>86</v>
      </c>
      <c r="C11" s="69">
        <f>SUM(C13:C14)</f>
        <v>20000</v>
      </c>
      <c r="D11" s="69"/>
      <c r="E11" s="69"/>
    </row>
    <row r="12" spans="1:5" ht="31.5" hidden="1" customHeight="1">
      <c r="A12" s="1" t="s">
        <v>115</v>
      </c>
      <c r="B12" s="18" t="s">
        <v>204</v>
      </c>
      <c r="C12" s="204">
        <f>C13</f>
        <v>20000</v>
      </c>
      <c r="D12" s="204"/>
      <c r="E12" s="204"/>
    </row>
    <row r="13" spans="1:5" ht="44.25" hidden="1" customHeight="1">
      <c r="A13" s="1" t="s">
        <v>116</v>
      </c>
      <c r="B13" s="18" t="s">
        <v>205</v>
      </c>
      <c r="C13" s="204">
        <v>20000</v>
      </c>
      <c r="D13" s="204"/>
      <c r="E13" s="204"/>
    </row>
    <row r="14" spans="1:5" ht="38.25" hidden="1" customHeight="1">
      <c r="A14" s="1" t="s">
        <v>206</v>
      </c>
      <c r="B14" s="192" t="s">
        <v>207</v>
      </c>
      <c r="C14" s="204">
        <f>C15</f>
        <v>0</v>
      </c>
      <c r="D14" s="204"/>
      <c r="E14" s="204"/>
    </row>
    <row r="15" spans="1:5" ht="49.5" hidden="1" customHeight="1">
      <c r="A15" s="1" t="s">
        <v>208</v>
      </c>
      <c r="B15" s="192" t="s">
        <v>209</v>
      </c>
      <c r="C15" s="204">
        <v>0</v>
      </c>
      <c r="D15" s="204"/>
      <c r="E15" s="204"/>
    </row>
    <row r="16" spans="1:5" ht="40.5" hidden="1" customHeight="1">
      <c r="A16" s="3" t="s">
        <v>117</v>
      </c>
      <c r="B16" s="203" t="s">
        <v>210</v>
      </c>
      <c r="C16" s="205">
        <f>SUM(C18:C19)</f>
        <v>0</v>
      </c>
      <c r="D16" s="205"/>
      <c r="E16" s="205"/>
    </row>
    <row r="17" spans="1:5" ht="57" hidden="1" customHeight="1">
      <c r="A17" s="1" t="s">
        <v>211</v>
      </c>
      <c r="B17" s="18" t="s">
        <v>212</v>
      </c>
      <c r="C17" s="206">
        <v>0</v>
      </c>
      <c r="D17" s="206">
        <v>0</v>
      </c>
      <c r="E17" s="206">
        <v>0</v>
      </c>
    </row>
    <row r="18" spans="1:5" ht="61.5" hidden="1" customHeight="1">
      <c r="A18" s="1" t="s">
        <v>213</v>
      </c>
      <c r="B18" s="192" t="s">
        <v>214</v>
      </c>
      <c r="C18" s="206">
        <v>0</v>
      </c>
      <c r="D18" s="206">
        <v>0</v>
      </c>
      <c r="E18" s="206">
        <v>0</v>
      </c>
    </row>
    <row r="19" spans="1:5" ht="51" hidden="1" customHeight="1">
      <c r="A19" s="1" t="s">
        <v>215</v>
      </c>
      <c r="B19" s="192" t="s">
        <v>222</v>
      </c>
      <c r="C19" s="206">
        <f>C20</f>
        <v>0</v>
      </c>
      <c r="D19" s="206">
        <f>D20</f>
        <v>0</v>
      </c>
      <c r="E19" s="206">
        <f>SUM(E20)</f>
        <v>0</v>
      </c>
    </row>
    <row r="20" spans="1:5" ht="66.75" hidden="1" customHeight="1">
      <c r="A20" s="1" t="s">
        <v>216</v>
      </c>
      <c r="B20" s="192" t="s">
        <v>217</v>
      </c>
      <c r="C20" s="206">
        <v>0</v>
      </c>
      <c r="D20" s="206">
        <v>0</v>
      </c>
      <c r="E20" s="206">
        <v>0</v>
      </c>
    </row>
    <row r="21" spans="1:5" ht="31.5" customHeight="1">
      <c r="A21" s="189" t="s">
        <v>760</v>
      </c>
      <c r="B21" s="190" t="s">
        <v>761</v>
      </c>
      <c r="C21" s="195">
        <f>C22</f>
        <v>-1058703.3</v>
      </c>
      <c r="D21" s="191">
        <f>D22+D26</f>
        <v>0</v>
      </c>
      <c r="E21" s="191">
        <f>E22</f>
        <v>-1085731.6000000001</v>
      </c>
    </row>
    <row r="22" spans="1:5" ht="27.75" customHeight="1">
      <c r="A22" s="16" t="s">
        <v>762</v>
      </c>
      <c r="B22" s="190" t="s">
        <v>763</v>
      </c>
      <c r="C22" s="196">
        <f t="shared" ref="C22" si="0">C23</f>
        <v>-1058703.3</v>
      </c>
      <c r="D22" s="191">
        <f>D24</f>
        <v>0</v>
      </c>
      <c r="E22" s="193">
        <f>E23</f>
        <v>-1085731.6000000001</v>
      </c>
    </row>
    <row r="23" spans="1:5" ht="25.5">
      <c r="A23" s="16" t="s">
        <v>764</v>
      </c>
      <c r="B23" s="192" t="s">
        <v>765</v>
      </c>
      <c r="C23" s="197">
        <f>C24</f>
        <v>-1058703.3</v>
      </c>
      <c r="D23" s="191">
        <f>D24</f>
        <v>0</v>
      </c>
      <c r="E23" s="193">
        <f>E24</f>
        <v>-1085731.6000000001</v>
      </c>
    </row>
    <row r="24" spans="1:5" ht="25.5" customHeight="1">
      <c r="A24" s="16" t="s">
        <v>766</v>
      </c>
      <c r="B24" s="192" t="s">
        <v>767</v>
      </c>
      <c r="C24" s="196">
        <f t="shared" ref="C24" si="1">C25</f>
        <v>-1058703.3</v>
      </c>
      <c r="D24" s="193">
        <f>D25</f>
        <v>0</v>
      </c>
      <c r="E24" s="193">
        <f>E25</f>
        <v>-1085731.6000000001</v>
      </c>
    </row>
    <row r="25" spans="1:5" ht="40.5" customHeight="1">
      <c r="A25" s="16" t="s">
        <v>768</v>
      </c>
      <c r="B25" s="192" t="s">
        <v>769</v>
      </c>
      <c r="C25" s="197">
        <v>-1058703.3</v>
      </c>
      <c r="D25" s="193"/>
      <c r="E25" s="193">
        <v>-1085731.6000000001</v>
      </c>
    </row>
    <row r="26" spans="1:5" ht="23.25" customHeight="1">
      <c r="A26" s="16" t="s">
        <v>770</v>
      </c>
      <c r="B26" s="190" t="s">
        <v>771</v>
      </c>
      <c r="C26" s="195">
        <f t="shared" ref="C26" si="2">C27</f>
        <v>1078703.3</v>
      </c>
      <c r="D26" s="191"/>
      <c r="E26" s="191">
        <f>E27</f>
        <v>1117297.6000000001</v>
      </c>
    </row>
    <row r="27" spans="1:5" ht="28.5" customHeight="1">
      <c r="A27" s="16" t="s">
        <v>772</v>
      </c>
      <c r="B27" s="192" t="s">
        <v>773</v>
      </c>
      <c r="C27" s="198">
        <f>C28</f>
        <v>1078703.3</v>
      </c>
      <c r="D27" s="191"/>
      <c r="E27" s="191">
        <f>E28</f>
        <v>1117297.6000000001</v>
      </c>
    </row>
    <row r="28" spans="1:5" ht="31.5" customHeight="1">
      <c r="A28" s="16" t="s">
        <v>774</v>
      </c>
      <c r="B28" s="192" t="s">
        <v>775</v>
      </c>
      <c r="C28" s="196">
        <f>C29</f>
        <v>1078703.3</v>
      </c>
      <c r="D28" s="193"/>
      <c r="E28" s="193">
        <f>E29</f>
        <v>1117297.6000000001</v>
      </c>
    </row>
    <row r="29" spans="1:5" ht="36.75" customHeight="1">
      <c r="A29" s="16" t="s">
        <v>776</v>
      </c>
      <c r="B29" s="192" t="s">
        <v>777</v>
      </c>
      <c r="C29" s="197">
        <v>1078703.3</v>
      </c>
      <c r="D29" s="194"/>
      <c r="E29" s="194">
        <v>1117297.6000000001</v>
      </c>
    </row>
  </sheetData>
  <mergeCells count="5">
    <mergeCell ref="B5:E5"/>
    <mergeCell ref="A4:E4"/>
    <mergeCell ref="A7:E7"/>
    <mergeCell ref="B6:E6"/>
    <mergeCell ref="B3:E3"/>
  </mergeCells>
  <pageMargins left="0.59055118110236227" right="0.59055118110236227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д.23-25</vt:lpstr>
      <vt:lpstr>вед23-25</vt:lpstr>
      <vt:lpstr>фун23-25</vt:lpstr>
      <vt:lpstr>пр23-25</vt:lpstr>
      <vt:lpstr>ист23-24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Дзиова</dc:creator>
  <cp:lastModifiedBy>Дзиова</cp:lastModifiedBy>
  <cp:lastPrinted>2023-03-10T13:12:16Z</cp:lastPrinted>
  <dcterms:created xsi:type="dcterms:W3CDTF">1996-10-14T23:33:28Z</dcterms:created>
  <dcterms:modified xsi:type="dcterms:W3CDTF">2023-03-27T05:56:23Z</dcterms:modified>
</cp:coreProperties>
</file>