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3"/>
  </bookViews>
  <sheets>
    <sheet name="дох" sheetId="2" r:id="rId1"/>
    <sheet name="дох22-23" sheetId="50" r:id="rId2"/>
    <sheet name="админ" sheetId="48" r:id="rId3"/>
    <sheet name="вед" sheetId="47" r:id="rId4"/>
    <sheet name="вед22-23" sheetId="51" r:id="rId5"/>
    <sheet name="фун" sheetId="36" r:id="rId6"/>
    <sheet name="фун22-23" sheetId="52" r:id="rId7"/>
    <sheet name="прог" sheetId="41" r:id="rId8"/>
    <sheet name="пр22-23" sheetId="53" r:id="rId9"/>
    <sheet name="источники" sheetId="49" r:id="rId10"/>
    <sheet name="ин м.б" sheetId="30" r:id="rId11"/>
  </sheets>
  <calcPr calcId="124519"/>
</workbook>
</file>

<file path=xl/calcChain.xml><?xml version="1.0" encoding="utf-8"?>
<calcChain xmlns="http://schemas.openxmlformats.org/spreadsheetml/2006/main">
  <c r="F248" i="53"/>
  <c r="E248"/>
  <c r="F246"/>
  <c r="E246"/>
  <c r="F244"/>
  <c r="E244"/>
  <c r="F243"/>
  <c r="E243"/>
  <c r="F241"/>
  <c r="E241"/>
  <c r="F239"/>
  <c r="E239"/>
  <c r="F238"/>
  <c r="E238"/>
  <c r="F237"/>
  <c r="E237"/>
  <c r="F236"/>
  <c r="E236"/>
  <c r="F235"/>
  <c r="E235"/>
  <c r="F233"/>
  <c r="E233"/>
  <c r="F231"/>
  <c r="E231"/>
  <c r="F229"/>
  <c r="E229"/>
  <c r="F227"/>
  <c r="E227"/>
  <c r="F225"/>
  <c r="E225"/>
  <c r="F224"/>
  <c r="E224"/>
  <c r="F222"/>
  <c r="E222"/>
  <c r="F221"/>
  <c r="E221"/>
  <c r="F219"/>
  <c r="E219"/>
  <c r="F217"/>
  <c r="E217"/>
  <c r="F215"/>
  <c r="E215"/>
  <c r="F214"/>
  <c r="E214"/>
  <c r="F212"/>
  <c r="E212"/>
  <c r="F210"/>
  <c r="E210"/>
  <c r="F208"/>
  <c r="E208"/>
  <c r="F207"/>
  <c r="E207"/>
  <c r="F205"/>
  <c r="E205"/>
  <c r="F204"/>
  <c r="E204"/>
  <c r="F202"/>
  <c r="E202"/>
  <c r="F201"/>
  <c r="E201"/>
  <c r="F199"/>
  <c r="E199"/>
  <c r="F198"/>
  <c r="E198"/>
  <c r="F197"/>
  <c r="E197"/>
  <c r="F193"/>
  <c r="E193"/>
  <c r="F190"/>
  <c r="E190"/>
  <c r="F189"/>
  <c r="E189"/>
  <c r="F186"/>
  <c r="E186"/>
  <c r="F185"/>
  <c r="E185"/>
  <c r="F183"/>
  <c r="E183"/>
  <c r="F182"/>
  <c r="E182"/>
  <c r="F181"/>
  <c r="E181"/>
  <c r="F179"/>
  <c r="E179"/>
  <c r="F177"/>
  <c r="E177"/>
  <c r="F175"/>
  <c r="E175"/>
  <c r="F174"/>
  <c r="E174"/>
  <c r="F173"/>
  <c r="E173"/>
  <c r="F172"/>
  <c r="E172"/>
  <c r="F170"/>
  <c r="E170"/>
  <c r="F169"/>
  <c r="E169"/>
  <c r="F166"/>
  <c r="E166"/>
  <c r="F165"/>
  <c r="E165"/>
  <c r="F164"/>
  <c r="E164"/>
  <c r="F162"/>
  <c r="E162"/>
  <c r="F161"/>
  <c r="E161"/>
  <c r="F160"/>
  <c r="E160"/>
  <c r="F159"/>
  <c r="E159"/>
  <c r="F158"/>
  <c r="E158"/>
  <c r="F156"/>
  <c r="E156"/>
  <c r="F155"/>
  <c r="E155"/>
  <c r="F154"/>
  <c r="E154"/>
  <c r="F153"/>
  <c r="E153"/>
  <c r="F152"/>
  <c r="E152"/>
  <c r="F150"/>
  <c r="E150"/>
  <c r="F149"/>
  <c r="E149"/>
  <c r="F146"/>
  <c r="E146"/>
  <c r="F143"/>
  <c r="E143"/>
  <c r="F142"/>
  <c r="E142"/>
  <c r="F141"/>
  <c r="E141"/>
  <c r="F140"/>
  <c r="E140"/>
  <c r="F139"/>
  <c r="E139"/>
  <c r="F136"/>
  <c r="E136"/>
  <c r="F135"/>
  <c r="E135"/>
  <c r="F134"/>
  <c r="E134"/>
  <c r="F133"/>
  <c r="E133"/>
  <c r="F132"/>
  <c r="E132"/>
  <c r="F130"/>
  <c r="E130"/>
  <c r="F128"/>
  <c r="E128"/>
  <c r="F126"/>
  <c r="E126"/>
  <c r="F125"/>
  <c r="E125"/>
  <c r="F123"/>
  <c r="E123"/>
  <c r="F122"/>
  <c r="E122"/>
  <c r="F121"/>
  <c r="E121"/>
  <c r="F119"/>
  <c r="E119"/>
  <c r="F118"/>
  <c r="E118"/>
  <c r="F117"/>
  <c r="E117"/>
  <c r="F115"/>
  <c r="E115"/>
  <c r="F114"/>
  <c r="E114"/>
  <c r="F113"/>
  <c r="E113"/>
  <c r="F110"/>
  <c r="E110"/>
  <c r="F109"/>
  <c r="E109"/>
  <c r="F108"/>
  <c r="E108"/>
  <c r="F107"/>
  <c r="E107"/>
  <c r="F106"/>
  <c r="E106"/>
  <c r="F104"/>
  <c r="E104"/>
  <c r="F102"/>
  <c r="E102"/>
  <c r="F101"/>
  <c r="E101"/>
  <c r="F100"/>
  <c r="E100"/>
  <c r="F98"/>
  <c r="E98"/>
  <c r="F96"/>
  <c r="E96"/>
  <c r="F95"/>
  <c r="E95"/>
  <c r="F94"/>
  <c r="E94"/>
  <c r="F92"/>
  <c r="E92"/>
  <c r="F90"/>
  <c r="E90"/>
  <c r="F89"/>
  <c r="E89"/>
  <c r="F88"/>
  <c r="E88"/>
  <c r="F87"/>
  <c r="E87"/>
  <c r="F84"/>
  <c r="E84"/>
  <c r="F83"/>
  <c r="E83"/>
  <c r="F82"/>
  <c r="E82"/>
  <c r="F81"/>
  <c r="E81"/>
  <c r="F80"/>
  <c r="E80"/>
  <c r="F78"/>
  <c r="E78"/>
  <c r="F77"/>
  <c r="E77"/>
  <c r="F76"/>
  <c r="E76"/>
  <c r="F74"/>
  <c r="E74"/>
  <c r="F73"/>
  <c r="E73"/>
  <c r="F72"/>
  <c r="E72"/>
  <c r="F70"/>
  <c r="E70"/>
  <c r="F69"/>
  <c r="E69"/>
  <c r="F68"/>
  <c r="E68"/>
  <c r="F66"/>
  <c r="E66"/>
  <c r="F65"/>
  <c r="E65"/>
  <c r="F64"/>
  <c r="E64"/>
  <c r="F62"/>
  <c r="E62"/>
  <c r="F61"/>
  <c r="E61"/>
  <c r="F58"/>
  <c r="E58"/>
  <c r="F56"/>
  <c r="E56"/>
  <c r="F55"/>
  <c r="E55"/>
  <c r="F51"/>
  <c r="E51"/>
  <c r="F50"/>
  <c r="E50"/>
  <c r="F49"/>
  <c r="E49"/>
  <c r="F47"/>
  <c r="E47"/>
  <c r="F46"/>
  <c r="E46"/>
  <c r="F45"/>
  <c r="E45"/>
  <c r="F39"/>
  <c r="E39"/>
  <c r="F37"/>
  <c r="E37"/>
  <c r="F36"/>
  <c r="E36"/>
  <c r="F35"/>
  <c r="E35"/>
  <c r="F34"/>
  <c r="E34"/>
  <c r="F32"/>
  <c r="E32"/>
  <c r="F31"/>
  <c r="E31"/>
  <c r="F30"/>
  <c r="E30"/>
  <c r="F29"/>
  <c r="E29"/>
  <c r="F28"/>
  <c r="E28"/>
  <c r="F26"/>
  <c r="E26"/>
  <c r="F25"/>
  <c r="E25"/>
  <c r="F23"/>
  <c r="E23"/>
  <c r="F19"/>
  <c r="E19"/>
  <c r="F17"/>
  <c r="E17"/>
  <c r="F16"/>
  <c r="E16"/>
  <c r="F14"/>
  <c r="E14"/>
  <c r="F13"/>
  <c r="E13"/>
  <c r="F12"/>
  <c r="F196" s="1"/>
  <c r="F11" s="1"/>
  <c r="E12"/>
  <c r="E196" s="1"/>
  <c r="E11" s="1"/>
  <c r="F352" i="52"/>
  <c r="E352"/>
  <c r="F350"/>
  <c r="E350"/>
  <c r="F349"/>
  <c r="E349"/>
  <c r="F347"/>
  <c r="E347"/>
  <c r="F345"/>
  <c r="E345"/>
  <c r="F344"/>
  <c r="E344"/>
  <c r="F343"/>
  <c r="E343"/>
  <c r="F342"/>
  <c r="E342"/>
  <c r="F341"/>
  <c r="E341"/>
  <c r="F339"/>
  <c r="E339"/>
  <c r="F338"/>
  <c r="E338"/>
  <c r="F337"/>
  <c r="E337"/>
  <c r="F336"/>
  <c r="E336"/>
  <c r="F335"/>
  <c r="E335"/>
  <c r="F333"/>
  <c r="E333"/>
  <c r="F332"/>
  <c r="E332"/>
  <c r="F331"/>
  <c r="E331"/>
  <c r="F330"/>
  <c r="E330"/>
  <c r="F329"/>
  <c r="E329"/>
  <c r="F327"/>
  <c r="E327"/>
  <c r="F324"/>
  <c r="E324"/>
  <c r="F322"/>
  <c r="E322"/>
  <c r="F320"/>
  <c r="E320"/>
  <c r="F319"/>
  <c r="E319"/>
  <c r="F318"/>
  <c r="E318"/>
  <c r="F317"/>
  <c r="E317"/>
  <c r="F316"/>
  <c r="E316"/>
  <c r="F314"/>
  <c r="E314"/>
  <c r="F309"/>
  <c r="E309"/>
  <c r="F307"/>
  <c r="E307"/>
  <c r="F306"/>
  <c r="E306"/>
  <c r="F305"/>
  <c r="E305"/>
  <c r="F304"/>
  <c r="E304"/>
  <c r="F302"/>
  <c r="E302"/>
  <c r="F301"/>
  <c r="E301"/>
  <c r="F300"/>
  <c r="E300"/>
  <c r="F299"/>
  <c r="E299"/>
  <c r="F298"/>
  <c r="E298"/>
  <c r="E296"/>
  <c r="E295" s="1"/>
  <c r="E294" s="1"/>
  <c r="E292"/>
  <c r="E291" s="1"/>
  <c r="E290" s="1"/>
  <c r="E289" s="1"/>
  <c r="F287"/>
  <c r="E287"/>
  <c r="F286"/>
  <c r="E286"/>
  <c r="F285"/>
  <c r="E285"/>
  <c r="F284"/>
  <c r="E284"/>
  <c r="E282"/>
  <c r="F280"/>
  <c r="E280"/>
  <c r="F279"/>
  <c r="E279"/>
  <c r="F278"/>
  <c r="E278"/>
  <c r="F277"/>
  <c r="E277"/>
  <c r="F275"/>
  <c r="E275"/>
  <c r="F274"/>
  <c r="E274"/>
  <c r="F273"/>
  <c r="E273"/>
  <c r="F272"/>
  <c r="E272"/>
  <c r="F271"/>
  <c r="E271"/>
  <c r="F266"/>
  <c r="E266"/>
  <c r="F264"/>
  <c r="E264"/>
  <c r="F263"/>
  <c r="E263"/>
  <c r="F262"/>
  <c r="E262"/>
  <c r="F260"/>
  <c r="E260"/>
  <c r="F259"/>
  <c r="E259"/>
  <c r="F258"/>
  <c r="E258"/>
  <c r="F256"/>
  <c r="E256"/>
  <c r="F251"/>
  <c r="E251"/>
  <c r="F250"/>
  <c r="E250"/>
  <c r="F248"/>
  <c r="E248"/>
  <c r="F247"/>
  <c r="E247"/>
  <c r="F240"/>
  <c r="E240"/>
  <c r="F238"/>
  <c r="E238"/>
  <c r="F237"/>
  <c r="E237"/>
  <c r="F236"/>
  <c r="E236"/>
  <c r="F235"/>
  <c r="E235"/>
  <c r="F234"/>
  <c r="E234"/>
  <c r="F233"/>
  <c r="E233"/>
  <c r="F231"/>
  <c r="E231"/>
  <c r="F229"/>
  <c r="E229"/>
  <c r="F228"/>
  <c r="E228"/>
  <c r="F227"/>
  <c r="E227"/>
  <c r="F224"/>
  <c r="E224"/>
  <c r="F223"/>
  <c r="E223"/>
  <c r="F222"/>
  <c r="E222"/>
  <c r="F221"/>
  <c r="E221"/>
  <c r="F219"/>
  <c r="E219"/>
  <c r="F218"/>
  <c r="E218"/>
  <c r="F217"/>
  <c r="E217"/>
  <c r="F216"/>
  <c r="E216"/>
  <c r="F214"/>
  <c r="E214"/>
  <c r="F212"/>
  <c r="E212"/>
  <c r="F211"/>
  <c r="E211"/>
  <c r="F210"/>
  <c r="E210"/>
  <c r="F208"/>
  <c r="E208"/>
  <c r="F207"/>
  <c r="E207"/>
  <c r="F206"/>
  <c r="E206"/>
  <c r="F205"/>
  <c r="E205"/>
  <c r="F204"/>
  <c r="E204"/>
  <c r="F202"/>
  <c r="E202"/>
  <c r="F198"/>
  <c r="E198"/>
  <c r="F195"/>
  <c r="E195"/>
  <c r="F194"/>
  <c r="E194"/>
  <c r="F193"/>
  <c r="E193"/>
  <c r="F192"/>
  <c r="E192"/>
  <c r="F188"/>
  <c r="E188"/>
  <c r="F186"/>
  <c r="E186"/>
  <c r="F184"/>
  <c r="E184"/>
  <c r="F183"/>
  <c r="E183"/>
  <c r="F182"/>
  <c r="E182"/>
  <c r="F181"/>
  <c r="E181"/>
  <c r="F180"/>
  <c r="E180"/>
  <c r="F177"/>
  <c r="E177"/>
  <c r="F175"/>
  <c r="E175"/>
  <c r="F174"/>
  <c r="E174"/>
  <c r="F171"/>
  <c r="E171"/>
  <c r="F170"/>
  <c r="E170"/>
  <c r="F169"/>
  <c r="E169"/>
  <c r="F167"/>
  <c r="E167"/>
  <c r="F165"/>
  <c r="E165"/>
  <c r="F164"/>
  <c r="F162" s="1"/>
  <c r="F161" s="1"/>
  <c r="F160" s="1"/>
  <c r="F159" s="1"/>
  <c r="F158" s="1"/>
  <c r="E162"/>
  <c r="E161"/>
  <c r="E160" s="1"/>
  <c r="E159" s="1"/>
  <c r="E158" s="1"/>
  <c r="F156"/>
  <c r="E156"/>
  <c r="F155"/>
  <c r="E155"/>
  <c r="F153"/>
  <c r="E153"/>
  <c r="E152" s="1"/>
  <c r="E151" s="1"/>
  <c r="F151"/>
  <c r="F150"/>
  <c r="E149"/>
  <c r="F148"/>
  <c r="E148"/>
  <c r="F147"/>
  <c r="F144"/>
  <c r="E144"/>
  <c r="F143"/>
  <c r="E143"/>
  <c r="F141"/>
  <c r="E141"/>
  <c r="F140"/>
  <c r="E140"/>
  <c r="F139"/>
  <c r="E139"/>
  <c r="F137"/>
  <c r="E137"/>
  <c r="F136"/>
  <c r="E136"/>
  <c r="F135"/>
  <c r="E135"/>
  <c r="E133"/>
  <c r="F132"/>
  <c r="E132"/>
  <c r="F131"/>
  <c r="E131"/>
  <c r="F130"/>
  <c r="E130"/>
  <c r="F129"/>
  <c r="E128"/>
  <c r="E127" s="1"/>
  <c r="F124"/>
  <c r="E124"/>
  <c r="F122"/>
  <c r="E122"/>
  <c r="F121"/>
  <c r="E121"/>
  <c r="F120"/>
  <c r="E120"/>
  <c r="F119"/>
  <c r="F116"/>
  <c r="E116"/>
  <c r="F114"/>
  <c r="E114"/>
  <c r="F113"/>
  <c r="E113"/>
  <c r="F112"/>
  <c r="E112"/>
  <c r="F111"/>
  <c r="E111"/>
  <c r="E109"/>
  <c r="F108"/>
  <c r="F106"/>
  <c r="E106"/>
  <c r="F105"/>
  <c r="E105"/>
  <c r="F104"/>
  <c r="E104"/>
  <c r="F102"/>
  <c r="E102"/>
  <c r="F101"/>
  <c r="E101"/>
  <c r="F100"/>
  <c r="E100"/>
  <c r="F98"/>
  <c r="E98"/>
  <c r="F97"/>
  <c r="E97"/>
  <c r="F96"/>
  <c r="E96"/>
  <c r="F94"/>
  <c r="E94"/>
  <c r="F93"/>
  <c r="E93"/>
  <c r="F92"/>
  <c r="E92"/>
  <c r="F91"/>
  <c r="E91"/>
  <c r="F87"/>
  <c r="E87"/>
  <c r="F86"/>
  <c r="E86"/>
  <c r="F85"/>
  <c r="E85"/>
  <c r="F84"/>
  <c r="E84"/>
  <c r="F83"/>
  <c r="E83"/>
  <c r="F81"/>
  <c r="E81"/>
  <c r="F80"/>
  <c r="E80"/>
  <c r="F78"/>
  <c r="E78"/>
  <c r="F77"/>
  <c r="E77"/>
  <c r="F76"/>
  <c r="E76"/>
  <c r="F75"/>
  <c r="E75"/>
  <c r="F72"/>
  <c r="E72"/>
  <c r="F71"/>
  <c r="E71"/>
  <c r="F70"/>
  <c r="E70"/>
  <c r="F69"/>
  <c r="E69"/>
  <c r="F66"/>
  <c r="E66"/>
  <c r="F62"/>
  <c r="E62"/>
  <c r="F60"/>
  <c r="E60"/>
  <c r="F59"/>
  <c r="E59"/>
  <c r="F58"/>
  <c r="E58"/>
  <c r="F54"/>
  <c r="E54"/>
  <c r="F53"/>
  <c r="E53"/>
  <c r="F52"/>
  <c r="E52"/>
  <c r="F49"/>
  <c r="E49"/>
  <c r="F47"/>
  <c r="E47"/>
  <c r="F46"/>
  <c r="E46"/>
  <c r="F45"/>
  <c r="E45"/>
  <c r="F44"/>
  <c r="E44"/>
  <c r="F42"/>
  <c r="E42"/>
  <c r="F38"/>
  <c r="E38"/>
  <c r="F36"/>
  <c r="E36"/>
  <c r="F35"/>
  <c r="E35"/>
  <c r="F29"/>
  <c r="E29"/>
  <c r="F28"/>
  <c r="E28"/>
  <c r="F25"/>
  <c r="E25"/>
  <c r="F23"/>
  <c r="E23"/>
  <c r="F22"/>
  <c r="E22"/>
  <c r="F21"/>
  <c r="E21"/>
  <c r="F20"/>
  <c r="E20"/>
  <c r="F18"/>
  <c r="E18"/>
  <c r="F16"/>
  <c r="E16"/>
  <c r="F15"/>
  <c r="E15"/>
  <c r="F14"/>
  <c r="E14"/>
  <c r="F13"/>
  <c r="E13"/>
  <c r="F12"/>
  <c r="E12"/>
  <c r="G384" i="51"/>
  <c r="F384"/>
  <c r="G382"/>
  <c r="F382"/>
  <c r="G381"/>
  <c r="F381"/>
  <c r="G380"/>
  <c r="F380"/>
  <c r="G378"/>
  <c r="F378"/>
  <c r="G377"/>
  <c r="F377"/>
  <c r="G376"/>
  <c r="F376"/>
  <c r="G373"/>
  <c r="F373"/>
  <c r="G371"/>
  <c r="F371"/>
  <c r="G370"/>
  <c r="F370"/>
  <c r="G368"/>
  <c r="F368"/>
  <c r="G367"/>
  <c r="F367"/>
  <c r="G362"/>
  <c r="F362"/>
  <c r="G360"/>
  <c r="F360"/>
  <c r="G358"/>
  <c r="F358"/>
  <c r="G357"/>
  <c r="F357"/>
  <c r="G356"/>
  <c r="F356"/>
  <c r="G355"/>
  <c r="F355"/>
  <c r="G354"/>
  <c r="F354"/>
  <c r="G352"/>
  <c r="F352"/>
  <c r="G351"/>
  <c r="F351"/>
  <c r="G350"/>
  <c r="F350"/>
  <c r="G349"/>
  <c r="F349"/>
  <c r="G348"/>
  <c r="F348"/>
  <c r="G347"/>
  <c r="F347"/>
  <c r="G346"/>
  <c r="F346"/>
  <c r="G342"/>
  <c r="F342"/>
  <c r="G341"/>
  <c r="F341"/>
  <c r="G340"/>
  <c r="F340"/>
  <c r="G338"/>
  <c r="F338"/>
  <c r="G336"/>
  <c r="F336"/>
  <c r="G335"/>
  <c r="F335"/>
  <c r="G334"/>
  <c r="F334"/>
  <c r="G333"/>
  <c r="F333"/>
  <c r="G332"/>
  <c r="F332"/>
  <c r="G330"/>
  <c r="F330"/>
  <c r="G329"/>
  <c r="F329"/>
  <c r="G328"/>
  <c r="F328"/>
  <c r="G327"/>
  <c r="F327"/>
  <c r="G326"/>
  <c r="F326"/>
  <c r="G324"/>
  <c r="F324"/>
  <c r="G323"/>
  <c r="F323"/>
  <c r="G322"/>
  <c r="F322"/>
  <c r="G321"/>
  <c r="F321"/>
  <c r="G320"/>
  <c r="F320"/>
  <c r="G318"/>
  <c r="F318"/>
  <c r="G317"/>
  <c r="F317"/>
  <c r="G316"/>
  <c r="F316"/>
  <c r="G315"/>
  <c r="F315"/>
  <c r="G314"/>
  <c r="F314"/>
  <c r="G312"/>
  <c r="F312"/>
  <c r="G310"/>
  <c r="F310"/>
  <c r="G309"/>
  <c r="F309"/>
  <c r="G308"/>
  <c r="F308"/>
  <c r="G305"/>
  <c r="F305"/>
  <c r="G304"/>
  <c r="F304"/>
  <c r="G303"/>
  <c r="F303"/>
  <c r="G302"/>
  <c r="F302"/>
  <c r="G300"/>
  <c r="F300"/>
  <c r="G298"/>
  <c r="F298"/>
  <c r="G297"/>
  <c r="F297"/>
  <c r="G296"/>
  <c r="F296"/>
  <c r="G295"/>
  <c r="F295"/>
  <c r="G291"/>
  <c r="F291"/>
  <c r="G287"/>
  <c r="F287"/>
  <c r="G286"/>
  <c r="F286"/>
  <c r="G285"/>
  <c r="F285"/>
  <c r="G281"/>
  <c r="F281"/>
  <c r="G277"/>
  <c r="F277"/>
  <c r="G276"/>
  <c r="F276"/>
  <c r="G275"/>
  <c r="F275"/>
  <c r="G274"/>
  <c r="F274"/>
  <c r="G273"/>
  <c r="F273"/>
  <c r="G272"/>
  <c r="F272"/>
  <c r="G270"/>
  <c r="F270"/>
  <c r="G269"/>
  <c r="F269"/>
  <c r="G267"/>
  <c r="F267"/>
  <c r="G266"/>
  <c r="F266"/>
  <c r="G265"/>
  <c r="F265"/>
  <c r="G264"/>
  <c r="F264"/>
  <c r="G262"/>
  <c r="F262"/>
  <c r="G260"/>
  <c r="F260"/>
  <c r="G259"/>
  <c r="F259"/>
  <c r="G258"/>
  <c r="F258"/>
  <c r="G257"/>
  <c r="F257"/>
  <c r="G254"/>
  <c r="F254"/>
  <c r="G253"/>
  <c r="F253"/>
  <c r="G251"/>
  <c r="F251"/>
  <c r="G250"/>
  <c r="F250"/>
  <c r="G248"/>
  <c r="F248"/>
  <c r="G247"/>
  <c r="F247"/>
  <c r="G244"/>
  <c r="F244"/>
  <c r="G243"/>
  <c r="F243"/>
  <c r="G242"/>
  <c r="F242"/>
  <c r="G240"/>
  <c r="F240"/>
  <c r="G239"/>
  <c r="F239"/>
  <c r="G237"/>
  <c r="F237"/>
  <c r="G235"/>
  <c r="F235"/>
  <c r="G234"/>
  <c r="F234"/>
  <c r="G233"/>
  <c r="F233"/>
  <c r="G231"/>
  <c r="F231"/>
  <c r="G226"/>
  <c r="F226"/>
  <c r="G225"/>
  <c r="F225"/>
  <c r="G222"/>
  <c r="F222"/>
  <c r="G221"/>
  <c r="F221"/>
  <c r="G220"/>
  <c r="F220"/>
  <c r="G219"/>
  <c r="F219"/>
  <c r="G218"/>
  <c r="F218"/>
  <c r="G217"/>
  <c r="F217"/>
  <c r="G215"/>
  <c r="F215"/>
  <c r="G214"/>
  <c r="F214"/>
  <c r="G213"/>
  <c r="F213"/>
  <c r="G211"/>
  <c r="F211"/>
  <c r="G210"/>
  <c r="F210"/>
  <c r="G209"/>
  <c r="F209"/>
  <c r="G206"/>
  <c r="F206"/>
  <c r="G204"/>
  <c r="F204"/>
  <c r="G203"/>
  <c r="F203"/>
  <c r="G202"/>
  <c r="F202"/>
  <c r="G201"/>
  <c r="F201"/>
  <c r="G200"/>
  <c r="F200"/>
  <c r="G197"/>
  <c r="F197"/>
  <c r="G196"/>
  <c r="F196"/>
  <c r="G195"/>
  <c r="F195"/>
  <c r="G193"/>
  <c r="F193"/>
  <c r="G190"/>
  <c r="F190"/>
  <c r="G189"/>
  <c r="F189"/>
  <c r="G188"/>
  <c r="F188"/>
  <c r="G187"/>
  <c r="F187"/>
  <c r="G185"/>
  <c r="F185"/>
  <c r="G184"/>
  <c r="F184"/>
  <c r="G183"/>
  <c r="F183"/>
  <c r="G182"/>
  <c r="F182"/>
  <c r="G178"/>
  <c r="F178"/>
  <c r="G177"/>
  <c r="F177"/>
  <c r="G176"/>
  <c r="F176"/>
  <c r="G175"/>
  <c r="F175"/>
  <c r="G174"/>
  <c r="F174"/>
  <c r="G173"/>
  <c r="F173"/>
  <c r="G171"/>
  <c r="F171"/>
  <c r="G170"/>
  <c r="F170"/>
  <c r="G169"/>
  <c r="F169"/>
  <c r="G168"/>
  <c r="F168"/>
  <c r="G165"/>
  <c r="F165"/>
  <c r="G163"/>
  <c r="F163"/>
  <c r="G162"/>
  <c r="F162"/>
  <c r="G161"/>
  <c r="F161"/>
  <c r="G160"/>
  <c r="F160"/>
  <c r="G159"/>
  <c r="F159"/>
  <c r="G158"/>
  <c r="F158"/>
  <c r="G154"/>
  <c r="F154"/>
  <c r="G152"/>
  <c r="F152"/>
  <c r="G151"/>
  <c r="F151"/>
  <c r="G149"/>
  <c r="F149"/>
  <c r="G147"/>
  <c r="F147"/>
  <c r="G146"/>
  <c r="F146"/>
  <c r="G145"/>
  <c r="F145"/>
  <c r="G144"/>
  <c r="F144"/>
  <c r="G143"/>
  <c r="F143"/>
  <c r="G141"/>
  <c r="F141"/>
  <c r="G140"/>
  <c r="F140"/>
  <c r="G139"/>
  <c r="F139"/>
  <c r="G138"/>
  <c r="F138"/>
  <c r="G137"/>
  <c r="F137"/>
  <c r="G135"/>
  <c r="F135"/>
  <c r="G134"/>
  <c r="F134"/>
  <c r="G133"/>
  <c r="F133"/>
  <c r="G132"/>
  <c r="F132"/>
  <c r="G131"/>
  <c r="F131"/>
  <c r="G129"/>
  <c r="F129"/>
  <c r="G128"/>
  <c r="F128"/>
  <c r="G126"/>
  <c r="F126"/>
  <c r="G125"/>
  <c r="F125"/>
  <c r="G124"/>
  <c r="F124"/>
  <c r="G123"/>
  <c r="F123"/>
  <c r="G120"/>
  <c r="F120"/>
  <c r="G118"/>
  <c r="F118"/>
  <c r="G117"/>
  <c r="F117"/>
  <c r="G116"/>
  <c r="F116"/>
  <c r="G115"/>
  <c r="F115"/>
  <c r="G114"/>
  <c r="F114"/>
  <c r="G113"/>
  <c r="F113"/>
  <c r="G111"/>
  <c r="F111"/>
  <c r="G106"/>
  <c r="F106"/>
  <c r="G104"/>
  <c r="F104"/>
  <c r="G103"/>
  <c r="F103"/>
  <c r="G102"/>
  <c r="F102"/>
  <c r="G101"/>
  <c r="F101"/>
  <c r="G99"/>
  <c r="F99"/>
  <c r="G98"/>
  <c r="F98"/>
  <c r="G97"/>
  <c r="F97"/>
  <c r="G96"/>
  <c r="F96"/>
  <c r="G94"/>
  <c r="F94"/>
  <c r="G93"/>
  <c r="F93"/>
  <c r="G91"/>
  <c r="F91"/>
  <c r="G90"/>
  <c r="F90"/>
  <c r="G89"/>
  <c r="F89"/>
  <c r="G87"/>
  <c r="F87"/>
  <c r="G86"/>
  <c r="F86"/>
  <c r="G85"/>
  <c r="F85"/>
  <c r="G84"/>
  <c r="F84"/>
  <c r="G81"/>
  <c r="F81"/>
  <c r="G79"/>
  <c r="F79"/>
  <c r="G78"/>
  <c r="F78"/>
  <c r="G77"/>
  <c r="F77"/>
  <c r="G75"/>
  <c r="F75"/>
  <c r="G74"/>
  <c r="F74"/>
  <c r="G73"/>
  <c r="F73"/>
  <c r="G71"/>
  <c r="F71"/>
  <c r="G70"/>
  <c r="F70"/>
  <c r="G69"/>
  <c r="F69"/>
  <c r="G67"/>
  <c r="F67"/>
  <c r="G66"/>
  <c r="F66"/>
  <c r="G65"/>
  <c r="F65"/>
  <c r="G64"/>
  <c r="F64"/>
  <c r="G61"/>
  <c r="F61"/>
  <c r="G60"/>
  <c r="F60"/>
  <c r="G59"/>
  <c r="F59"/>
  <c r="G58"/>
  <c r="F58"/>
  <c r="G55"/>
  <c r="F55"/>
  <c r="G51"/>
  <c r="F51"/>
  <c r="G49"/>
  <c r="F49"/>
  <c r="G48"/>
  <c r="F48"/>
  <c r="G47"/>
  <c r="F47"/>
  <c r="G43"/>
  <c r="F43"/>
  <c r="G42"/>
  <c r="F42"/>
  <c r="G41"/>
  <c r="F41"/>
  <c r="G40"/>
  <c r="F40"/>
  <c r="G37"/>
  <c r="F37"/>
  <c r="G33"/>
  <c r="F33"/>
  <c r="G31"/>
  <c r="F31"/>
  <c r="G30"/>
  <c r="F30"/>
  <c r="G29"/>
  <c r="F29"/>
  <c r="G28"/>
  <c r="F28"/>
  <c r="G25"/>
  <c r="F25"/>
  <c r="G23"/>
  <c r="F23"/>
  <c r="G22"/>
  <c r="F22"/>
  <c r="G21"/>
  <c r="F21"/>
  <c r="G20"/>
  <c r="F20"/>
  <c r="G18"/>
  <c r="F18"/>
  <c r="G16"/>
  <c r="F16"/>
  <c r="G15"/>
  <c r="F15"/>
  <c r="G14"/>
  <c r="F14"/>
  <c r="G13"/>
  <c r="F13"/>
  <c r="G12"/>
  <c r="F12"/>
  <c r="G11"/>
  <c r="F11"/>
  <c r="G10"/>
  <c r="F10"/>
  <c r="E147" i="52" l="1"/>
  <c r="E146" s="1"/>
  <c r="E119"/>
  <c r="E108" s="1"/>
  <c r="F146"/>
  <c r="F11" s="1"/>
  <c r="E11" l="1"/>
  <c r="D63" i="50"/>
  <c r="C63"/>
  <c r="C74"/>
  <c r="D65"/>
  <c r="C65"/>
  <c r="D60"/>
  <c r="C60"/>
  <c r="D58"/>
  <c r="C58"/>
  <c r="D54"/>
  <c r="C54"/>
  <c r="D49"/>
  <c r="C49"/>
  <c r="D43"/>
  <c r="C43"/>
  <c r="D38"/>
  <c r="C38"/>
  <c r="D35"/>
  <c r="C35"/>
  <c r="D33"/>
  <c r="C33"/>
  <c r="D32"/>
  <c r="C32"/>
  <c r="D29"/>
  <c r="C29"/>
  <c r="D27"/>
  <c r="C27"/>
  <c r="D25"/>
  <c r="C25"/>
  <c r="D23"/>
  <c r="C23"/>
  <c r="D21"/>
  <c r="C21"/>
  <c r="D16"/>
  <c r="C16"/>
  <c r="D12"/>
  <c r="C12"/>
  <c r="D11"/>
  <c r="C11"/>
  <c r="C57" l="1"/>
  <c r="C77" s="1"/>
  <c r="D57"/>
  <c r="D77"/>
  <c r="H190" i="47"/>
  <c r="I191"/>
  <c r="I192"/>
  <c r="I193"/>
  <c r="I199" i="41" l="1"/>
  <c r="H199"/>
  <c r="H10" s="1"/>
  <c r="I173"/>
  <c r="I174"/>
  <c r="I175"/>
  <c r="I176"/>
  <c r="I177"/>
  <c r="I178"/>
  <c r="I179"/>
  <c r="I172"/>
  <c r="H172"/>
  <c r="H175"/>
  <c r="H176"/>
  <c r="H177"/>
  <c r="H178"/>
  <c r="I86"/>
  <c r="I93"/>
  <c r="I88"/>
  <c r="H91"/>
  <c r="I98"/>
  <c r="I97" s="1"/>
  <c r="I96" s="1"/>
  <c r="I95" s="1"/>
  <c r="I94" s="1"/>
  <c r="I92" s="1"/>
  <c r="I91" s="1"/>
  <c r="I90" s="1"/>
  <c r="I89" s="1"/>
  <c r="I87" s="1"/>
  <c r="H86"/>
  <c r="H87"/>
  <c r="H93"/>
  <c r="H88"/>
  <c r="I28"/>
  <c r="I29"/>
  <c r="I30"/>
  <c r="I31"/>
  <c r="I32"/>
  <c r="I33"/>
  <c r="I34"/>
  <c r="I35"/>
  <c r="I36"/>
  <c r="I37"/>
  <c r="I38"/>
  <c r="I39"/>
  <c r="I40"/>
  <c r="I41"/>
  <c r="I42"/>
  <c r="I43"/>
  <c r="I27"/>
  <c r="H27"/>
  <c r="E32" i="49"/>
  <c r="G156" i="36"/>
  <c r="G184"/>
  <c r="G180" s="1"/>
  <c r="G194"/>
  <c r="G190" s="1"/>
  <c r="H181"/>
  <c r="H182"/>
  <c r="H183"/>
  <c r="H184"/>
  <c r="H185"/>
  <c r="H186"/>
  <c r="H187"/>
  <c r="H191"/>
  <c r="H192"/>
  <c r="H193"/>
  <c r="H195"/>
  <c r="H196"/>
  <c r="H197"/>
  <c r="H198"/>
  <c r="H199"/>
  <c r="H200"/>
  <c r="I283" i="47"/>
  <c r="I284"/>
  <c r="I285"/>
  <c r="I286"/>
  <c r="I287"/>
  <c r="I288"/>
  <c r="I289"/>
  <c r="I293"/>
  <c r="I294"/>
  <c r="I295"/>
  <c r="I297"/>
  <c r="I298"/>
  <c r="I299"/>
  <c r="H282"/>
  <c r="I282" s="1"/>
  <c r="H286"/>
  <c r="H296"/>
  <c r="H292" s="1"/>
  <c r="H233" i="36"/>
  <c r="H234"/>
  <c r="H235"/>
  <c r="H236"/>
  <c r="H237"/>
  <c r="H238"/>
  <c r="H239"/>
  <c r="H240"/>
  <c r="H241"/>
  <c r="H242"/>
  <c r="H243"/>
  <c r="H244"/>
  <c r="H245"/>
  <c r="H232"/>
  <c r="G232"/>
  <c r="G233"/>
  <c r="G234"/>
  <c r="G235"/>
  <c r="G236"/>
  <c r="G243"/>
  <c r="H157"/>
  <c r="G155"/>
  <c r="E25" i="49"/>
  <c r="E27"/>
  <c r="I365" i="47"/>
  <c r="I366"/>
  <c r="I367"/>
  <c r="I368"/>
  <c r="I369"/>
  <c r="I370"/>
  <c r="I371"/>
  <c r="I372"/>
  <c r="I373"/>
  <c r="I374"/>
  <c r="I375"/>
  <c r="I376"/>
  <c r="I377"/>
  <c r="H367"/>
  <c r="H375"/>
  <c r="F65" i="2"/>
  <c r="F66"/>
  <c r="F67"/>
  <c r="F68"/>
  <c r="F69"/>
  <c r="F70"/>
  <c r="E64"/>
  <c r="E61" s="1"/>
  <c r="E88" s="1"/>
  <c r="H366" i="47"/>
  <c r="H365" s="1"/>
  <c r="H364" s="1"/>
  <c r="H356" s="1"/>
  <c r="G179" i="36" l="1"/>
  <c r="H180"/>
  <c r="H190"/>
  <c r="G189"/>
  <c r="H194"/>
  <c r="I292" i="47"/>
  <c r="H291"/>
  <c r="I296"/>
  <c r="H281"/>
  <c r="G154" i="36"/>
  <c r="H179" l="1"/>
  <c r="G178"/>
  <c r="H189"/>
  <c r="G188"/>
  <c r="H290" i="47"/>
  <c r="I290" s="1"/>
  <c r="I291"/>
  <c r="H280"/>
  <c r="I281"/>
  <c r="G153" i="36"/>
  <c r="G177" l="1"/>
  <c r="H177" s="1"/>
  <c r="H178"/>
  <c r="H188"/>
  <c r="G176"/>
  <c r="H176" s="1"/>
  <c r="I280" i="47"/>
  <c r="H279"/>
  <c r="G152" i="36"/>
  <c r="H278" i="47" l="1"/>
  <c r="I279"/>
  <c r="G143" i="36"/>
  <c r="I278" i="47" l="1"/>
  <c r="H277"/>
  <c r="I277" s="1"/>
  <c r="G9" i="36"/>
  <c r="I186" i="47" l="1"/>
  <c r="H189"/>
  <c r="H188" s="1"/>
  <c r="H187" s="1"/>
  <c r="H182" s="1"/>
  <c r="H13" s="1"/>
  <c r="E26" i="49"/>
  <c r="D27"/>
  <c r="D25" s="1"/>
  <c r="C10" i="30"/>
  <c r="F241" i="36"/>
  <c r="F236" s="1"/>
  <c r="F235" s="1"/>
  <c r="F234" s="1"/>
  <c r="F276"/>
  <c r="F270" s="1"/>
  <c r="H270" s="1"/>
  <c r="F165"/>
  <c r="F170"/>
  <c r="F171"/>
  <c r="F156"/>
  <c r="F166"/>
  <c r="F167"/>
  <c r="F277"/>
  <c r="F278"/>
  <c r="F279"/>
  <c r="G265" i="47"/>
  <c r="F173" i="36"/>
  <c r="F188"/>
  <c r="F176" s="1"/>
  <c r="H15"/>
  <c r="H17"/>
  <c r="H22"/>
  <c r="H24"/>
  <c r="H25"/>
  <c r="H28"/>
  <c r="H29"/>
  <c r="H30"/>
  <c r="H31"/>
  <c r="H32"/>
  <c r="H35"/>
  <c r="H37"/>
  <c r="H38"/>
  <c r="H39"/>
  <c r="H44"/>
  <c r="H46"/>
  <c r="H47"/>
  <c r="H51"/>
  <c r="H52"/>
  <c r="H53"/>
  <c r="H57"/>
  <c r="H59"/>
  <c r="H60"/>
  <c r="H61"/>
  <c r="H63"/>
  <c r="H64"/>
  <c r="H69"/>
  <c r="H70"/>
  <c r="H71"/>
  <c r="H72"/>
  <c r="H73"/>
  <c r="H74"/>
  <c r="H75"/>
  <c r="H76"/>
  <c r="H77"/>
  <c r="H78"/>
  <c r="H84"/>
  <c r="H85"/>
  <c r="H86"/>
  <c r="H91"/>
  <c r="H95"/>
  <c r="H99"/>
  <c r="H103"/>
  <c r="H106"/>
  <c r="H111"/>
  <c r="H113"/>
  <c r="H114"/>
  <c r="H119"/>
  <c r="H121"/>
  <c r="H122"/>
  <c r="H125"/>
  <c r="H130"/>
  <c r="H131"/>
  <c r="H135"/>
  <c r="H139"/>
  <c r="H142"/>
  <c r="H148"/>
  <c r="H151"/>
  <c r="H158"/>
  <c r="H159"/>
  <c r="H160"/>
  <c r="H161"/>
  <c r="H162"/>
  <c r="H163"/>
  <c r="H164"/>
  <c r="H166"/>
  <c r="H167"/>
  <c r="H168"/>
  <c r="H169"/>
  <c r="H170"/>
  <c r="H171"/>
  <c r="H165" s="1"/>
  <c r="H172"/>
  <c r="H174"/>
  <c r="H173" s="1"/>
  <c r="H175"/>
  <c r="H201"/>
  <c r="H202"/>
  <c r="H208"/>
  <c r="H212"/>
  <c r="H214"/>
  <c r="H219"/>
  <c r="H224"/>
  <c r="H225"/>
  <c r="H229"/>
  <c r="H231"/>
  <c r="H248"/>
  <c r="H251"/>
  <c r="H252"/>
  <c r="H253"/>
  <c r="H254"/>
  <c r="H256"/>
  <c r="H258"/>
  <c r="H259"/>
  <c r="H260"/>
  <c r="H261"/>
  <c r="H262"/>
  <c r="H263"/>
  <c r="H264"/>
  <c r="H265"/>
  <c r="H266"/>
  <c r="H267"/>
  <c r="H268"/>
  <c r="H269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20"/>
  <c r="H322"/>
  <c r="H324"/>
  <c r="H325"/>
  <c r="H327"/>
  <c r="H333"/>
  <c r="H334"/>
  <c r="H335"/>
  <c r="H336"/>
  <c r="H337"/>
  <c r="H338"/>
  <c r="H339"/>
  <c r="H345"/>
  <c r="H347"/>
  <c r="H350"/>
  <c r="H352"/>
  <c r="H353"/>
  <c r="H354"/>
  <c r="F189"/>
  <c r="E189"/>
  <c r="F190"/>
  <c r="F198"/>
  <c r="F255"/>
  <c r="F257"/>
  <c r="F267"/>
  <c r="F340"/>
  <c r="F353"/>
  <c r="G180" i="41"/>
  <c r="I180"/>
  <c r="G192"/>
  <c r="I192"/>
  <c r="G172"/>
  <c r="G175"/>
  <c r="G176"/>
  <c r="G177"/>
  <c r="G178"/>
  <c r="G38"/>
  <c r="G35" s="1"/>
  <c r="G34" s="1"/>
  <c r="G33" s="1"/>
  <c r="G27" s="1"/>
  <c r="G199" s="1"/>
  <c r="G10" s="1"/>
  <c r="G57"/>
  <c r="I57" s="1"/>
  <c r="G86"/>
  <c r="G93"/>
  <c r="I99"/>
  <c r="I100"/>
  <c r="I101"/>
  <c r="G99"/>
  <c r="G134"/>
  <c r="G135"/>
  <c r="G136"/>
  <c r="G137"/>
  <c r="G138"/>
  <c r="G188"/>
  <c r="G189"/>
  <c r="G193"/>
  <c r="G224"/>
  <c r="G238"/>
  <c r="G239"/>
  <c r="G251"/>
  <c r="I251"/>
  <c r="F251"/>
  <c r="I14"/>
  <c r="I17"/>
  <c r="I19"/>
  <c r="I20"/>
  <c r="I21"/>
  <c r="I23"/>
  <c r="I26"/>
  <c r="I44"/>
  <c r="I45"/>
  <c r="I46"/>
  <c r="I47"/>
  <c r="I48"/>
  <c r="I49"/>
  <c r="I50"/>
  <c r="I51"/>
  <c r="I52"/>
  <c r="I53"/>
  <c r="I54"/>
  <c r="I55"/>
  <c r="I56"/>
  <c r="I58"/>
  <c r="I59"/>
  <c r="I60"/>
  <c r="I61"/>
  <c r="I62"/>
  <c r="I66"/>
  <c r="I70"/>
  <c r="I74"/>
  <c r="I78"/>
  <c r="I84"/>
  <c r="I85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6"/>
  <c r="I129"/>
  <c r="I131"/>
  <c r="I133"/>
  <c r="I134"/>
  <c r="I135"/>
  <c r="I136"/>
  <c r="I138"/>
  <c r="I137" s="1"/>
  <c r="I139"/>
  <c r="I140"/>
  <c r="I146"/>
  <c r="I147"/>
  <c r="I148"/>
  <c r="I149"/>
  <c r="I150"/>
  <c r="I151"/>
  <c r="I152"/>
  <c r="I153"/>
  <c r="I159"/>
  <c r="I160"/>
  <c r="I166"/>
  <c r="I170"/>
  <c r="I171"/>
  <c r="I181"/>
  <c r="I182"/>
  <c r="I183"/>
  <c r="I184"/>
  <c r="I185"/>
  <c r="I186"/>
  <c r="I187"/>
  <c r="I190"/>
  <c r="I191"/>
  <c r="I189" s="1"/>
  <c r="I188" s="1"/>
  <c r="I194"/>
  <c r="I193" s="1"/>
  <c r="I195"/>
  <c r="I196"/>
  <c r="I197"/>
  <c r="I198"/>
  <c r="I203"/>
  <c r="I206"/>
  <c r="I209"/>
  <c r="I212"/>
  <c r="I214"/>
  <c r="I216"/>
  <c r="I219"/>
  <c r="I221"/>
  <c r="I223"/>
  <c r="I225"/>
  <c r="I226"/>
  <c r="I227"/>
  <c r="I228"/>
  <c r="I229"/>
  <c r="I230"/>
  <c r="I231"/>
  <c r="I232"/>
  <c r="I233"/>
  <c r="I234"/>
  <c r="I235"/>
  <c r="I236"/>
  <c r="I237"/>
  <c r="I240"/>
  <c r="I239" s="1"/>
  <c r="I238" s="1"/>
  <c r="I241"/>
  <c r="I242"/>
  <c r="I243"/>
  <c r="I244"/>
  <c r="I245"/>
  <c r="I246"/>
  <c r="I247"/>
  <c r="I248"/>
  <c r="I249"/>
  <c r="I250"/>
  <c r="I252"/>
  <c r="D19" i="49"/>
  <c r="E19"/>
  <c r="D31"/>
  <c r="D29" s="1"/>
  <c r="E31"/>
  <c r="E30" s="1"/>
  <c r="E29" s="1"/>
  <c r="C31"/>
  <c r="C24"/>
  <c r="C22"/>
  <c r="C19"/>
  <c r="C15"/>
  <c r="C14"/>
  <c r="F155" i="36" l="1"/>
  <c r="H155" s="1"/>
  <c r="H156"/>
  <c r="F233"/>
  <c r="F232" s="1"/>
  <c r="D24" i="49"/>
  <c r="E24" s="1"/>
  <c r="E13" s="1"/>
  <c r="C13"/>
  <c r="D13"/>
  <c r="F154" i="36"/>
  <c r="H154" s="1"/>
  <c r="I224" i="41"/>
  <c r="F353" i="47"/>
  <c r="G351"/>
  <c r="G350" s="1"/>
  <c r="G349" s="1"/>
  <c r="G335" s="1"/>
  <c r="G306"/>
  <c r="G305" s="1"/>
  <c r="G304" s="1"/>
  <c r="G372"/>
  <c r="G370" s="1"/>
  <c r="G300"/>
  <c r="G291" s="1"/>
  <c r="G290" s="1"/>
  <c r="G278" s="1"/>
  <c r="G277" s="1"/>
  <c r="I301"/>
  <c r="I302"/>
  <c r="G366" l="1"/>
  <c r="G365" s="1"/>
  <c r="G364" s="1"/>
  <c r="G356" s="1"/>
  <c r="F153" i="36"/>
  <c r="H153" s="1"/>
  <c r="I300" i="47"/>
  <c r="G190"/>
  <c r="G188"/>
  <c r="G187" s="1"/>
  <c r="F190"/>
  <c r="I190" s="1"/>
  <c r="I198"/>
  <c r="I199"/>
  <c r="G201"/>
  <c r="G200" s="1"/>
  <c r="G249"/>
  <c r="D64" i="2"/>
  <c r="G156" i="47"/>
  <c r="G145" s="1"/>
  <c r="G144" s="1"/>
  <c r="G143" s="1"/>
  <c r="G113" s="1"/>
  <c r="G256"/>
  <c r="G255" s="1"/>
  <c r="G259"/>
  <c r="G258" s="1"/>
  <c r="G264"/>
  <c r="G263" s="1"/>
  <c r="G262" s="1"/>
  <c r="G267"/>
  <c r="G248"/>
  <c r="G247" s="1"/>
  <c r="G244" s="1"/>
  <c r="G221" s="1"/>
  <c r="I20"/>
  <c r="I22"/>
  <c r="I27"/>
  <c r="I29"/>
  <c r="I30"/>
  <c r="I35"/>
  <c r="I37"/>
  <c r="I38"/>
  <c r="I39"/>
  <c r="I44"/>
  <c r="I45"/>
  <c r="I46"/>
  <c r="I50"/>
  <c r="I53"/>
  <c r="I54"/>
  <c r="I56"/>
  <c r="I57"/>
  <c r="I62"/>
  <c r="I63"/>
  <c r="I68"/>
  <c r="I72"/>
  <c r="I76"/>
  <c r="I80"/>
  <c r="I82"/>
  <c r="I83"/>
  <c r="I88"/>
  <c r="I92"/>
  <c r="I95"/>
  <c r="I105"/>
  <c r="I107"/>
  <c r="I108"/>
  <c r="I109"/>
  <c r="I110"/>
  <c r="I112"/>
  <c r="I119"/>
  <c r="I121"/>
  <c r="I122"/>
  <c r="I127"/>
  <c r="I130"/>
  <c r="I136"/>
  <c r="I142"/>
  <c r="I148"/>
  <c r="I150"/>
  <c r="I153"/>
  <c r="I155"/>
  <c r="I156"/>
  <c r="I157"/>
  <c r="I164"/>
  <c r="I166"/>
  <c r="I167"/>
  <c r="I172"/>
  <c r="I179"/>
  <c r="I180"/>
  <c r="I181"/>
  <c r="I194"/>
  <c r="I196"/>
  <c r="I202"/>
  <c r="I203"/>
  <c r="I209"/>
  <c r="I211"/>
  <c r="I212"/>
  <c r="I216"/>
  <c r="I220"/>
  <c r="I227"/>
  <c r="I228"/>
  <c r="I231"/>
  <c r="I232"/>
  <c r="I233"/>
  <c r="I234"/>
  <c r="I237"/>
  <c r="I241"/>
  <c r="I243"/>
  <c r="I246"/>
  <c r="I250"/>
  <c r="I251"/>
  <c r="I254"/>
  <c r="I257"/>
  <c r="I260"/>
  <c r="I261"/>
  <c r="I266"/>
  <c r="I268"/>
  <c r="I273"/>
  <c r="I276"/>
  <c r="I308"/>
  <c r="I310"/>
  <c r="I315"/>
  <c r="I316"/>
  <c r="I320"/>
  <c r="I322"/>
  <c r="I328"/>
  <c r="I334"/>
  <c r="I340"/>
  <c r="I346"/>
  <c r="I348"/>
  <c r="I352"/>
  <c r="I354"/>
  <c r="I353" s="1"/>
  <c r="I355"/>
  <c r="I363"/>
  <c r="I380"/>
  <c r="I383"/>
  <c r="I385"/>
  <c r="I386"/>
  <c r="I390"/>
  <c r="I394"/>
  <c r="I396"/>
  <c r="D82" i="2"/>
  <c r="F83"/>
  <c r="F84"/>
  <c r="D61" l="1"/>
  <c r="D88" s="1"/>
  <c r="F152" i="36"/>
  <c r="G197" i="47"/>
  <c r="G182" s="1"/>
  <c r="G204"/>
  <c r="G13" s="1"/>
  <c r="H152" i="36" l="1"/>
  <c r="F143"/>
  <c r="F13" i="2"/>
  <c r="F14"/>
  <c r="F16"/>
  <c r="F17"/>
  <c r="F18"/>
  <c r="F19"/>
  <c r="F23"/>
  <c r="F25"/>
  <c r="F27"/>
  <c r="F29"/>
  <c r="F30"/>
  <c r="F33"/>
  <c r="F35"/>
  <c r="F36"/>
  <c r="F38"/>
  <c r="F39"/>
  <c r="F40"/>
  <c r="F41"/>
  <c r="F42"/>
  <c r="F45"/>
  <c r="F46"/>
  <c r="F47"/>
  <c r="F48"/>
  <c r="F50"/>
  <c r="F52"/>
  <c r="F53"/>
  <c r="F54"/>
  <c r="F55"/>
  <c r="F56"/>
  <c r="F58"/>
  <c r="F59"/>
  <c r="F60"/>
  <c r="F63"/>
  <c r="F71"/>
  <c r="F73"/>
  <c r="F75"/>
  <c r="F76"/>
  <c r="F77"/>
  <c r="F78"/>
  <c r="F79"/>
  <c r="F80"/>
  <c r="F81"/>
  <c r="F85"/>
  <c r="F86"/>
  <c r="F87"/>
  <c r="F172" i="41"/>
  <c r="H143" i="36" l="1"/>
  <c r="F9"/>
  <c r="F158" i="41"/>
  <c r="I158" s="1"/>
  <c r="K352" i="36"/>
  <c r="E129"/>
  <c r="H129" s="1"/>
  <c r="E156" l="1"/>
  <c r="C57" i="2" l="1"/>
  <c r="F57" s="1"/>
  <c r="C28"/>
  <c r="F28" s="1"/>
  <c r="F100" i="47" l="1"/>
  <c r="I100" s="1"/>
  <c r="F52" l="1"/>
  <c r="I52" s="1"/>
  <c r="F163" i="41" l="1"/>
  <c r="F189"/>
  <c r="F188" s="1"/>
  <c r="F91"/>
  <c r="F225"/>
  <c r="F162" l="1"/>
  <c r="I163"/>
  <c r="E105" i="36"/>
  <c r="H105" s="1"/>
  <c r="E353"/>
  <c r="E321"/>
  <c r="H321" s="1"/>
  <c r="F161" i="41" l="1"/>
  <c r="I161" s="1"/>
  <c r="I162"/>
  <c r="E150" i="36"/>
  <c r="C74" i="2"/>
  <c r="F74" s="1"/>
  <c r="C26"/>
  <c r="F26" s="1"/>
  <c r="C24"/>
  <c r="F24" s="1"/>
  <c r="C22"/>
  <c r="F22" s="1"/>
  <c r="E149" i="36" l="1"/>
  <c r="H149" s="1"/>
  <c r="H150"/>
  <c r="C21" i="2"/>
  <c r="F21" s="1"/>
  <c r="F219" i="47"/>
  <c r="F236"/>
  <c r="I236" s="1"/>
  <c r="F218" l="1"/>
  <c r="I219"/>
  <c r="F235"/>
  <c r="I235" s="1"/>
  <c r="F50" i="41"/>
  <c r="F38"/>
  <c r="F389" i="47"/>
  <c r="E255" i="36"/>
  <c r="H255" s="1"/>
  <c r="F217" i="47" l="1"/>
  <c r="I217" s="1"/>
  <c r="I218"/>
  <c r="F388"/>
  <c r="I388" s="1"/>
  <c r="I389"/>
  <c r="F106" i="41"/>
  <c r="F196"/>
  <c r="F193"/>
  <c r="F192" l="1"/>
  <c r="F230" i="47"/>
  <c r="F249"/>
  <c r="F229" l="1"/>
  <c r="I229" s="1"/>
  <c r="I230"/>
  <c r="F248"/>
  <c r="I248" s="1"/>
  <c r="I249"/>
  <c r="E281" i="36"/>
  <c r="E326"/>
  <c r="H326" s="1"/>
  <c r="E351"/>
  <c r="H351" s="1"/>
  <c r="E263"/>
  <c r="E241"/>
  <c r="E291"/>
  <c r="E228"/>
  <c r="H228" s="1"/>
  <c r="E201"/>
  <c r="E194"/>
  <c r="E184"/>
  <c r="E173"/>
  <c r="E171"/>
  <c r="E170" s="1"/>
  <c r="E167"/>
  <c r="E239" l="1"/>
  <c r="E236" s="1"/>
  <c r="E124"/>
  <c r="E112"/>
  <c r="H112" s="1"/>
  <c r="E45"/>
  <c r="H45" s="1"/>
  <c r="E36"/>
  <c r="H36" s="1"/>
  <c r="F36" i="47"/>
  <c r="E23" i="36"/>
  <c r="H23" s="1"/>
  <c r="E16"/>
  <c r="H16" s="1"/>
  <c r="F296" i="47"/>
  <c r="F286"/>
  <c r="F372"/>
  <c r="F384"/>
  <c r="I384" s="1"/>
  <c r="E123" i="36" l="1"/>
  <c r="H123" s="1"/>
  <c r="H124"/>
  <c r="F33" i="47"/>
  <c r="I33" s="1"/>
  <c r="I36"/>
  <c r="F351"/>
  <c r="F350" l="1"/>
  <c r="I351"/>
  <c r="F382"/>
  <c r="F370"/>
  <c r="F267"/>
  <c r="I267" s="1"/>
  <c r="F381" l="1"/>
  <c r="I381" s="1"/>
  <c r="I382"/>
  <c r="F349"/>
  <c r="I349" s="1"/>
  <c r="I350"/>
  <c r="F259"/>
  <c r="F245"/>
  <c r="I245" s="1"/>
  <c r="F247"/>
  <c r="I247" s="1"/>
  <c r="F201"/>
  <c r="F200" l="1"/>
  <c r="I200" s="1"/>
  <c r="I201"/>
  <c r="F258"/>
  <c r="I258" s="1"/>
  <c r="I259"/>
  <c r="F244"/>
  <c r="I244" s="1"/>
  <c r="F215"/>
  <c r="I215" s="1"/>
  <c r="F213" l="1"/>
  <c r="I213" s="1"/>
  <c r="F214"/>
  <c r="I214" s="1"/>
  <c r="C82" i="2"/>
  <c r="F82" s="1"/>
  <c r="C64"/>
  <c r="F64" s="1"/>
  <c r="E267" i="36" l="1"/>
  <c r="F128" i="41"/>
  <c r="I128" s="1"/>
  <c r="F22"/>
  <c r="I22" s="1"/>
  <c r="E313" i="36"/>
  <c r="F111" i="47"/>
  <c r="I111" s="1"/>
  <c r="F275" l="1"/>
  <c r="F274" l="1"/>
  <c r="I274" s="1"/>
  <c r="I275"/>
  <c r="F253"/>
  <c r="F256"/>
  <c r="F57" i="41"/>
  <c r="F252" i="47" l="1"/>
  <c r="I252" s="1"/>
  <c r="I253"/>
  <c r="F255"/>
  <c r="I255" s="1"/>
  <c r="I256"/>
  <c r="E250" i="36"/>
  <c r="E249" l="1"/>
  <c r="H249" s="1"/>
  <c r="H250"/>
  <c r="F31" i="41"/>
  <c r="F173" l="1"/>
  <c r="F104"/>
  <c r="F25"/>
  <c r="F13"/>
  <c r="I13" s="1"/>
  <c r="F24" l="1"/>
  <c r="I24" s="1"/>
  <c r="I25"/>
  <c r="E211" i="36"/>
  <c r="H211" s="1"/>
  <c r="E191"/>
  <c r="E181"/>
  <c r="E68"/>
  <c r="H68" s="1"/>
  <c r="E58"/>
  <c r="H58" s="1"/>
  <c r="F51" i="47" l="1"/>
  <c r="I51" s="1"/>
  <c r="F152" l="1"/>
  <c r="I152" s="1"/>
  <c r="F147"/>
  <c r="I147" s="1"/>
  <c r="F283"/>
  <c r="F293"/>
  <c r="F185"/>
  <c r="I185" s="1"/>
  <c r="F195"/>
  <c r="F272"/>
  <c r="F282" l="1"/>
  <c r="F184"/>
  <c r="I184" s="1"/>
  <c r="F189"/>
  <c r="I189" s="1"/>
  <c r="I195"/>
  <c r="F292"/>
  <c r="F271"/>
  <c r="I272"/>
  <c r="E118" i="36"/>
  <c r="E295"/>
  <c r="E294" s="1"/>
  <c r="E293" s="1"/>
  <c r="E117" l="1"/>
  <c r="H118"/>
  <c r="F183" i="47"/>
  <c r="I183" s="1"/>
  <c r="F270"/>
  <c r="I271"/>
  <c r="E166" i="36"/>
  <c r="E165" s="1"/>
  <c r="E116" l="1"/>
  <c r="H117"/>
  <c r="F269" i="47"/>
  <c r="I269" s="1"/>
  <c r="I270"/>
  <c r="E120" i="36"/>
  <c r="H120" s="1"/>
  <c r="E83"/>
  <c r="H83" s="1"/>
  <c r="E56"/>
  <c r="H56" s="1"/>
  <c r="E115" l="1"/>
  <c r="H115" s="1"/>
  <c r="H116"/>
  <c r="F210" i="47"/>
  <c r="I210" s="1"/>
  <c r="F197"/>
  <c r="I197" s="1"/>
  <c r="F178" l="1"/>
  <c r="I178" s="1"/>
  <c r="F120"/>
  <c r="I120" s="1"/>
  <c r="F49"/>
  <c r="I49" s="1"/>
  <c r="F21"/>
  <c r="I21" s="1"/>
  <c r="F28"/>
  <c r="I28" s="1"/>
  <c r="C72" i="2"/>
  <c r="F72" s="1"/>
  <c r="C62"/>
  <c r="F62" s="1"/>
  <c r="C61" l="1"/>
  <c r="F61" s="1"/>
  <c r="F307" i="47"/>
  <c r="I307" s="1"/>
  <c r="F180" i="41" l="1"/>
  <c r="F132"/>
  <c r="I132" s="1"/>
  <c r="F125"/>
  <c r="F103"/>
  <c r="F89"/>
  <c r="F88" s="1"/>
  <c r="F87" s="1"/>
  <c r="F55"/>
  <c r="F54" s="1"/>
  <c r="F124" l="1"/>
  <c r="I124" s="1"/>
  <c r="I125"/>
  <c r="E259" i="36"/>
  <c r="E258" s="1"/>
  <c r="E180"/>
  <c r="E161"/>
  <c r="E74"/>
  <c r="E73" s="1"/>
  <c r="E77"/>
  <c r="E76" s="1"/>
  <c r="F126" i="47"/>
  <c r="F129"/>
  <c r="F61"/>
  <c r="F125" l="1"/>
  <c r="I125" s="1"/>
  <c r="I126"/>
  <c r="F128"/>
  <c r="I128" s="1"/>
  <c r="I129"/>
  <c r="F60"/>
  <c r="I61"/>
  <c r="E72" i="36"/>
  <c r="F344" i="47"/>
  <c r="I344" s="1"/>
  <c r="F124" l="1"/>
  <c r="I124" s="1"/>
  <c r="F59"/>
  <c r="I59" s="1"/>
  <c r="I60"/>
  <c r="F347"/>
  <c r="I347" s="1"/>
  <c r="F333"/>
  <c r="F188"/>
  <c r="I188" s="1"/>
  <c r="F332" l="1"/>
  <c r="I332" s="1"/>
  <c r="I333"/>
  <c r="F331"/>
  <c r="I331" s="1"/>
  <c r="F187"/>
  <c r="I187" s="1"/>
  <c r="F182" l="1"/>
  <c r="I182" s="1"/>
  <c r="F309"/>
  <c r="F240"/>
  <c r="I240" s="1"/>
  <c r="F306" l="1"/>
  <c r="I306" s="1"/>
  <c r="I309"/>
  <c r="F218" i="41"/>
  <c r="I218" s="1"/>
  <c r="F97"/>
  <c r="F102"/>
  <c r="F186"/>
  <c r="F185" s="1"/>
  <c r="F226" i="47"/>
  <c r="E147" i="36"/>
  <c r="E146" l="1"/>
  <c r="H146" s="1"/>
  <c r="H147"/>
  <c r="F225" i="47"/>
  <c r="I225" s="1"/>
  <c r="I226"/>
  <c r="E349" i="36"/>
  <c r="E346"/>
  <c r="H346" s="1"/>
  <c r="E344"/>
  <c r="H344" s="1"/>
  <c r="E338"/>
  <c r="E337" s="1"/>
  <c r="E336" s="1"/>
  <c r="E332"/>
  <c r="E323"/>
  <c r="E319"/>
  <c r="H319" s="1"/>
  <c r="E308"/>
  <c r="E306"/>
  <c r="E301"/>
  <c r="E290"/>
  <c r="E289" s="1"/>
  <c r="E288" s="1"/>
  <c r="E286"/>
  <c r="E279"/>
  <c r="E278" s="1"/>
  <c r="E277" s="1"/>
  <c r="E274"/>
  <c r="E273" s="1"/>
  <c r="E272" s="1"/>
  <c r="E271" s="1"/>
  <c r="E265"/>
  <c r="E247"/>
  <c r="E237"/>
  <c r="E230"/>
  <c r="H230" s="1"/>
  <c r="E223"/>
  <c r="H223" s="1"/>
  <c r="E218"/>
  <c r="H218" s="1"/>
  <c r="E213"/>
  <c r="H213" s="1"/>
  <c r="E207"/>
  <c r="E190"/>
  <c r="E188" s="1"/>
  <c r="E179"/>
  <c r="E163"/>
  <c r="E155" s="1"/>
  <c r="E154" s="1"/>
  <c r="E141"/>
  <c r="E138"/>
  <c r="E134"/>
  <c r="E128"/>
  <c r="H128" s="1"/>
  <c r="E110"/>
  <c r="H110" s="1"/>
  <c r="E102"/>
  <c r="E98"/>
  <c r="E94"/>
  <c r="E90"/>
  <c r="E71"/>
  <c r="E67"/>
  <c r="H67" s="1"/>
  <c r="E62"/>
  <c r="H62" s="1"/>
  <c r="E55"/>
  <c r="E50"/>
  <c r="H50" s="1"/>
  <c r="E49"/>
  <c r="E43"/>
  <c r="H43" s="1"/>
  <c r="E34"/>
  <c r="E21"/>
  <c r="E14"/>
  <c r="H14" s="1"/>
  <c r="E348" l="1"/>
  <c r="H348" s="1"/>
  <c r="H349"/>
  <c r="E206"/>
  <c r="H207"/>
  <c r="E133"/>
  <c r="H134"/>
  <c r="E101"/>
  <c r="H101" s="1"/>
  <c r="H102"/>
  <c r="E20"/>
  <c r="H20" s="1"/>
  <c r="H21"/>
  <c r="E48"/>
  <c r="H48" s="1"/>
  <c r="H49"/>
  <c r="E54"/>
  <c r="H54" s="1"/>
  <c r="H55"/>
  <c r="E89"/>
  <c r="H89" s="1"/>
  <c r="H90"/>
  <c r="E93"/>
  <c r="H93" s="1"/>
  <c r="H94"/>
  <c r="E97"/>
  <c r="H97" s="1"/>
  <c r="H98"/>
  <c r="E137"/>
  <c r="H137" s="1"/>
  <c r="H138"/>
  <c r="E140"/>
  <c r="H140" s="1"/>
  <c r="H141"/>
  <c r="E145"/>
  <c r="E178"/>
  <c r="E246"/>
  <c r="H246" s="1"/>
  <c r="H247"/>
  <c r="E318"/>
  <c r="H318" s="1"/>
  <c r="H323"/>
  <c r="E331"/>
  <c r="H331" s="1"/>
  <c r="H332"/>
  <c r="E300"/>
  <c r="E304"/>
  <c r="E210"/>
  <c r="E305"/>
  <c r="E284"/>
  <c r="E285"/>
  <c r="E100"/>
  <c r="H100" s="1"/>
  <c r="E216"/>
  <c r="E217"/>
  <c r="H217" s="1"/>
  <c r="E222"/>
  <c r="H222" s="1"/>
  <c r="E335"/>
  <c r="E334" s="1"/>
  <c r="E81"/>
  <c r="E82"/>
  <c r="H82" s="1"/>
  <c r="E65"/>
  <c r="H65" s="1"/>
  <c r="E66"/>
  <c r="H66" s="1"/>
  <c r="E13"/>
  <c r="E33"/>
  <c r="E42"/>
  <c r="E317"/>
  <c r="E343"/>
  <c r="H343" s="1"/>
  <c r="E88"/>
  <c r="H88" s="1"/>
  <c r="E92"/>
  <c r="H92" s="1"/>
  <c r="E109"/>
  <c r="E127"/>
  <c r="H127" s="1"/>
  <c r="E221"/>
  <c r="H221" s="1"/>
  <c r="E136"/>
  <c r="H136" s="1"/>
  <c r="E227"/>
  <c r="E262"/>
  <c r="E18"/>
  <c r="H18" s="1"/>
  <c r="E96"/>
  <c r="H96" s="1"/>
  <c r="E299"/>
  <c r="E329"/>
  <c r="F43" i="47"/>
  <c r="I43" s="1"/>
  <c r="F34"/>
  <c r="I34" s="1"/>
  <c r="F26"/>
  <c r="I26" s="1"/>
  <c r="F19"/>
  <c r="I19" s="1"/>
  <c r="E215" i="36" l="1"/>
  <c r="H215" s="1"/>
  <c r="H216"/>
  <c r="E205"/>
  <c r="H206"/>
  <c r="E132"/>
  <c r="H132" s="1"/>
  <c r="H133"/>
  <c r="E40"/>
  <c r="H40" s="1"/>
  <c r="H42"/>
  <c r="E12"/>
  <c r="H12" s="1"/>
  <c r="H13"/>
  <c r="E27"/>
  <c r="H33"/>
  <c r="E80"/>
  <c r="H80" s="1"/>
  <c r="H81"/>
  <c r="E108"/>
  <c r="H109"/>
  <c r="E144"/>
  <c r="H144" s="1"/>
  <c r="H145"/>
  <c r="E177"/>
  <c r="E226"/>
  <c r="H226" s="1"/>
  <c r="H227"/>
  <c r="E235"/>
  <c r="E316"/>
  <c r="H317"/>
  <c r="E328"/>
  <c r="H328" s="1"/>
  <c r="H329"/>
  <c r="E330"/>
  <c r="H330" s="1"/>
  <c r="E209"/>
  <c r="H210"/>
  <c r="E283"/>
  <c r="E298"/>
  <c r="E303"/>
  <c r="E87"/>
  <c r="E261"/>
  <c r="E257" s="1"/>
  <c r="H257" s="1"/>
  <c r="E11"/>
  <c r="E19"/>
  <c r="H19" s="1"/>
  <c r="E126"/>
  <c r="E41"/>
  <c r="H41" s="1"/>
  <c r="E153"/>
  <c r="E152" s="1"/>
  <c r="E143" s="1"/>
  <c r="E342"/>
  <c r="H342" s="1"/>
  <c r="E220"/>
  <c r="H220" s="1"/>
  <c r="F75" i="47"/>
  <c r="F71"/>
  <c r="F67"/>
  <c r="F141"/>
  <c r="I141" s="1"/>
  <c r="E204" i="36" l="1"/>
  <c r="H204" s="1"/>
  <c r="H205"/>
  <c r="E26"/>
  <c r="H26" s="1"/>
  <c r="H27"/>
  <c r="E10"/>
  <c r="H10" s="1"/>
  <c r="H11"/>
  <c r="E79"/>
  <c r="H79" s="1"/>
  <c r="H87"/>
  <c r="E107"/>
  <c r="H107" s="1"/>
  <c r="H108"/>
  <c r="E104"/>
  <c r="H104" s="1"/>
  <c r="H126"/>
  <c r="E234"/>
  <c r="E315"/>
  <c r="H315" s="1"/>
  <c r="H316"/>
  <c r="E203"/>
  <c r="H203" s="1"/>
  <c r="H209"/>
  <c r="E176"/>
  <c r="E276"/>
  <c r="E297"/>
  <c r="F70" i="47"/>
  <c r="I71"/>
  <c r="F66"/>
  <c r="I67"/>
  <c r="F74"/>
  <c r="I75"/>
  <c r="E341" i="36"/>
  <c r="H341" s="1"/>
  <c r="E340"/>
  <c r="H340" s="1"/>
  <c r="F291" i="47"/>
  <c r="F305"/>
  <c r="I305" s="1"/>
  <c r="E233" i="36" l="1"/>
  <c r="E270"/>
  <c r="F73" i="47"/>
  <c r="I73" s="1"/>
  <c r="I74"/>
  <c r="F65"/>
  <c r="I65" s="1"/>
  <c r="I66"/>
  <c r="F69"/>
  <c r="I69" s="1"/>
  <c r="I70"/>
  <c r="F249" i="41"/>
  <c r="F247"/>
  <c r="F244"/>
  <c r="F242"/>
  <c r="F236"/>
  <c r="F234"/>
  <c r="F232"/>
  <c r="F230"/>
  <c r="F228"/>
  <c r="F227" s="1"/>
  <c r="F222"/>
  <c r="I222" s="1"/>
  <c r="F220"/>
  <c r="I220" s="1"/>
  <c r="F217"/>
  <c r="I217" s="1"/>
  <c r="F215"/>
  <c r="I215" s="1"/>
  <c r="F213"/>
  <c r="I213" s="1"/>
  <c r="F211"/>
  <c r="I211" s="1"/>
  <c r="F208"/>
  <c r="F205"/>
  <c r="I205" s="1"/>
  <c r="F204"/>
  <c r="I204" s="1"/>
  <c r="F202"/>
  <c r="I202" s="1"/>
  <c r="F201"/>
  <c r="I201" s="1"/>
  <c r="F184"/>
  <c r="F182"/>
  <c r="F178"/>
  <c r="F177" s="1"/>
  <c r="F176"/>
  <c r="F175" s="1"/>
  <c r="F169"/>
  <c r="F165"/>
  <c r="F157"/>
  <c r="F152"/>
  <c r="F151" s="1"/>
  <c r="F148"/>
  <c r="F145"/>
  <c r="F138"/>
  <c r="F137" s="1"/>
  <c r="F136" s="1"/>
  <c r="F135" s="1"/>
  <c r="F134" s="1"/>
  <c r="F130"/>
  <c r="I130" s="1"/>
  <c r="F121"/>
  <c r="F120" s="1"/>
  <c r="F117"/>
  <c r="F112"/>
  <c r="F111" s="1"/>
  <c r="F110"/>
  <c r="F109" s="1"/>
  <c r="F95"/>
  <c r="F94" s="1"/>
  <c r="F93" s="1"/>
  <c r="F83"/>
  <c r="F77"/>
  <c r="F73"/>
  <c r="F69"/>
  <c r="F65"/>
  <c r="F61"/>
  <c r="F60" s="1"/>
  <c r="F49"/>
  <c r="F48" s="1"/>
  <c r="F46"/>
  <c r="F45" s="1"/>
  <c r="F44"/>
  <c r="F36"/>
  <c r="F35" s="1"/>
  <c r="F30"/>
  <c r="F29" s="1"/>
  <c r="F18"/>
  <c r="I18" s="1"/>
  <c r="F16"/>
  <c r="F395" i="47"/>
  <c r="I395" s="1"/>
  <c r="F393"/>
  <c r="I393" s="1"/>
  <c r="F379"/>
  <c r="F368"/>
  <c r="F362"/>
  <c r="I362" s="1"/>
  <c r="F345"/>
  <c r="I345" s="1"/>
  <c r="F339"/>
  <c r="I339" s="1"/>
  <c r="F330"/>
  <c r="F327"/>
  <c r="F321"/>
  <c r="I321" s="1"/>
  <c r="F319"/>
  <c r="I319" s="1"/>
  <c r="F314"/>
  <c r="F290"/>
  <c r="F265"/>
  <c r="I265" s="1"/>
  <c r="F242"/>
  <c r="F224"/>
  <c r="I224" s="1"/>
  <c r="F208"/>
  <c r="F171"/>
  <c r="F165"/>
  <c r="I165" s="1"/>
  <c r="F163"/>
  <c r="I163" s="1"/>
  <c r="F154"/>
  <c r="I154" s="1"/>
  <c r="F149"/>
  <c r="I149" s="1"/>
  <c r="F140"/>
  <c r="F138"/>
  <c r="F135"/>
  <c r="F123"/>
  <c r="I123" s="1"/>
  <c r="F118"/>
  <c r="I118" s="1"/>
  <c r="F106"/>
  <c r="I106" s="1"/>
  <c r="F104"/>
  <c r="I104" s="1"/>
  <c r="F99"/>
  <c r="F94"/>
  <c r="F91"/>
  <c r="F87"/>
  <c r="F79"/>
  <c r="F58"/>
  <c r="I58" s="1"/>
  <c r="F55"/>
  <c r="I55" s="1"/>
  <c r="F48"/>
  <c r="F42"/>
  <c r="F32"/>
  <c r="F25"/>
  <c r="F18"/>
  <c r="C51" i="2"/>
  <c r="F51" s="1"/>
  <c r="C49"/>
  <c r="F49" s="1"/>
  <c r="C44"/>
  <c r="C37"/>
  <c r="F37" s="1"/>
  <c r="C34"/>
  <c r="F34" s="1"/>
  <c r="C32"/>
  <c r="C20"/>
  <c r="F20" s="1"/>
  <c r="C15"/>
  <c r="F15" s="1"/>
  <c r="C12"/>
  <c r="E232" i="36" l="1"/>
  <c r="E9"/>
  <c r="H9" s="1"/>
  <c r="F168" i="41"/>
  <c r="I169"/>
  <c r="F164"/>
  <c r="I164" s="1"/>
  <c r="I165"/>
  <c r="F156"/>
  <c r="I157"/>
  <c r="F144"/>
  <c r="I145"/>
  <c r="F82"/>
  <c r="I83"/>
  <c r="F76"/>
  <c r="I77"/>
  <c r="F72"/>
  <c r="I73"/>
  <c r="F68"/>
  <c r="I69"/>
  <c r="F64"/>
  <c r="I65"/>
  <c r="F15"/>
  <c r="I15" s="1"/>
  <c r="I16"/>
  <c r="F207"/>
  <c r="I207" s="1"/>
  <c r="I208"/>
  <c r="F137" i="47"/>
  <c r="I137" s="1"/>
  <c r="I138"/>
  <c r="F139"/>
  <c r="I139" s="1"/>
  <c r="I140"/>
  <c r="C43" i="2"/>
  <c r="F43" s="1"/>
  <c r="F44"/>
  <c r="C11"/>
  <c r="F11" s="1"/>
  <c r="F12"/>
  <c r="C31"/>
  <c r="F31" s="1"/>
  <c r="F32"/>
  <c r="F134" i="47"/>
  <c r="I134" s="1"/>
  <c r="I135"/>
  <c r="F326"/>
  <c r="I327"/>
  <c r="F313"/>
  <c r="I313" s="1"/>
  <c r="I314"/>
  <c r="F329"/>
  <c r="I329" s="1"/>
  <c r="I330"/>
  <c r="F378"/>
  <c r="I378" s="1"/>
  <c r="I379"/>
  <c r="F239"/>
  <c r="I242"/>
  <c r="F206"/>
  <c r="I208"/>
  <c r="F170"/>
  <c r="I171"/>
  <c r="F17"/>
  <c r="I17" s="1"/>
  <c r="I18"/>
  <c r="F31"/>
  <c r="I31" s="1"/>
  <c r="I32"/>
  <c r="F47"/>
  <c r="I47" s="1"/>
  <c r="I48"/>
  <c r="F86"/>
  <c r="I86" s="1"/>
  <c r="I87"/>
  <c r="F93"/>
  <c r="I93" s="1"/>
  <c r="I94"/>
  <c r="F24"/>
  <c r="I25"/>
  <c r="F41"/>
  <c r="I42"/>
  <c r="F78"/>
  <c r="I79"/>
  <c r="F90"/>
  <c r="I90" s="1"/>
  <c r="I91"/>
  <c r="F98"/>
  <c r="I99"/>
  <c r="F223"/>
  <c r="F117"/>
  <c r="F366"/>
  <c r="F367"/>
  <c r="F132"/>
  <c r="F115" i="41"/>
  <c r="F116"/>
  <c r="F12"/>
  <c r="F264" i="47"/>
  <c r="F103"/>
  <c r="I103" s="1"/>
  <c r="F102"/>
  <c r="F207"/>
  <c r="I207" s="1"/>
  <c r="C10" i="2"/>
  <c r="F10" s="1"/>
  <c r="F210" i="41"/>
  <c r="F241"/>
  <c r="F246"/>
  <c r="F343" i="47"/>
  <c r="F337"/>
  <c r="F338"/>
  <c r="I338" s="1"/>
  <c r="F360"/>
  <c r="F361"/>
  <c r="I361" s="1"/>
  <c r="F312"/>
  <c r="I312" s="1"/>
  <c r="F392"/>
  <c r="I392" s="1"/>
  <c r="F176"/>
  <c r="F177"/>
  <c r="I177" s="1"/>
  <c r="F162"/>
  <c r="F127" i="41"/>
  <c r="F34"/>
  <c r="F33" s="1"/>
  <c r="F108"/>
  <c r="F119"/>
  <c r="F28"/>
  <c r="F318" i="47"/>
  <c r="I318" s="1"/>
  <c r="F16"/>
  <c r="F85"/>
  <c r="I85" s="1"/>
  <c r="F146"/>
  <c r="I146" s="1"/>
  <c r="F151"/>
  <c r="I151" s="1"/>
  <c r="F304"/>
  <c r="I304" s="1"/>
  <c r="F89"/>
  <c r="I89" s="1"/>
  <c r="F167" i="41" l="1"/>
  <c r="I167" s="1"/>
  <c r="I168"/>
  <c r="F155"/>
  <c r="I156"/>
  <c r="F143"/>
  <c r="I144"/>
  <c r="F123"/>
  <c r="I123" s="1"/>
  <c r="I127"/>
  <c r="F81"/>
  <c r="I82"/>
  <c r="F75"/>
  <c r="I75" s="1"/>
  <c r="I76"/>
  <c r="F71"/>
  <c r="I71" s="1"/>
  <c r="I72"/>
  <c r="F67"/>
  <c r="I67" s="1"/>
  <c r="I68"/>
  <c r="F63"/>
  <c r="I63" s="1"/>
  <c r="I64"/>
  <c r="F11"/>
  <c r="I11" s="1"/>
  <c r="I12"/>
  <c r="F200"/>
  <c r="I200" s="1"/>
  <c r="I210"/>
  <c r="F27"/>
  <c r="F131" i="47"/>
  <c r="I131" s="1"/>
  <c r="I132"/>
  <c r="F116"/>
  <c r="I117"/>
  <c r="F133"/>
  <c r="I133" s="1"/>
  <c r="F325"/>
  <c r="I326"/>
  <c r="F359"/>
  <c r="I360"/>
  <c r="F365"/>
  <c r="F336"/>
  <c r="I336" s="1"/>
  <c r="I337"/>
  <c r="F342"/>
  <c r="I343"/>
  <c r="F238"/>
  <c r="I238" s="1"/>
  <c r="I239"/>
  <c r="F222"/>
  <c r="I223"/>
  <c r="F205"/>
  <c r="I205" s="1"/>
  <c r="I206"/>
  <c r="F175"/>
  <c r="I176"/>
  <c r="F161"/>
  <c r="I162"/>
  <c r="F169"/>
  <c r="I170"/>
  <c r="I16"/>
  <c r="F101"/>
  <c r="I102"/>
  <c r="F97"/>
  <c r="I97" s="1"/>
  <c r="I98"/>
  <c r="F77"/>
  <c r="I78"/>
  <c r="F40"/>
  <c r="I40" s="1"/>
  <c r="I41"/>
  <c r="F23"/>
  <c r="I23" s="1"/>
  <c r="I24"/>
  <c r="F263"/>
  <c r="I263" s="1"/>
  <c r="I264"/>
  <c r="F262"/>
  <c r="I262" s="1"/>
  <c r="F86" i="41"/>
  <c r="F317" i="47"/>
  <c r="F391"/>
  <c r="I391" s="1"/>
  <c r="F387"/>
  <c r="F81"/>
  <c r="C88" i="2"/>
  <c r="F88" s="1"/>
  <c r="F240" i="41"/>
  <c r="F239" s="1"/>
  <c r="F238" s="1"/>
  <c r="F224" s="1"/>
  <c r="F145" i="47"/>
  <c r="I145" s="1"/>
  <c r="F281"/>
  <c r="F84"/>
  <c r="I84" s="1"/>
  <c r="F154" i="41" l="1"/>
  <c r="I154" s="1"/>
  <c r="I155"/>
  <c r="F142"/>
  <c r="I143"/>
  <c r="I81"/>
  <c r="F80"/>
  <c r="I80" s="1"/>
  <c r="F79"/>
  <c r="I79" s="1"/>
  <c r="F280" i="47"/>
  <c r="F115"/>
  <c r="I116"/>
  <c r="F324"/>
  <c r="I325"/>
  <c r="F311"/>
  <c r="I311" s="1"/>
  <c r="I317"/>
  <c r="F358"/>
  <c r="I359"/>
  <c r="F364"/>
  <c r="I364" s="1"/>
  <c r="I387"/>
  <c r="F341"/>
  <c r="I342"/>
  <c r="F221"/>
  <c r="I222"/>
  <c r="F174"/>
  <c r="I175"/>
  <c r="F168"/>
  <c r="I168" s="1"/>
  <c r="I169"/>
  <c r="F160"/>
  <c r="I161"/>
  <c r="I81"/>
  <c r="F64"/>
  <c r="I64" s="1"/>
  <c r="I77"/>
  <c r="F96"/>
  <c r="I96" s="1"/>
  <c r="I101"/>
  <c r="F15"/>
  <c r="I15" s="1"/>
  <c r="F143"/>
  <c r="F144"/>
  <c r="I144" s="1"/>
  <c r="F141" i="41" l="1"/>
  <c r="I141" s="1"/>
  <c r="I142"/>
  <c r="F199"/>
  <c r="F279" i="47"/>
  <c r="F114"/>
  <c r="I114" s="1"/>
  <c r="I115"/>
  <c r="F323"/>
  <c r="I323" s="1"/>
  <c r="I324"/>
  <c r="F278"/>
  <c r="F357"/>
  <c r="I357" s="1"/>
  <c r="I358"/>
  <c r="I341"/>
  <c r="F335"/>
  <c r="I335" s="1"/>
  <c r="I221"/>
  <c r="F204"/>
  <c r="I204" s="1"/>
  <c r="F173"/>
  <c r="I173" s="1"/>
  <c r="I174"/>
  <c r="F159"/>
  <c r="I160"/>
  <c r="F14"/>
  <c r="I14" s="1"/>
  <c r="F113"/>
  <c r="I113" s="1"/>
  <c r="I143"/>
  <c r="I10" i="41" l="1"/>
  <c r="F10"/>
  <c r="F277" i="47"/>
  <c r="F356"/>
  <c r="I356" s="1"/>
  <c r="I159"/>
  <c r="F158"/>
  <c r="I158" l="1"/>
  <c r="F13"/>
  <c r="I13" s="1"/>
</calcChain>
</file>

<file path=xl/sharedStrings.xml><?xml version="1.0" encoding="utf-8"?>
<sst xmlns="http://schemas.openxmlformats.org/spreadsheetml/2006/main" count="6520" uniqueCount="928">
  <si>
    <t>1 13 01995 05 0000 130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</si>
  <si>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</si>
  <si>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</si>
  <si>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</si>
  <si>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</si>
  <si>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</si>
  <si>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</si>
  <si>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</si>
  <si>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</si>
  <si>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</si>
  <si>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</si>
  <si>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</si>
  <si>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</si>
  <si>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</si>
  <si>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</si>
  <si>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</si>
  <si>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</si>
  <si>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ИТОГО: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</si>
  <si>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</si>
  <si>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</si>
  <si>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</si>
  <si>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</si>
  <si>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</si>
  <si>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</si>
  <si>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</si>
  <si>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</si>
  <si>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</si>
  <si>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</si>
  <si>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</si>
  <si>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</si>
  <si>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</si>
  <si>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</si>
  <si>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</si>
  <si>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</si>
  <si>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</si>
  <si>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</si>
  <si>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1 11 05013 13 0000 120</t>
  </si>
  <si>
    <t>1 14 06013 13 0000 430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</si>
  <si>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</si>
  <si>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</si>
  <si>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</si>
  <si>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</si>
  <si>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</si>
  <si>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</si>
  <si>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</si>
  <si>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</si>
  <si>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</si>
  <si>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</si>
  <si>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</si>
  <si>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</si>
  <si>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</si>
  <si>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</si>
  <si>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</si>
  <si>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</si>
  <si>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</si>
  <si>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</si>
  <si>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</si>
  <si>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</si>
  <si>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</si>
  <si>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</si>
  <si>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</si>
  <si>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</si>
  <si>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</si>
  <si>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</si>
  <si>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</si>
  <si>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</si>
  <si>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</si>
  <si>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</si>
  <si>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</si>
  <si>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</si>
  <si>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</si>
  <si>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</si>
  <si>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</si>
  <si>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</si>
  <si>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</si>
  <si>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</si>
  <si>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</si>
  <si>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</si>
  <si>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</si>
  <si>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</si>
  <si>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</si>
  <si>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</si>
  <si>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</si>
  <si>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</si>
  <si>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</si>
  <si>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</si>
  <si>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</si>
  <si>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</si>
  <si>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</si>
  <si>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</si>
  <si>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</si>
  <si>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</si>
  <si>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</si>
  <si>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</si>
  <si>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</si>
  <si>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</si>
  <si>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</si>
  <si>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</si>
  <si>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</si>
  <si>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</si>
  <si>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</si>
  <si>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</si>
  <si>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</si>
  <si>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</si>
  <si>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</si>
  <si>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</si>
  <si>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</si>
  <si>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1 14 02053 05 0000 410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</si>
  <si>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</si>
  <si>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</si>
  <si>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</si>
  <si>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</si>
  <si>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</si>
  <si>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</si>
  <si>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</si>
  <si>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</si>
  <si>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</si>
  <si>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</si>
  <si>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</si>
  <si>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</si>
  <si>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</si>
  <si>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</si>
  <si>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</si>
  <si>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</si>
  <si>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</si>
  <si>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</si>
  <si>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</si>
  <si>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</si>
  <si>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</si>
  <si>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</si>
  <si>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</si>
  <si>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</si>
  <si>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</si>
  <si>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</si>
  <si>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</si>
  <si>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</si>
  <si>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</si>
  <si>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</si>
  <si>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</si>
  <si>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</si>
  <si>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</si>
  <si>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</si>
  <si>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</si>
  <si>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</si>
  <si>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</si>
  <si>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</si>
  <si>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</si>
  <si>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</si>
  <si>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</si>
  <si>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</si>
  <si>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</si>
  <si>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</si>
  <si>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</si>
  <si>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</si>
  <si>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</si>
  <si>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</si>
  <si>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</si>
  <si>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</si>
  <si>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</si>
  <si>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</si>
  <si>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</si>
  <si>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</si>
  <si>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</si>
  <si>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</si>
  <si>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</si>
  <si>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</si>
  <si>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</si>
  <si>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</si>
  <si>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</si>
  <si>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</si>
  <si>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</si>
  <si>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1 14 06013 10 0000 430</t>
  </si>
  <si>
    <t>1 11 05013 05 0000 120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</si>
  <si>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</si>
  <si>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</si>
  <si>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</si>
  <si>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</si>
  <si>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</si>
  <si>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</si>
  <si>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</si>
  <si>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</si>
  <si>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</si>
  <si>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</si>
  <si>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</si>
  <si>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</si>
  <si>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АМС Фиагдонского сельского поселения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</si>
  <si>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</si>
  <si>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</si>
  <si>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</si>
  <si>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</si>
  <si>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</si>
  <si>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</si>
  <si>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</si>
  <si>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</si>
  <si>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</si>
  <si>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</si>
  <si>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</si>
  <si>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</si>
  <si>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</si>
  <si>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</si>
  <si>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</si>
  <si>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</si>
  <si>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</si>
  <si>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</si>
  <si>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</si>
  <si>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</si>
  <si>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</si>
  <si>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</si>
  <si>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</si>
  <si>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</si>
  <si>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</si>
  <si>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</si>
  <si>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</si>
  <si>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</si>
  <si>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</si>
  <si>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</si>
  <si>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</si>
  <si>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</si>
  <si>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1 05 03000 01 0000 110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</si>
  <si>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</si>
  <si>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</si>
  <si>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</si>
  <si>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</si>
  <si>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</si>
  <si>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</si>
  <si>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</si>
  <si>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</si>
  <si>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</si>
  <si>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</si>
  <si>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</si>
  <si>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</si>
  <si>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</si>
  <si>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</si>
  <si>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</si>
  <si>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</si>
  <si>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</si>
  <si>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</si>
  <si>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</si>
  <si>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</si>
  <si>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</si>
  <si>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</si>
  <si>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</si>
  <si>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</si>
  <si>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</si>
  <si>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</si>
  <si>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</si>
  <si>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</si>
  <si>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</si>
  <si>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</si>
  <si>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</si>
  <si>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</si>
  <si>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</si>
  <si>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</si>
  <si>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</si>
  <si>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</si>
  <si>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</si>
  <si>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</si>
  <si>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</si>
  <si>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</si>
  <si>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</si>
  <si>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</si>
  <si>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</si>
  <si>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</si>
  <si>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</si>
  <si>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</si>
  <si>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</si>
  <si>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</si>
  <si>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</si>
  <si>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</si>
  <si>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</si>
  <si>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</si>
  <si>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</si>
  <si>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</si>
  <si>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</si>
  <si>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</si>
  <si>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</si>
  <si>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</si>
  <si>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</si>
  <si>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</si>
  <si>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</si>
  <si>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</si>
  <si>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</si>
  <si>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</si>
  <si>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</si>
  <si>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</si>
  <si>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</si>
  <si>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</si>
  <si>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</si>
  <si>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</si>
  <si>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</si>
  <si>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</si>
  <si>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</si>
  <si>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</si>
  <si>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</si>
  <si>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</si>
  <si>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</si>
  <si>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</si>
  <si>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</si>
  <si>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</si>
  <si>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</si>
  <si>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</si>
  <si>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</si>
  <si>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</si>
  <si>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</si>
  <si>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</si>
  <si>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</si>
  <si>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</si>
  <si>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</si>
  <si>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</si>
  <si>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</si>
  <si>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</si>
  <si>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</si>
  <si>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</si>
  <si>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</si>
  <si>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</si>
  <si>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</si>
  <si>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</si>
  <si>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</si>
  <si>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</si>
  <si>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</si>
  <si>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</si>
  <si>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</si>
  <si>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</si>
  <si>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</si>
  <si>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</si>
  <si>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</si>
  <si>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</si>
  <si>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</si>
  <si>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</si>
  <si>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</si>
  <si>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</si>
  <si>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</si>
  <si>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</si>
  <si>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</si>
  <si>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</si>
  <si>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</si>
  <si>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</si>
  <si>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</si>
  <si>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</si>
  <si>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</si>
  <si>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</si>
  <si>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</si>
  <si>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</si>
  <si>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</si>
  <si>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</si>
  <si>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</si>
  <si>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</si>
  <si>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</si>
  <si>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</si>
  <si>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</si>
  <si>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</si>
  <si>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</si>
  <si>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</si>
  <si>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</si>
  <si>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</si>
  <si>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</si>
  <si>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</si>
  <si>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</si>
  <si>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</si>
  <si>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</si>
  <si>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</si>
  <si>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</si>
  <si>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</si>
  <si>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</si>
  <si>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</si>
  <si>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</si>
  <si>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</si>
  <si>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</si>
  <si>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</si>
  <si>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</si>
  <si>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</si>
  <si>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</si>
  <si>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</si>
  <si>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</si>
  <si>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</si>
  <si>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</si>
  <si>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</si>
  <si>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</si>
  <si>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развитие социальной и инженерной инфраструктуры, улучшение жилищных условий граждан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</si>
  <si>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</si>
  <si>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</si>
  <si>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</si>
  <si>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</si>
  <si>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</si>
  <si>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</si>
  <si>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</si>
  <si>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</si>
  <si>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</si>
  <si>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</si>
  <si>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</si>
  <si>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</si>
  <si>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</si>
  <si>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</si>
  <si>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</si>
  <si>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</si>
  <si>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</si>
  <si>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</si>
  <si>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</si>
  <si>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</si>
  <si>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</si>
  <si>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</si>
  <si>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</si>
  <si>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</si>
  <si>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</si>
  <si>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</si>
  <si>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</si>
  <si>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</si>
  <si>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</si>
  <si>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</si>
  <si>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</si>
  <si>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</si>
  <si>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</si>
  <si>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</si>
  <si>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</si>
  <si>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</si>
  <si>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</si>
  <si>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</si>
  <si>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</si>
  <si>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</si>
  <si>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</si>
  <si>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</si>
  <si>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</si>
  <si>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</si>
  <si>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</si>
  <si>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</si>
  <si>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</si>
  <si>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</si>
  <si>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</si>
  <si>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</si>
  <si>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</si>
  <si>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</si>
  <si>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</si>
  <si>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</si>
  <si>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</si>
  <si>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</si>
  <si>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</si>
  <si>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</si>
  <si>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</si>
  <si>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</si>
  <si>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</si>
  <si>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</si>
  <si>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</si>
  <si>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</si>
  <si>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</si>
  <si>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</si>
  <si>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</si>
  <si>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</si>
  <si>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</si>
  <si>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</si>
  <si>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</si>
  <si>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</si>
  <si>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</si>
  <si>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</si>
  <si>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</si>
  <si>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</si>
  <si>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</si>
  <si>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</si>
  <si>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</si>
  <si>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</si>
  <si>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</si>
  <si>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</si>
  <si>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</si>
  <si>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</si>
  <si>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</si>
  <si>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</si>
  <si>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Муниципальная программа "Развитие молодежной политики, физической культуры и спорта в Алагирском районе на 2018-2020гг"</t>
  </si>
  <si>
    <t>Муниципальная программа "Развитие образования в Алагирском районе на 2018-2020 гг."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</si>
  <si>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</si>
  <si>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</si>
  <si>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</si>
  <si>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</si>
  <si>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</si>
  <si>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</si>
  <si>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</si>
  <si>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</si>
  <si>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</si>
  <si>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</si>
  <si>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</si>
  <si>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</si>
  <si>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</si>
  <si>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</si>
  <si>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</si>
  <si>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</si>
  <si>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</si>
  <si>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</si>
  <si>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</si>
  <si>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</si>
  <si>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</si>
  <si>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</si>
  <si>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</si>
  <si>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</si>
  <si>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</si>
  <si>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</si>
  <si>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</si>
  <si>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</si>
  <si>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</si>
  <si>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</si>
  <si>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</si>
  <si>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</si>
  <si>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</si>
  <si>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</si>
  <si>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</si>
  <si>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</si>
  <si>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</si>
  <si>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</si>
  <si>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19 0 03 0000</t>
  </si>
  <si>
    <t>19 0 03 43000</t>
  </si>
  <si>
    <t>19 0 02 44000</t>
  </si>
  <si>
    <t>Подпрограмма "Оснащение специальными приспособлениями и оборудованием объектов для доступа и пользования инвалидами и маломобильными группами населения"</t>
  </si>
  <si>
    <t>Устройство остановочных павильонов</t>
  </si>
  <si>
    <t>18 0 00 0000</t>
  </si>
  <si>
    <t>18 1 00 0000</t>
  </si>
  <si>
    <t>18 1 00 40600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</si>
  <si>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</si>
  <si>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</si>
  <si>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</si>
  <si>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</si>
  <si>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</si>
  <si>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</si>
  <si>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</si>
  <si>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</si>
  <si>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</si>
  <si>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</si>
  <si>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Софинансирование мероприятий ФЦП "Устойчивое развитие сельских территорий на 2014-2017 гг.и на период до 2020 года"</t>
  </si>
  <si>
    <t>Основное мероприятие: cтроительство и капитальный ремонт дорог местного значения</t>
  </si>
  <si>
    <t>Подпрограмма "Устойчивое развитие сельских территорий Алагирского района на 2014-2017 гг. и на период до 2020 года"</t>
  </si>
  <si>
    <t>Муниципальная программа "Поддержка и развитие малого и  среднего предпринимательства в Алагирском районе" на 2018-2020 годы</t>
  </si>
  <si>
    <t>Муниципальная программа "Доступная среда на территории Алагирского раойна на 2018-2020 гг."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</si>
  <si>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</si>
  <si>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410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</si>
  <si>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</si>
  <si>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</si>
  <si>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</si>
  <si>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</si>
  <si>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</si>
  <si>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</si>
  <si>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</si>
  <si>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</si>
  <si>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</si>
  <si>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</si>
  <si>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</si>
  <si>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</si>
  <si>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</si>
  <si>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</si>
  <si>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</si>
  <si>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</si>
  <si>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</si>
  <si>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</si>
  <si>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</si>
  <si>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</si>
  <si>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</si>
  <si>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</si>
  <si>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</si>
  <si>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</si>
  <si>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</si>
  <si>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</si>
  <si>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</si>
  <si>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</si>
  <si>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</si>
  <si>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</si>
  <si>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</si>
  <si>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</si>
  <si>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</si>
  <si>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</si>
  <si>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>19 0 03 00000</t>
  </si>
  <si>
    <t>15 1 01 L467А</t>
  </si>
  <si>
    <t>2 02 20216 05 0000 150</t>
  </si>
  <si>
    <t>2 02 25519 05 0000 150</t>
  </si>
  <si>
    <t>2 02 25497 05 0000 150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</si>
  <si>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</si>
  <si>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</si>
  <si>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</si>
  <si>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</si>
  <si>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</si>
  <si>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</si>
  <si>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</si>
  <si>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</si>
  <si>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</si>
  <si>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</si>
  <si>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</si>
  <si>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</si>
  <si>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</si>
  <si>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</si>
  <si>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</si>
  <si>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</si>
  <si>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</si>
  <si>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</si>
  <si>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</si>
  <si>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</si>
  <si>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</si>
  <si>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</si>
  <si>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</si>
  <si>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</si>
  <si>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</si>
  <si>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</si>
  <si>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</si>
  <si>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</si>
  <si>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</si>
  <si>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</si>
  <si>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</si>
  <si>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</si>
  <si>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</si>
  <si>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</si>
  <si>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</si>
  <si>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</si>
  <si>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</si>
  <si>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</si>
  <si>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</si>
  <si>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</si>
  <si>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</si>
  <si>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</si>
  <si>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</si>
  <si>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</si>
  <si>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</si>
  <si>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</si>
  <si>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</si>
  <si>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</si>
  <si>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</si>
  <si>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</si>
  <si>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</si>
  <si>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</si>
  <si>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</si>
  <si>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</si>
  <si>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</si>
  <si>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</si>
  <si>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2 02 40000 00 0000 150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</si>
  <si>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</si>
  <si>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</si>
  <si>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22 1 02 00000</t>
  </si>
  <si>
    <t>22 1 02 L5765</t>
  </si>
  <si>
    <t>Жилищно-коммунальное хозяйство</t>
  </si>
  <si>
    <t>22 1 01 R5765</t>
  </si>
  <si>
    <t>22 1 01 L5765</t>
  </si>
  <si>
    <t>13 0 01 R4970</t>
  </si>
  <si>
    <t>03 2 01 R5190</t>
  </si>
  <si>
    <t>03 2 03 R5190</t>
  </si>
  <si>
    <t>Основное мероприятие: расходы на развитие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</si>
  <si>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</si>
  <si>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</si>
  <si>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</si>
  <si>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</si>
  <si>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</si>
  <si>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</si>
  <si>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</si>
  <si>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</si>
  <si>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</si>
  <si>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</si>
  <si>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</si>
  <si>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22 2 01 L5762</t>
  </si>
  <si>
    <t>22 2 01 00000</t>
  </si>
  <si>
    <t>Cофинансирование мероприятий программы</t>
  </si>
  <si>
    <t>Субсидии программы</t>
  </si>
  <si>
    <t>Софинансирование мероприятий программы</t>
  </si>
  <si>
    <t xml:space="preserve">Cубсидии программы </t>
  </si>
  <si>
    <t>1402</t>
  </si>
  <si>
    <t>9930021670</t>
  </si>
  <si>
    <t>Реализация мероприятий по снижению напряженности на рынке труда</t>
  </si>
  <si>
    <t>2 07 05000 05 1105 150</t>
  </si>
  <si>
    <t>Прочие безвозмездные поступления в бюджеты муниципальных районов</t>
  </si>
  <si>
    <t>Основное мероприятие: развитие жилищного строительства на сельских территориях</t>
  </si>
  <si>
    <t>22 1 01 00000</t>
  </si>
  <si>
    <t>22 1 00 00000</t>
  </si>
  <si>
    <t>Подпрограмма "Развитие жилищного строительства на сельских территориях"</t>
  </si>
  <si>
    <t>22 2 00 00000</t>
  </si>
  <si>
    <t>Основное мероприятие: расходы работодателя в целях оказания финансовой поддержки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</si>
  <si>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</si>
  <si>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</si>
  <si>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</si>
  <si>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22 2 02 L5762</t>
  </si>
  <si>
    <t>22 2 02 00000</t>
  </si>
  <si>
    <t>99 1 00 42690</t>
  </si>
  <si>
    <t>2 07 00000 00 0000 000</t>
  </si>
  <si>
    <t>ПРОЧИЕ БЕЗВОЗМЕЗДНЫЕ ПОСТУПЛЕНИЯ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</si>
  <si>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</si>
  <si>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</si>
  <si>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</si>
  <si>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</si>
  <si>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</si>
  <si>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</si>
  <si>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</si>
  <si>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</si>
  <si>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</si>
  <si>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</si>
  <si>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</si>
  <si>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</si>
  <si>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</si>
  <si>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</si>
  <si>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</si>
  <si>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</si>
  <si>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</si>
  <si>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 xml:space="preserve">Ведомственная структура расходов бюджета муниципального образования Алагирский район на 2021 год                                                                         </t>
  </si>
  <si>
    <t xml:space="preserve">к решению Собрания представителей Алагирского района                                                                                                                          "О бюджете муниципального образования Алагирский район на 2021 год                                                                                                                                                  и на плановый период 2022 и 2023 годов" 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</si>
  <si>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</si>
  <si>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</si>
  <si>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</si>
  <si>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</si>
  <si>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</si>
  <si>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</si>
  <si>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</si>
  <si>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</si>
  <si>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</si>
  <si>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</si>
  <si>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</si>
  <si>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</si>
  <si>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</si>
  <si>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</si>
  <si>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</si>
  <si>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</si>
  <si>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 xml:space="preserve"> Доходы бюджета муниципального образования Алагирский район  на 2021 год                                                                                                                        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</si>
  <si>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</si>
  <si>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</si>
  <si>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"Профилактика терроризма и экстремизма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</si>
  <si>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</si>
  <si>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</si>
  <si>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</si>
  <si>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</si>
  <si>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"Социальная поддержка граждан в Алагирском районе на 2021-2023 гг."</t>
  </si>
  <si>
    <t>Муниципальная программа "Развитие образования в Алагирском районе на 2021-2023 гг."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</si>
  <si>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2021 год </t>
  </si>
  <si>
    <t>Муниципальная программа "Социальная поддержка граждан в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</si>
  <si>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</si>
  <si>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</si>
  <si>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</si>
  <si>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</si>
  <si>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</si>
  <si>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</si>
  <si>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</si>
  <si>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</si>
  <si>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</si>
  <si>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</si>
  <si>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</si>
  <si>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</si>
  <si>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2021 год</t>
  </si>
  <si>
    <t>Дотации на выравнивание бюджетной обеспеченности городских поселений из районного фонда финансовой поддержки</t>
  </si>
  <si>
    <t>19 0 04 43000</t>
  </si>
  <si>
    <t>Иные закупки товаров, работ и услуг для обеспечения государственных (муниципальных) нужд (техприсоед)</t>
  </si>
  <si>
    <t>19 0 05 43000</t>
  </si>
  <si>
    <t>19 0 00 43000</t>
  </si>
  <si>
    <t xml:space="preserve"> 1 16 10123 01 0000 140</t>
  </si>
  <si>
    <t xml:space="preserve">  1 16 10129 01 0000 140</t>
  </si>
  <si>
    <t>Иные закупки товаров, работ и услуг для обеспечения государственных (муниципальных) нужд (ПСД)</t>
  </si>
  <si>
    <t>Иные закупки товаров, работ и услуг для обеспечения государственных (муниципальных) нужд(ген.планы)</t>
  </si>
  <si>
    <t>Расходы на снос домов, переселение</t>
  </si>
  <si>
    <t>19 0 09 43000</t>
  </si>
  <si>
    <t>Иные закупки товаров, работ и услуг для обеспечения государственных (муниципальных) нужд (субсидии, лизинг)</t>
  </si>
  <si>
    <t xml:space="preserve">Иные закупки товаров, работ и услуг для обеспечения государственных (муниципальных) нужд 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</si>
  <si>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</si>
  <si>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</si>
  <si>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Основное мероприятие: мероприятия по обустройству и восстановлению воинских захоронений (2021-2023гг)</t>
  </si>
  <si>
    <t>изм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</si>
  <si>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</si>
  <si>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</si>
  <si>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</si>
  <si>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Субсидии бюджетным учреждениям на иные цели</t>
  </si>
  <si>
    <t>11 2 02 00000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</si>
  <si>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</si>
  <si>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</si>
  <si>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
</t>
  </si>
  <si>
    <t>11 2 02 R3040</t>
  </si>
  <si>
    <t>изм (+,-)</t>
  </si>
  <si>
    <t>Приложение 2</t>
  </si>
  <si>
    <t>Приложение  5</t>
  </si>
  <si>
    <t>П е р е ч е н ь  и  коды</t>
  </si>
  <si>
    <t xml:space="preserve">главных администраторов доходов районного бюджета, закрепленных за федеральными и республиканскими органами государственной власти 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</si>
  <si>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</si>
  <si>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</si>
  <si>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</si>
  <si>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бюджета</t>
  </si>
  <si>
    <t>048</t>
  </si>
  <si>
    <t>Федеральная служба по надзору в сфере природопользования Российской Федерации</t>
  </si>
  <si>
    <t>1 12 01050 01 0000 120</t>
  </si>
  <si>
    <t>Плата за иные виды негативного воздействия на окружающую среду</t>
  </si>
  <si>
    <t>1 16 00000 00 0000 140</t>
  </si>
  <si>
    <t>Денежные взыскания (штрафы) за нарушение законодательства о недрах (в пределах компетенции)</t>
  </si>
  <si>
    <t>076</t>
  </si>
  <si>
    <t>Федеральное агентство по рыболовству Российской Федерации</t>
  </si>
  <si>
    <t>Денежные взыскания (штрафы) за нарушение законодательства об охране и использовании животного мира (в пределах компетенции)</t>
  </si>
  <si>
    <t>081</t>
  </si>
  <si>
    <t>Федеральная служба по ветеринарному и фитосанитарному надзору Российской Федерации</t>
  </si>
  <si>
    <t>100</t>
  </si>
  <si>
    <t>Федеральное казначейство Российской Федерации</t>
  </si>
  <si>
    <t>1 03 02023 01 0000 110</t>
  </si>
  <si>
    <t>Акцизы на автомобильный бензин, производимый на территории Российской Федерации</t>
  </si>
  <si>
    <t>1 03 02024 01 0000 110</t>
  </si>
  <si>
    <t>Акцизы на прямогонный бензин, производимый на территории Российской Федерации</t>
  </si>
  <si>
    <t>1 03 02025 01 0000 110</t>
  </si>
  <si>
    <t>Акцизы на дизельное топливо, производимое на территории Российской Федерации</t>
  </si>
  <si>
    <t>1 03 02026 01 0000 110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</si>
  <si>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</si>
  <si>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106</t>
  </si>
  <si>
    <t>Федеральная служба по надзору в сфере транспорта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</si>
  <si>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 (в пределах компетенции)</t>
  </si>
  <si>
    <t>Федеральная служба по надзору в сфере защиты прав потребителей и благополучия человека Российской Федерации</t>
  </si>
  <si>
    <t>Денежные взыскания (штрафы) за нарушение законодательства в области охраны окружающей среды (в пределах компетенции)</t>
  </si>
  <si>
    <t>Федеральная антимонопольная служба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</si>
  <si>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 (в пределах компетенции)</t>
  </si>
  <si>
    <t xml:space="preserve"> Федеральная налоговая служба Российской Федерации</t>
  </si>
  <si>
    <t>1 03 02041 01 0000 110</t>
  </si>
  <si>
    <t>1 03 02042 01 0000 110</t>
  </si>
  <si>
    <t>1 03 02070 01 0000 110</t>
  </si>
  <si>
    <t>1 03 02080 01 0000 110</t>
  </si>
  <si>
    <t>1 05 00000 00 0000 110</t>
  </si>
  <si>
    <t xml:space="preserve">Налог,   взимаемый в связи с применением упрощенной системы налогообложения </t>
  </si>
  <si>
    <t>1 05 02000 00 0000 110</t>
  </si>
  <si>
    <t>Госпошлина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</si>
  <si>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1 09 00000 00 0000 000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</si>
  <si>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</si>
  <si>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законодательства о налогах и сборах</t>
  </si>
  <si>
    <t>Министерство внутренних дел Российской Федерации</t>
  </si>
  <si>
    <t>Денежные взыскания (штрафы) за нарушение законодательства Российской Федерации об административных правонарушениях, предусмотреннеы статьей 20.25 Кодекса Российской Федерации об административных правонарушениях (в пределах компетенции)</t>
  </si>
  <si>
    <t>Федеральная миграционная служба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</si>
  <si>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 (в пределах компетенции)</t>
  </si>
  <si>
    <t>321</t>
  </si>
  <si>
    <t>Федеральная служба государственной регистрации, кадастра и картографии Российской Федерации</t>
  </si>
  <si>
    <t>Денежные взыскания (штрафы) за нарушение земельного законодательства (в пределах компетенции)</t>
  </si>
  <si>
    <t>322</t>
  </si>
  <si>
    <t>Федеральная служба судебных приставов Российской Федерации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</si>
  <si>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бюджеты муниципальных районов (в пределах компетенции)</t>
  </si>
  <si>
    <t>Генеральная прокуратура Российской Федерации</t>
  </si>
  <si>
    <t>Федеральная служба по экологическому, технологическому и атомному надзору Российской Федерации</t>
  </si>
  <si>
    <t xml:space="preserve"> Управление Республики Северная Осетия-Алания по лицензированию и осуществлению лицензионного контроля розничной продажи алкогольной продукции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</si>
  <si>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</si>
  <si>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</si>
  <si>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Министерство охраны окружающей среды и природных ресурсов Республики Северная Осетия-Алания</t>
  </si>
  <si>
    <t>1 16 10123 01 0051 140</t>
  </si>
  <si>
    <t>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</si>
  <si>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</si>
  <si>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к решению Собрания представителей Алагирского района "О бюджете муниципального образования Алагирский район на 2021 год и на плановый период 2022 и 2023 годов"                                                                                                                                                                                                        </t>
  </si>
  <si>
    <t>Приложение 1</t>
  </si>
  <si>
    <t>Приложение 4</t>
  </si>
  <si>
    <t>Приложение 5</t>
  </si>
  <si>
    <t>Распределение иных межбюджетных трансфертов, передаваемых бюджетам поселений из бюджета муниципального образования Алагирский район на 2021 год</t>
  </si>
  <si>
    <t>Приложение  11</t>
  </si>
  <si>
    <t xml:space="preserve">Источники финансирования дефицита бюджета муниципального образования Алагирский район на 2021 год                                                                                                                          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</si>
  <si>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</si>
  <si>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</si>
  <si>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</si>
  <si>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2021 год</t>
  </si>
  <si>
    <t>Источники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</si>
  <si>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</si>
  <si>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</si>
  <si>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</si>
  <si>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</si>
  <si>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</si>
  <si>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</si>
  <si>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</si>
  <si>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</si>
  <si>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</si>
  <si>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</si>
  <si>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</si>
  <si>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</si>
  <si>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</si>
  <si>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</si>
  <si>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</si>
  <si>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</si>
  <si>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</si>
  <si>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</si>
  <si>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</si>
  <si>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</si>
  <si>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</si>
  <si>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</si>
  <si>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</si>
  <si>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</si>
  <si>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</si>
  <si>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</si>
  <si>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уточн.план</t>
  </si>
  <si>
    <t>99 1 00 42695</t>
  </si>
  <si>
    <t>Приложение 3</t>
  </si>
  <si>
    <t>Сумма</t>
  </si>
  <si>
    <t>Приложение 14</t>
  </si>
  <si>
    <t>Поступления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района, по нормативам, действовавшим в 2019 году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</si>
  <si>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</si>
  <si>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</si>
  <si>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</si>
  <si>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</si>
  <si>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</t>
  </si>
  <si>
    <t>000 01 05 02 01 00 0000 510</t>
  </si>
  <si>
    <t>000 01 05 02 01 05 0000 510</t>
  </si>
  <si>
    <t>000 01 05 02 00 00 0000 600</t>
  </si>
  <si>
    <t>000 01 05 02 00 00 0000 500</t>
  </si>
  <si>
    <t>000 01 05 00 00 00 0000 500</t>
  </si>
  <si>
    <t>000 01 05 00 00 00 0000 600</t>
  </si>
  <si>
    <t>к решению Собрания представителей Алагирского района "О бюджете муниципального образования Алагирский район на 2021 год и на плановый период 2022 и 2023 годов"</t>
  </si>
  <si>
    <t>Увеличение прочих остатков средств бюджетов</t>
  </si>
  <si>
    <t>Уменьшение прочих остатков средств бюджетов</t>
  </si>
  <si>
    <t>Расходы на обеспечение развития и укрепления материально-технической базы ДК</t>
  </si>
  <si>
    <t>Расходы на поддержку отрасти культуры</t>
  </si>
  <si>
    <t xml:space="preserve">Софинансирование программы </t>
  </si>
  <si>
    <t>изм (+,-) доп</t>
  </si>
  <si>
    <t>тыс.руб</t>
  </si>
  <si>
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№  6-52-4 от 04.03.2021 </t>
  </si>
  <si>
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№  6-52-4 от 04.03.2021  </t>
  </si>
  <si>
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2021 год и на плановый период 2022 и 2023 годов" №  №  6-52-4 от 04.03.2021 </t>
  </si>
  <si>
    <t>Таблица 2</t>
  </si>
  <si>
    <t xml:space="preserve">Доходы </t>
  </si>
  <si>
    <t xml:space="preserve">бюджета муниципального образования Алагирский район  на плановый период 2022 и 2023 годов                                                                                                                        </t>
  </si>
  <si>
    <t>Сумма на 2022 год</t>
  </si>
  <si>
    <t>Сумма на 2023 год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</si>
  <si>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</si>
  <si>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</si>
  <si>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</si>
  <si>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 xml:space="preserve"> 000 1161012901 0000 140</t>
  </si>
  <si>
    <t xml:space="preserve">  Доходы от денежных взысканий (штрафов), поступающие в счет погашения задолженности, образовавшейся до 1 января 2021 года, подлежащие зачислению в федеральный бюджет и бюджет муниципального образования по нормативам, действовавшим в 2020 году</t>
  </si>
  <si>
    <t>2 02 35120 05 0000 151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</si>
  <si>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</si>
  <si>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>2 02 40000 00 0000 151</t>
  </si>
  <si>
    <t>2 02 45144 05 0000 151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</si>
  <si>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</si>
  <si>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</si>
  <si>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</si>
  <si>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2022 г</t>
  </si>
  <si>
    <t>2023 г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</si>
  <si>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</si>
  <si>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</si>
  <si>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</si>
  <si>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439</t>
  </si>
  <si>
    <t>77 4 00 51200</t>
  </si>
  <si>
    <t>12 0 02 40200</t>
  </si>
  <si>
    <t>Основное мероприятие: поддержка отрасти культуры</t>
  </si>
  <si>
    <t>Условно утвержденные расходы</t>
  </si>
  <si>
    <t>Муниципальная программа "Поддержка и развитие малого и  среднего предпринимательства в Алагирском районе" на 2021-2023 годы</t>
  </si>
  <si>
    <t>2022 год</t>
  </si>
  <si>
    <t>2023 год</t>
  </si>
  <si>
    <t xml:space="preserve"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плановый период 2022 и 2023 годов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</si>
  <si>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плановый период 2022 и 2023 годов </t>
  </si>
  <si>
    <t xml:space="preserve">Ведомственная структура расходов бюджета муниципального образования Алагирский район на плановый период 2022 и 2023 годов                                                                         </t>
  </si>
  <si>
    <t xml:space="preserve">к решению Собрания представителей Алагирского района "О бюджете муниципального образования Алагирский район на 2021 год                                                                                                                                                  и на плановый период 2022 и 2023 годов" </t>
  </si>
  <si>
    <t>Уточн.план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</si>
</sst>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" fillId="0" borderId="0"/>
    <xf numFmtId="0" fontId="27" fillId="0" borderId="6">
      <alignment vertical="top" wrapText="1"/>
    </xf>
    <xf numFmtId="49" fontId="29" fillId="0" borderId="6">
      <alignment horizontal="center" vertical="top" shrinkToFit="1"/>
    </xf>
    <xf numFmtId="4" fontId="27" fillId="4" borderId="6">
      <alignment horizontal="right" vertical="top" shrinkToFit="1"/>
    </xf>
    <xf numFmtId="49" fontId="32" fillId="0" borderId="6">
      <alignment horizontal="center"/>
    </xf>
    <xf numFmtId="0" fontId="32" fillId="0" borderId="7">
      <alignment horizontal="left" wrapText="1" indent="2"/>
    </xf>
  </cellStyleXfs>
  <cellXfs count="418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5" fillId="0" borderId="0" xfId="0" applyFont="1"/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4" fillId="0" borderId="0" xfId="0" applyFont="1"/>
    <xf numFmtId="0" fontId="28" fillId="0" borderId="0" xfId="0" applyFont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8" fillId="0" borderId="1" xfId="8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10" fillId="0" borderId="1" xfId="3" applyFont="1" applyFill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26" fillId="0" borderId="1" xfId="3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49" fontId="30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0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8" fillId="0" borderId="1" xfId="3" applyFont="1" applyBorder="1" applyAlignment="1">
      <alignment vertical="top" wrapText="1"/>
    </xf>
    <xf numFmtId="0" fontId="16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8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10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8" fillId="0" borderId="1" xfId="3" applyFont="1" applyFill="1" applyBorder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15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0" fontId="2" fillId="0" borderId="1" xfId="0" applyFont="1" applyFill="1" applyBorder="1" applyAlignment="1">
      <alignment horizontal="left" vertical="top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10" fillId="0" borderId="1" xfId="3" applyNumberFormat="1" applyFont="1" applyFill="1" applyBorder="1" applyAlignment="1">
      <alignment horizontal="center" vertical="top"/>
    </xf>
    <xf numFmtId="164" fontId="18" fillId="0" borderId="1" xfId="3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0" fillId="3" borderId="1" xfId="3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49" fontId="28" fillId="0" borderId="1" xfId="7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/>
    </xf>
    <xf numFmtId="0" fontId="31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3" fillId="0" borderId="0" xfId="0" applyFont="1" applyAlignment="1">
      <alignment vertical="top"/>
    </xf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4" fontId="2" fillId="5" borderId="1" xfId="3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10" fillId="0" borderId="1" xfId="3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4" fillId="3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49" fontId="2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 wrapText="1"/>
    </xf>
    <xf numFmtId="164" fontId="2" fillId="0" borderId="0" xfId="0" applyNumberFormat="1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4" fontId="3" fillId="0" borderId="0" xfId="3" applyNumberFormat="1" applyFont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5" xfId="3" applyFont="1" applyBorder="1" applyAlignment="1">
      <alignment horizontal="center" vertical="top" wrapText="1"/>
    </xf>
    <xf numFmtId="4" fontId="10" fillId="0" borderId="1" xfId="3" applyNumberFormat="1" applyFont="1" applyFill="1" applyBorder="1" applyAlignment="1">
      <alignment horizontal="center" vertical="top"/>
    </xf>
    <xf numFmtId="0" fontId="18" fillId="0" borderId="1" xfId="3" applyNumberFormat="1" applyFont="1" applyFill="1" applyBorder="1" applyAlignment="1">
      <alignment horizontal="center" vertical="top"/>
    </xf>
    <xf numFmtId="4" fontId="18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49" fontId="10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164" fontId="18" fillId="3" borderId="1" xfId="3" applyNumberFormat="1" applyFont="1" applyFill="1" applyBorder="1" applyAlignment="1">
      <alignment horizontal="center" vertical="top"/>
    </xf>
    <xf numFmtId="0" fontId="18" fillId="0" borderId="1" xfId="3" applyFont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/>
    </xf>
    <xf numFmtId="0" fontId="15" fillId="0" borderId="0" xfId="0" applyFont="1" applyAlignment="1">
      <alignment horizontal="center" vertical="top"/>
    </xf>
    <xf numFmtId="3" fontId="6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4" fontId="12" fillId="0" borderId="1" xfId="0" applyNumberFormat="1" applyFont="1" applyBorder="1" applyAlignment="1">
      <alignment horizontal="center" vertical="top"/>
    </xf>
    <xf numFmtId="164" fontId="36" fillId="0" borderId="1" xfId="0" applyNumberFormat="1" applyFont="1" applyBorder="1" applyAlignment="1">
      <alignment horizontal="center" vertical="top"/>
    </xf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3" fillId="0" borderId="0" xfId="3" applyFont="1" applyAlignment="1">
      <alignment vertical="top" wrapText="1"/>
    </xf>
    <xf numFmtId="164" fontId="0" fillId="0" borderId="0" xfId="0" applyNumberFormat="1" applyAlignment="1">
      <alignment horizontal="right"/>
    </xf>
    <xf numFmtId="164" fontId="6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/>
    </xf>
    <xf numFmtId="164" fontId="9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0" xfId="3" applyFont="1" applyAlignment="1">
      <alignment horizontal="center" vertical="top" wrapText="1"/>
    </xf>
    <xf numFmtId="0" fontId="16" fillId="0" borderId="0" xfId="0" applyFont="1" applyFill="1" applyAlignment="1">
      <alignment horizontal="right" vertical="top" wrapText="1"/>
    </xf>
    <xf numFmtId="0" fontId="1" fillId="0" borderId="13" xfId="0" applyFont="1" applyFill="1" applyBorder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vertical="top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2" fillId="0" borderId="4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4" xfId="3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2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Alignment="1"/>
    <xf numFmtId="164" fontId="3" fillId="0" borderId="4" xfId="3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0" fillId="0" borderId="0" xfId="0" applyAlignment="1"/>
    <xf numFmtId="164" fontId="2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horizontal="center" vertical="top" wrapText="1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0" xfId="0" applyFont="1" applyFill="1" applyAlignment="1">
      <alignment vertical="top"/>
    </xf>
    <xf numFmtId="164" fontId="16" fillId="0" borderId="0" xfId="0" applyNumberFormat="1" applyFont="1" applyAlignment="1">
      <alignment horizontal="right" vertical="top"/>
    </xf>
    <xf numFmtId="0" fontId="34" fillId="0" borderId="0" xfId="3" applyFont="1" applyAlignment="1">
      <alignment horizontal="center" vertical="top" wrapText="1"/>
    </xf>
    <xf numFmtId="0" fontId="34" fillId="0" borderId="1" xfId="3" applyFont="1" applyFill="1" applyBorder="1" applyAlignment="1">
      <alignment horizontal="center" vertical="top" wrapText="1"/>
    </xf>
    <xf numFmtId="0" fontId="34" fillId="0" borderId="1" xfId="3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vertical="top" wrapText="1"/>
    </xf>
    <xf numFmtId="0" fontId="16" fillId="0" borderId="1" xfId="3" applyFont="1" applyBorder="1" applyAlignment="1">
      <alignment horizontal="left" vertical="top" wrapText="1"/>
    </xf>
    <xf numFmtId="0" fontId="34" fillId="0" borderId="1" xfId="3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16" fillId="0" borderId="1" xfId="3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7" fillId="0" borderId="1" xfId="3" applyFont="1" applyFill="1" applyBorder="1" applyAlignment="1">
      <alignment horizontal="left" vertical="top" wrapText="1"/>
    </xf>
    <xf numFmtId="0" fontId="21" fillId="0" borderId="1" xfId="3" applyFont="1" applyFill="1" applyBorder="1" applyAlignment="1">
      <alignment vertical="top" wrapText="1"/>
    </xf>
    <xf numFmtId="0" fontId="16" fillId="3" borderId="1" xfId="3" applyFont="1" applyFill="1" applyBorder="1" applyAlignment="1">
      <alignment horizontal="left" vertical="top" wrapText="1"/>
    </xf>
    <xf numFmtId="0" fontId="34" fillId="0" borderId="1" xfId="3" applyFont="1" applyBorder="1" applyAlignment="1">
      <alignment vertical="top" wrapText="1"/>
    </xf>
    <xf numFmtId="0" fontId="26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16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2" fillId="0" borderId="4" xfId="0" applyFont="1" applyFill="1" applyBorder="1" applyAlignment="1">
      <alignment horizontal="right" vertical="top"/>
    </xf>
    <xf numFmtId="164" fontId="3" fillId="0" borderId="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wrapText="1"/>
    </xf>
    <xf numFmtId="0" fontId="6" fillId="0" borderId="0" xfId="3" applyFont="1" applyAlignment="1">
      <alignment horizontal="center" vertical="center" wrapText="1"/>
    </xf>
    <xf numFmtId="0" fontId="3" fillId="0" borderId="4" xfId="3" applyFont="1" applyBorder="1" applyAlignment="1">
      <alignment horizontal="right"/>
    </xf>
    <xf numFmtId="0" fontId="6" fillId="0" borderId="1" xfId="3" applyFont="1" applyFill="1" applyBorder="1" applyAlignment="1">
      <alignment horizontal="left" vertical="top" wrapText="1"/>
    </xf>
    <xf numFmtId="4" fontId="6" fillId="0" borderId="1" xfId="3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6" fillId="0" borderId="1" xfId="3" applyFont="1" applyFill="1" applyBorder="1" applyAlignment="1">
      <alignment horizontal="center" vertical="top" wrapText="1"/>
    </xf>
    <xf numFmtId="49" fontId="6" fillId="0" borderId="1" xfId="3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top" wrapText="1"/>
    </xf>
    <xf numFmtId="4" fontId="9" fillId="0" borderId="1" xfId="3" applyNumberFormat="1" applyFont="1" applyFill="1" applyBorder="1" applyAlignment="1">
      <alignment horizontal="center" vertical="top" wrapText="1"/>
    </xf>
    <xf numFmtId="49" fontId="9" fillId="0" borderId="1" xfId="3" applyNumberFormat="1" applyFont="1" applyFill="1" applyBorder="1" applyAlignment="1">
      <alignment horizontal="center" vertical="top" wrapText="1"/>
    </xf>
    <xf numFmtId="49" fontId="9" fillId="0" borderId="2" xfId="3" applyNumberFormat="1" applyFont="1" applyFill="1" applyBorder="1" applyAlignment="1">
      <alignment horizontal="center" vertical="top" wrapText="1"/>
    </xf>
    <xf numFmtId="164" fontId="2" fillId="0" borderId="2" xfId="3" applyNumberFormat="1" applyFont="1" applyFill="1" applyBorder="1" applyAlignment="1">
      <alignment horizontal="center" vertical="top" wrapText="1"/>
    </xf>
    <xf numFmtId="0" fontId="9" fillId="0" borderId="1" xfId="3" applyFont="1" applyBorder="1" applyAlignment="1">
      <alignment horizontal="center" vertical="top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38" fillId="0" borderId="1" xfId="5" applyFont="1" applyFill="1" applyBorder="1" applyAlignment="1" applyProtection="1">
      <alignment horizontal="center" vertical="center" shrinkToFi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0" fontId="28" fillId="0" borderId="1" xfId="4" applyNumberFormat="1" applyFont="1" applyFill="1" applyBorder="1" applyProtection="1">
      <alignment vertical="top" wrapText="1"/>
    </xf>
    <xf numFmtId="49" fontId="28" fillId="0" borderId="1" xfId="5" applyFont="1" applyFill="1" applyBorder="1" applyAlignment="1" applyProtection="1">
      <alignment horizontal="center" vertical="center" shrinkToFit="1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6" fillId="0" borderId="5" xfId="3" applyFont="1" applyBorder="1" applyAlignment="1">
      <alignment horizontal="center" vertical="top" wrapText="1"/>
    </xf>
    <xf numFmtId="4" fontId="6" fillId="0" borderId="1" xfId="3" applyNumberFormat="1" applyFont="1" applyBorder="1" applyAlignment="1">
      <alignment horizontal="center" vertical="top" wrapText="1"/>
    </xf>
    <xf numFmtId="49" fontId="39" fillId="0" borderId="1" xfId="3" applyNumberFormat="1" applyFont="1" applyFill="1" applyBorder="1" applyAlignment="1">
      <alignment horizontal="center" vertical="top"/>
    </xf>
    <xf numFmtId="49" fontId="6" fillId="0" borderId="1" xfId="3" applyNumberFormat="1" applyFont="1" applyBorder="1" applyAlignment="1">
      <alignment horizontal="center" vertical="top" wrapText="1"/>
    </xf>
    <xf numFmtId="0" fontId="9" fillId="0" borderId="5" xfId="3" applyFont="1" applyBorder="1" applyAlignment="1">
      <alignment horizontal="center" vertical="top" wrapText="1"/>
    </xf>
    <xf numFmtId="49" fontId="9" fillId="0" borderId="1" xfId="3" applyNumberFormat="1" applyFont="1" applyBorder="1" applyAlignment="1">
      <alignment horizontal="center" vertical="top" wrapText="1"/>
    </xf>
    <xf numFmtId="49" fontId="40" fillId="0" borderId="1" xfId="3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6" fillId="0" borderId="1" xfId="3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4" fontId="40" fillId="0" borderId="1" xfId="3" applyNumberFormat="1" applyFont="1" applyFill="1" applyBorder="1" applyAlignment="1">
      <alignment horizontal="center" vertical="top"/>
    </xf>
    <xf numFmtId="0" fontId="39" fillId="0" borderId="1" xfId="3" applyNumberFormat="1" applyFont="1" applyFill="1" applyBorder="1" applyAlignment="1">
      <alignment horizontal="center" vertical="top"/>
    </xf>
    <xf numFmtId="4" fontId="39" fillId="0" borderId="1" xfId="3" applyNumberFormat="1" applyFont="1" applyFill="1" applyBorder="1" applyAlignment="1">
      <alignment horizontal="center" vertical="top"/>
    </xf>
    <xf numFmtId="0" fontId="6" fillId="3" borderId="1" xfId="3" applyFont="1" applyFill="1" applyBorder="1" applyAlignment="1">
      <alignment horizontal="center" vertical="top" wrapText="1"/>
    </xf>
    <xf numFmtId="49" fontId="40" fillId="3" borderId="1" xfId="3" applyNumberFormat="1" applyFont="1" applyFill="1" applyBorder="1" applyAlignment="1">
      <alignment horizontal="center" vertical="top"/>
    </xf>
    <xf numFmtId="49" fontId="9" fillId="3" borderId="1" xfId="3" applyNumberFormat="1" applyFont="1" applyFill="1" applyBorder="1" applyAlignment="1">
      <alignment horizontal="center" vertical="top" wrapText="1"/>
    </xf>
    <xf numFmtId="0" fontId="9" fillId="3" borderId="1" xfId="3" applyFont="1" applyFill="1" applyBorder="1" applyAlignment="1">
      <alignment horizontal="center" vertical="top" wrapText="1"/>
    </xf>
    <xf numFmtId="49" fontId="6" fillId="3" borderId="1" xfId="3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9" fillId="0" borderId="1" xfId="3" applyFont="1" applyBorder="1" applyAlignment="1">
      <alignment horizontal="center" vertical="top" wrapText="1"/>
    </xf>
    <xf numFmtId="0" fontId="40" fillId="0" borderId="1" xfId="3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0" fontId="1" fillId="0" borderId="0" xfId="0" applyFont="1" applyFill="1"/>
    <xf numFmtId="164" fontId="1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3" applyFont="1" applyAlignment="1">
      <alignment horizontal="center" wrapText="1"/>
    </xf>
    <xf numFmtId="0" fontId="3" fillId="0" borderId="0" xfId="3" applyFont="1" applyBorder="1" applyAlignment="1">
      <alignment horizontal="center" vertical="top"/>
    </xf>
    <xf numFmtId="0" fontId="3" fillId="0" borderId="4" xfId="3" applyFont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0" fontId="0" fillId="0" borderId="0" xfId="0" applyAlignment="1">
      <alignment vertical="top" wrapText="1"/>
    </xf>
    <xf numFmtId="0" fontId="2" fillId="0" borderId="0" xfId="0" applyFont="1" applyFill="1"/>
    <xf numFmtId="4" fontId="2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0" fontId="9" fillId="0" borderId="0" xfId="0" applyFont="1" applyAlignment="1">
      <alignment horizontal="right" vertical="top" wrapText="1"/>
    </xf>
    <xf numFmtId="0" fontId="41" fillId="0" borderId="0" xfId="0" applyFont="1" applyFill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164" fontId="6" fillId="0" borderId="4" xfId="3" applyNumberFormat="1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1" xfId="3" applyNumberFormat="1" applyFont="1" applyFill="1" applyBorder="1" applyAlignment="1">
      <alignment horizontal="center" vertical="top" wrapText="1"/>
    </xf>
    <xf numFmtId="164" fontId="9" fillId="0" borderId="1" xfId="3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164" fontId="40" fillId="0" borderId="1" xfId="3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40" fillId="3" borderId="1" xfId="3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164" fontId="39" fillId="0" borderId="1" xfId="3" applyNumberFormat="1" applyFont="1" applyFill="1" applyBorder="1" applyAlignment="1">
      <alignment horizontal="center" vertical="top"/>
    </xf>
    <xf numFmtId="0" fontId="3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9" fillId="3" borderId="1" xfId="3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164" fontId="17" fillId="0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6" fillId="0" borderId="0" xfId="0" applyFont="1" applyFill="1" applyAlignment="1">
      <alignment vertical="top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/>
    <xf numFmtId="0" fontId="43" fillId="0" borderId="0" xfId="0" applyFont="1" applyAlignment="1">
      <alignment horizontal="right" vertical="top"/>
    </xf>
    <xf numFmtId="0" fontId="17" fillId="0" borderId="0" xfId="0" applyFont="1" applyFill="1" applyAlignment="1">
      <alignment horizontal="right" vertical="top" wrapText="1"/>
    </xf>
    <xf numFmtId="0" fontId="17" fillId="0" borderId="0" xfId="0" applyFont="1" applyAlignment="1">
      <alignment vertical="top"/>
    </xf>
    <xf numFmtId="4" fontId="17" fillId="0" borderId="0" xfId="0" applyNumberFormat="1" applyFont="1" applyFill="1" applyAlignment="1">
      <alignment vertical="top"/>
    </xf>
    <xf numFmtId="4" fontId="17" fillId="0" borderId="0" xfId="0" applyNumberFormat="1" applyFont="1" applyAlignment="1">
      <alignment vertical="top"/>
    </xf>
    <xf numFmtId="0" fontId="17" fillId="0" borderId="0" xfId="0" applyFont="1" applyFill="1"/>
    <xf numFmtId="0" fontId="16" fillId="0" borderId="0" xfId="0" applyFont="1" applyFill="1"/>
    <xf numFmtId="4" fontId="16" fillId="0" borderId="0" xfId="0" applyNumberFormat="1" applyFont="1" applyFill="1" applyAlignment="1">
      <alignment horizontal="right" vertical="top" wrapText="1"/>
    </xf>
    <xf numFmtId="0" fontId="16" fillId="0" borderId="0" xfId="0" applyFont="1"/>
    <xf numFmtId="4" fontId="22" fillId="0" borderId="0" xfId="0" applyNumberFormat="1" applyFont="1" applyAlignment="1">
      <alignment vertical="top"/>
    </xf>
    <xf numFmtId="0" fontId="35" fillId="0" borderId="0" xfId="0" applyFont="1" applyAlignment="1">
      <alignment horizontal="right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4" fillId="0" borderId="0" xfId="0" applyFont="1" applyAlignment="1"/>
    <xf numFmtId="16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Alignment="1"/>
    <xf numFmtId="164" fontId="17" fillId="0" borderId="0" xfId="0" applyNumberFormat="1" applyFont="1" applyFill="1" applyAlignment="1">
      <alignment vertical="top"/>
    </xf>
    <xf numFmtId="164" fontId="17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 vertical="top" wrapText="1"/>
    </xf>
    <xf numFmtId="0" fontId="42" fillId="0" borderId="1" xfId="0" applyFont="1" applyBorder="1" applyAlignment="1">
      <alignment horizontal="center" vertical="top" wrapText="1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zoomScale="90" zoomScaleNormal="90" workbookViewId="0">
      <selection activeCell="L62" sqref="L62"/>
    </sheetView>
  </sheetViews>
  <sheetFormatPr defaultRowHeight="15"/>
  <cols>
    <col min="1" max="1" width="23" style="112" customWidth="1"/>
    <col min="2" max="2" width="53.42578125" style="95" customWidth="1"/>
    <col min="3" max="3" width="12.85546875" style="142" hidden="1" customWidth="1"/>
    <col min="4" max="4" width="13.140625" style="143" hidden="1" customWidth="1"/>
    <col min="5" max="5" width="10.85546875" style="143" hidden="1" customWidth="1"/>
    <col min="6" max="6" width="35" style="143" customWidth="1"/>
    <col min="7" max="7" width="9.140625" style="116"/>
  </cols>
  <sheetData>
    <row r="2" spans="1:6">
      <c r="D2" s="200" t="s">
        <v>828</v>
      </c>
      <c r="E2" s="200"/>
      <c r="F2" s="200"/>
    </row>
    <row r="3" spans="1:6" ht="71.25" customHeight="1">
      <c r="A3" s="372"/>
      <c r="B3" s="373"/>
      <c r="C3" s="374" t="s">
        <v>890</v>
      </c>
      <c r="D3" s="375"/>
      <c r="E3" s="375"/>
      <c r="F3" s="375"/>
    </row>
    <row r="4" spans="1:6" ht="16.5" customHeight="1">
      <c r="A4" s="376" t="s">
        <v>176</v>
      </c>
      <c r="B4" s="376"/>
      <c r="C4" s="376"/>
      <c r="D4" s="377"/>
      <c r="E4" s="377"/>
      <c r="F4" s="377"/>
    </row>
    <row r="5" spans="1:6" ht="52.5" customHeight="1">
      <c r="A5" s="378"/>
      <c r="B5" s="379"/>
      <c r="C5" s="380" t="s">
        <v>926</v>
      </c>
      <c r="D5" s="381"/>
      <c r="E5" s="381"/>
      <c r="F5" s="381"/>
    </row>
    <row r="6" spans="1:6">
      <c r="A6" s="204" t="s">
        <v>187</v>
      </c>
      <c r="B6" s="204"/>
      <c r="C6" s="204"/>
      <c r="D6" s="205"/>
      <c r="E6" s="205"/>
      <c r="F6" s="205"/>
    </row>
    <row r="7" spans="1:6" ht="17.25" customHeight="1">
      <c r="A7" s="206" t="s">
        <v>708</v>
      </c>
      <c r="B7" s="206"/>
      <c r="C7" s="206"/>
      <c r="D7" s="207"/>
      <c r="E7" s="207"/>
      <c r="F7" s="207"/>
    </row>
    <row r="8" spans="1:6" ht="22.5" customHeight="1">
      <c r="B8" s="97"/>
      <c r="C8" s="208" t="s">
        <v>52</v>
      </c>
      <c r="D8" s="209"/>
      <c r="E8" s="209"/>
      <c r="F8" s="209"/>
    </row>
    <row r="9" spans="1:6" ht="53.25" customHeight="1">
      <c r="A9" s="82" t="s">
        <v>210</v>
      </c>
      <c r="B9" s="98" t="s">
        <v>294</v>
      </c>
      <c r="C9" s="83" t="s">
        <v>620</v>
      </c>
      <c r="D9" s="91" t="s">
        <v>759</v>
      </c>
      <c r="E9" s="91" t="s">
        <v>759</v>
      </c>
      <c r="F9" s="91" t="s">
        <v>865</v>
      </c>
    </row>
    <row r="10" spans="1:6" ht="29.25" customHeight="1">
      <c r="A10" s="203" t="s">
        <v>57</v>
      </c>
      <c r="B10" s="203"/>
      <c r="C10" s="83">
        <f>SUM(C11,C20,C31,C34,C37,C43,C51,C57,C15)</f>
        <v>386120</v>
      </c>
      <c r="D10" s="92"/>
      <c r="E10" s="92"/>
      <c r="F10" s="91">
        <f>C10+D10</f>
        <v>386120</v>
      </c>
    </row>
    <row r="11" spans="1:6" ht="30.75" hidden="1" customHeight="1">
      <c r="A11" s="98" t="s">
        <v>123</v>
      </c>
      <c r="B11" s="99" t="s">
        <v>111</v>
      </c>
      <c r="C11" s="83">
        <f>C12</f>
        <v>88622</v>
      </c>
      <c r="D11" s="92"/>
      <c r="E11" s="92"/>
      <c r="F11" s="91">
        <f t="shared" ref="F11:F74" si="0">C11+D11</f>
        <v>88622</v>
      </c>
    </row>
    <row r="12" spans="1:6" ht="27" hidden="1" customHeight="1">
      <c r="A12" s="100" t="s">
        <v>120</v>
      </c>
      <c r="B12" s="85" t="s">
        <v>282</v>
      </c>
      <c r="C12" s="87">
        <f>SUM(C13,C14)</f>
        <v>88622</v>
      </c>
      <c r="D12" s="92"/>
      <c r="E12" s="92"/>
      <c r="F12" s="92">
        <f t="shared" si="0"/>
        <v>88622</v>
      </c>
    </row>
    <row r="13" spans="1:6" ht="68.25" hidden="1" customHeight="1">
      <c r="A13" s="100" t="s">
        <v>124</v>
      </c>
      <c r="B13" s="28" t="s">
        <v>2</v>
      </c>
      <c r="C13" s="87">
        <v>71500</v>
      </c>
      <c r="D13" s="92"/>
      <c r="E13" s="92"/>
      <c r="F13" s="92">
        <f t="shared" si="0"/>
        <v>71500</v>
      </c>
    </row>
    <row r="14" spans="1:6" ht="57" hidden="1" customHeight="1">
      <c r="A14" s="100" t="s">
        <v>124</v>
      </c>
      <c r="B14" s="28" t="s">
        <v>38</v>
      </c>
      <c r="C14" s="144">
        <v>17122</v>
      </c>
      <c r="D14" s="92"/>
      <c r="E14" s="92"/>
      <c r="F14" s="92">
        <f t="shared" si="0"/>
        <v>17122</v>
      </c>
    </row>
    <row r="15" spans="1:6" ht="33" hidden="1" customHeight="1">
      <c r="A15" s="82" t="s">
        <v>211</v>
      </c>
      <c r="B15" s="40" t="s">
        <v>35</v>
      </c>
      <c r="C15" s="145">
        <f>SUM(C16:C19)</f>
        <v>18872</v>
      </c>
      <c r="D15" s="92"/>
      <c r="E15" s="92"/>
      <c r="F15" s="91">
        <f t="shared" si="0"/>
        <v>18872</v>
      </c>
    </row>
    <row r="16" spans="1:6" ht="55.5" hidden="1" customHeight="1">
      <c r="A16" s="100" t="s">
        <v>531</v>
      </c>
      <c r="B16" s="34" t="s">
        <v>532</v>
      </c>
      <c r="C16" s="92">
        <v>8665</v>
      </c>
      <c r="D16" s="92"/>
      <c r="E16" s="92"/>
      <c r="F16" s="92">
        <f t="shared" si="0"/>
        <v>8665</v>
      </c>
    </row>
    <row r="17" spans="1:6" ht="66.75" hidden="1" customHeight="1">
      <c r="A17" s="100" t="s">
        <v>533</v>
      </c>
      <c r="B17" s="34" t="s">
        <v>534</v>
      </c>
      <c r="C17" s="92">
        <v>49</v>
      </c>
      <c r="D17" s="92"/>
      <c r="E17" s="92"/>
      <c r="F17" s="92">
        <f t="shared" si="0"/>
        <v>49</v>
      </c>
    </row>
    <row r="18" spans="1:6" ht="53.25" hidden="1" customHeight="1">
      <c r="A18" s="100" t="s">
        <v>535</v>
      </c>
      <c r="B18" s="34" t="s">
        <v>536</v>
      </c>
      <c r="C18" s="92">
        <v>11399</v>
      </c>
      <c r="D18" s="92"/>
      <c r="E18" s="92"/>
      <c r="F18" s="92">
        <f t="shared" si="0"/>
        <v>11399</v>
      </c>
    </row>
    <row r="19" spans="1:6" ht="52.5" hidden="1" customHeight="1">
      <c r="A19" s="100" t="s">
        <v>537</v>
      </c>
      <c r="B19" s="34" t="s">
        <v>538</v>
      </c>
      <c r="C19" s="92">
        <v>-1241</v>
      </c>
      <c r="D19" s="92"/>
      <c r="E19" s="92"/>
      <c r="F19" s="92">
        <f t="shared" si="0"/>
        <v>-1241</v>
      </c>
    </row>
    <row r="20" spans="1:6" ht="24" hidden="1" customHeight="1">
      <c r="A20" s="98" t="s">
        <v>315</v>
      </c>
      <c r="B20" s="40" t="s">
        <v>18</v>
      </c>
      <c r="C20" s="83">
        <f>SUM(C21,C26,C28,C30)</f>
        <v>26658</v>
      </c>
      <c r="D20" s="92"/>
      <c r="E20" s="92"/>
      <c r="F20" s="91">
        <f t="shared" si="0"/>
        <v>26658</v>
      </c>
    </row>
    <row r="21" spans="1:6" ht="29.25" hidden="1" customHeight="1">
      <c r="A21" s="94" t="s">
        <v>78</v>
      </c>
      <c r="B21" s="59" t="s">
        <v>43</v>
      </c>
      <c r="C21" s="146">
        <f>C22+C24</f>
        <v>21585</v>
      </c>
      <c r="D21" s="92"/>
      <c r="E21" s="92"/>
      <c r="F21" s="92">
        <f t="shared" si="0"/>
        <v>21585</v>
      </c>
    </row>
    <row r="22" spans="1:6" ht="27.75" hidden="1" customHeight="1">
      <c r="A22" s="94" t="s">
        <v>86</v>
      </c>
      <c r="B22" s="59" t="s">
        <v>55</v>
      </c>
      <c r="C22" s="146">
        <f>C23</f>
        <v>10689</v>
      </c>
      <c r="D22" s="92"/>
      <c r="E22" s="92"/>
      <c r="F22" s="92">
        <f t="shared" si="0"/>
        <v>10689</v>
      </c>
    </row>
    <row r="23" spans="1:6" ht="31.5" hidden="1" customHeight="1">
      <c r="A23" s="94" t="s">
        <v>213</v>
      </c>
      <c r="B23" s="59" t="s">
        <v>55</v>
      </c>
      <c r="C23" s="146">
        <v>10689</v>
      </c>
      <c r="D23" s="92"/>
      <c r="E23" s="92"/>
      <c r="F23" s="92">
        <f t="shared" si="0"/>
        <v>10689</v>
      </c>
    </row>
    <row r="24" spans="1:6" ht="42.75" hidden="1" customHeight="1">
      <c r="A24" s="94" t="s">
        <v>87</v>
      </c>
      <c r="B24" s="59" t="s">
        <v>56</v>
      </c>
      <c r="C24" s="146">
        <f>C25</f>
        <v>10896</v>
      </c>
      <c r="D24" s="92"/>
      <c r="E24" s="92"/>
      <c r="F24" s="92">
        <f t="shared" si="0"/>
        <v>10896</v>
      </c>
    </row>
    <row r="25" spans="1:6" ht="43.5" hidden="1" customHeight="1">
      <c r="A25" s="94" t="s">
        <v>214</v>
      </c>
      <c r="B25" s="59" t="s">
        <v>56</v>
      </c>
      <c r="C25" s="146">
        <v>10896</v>
      </c>
      <c r="D25" s="92"/>
      <c r="E25" s="92"/>
      <c r="F25" s="92">
        <f t="shared" si="0"/>
        <v>10896</v>
      </c>
    </row>
    <row r="26" spans="1:6" ht="30.75" hidden="1" customHeight="1">
      <c r="A26" s="100" t="s">
        <v>298</v>
      </c>
      <c r="B26" s="28" t="s">
        <v>174</v>
      </c>
      <c r="C26" s="144">
        <f>C27</f>
        <v>250</v>
      </c>
      <c r="D26" s="92"/>
      <c r="E26" s="92"/>
      <c r="F26" s="92">
        <f t="shared" si="0"/>
        <v>250</v>
      </c>
    </row>
    <row r="27" spans="1:6" ht="31.5" hidden="1" customHeight="1">
      <c r="A27" s="100" t="s">
        <v>215</v>
      </c>
      <c r="B27" s="28" t="s">
        <v>174</v>
      </c>
      <c r="C27" s="144">
        <v>250</v>
      </c>
      <c r="D27" s="92"/>
      <c r="E27" s="92"/>
      <c r="F27" s="92">
        <f t="shared" si="0"/>
        <v>250</v>
      </c>
    </row>
    <row r="28" spans="1:6" ht="21.75" hidden="1" customHeight="1">
      <c r="A28" s="100" t="s">
        <v>218</v>
      </c>
      <c r="B28" s="28" t="s">
        <v>19</v>
      </c>
      <c r="C28" s="144">
        <f>C29</f>
        <v>4798</v>
      </c>
      <c r="D28" s="92"/>
      <c r="E28" s="92"/>
      <c r="F28" s="92">
        <f t="shared" si="0"/>
        <v>4798</v>
      </c>
    </row>
    <row r="29" spans="1:6" ht="21" hidden="1" customHeight="1">
      <c r="A29" s="100" t="s">
        <v>216</v>
      </c>
      <c r="B29" s="28" t="s">
        <v>62</v>
      </c>
      <c r="C29" s="144">
        <v>4798</v>
      </c>
      <c r="D29" s="92"/>
      <c r="E29" s="92"/>
      <c r="F29" s="92">
        <f t="shared" si="0"/>
        <v>4798</v>
      </c>
    </row>
    <row r="30" spans="1:6" ht="40.5" hidden="1" customHeight="1">
      <c r="A30" s="100" t="s">
        <v>183</v>
      </c>
      <c r="B30" s="28" t="s">
        <v>184</v>
      </c>
      <c r="C30" s="144">
        <v>25</v>
      </c>
      <c r="D30" s="92"/>
      <c r="E30" s="92"/>
      <c r="F30" s="92">
        <f t="shared" si="0"/>
        <v>25</v>
      </c>
    </row>
    <row r="31" spans="1:6" ht="21.75" hidden="1" customHeight="1">
      <c r="A31" s="98" t="s">
        <v>155</v>
      </c>
      <c r="B31" s="40" t="s">
        <v>156</v>
      </c>
      <c r="C31" s="88">
        <f>C32</f>
        <v>211000</v>
      </c>
      <c r="D31" s="92"/>
      <c r="E31" s="92"/>
      <c r="F31" s="91">
        <f t="shared" si="0"/>
        <v>211000</v>
      </c>
    </row>
    <row r="32" spans="1:6" ht="29.25" hidden="1" customHeight="1">
      <c r="A32" s="101" t="s">
        <v>44</v>
      </c>
      <c r="B32" s="28" t="s">
        <v>45</v>
      </c>
      <c r="C32" s="144">
        <f>SUM(C33:C33)</f>
        <v>211000</v>
      </c>
      <c r="D32" s="92"/>
      <c r="E32" s="92"/>
      <c r="F32" s="92">
        <f t="shared" si="0"/>
        <v>211000</v>
      </c>
    </row>
    <row r="33" spans="1:6" ht="32.25" hidden="1" customHeight="1">
      <c r="A33" s="101" t="s">
        <v>46</v>
      </c>
      <c r="B33" s="28" t="s">
        <v>47</v>
      </c>
      <c r="C33" s="144">
        <v>211000</v>
      </c>
      <c r="D33" s="92"/>
      <c r="E33" s="92"/>
      <c r="F33" s="92">
        <f t="shared" si="0"/>
        <v>211000</v>
      </c>
    </row>
    <row r="34" spans="1:6" ht="26.25" hidden="1" customHeight="1">
      <c r="A34" s="98" t="s">
        <v>316</v>
      </c>
      <c r="B34" s="40" t="s">
        <v>317</v>
      </c>
      <c r="C34" s="88">
        <f>SUM(C35:C36)</f>
        <v>10000</v>
      </c>
      <c r="D34" s="92"/>
      <c r="E34" s="92"/>
      <c r="F34" s="91">
        <f t="shared" si="0"/>
        <v>10000</v>
      </c>
    </row>
    <row r="35" spans="1:6" ht="41.25" hidden="1" customHeight="1">
      <c r="A35" s="100" t="s">
        <v>122</v>
      </c>
      <c r="B35" s="28" t="s">
        <v>48</v>
      </c>
      <c r="C35" s="144">
        <v>6500</v>
      </c>
      <c r="D35" s="92"/>
      <c r="E35" s="92"/>
      <c r="F35" s="92">
        <f t="shared" si="0"/>
        <v>6500</v>
      </c>
    </row>
    <row r="36" spans="1:6" ht="33" hidden="1" customHeight="1">
      <c r="A36" s="100" t="s">
        <v>128</v>
      </c>
      <c r="B36" s="28" t="s">
        <v>127</v>
      </c>
      <c r="C36" s="144">
        <v>3500</v>
      </c>
      <c r="D36" s="92"/>
      <c r="E36" s="92"/>
      <c r="F36" s="92">
        <f t="shared" si="0"/>
        <v>3500</v>
      </c>
    </row>
    <row r="37" spans="1:6" ht="36.75" hidden="1" customHeight="1">
      <c r="A37" s="98" t="s">
        <v>318</v>
      </c>
      <c r="B37" s="40" t="s">
        <v>287</v>
      </c>
      <c r="C37" s="88">
        <f>SUM(C38:C42)</f>
        <v>29600</v>
      </c>
      <c r="D37" s="92"/>
      <c r="E37" s="92"/>
      <c r="F37" s="91">
        <f t="shared" si="0"/>
        <v>29600</v>
      </c>
    </row>
    <row r="38" spans="1:6" ht="83.25" hidden="1" customHeight="1">
      <c r="A38" s="29" t="s">
        <v>172</v>
      </c>
      <c r="B38" s="19" t="s">
        <v>528</v>
      </c>
      <c r="C38" s="144">
        <v>27000</v>
      </c>
      <c r="D38" s="92"/>
      <c r="E38" s="92"/>
      <c r="F38" s="92">
        <f t="shared" si="0"/>
        <v>27000</v>
      </c>
    </row>
    <row r="39" spans="1:6" ht="75.75" hidden="1" customHeight="1">
      <c r="A39" s="29" t="s">
        <v>36</v>
      </c>
      <c r="B39" s="34" t="s">
        <v>49</v>
      </c>
      <c r="C39" s="144">
        <v>2000</v>
      </c>
      <c r="D39" s="92"/>
      <c r="E39" s="92"/>
      <c r="F39" s="92">
        <f t="shared" si="0"/>
        <v>2000</v>
      </c>
    </row>
    <row r="40" spans="1:6" ht="70.5" hidden="1" customHeight="1">
      <c r="A40" s="100" t="s">
        <v>29</v>
      </c>
      <c r="B40" s="28" t="s">
        <v>286</v>
      </c>
      <c r="C40" s="144"/>
      <c r="D40" s="92"/>
      <c r="E40" s="92"/>
      <c r="F40" s="92">
        <f t="shared" si="0"/>
        <v>0</v>
      </c>
    </row>
    <row r="41" spans="1:6" ht="56.25" hidden="1" customHeight="1">
      <c r="A41" s="103" t="s">
        <v>29</v>
      </c>
      <c r="B41" s="77" t="s">
        <v>286</v>
      </c>
      <c r="C41" s="144">
        <v>0</v>
      </c>
      <c r="D41" s="92"/>
      <c r="E41" s="92"/>
      <c r="F41" s="92">
        <f t="shared" si="0"/>
        <v>0</v>
      </c>
    </row>
    <row r="42" spans="1:6" ht="71.25" hidden="1" customHeight="1">
      <c r="A42" s="100" t="s">
        <v>121</v>
      </c>
      <c r="B42" s="28" t="s">
        <v>131</v>
      </c>
      <c r="C42" s="144">
        <v>600</v>
      </c>
      <c r="D42" s="92"/>
      <c r="E42" s="92"/>
      <c r="F42" s="92">
        <f t="shared" si="0"/>
        <v>600</v>
      </c>
    </row>
    <row r="43" spans="1:6" ht="24" hidden="1" customHeight="1">
      <c r="A43" s="98" t="s">
        <v>319</v>
      </c>
      <c r="B43" s="40" t="s">
        <v>118</v>
      </c>
      <c r="C43" s="88">
        <f>C44</f>
        <v>60</v>
      </c>
      <c r="D43" s="92"/>
      <c r="E43" s="92"/>
      <c r="F43" s="91">
        <f t="shared" si="0"/>
        <v>60</v>
      </c>
    </row>
    <row r="44" spans="1:6" ht="37.5" hidden="1" customHeight="1">
      <c r="A44" s="100" t="s">
        <v>321</v>
      </c>
      <c r="B44" s="28" t="s">
        <v>110</v>
      </c>
      <c r="C44" s="144">
        <f>SUM(C45:C48)</f>
        <v>60</v>
      </c>
      <c r="D44" s="92"/>
      <c r="E44" s="92"/>
      <c r="F44" s="92">
        <f t="shared" si="0"/>
        <v>60</v>
      </c>
    </row>
    <row r="45" spans="1:6" ht="33.75" hidden="1" customHeight="1">
      <c r="A45" s="101" t="s">
        <v>20</v>
      </c>
      <c r="B45" s="28" t="s">
        <v>21</v>
      </c>
      <c r="C45" s="144">
        <v>10</v>
      </c>
      <c r="D45" s="92"/>
      <c r="E45" s="92"/>
      <c r="F45" s="92">
        <f t="shared" si="0"/>
        <v>10</v>
      </c>
    </row>
    <row r="46" spans="1:6" ht="39.75" hidden="1" customHeight="1">
      <c r="A46" s="101" t="s">
        <v>22</v>
      </c>
      <c r="B46" s="28" t="s">
        <v>23</v>
      </c>
      <c r="C46" s="144">
        <v>10</v>
      </c>
      <c r="D46" s="92"/>
      <c r="E46" s="92"/>
      <c r="F46" s="92">
        <f t="shared" si="0"/>
        <v>10</v>
      </c>
    </row>
    <row r="47" spans="1:6" ht="21.75" hidden="1" customHeight="1">
      <c r="A47" s="101" t="s">
        <v>24</v>
      </c>
      <c r="B47" s="28" t="s">
        <v>25</v>
      </c>
      <c r="C47" s="144">
        <v>10</v>
      </c>
      <c r="D47" s="92"/>
      <c r="E47" s="92"/>
      <c r="F47" s="92">
        <f t="shared" si="0"/>
        <v>10</v>
      </c>
    </row>
    <row r="48" spans="1:6" ht="38.25" hidden="1" customHeight="1">
      <c r="A48" s="101" t="s">
        <v>26</v>
      </c>
      <c r="B48" s="28" t="s">
        <v>27</v>
      </c>
      <c r="C48" s="144">
        <v>30</v>
      </c>
      <c r="D48" s="92"/>
      <c r="E48" s="92"/>
      <c r="F48" s="92">
        <f t="shared" si="0"/>
        <v>30</v>
      </c>
    </row>
    <row r="49" spans="1:6" ht="35.25" hidden="1" customHeight="1">
      <c r="A49" s="82" t="s">
        <v>106</v>
      </c>
      <c r="B49" s="40" t="s">
        <v>88</v>
      </c>
      <c r="C49" s="88">
        <f>C50</f>
        <v>0</v>
      </c>
      <c r="D49" s="92"/>
      <c r="E49" s="92"/>
      <c r="F49" s="92">
        <f t="shared" si="0"/>
        <v>0</v>
      </c>
    </row>
    <row r="50" spans="1:6" ht="38.25" hidden="1" customHeight="1">
      <c r="A50" s="101" t="s">
        <v>0</v>
      </c>
      <c r="B50" s="28" t="s">
        <v>89</v>
      </c>
      <c r="C50" s="144"/>
      <c r="D50" s="92"/>
      <c r="E50" s="92"/>
      <c r="F50" s="92">
        <f t="shared" si="0"/>
        <v>0</v>
      </c>
    </row>
    <row r="51" spans="1:6" ht="25.5" hidden="1" customHeight="1">
      <c r="A51" s="98" t="s">
        <v>322</v>
      </c>
      <c r="B51" s="40" t="s">
        <v>119</v>
      </c>
      <c r="C51" s="88">
        <f>SUM(C52:C56)</f>
        <v>1100</v>
      </c>
      <c r="D51" s="92"/>
      <c r="E51" s="92"/>
      <c r="F51" s="91">
        <f t="shared" si="0"/>
        <v>1100</v>
      </c>
    </row>
    <row r="52" spans="1:6" ht="86.25" hidden="1" customHeight="1">
      <c r="A52" s="100" t="s">
        <v>107</v>
      </c>
      <c r="B52" s="28" t="s">
        <v>90</v>
      </c>
      <c r="C52" s="144"/>
      <c r="D52" s="92"/>
      <c r="E52" s="92"/>
      <c r="F52" s="92">
        <f t="shared" si="0"/>
        <v>0</v>
      </c>
    </row>
    <row r="53" spans="1:6" ht="54" hidden="1" customHeight="1">
      <c r="A53" s="29" t="s">
        <v>337</v>
      </c>
      <c r="B53" s="19" t="s">
        <v>548</v>
      </c>
      <c r="C53" s="144"/>
      <c r="D53" s="92"/>
      <c r="E53" s="92"/>
      <c r="F53" s="92">
        <f t="shared" si="0"/>
        <v>0</v>
      </c>
    </row>
    <row r="54" spans="1:6" ht="43.5" hidden="1" customHeight="1">
      <c r="A54" s="29" t="s">
        <v>171</v>
      </c>
      <c r="B54" s="34" t="s">
        <v>59</v>
      </c>
      <c r="C54" s="144"/>
      <c r="D54" s="92"/>
      <c r="E54" s="92"/>
      <c r="F54" s="92">
        <f t="shared" si="0"/>
        <v>0</v>
      </c>
    </row>
    <row r="55" spans="1:6" ht="48.75" hidden="1" customHeight="1">
      <c r="A55" s="29" t="s">
        <v>37</v>
      </c>
      <c r="B55" s="34" t="s">
        <v>60</v>
      </c>
      <c r="C55" s="144">
        <v>500</v>
      </c>
      <c r="D55" s="92"/>
      <c r="E55" s="92"/>
      <c r="F55" s="92">
        <f t="shared" si="0"/>
        <v>500</v>
      </c>
    </row>
    <row r="56" spans="1:6" ht="56.25" hidden="1" customHeight="1">
      <c r="A56" s="29" t="s">
        <v>129</v>
      </c>
      <c r="B56" s="34" t="s">
        <v>91</v>
      </c>
      <c r="C56" s="144">
        <v>600</v>
      </c>
      <c r="D56" s="92"/>
      <c r="E56" s="92"/>
      <c r="F56" s="92">
        <f t="shared" si="0"/>
        <v>600</v>
      </c>
    </row>
    <row r="57" spans="1:6" ht="36.75" hidden="1" customHeight="1">
      <c r="A57" s="82" t="s">
        <v>323</v>
      </c>
      <c r="B57" s="40" t="s">
        <v>1</v>
      </c>
      <c r="C57" s="88">
        <f>C59+C60+C58</f>
        <v>208</v>
      </c>
      <c r="D57" s="92"/>
      <c r="E57" s="92"/>
      <c r="F57" s="92">
        <f t="shared" si="0"/>
        <v>208</v>
      </c>
    </row>
    <row r="58" spans="1:6" ht="54" hidden="1" customHeight="1">
      <c r="A58" s="101" t="s">
        <v>598</v>
      </c>
      <c r="B58" s="111" t="s">
        <v>599</v>
      </c>
      <c r="C58" s="144">
        <v>106</v>
      </c>
      <c r="D58" s="92"/>
      <c r="E58" s="92"/>
      <c r="F58" s="92">
        <f t="shared" si="0"/>
        <v>106</v>
      </c>
    </row>
    <row r="59" spans="1:6" ht="61.5" hidden="1" customHeight="1">
      <c r="A59" s="102" t="s">
        <v>738</v>
      </c>
      <c r="B59" s="26" t="s">
        <v>826</v>
      </c>
      <c r="C59" s="144">
        <v>50</v>
      </c>
      <c r="D59" s="92"/>
      <c r="E59" s="92"/>
      <c r="F59" s="92">
        <f t="shared" si="0"/>
        <v>50</v>
      </c>
    </row>
    <row r="60" spans="1:6" ht="66" hidden="1" customHeight="1">
      <c r="A60" s="102" t="s">
        <v>739</v>
      </c>
      <c r="B60" s="26" t="s">
        <v>826</v>
      </c>
      <c r="C60" s="144">
        <v>52</v>
      </c>
      <c r="D60" s="92"/>
      <c r="E60" s="92"/>
      <c r="F60" s="92">
        <f t="shared" si="0"/>
        <v>52</v>
      </c>
    </row>
    <row r="61" spans="1:6" ht="27.75" customHeight="1">
      <c r="A61" s="98" t="s">
        <v>296</v>
      </c>
      <c r="B61" s="99" t="s">
        <v>295</v>
      </c>
      <c r="C61" s="83">
        <f>SUM(C62,C72,C64,C82)</f>
        <v>424201.10000000003</v>
      </c>
      <c r="D61" s="83">
        <f>SUM(D62,D72,D64,D82)</f>
        <v>35971.186000000002</v>
      </c>
      <c r="E61" s="83">
        <f>E64</f>
        <v>942.2</v>
      </c>
      <c r="F61" s="91">
        <f>C61+D61+E61</f>
        <v>461114.48600000003</v>
      </c>
    </row>
    <row r="62" spans="1:6" ht="40.5" customHeight="1">
      <c r="A62" s="98" t="s">
        <v>577</v>
      </c>
      <c r="B62" s="40" t="s">
        <v>92</v>
      </c>
      <c r="C62" s="83">
        <f>C63</f>
        <v>69216</v>
      </c>
      <c r="D62" s="92"/>
      <c r="E62" s="92"/>
      <c r="F62" s="91">
        <f t="shared" si="0"/>
        <v>69216</v>
      </c>
    </row>
    <row r="63" spans="1:6" ht="49.5" customHeight="1">
      <c r="A63" s="29" t="s">
        <v>600</v>
      </c>
      <c r="B63" s="34" t="s">
        <v>601</v>
      </c>
      <c r="C63" s="87">
        <v>69216</v>
      </c>
      <c r="D63" s="92"/>
      <c r="E63" s="92"/>
      <c r="F63" s="92">
        <f t="shared" si="0"/>
        <v>69216</v>
      </c>
    </row>
    <row r="64" spans="1:6" ht="38.25" customHeight="1">
      <c r="A64" s="98" t="s">
        <v>581</v>
      </c>
      <c r="B64" s="40" t="s">
        <v>125</v>
      </c>
      <c r="C64" s="83">
        <f>SUM(C65:C71)</f>
        <v>58724</v>
      </c>
      <c r="D64" s="83">
        <f>SUM(D65:D71)</f>
        <v>1956.87</v>
      </c>
      <c r="E64" s="83">
        <f>E68</f>
        <v>942.2</v>
      </c>
      <c r="F64" s="91">
        <f>C64+D64+E64</f>
        <v>61623.07</v>
      </c>
    </row>
    <row r="65" spans="1:6" ht="81.75" customHeight="1">
      <c r="A65" s="94" t="s">
        <v>566</v>
      </c>
      <c r="B65" s="28" t="s">
        <v>50</v>
      </c>
      <c r="C65" s="87">
        <v>45427.8</v>
      </c>
      <c r="D65" s="92"/>
      <c r="E65" s="92"/>
      <c r="F65" s="91">
        <f t="shared" ref="F65:F70" si="1">C65+D65+E65</f>
        <v>45427.8</v>
      </c>
    </row>
    <row r="66" spans="1:6" ht="51" customHeight="1">
      <c r="A66" s="94" t="s">
        <v>608</v>
      </c>
      <c r="B66" s="28" t="s">
        <v>609</v>
      </c>
      <c r="C66" s="87">
        <v>1026.7</v>
      </c>
      <c r="D66" s="92">
        <v>-324.33</v>
      </c>
      <c r="E66" s="92"/>
      <c r="F66" s="91">
        <f t="shared" si="1"/>
        <v>702.37000000000012</v>
      </c>
    </row>
    <row r="67" spans="1:6" ht="45.75" customHeight="1">
      <c r="A67" s="94" t="s">
        <v>567</v>
      </c>
      <c r="B67" s="77" t="s">
        <v>472</v>
      </c>
      <c r="C67" s="87">
        <v>311.39999999999998</v>
      </c>
      <c r="D67" s="92">
        <v>-311.39999999999998</v>
      </c>
      <c r="E67" s="92"/>
      <c r="F67" s="91">
        <f t="shared" si="1"/>
        <v>0</v>
      </c>
    </row>
    <row r="68" spans="1:6" ht="51" customHeight="1">
      <c r="A68" s="94" t="s">
        <v>623</v>
      </c>
      <c r="B68" s="25" t="s">
        <v>624</v>
      </c>
      <c r="C68" s="87">
        <v>0</v>
      </c>
      <c r="D68" s="92">
        <v>0</v>
      </c>
      <c r="E68" s="92">
        <v>942.2</v>
      </c>
      <c r="F68" s="91">
        <f t="shared" si="1"/>
        <v>942.2</v>
      </c>
    </row>
    <row r="69" spans="1:6" ht="47.25" customHeight="1">
      <c r="A69" s="94" t="s">
        <v>568</v>
      </c>
      <c r="B69" s="77" t="s">
        <v>551</v>
      </c>
      <c r="C69" s="87"/>
      <c r="D69" s="92"/>
      <c r="E69" s="92"/>
      <c r="F69" s="91">
        <f t="shared" si="1"/>
        <v>0</v>
      </c>
    </row>
    <row r="70" spans="1:6" ht="47.25" customHeight="1">
      <c r="A70" s="103" t="s">
        <v>569</v>
      </c>
      <c r="B70" s="77" t="s">
        <v>550</v>
      </c>
      <c r="C70" s="87">
        <v>11958.1</v>
      </c>
      <c r="D70" s="92">
        <v>2592.6</v>
      </c>
      <c r="E70" s="92"/>
      <c r="F70" s="91">
        <f t="shared" si="1"/>
        <v>14550.7</v>
      </c>
    </row>
    <row r="71" spans="1:6" ht="48" hidden="1" customHeight="1">
      <c r="A71" s="104" t="s">
        <v>621</v>
      </c>
      <c r="B71" s="105" t="s">
        <v>622</v>
      </c>
      <c r="C71" s="87"/>
      <c r="D71" s="92"/>
      <c r="E71" s="92"/>
      <c r="F71" s="92">
        <f t="shared" si="0"/>
        <v>0</v>
      </c>
    </row>
    <row r="72" spans="1:6" ht="36" customHeight="1">
      <c r="A72" s="82" t="s">
        <v>578</v>
      </c>
      <c r="B72" s="40" t="s">
        <v>126</v>
      </c>
      <c r="C72" s="83">
        <f>SUM(C73,C74,C81)</f>
        <v>296261.10000000003</v>
      </c>
      <c r="D72" s="92"/>
      <c r="E72" s="92"/>
      <c r="F72" s="91">
        <f t="shared" si="0"/>
        <v>296261.10000000003</v>
      </c>
    </row>
    <row r="73" spans="1:6" ht="45.75" customHeight="1">
      <c r="A73" s="94" t="s">
        <v>576</v>
      </c>
      <c r="B73" s="28" t="s">
        <v>153</v>
      </c>
      <c r="C73" s="87">
        <v>2749</v>
      </c>
      <c r="D73" s="92"/>
      <c r="E73" s="92"/>
      <c r="F73" s="92">
        <f t="shared" si="0"/>
        <v>2749</v>
      </c>
    </row>
    <row r="74" spans="1:6" ht="49.5" customHeight="1">
      <c r="A74" s="94" t="s">
        <v>579</v>
      </c>
      <c r="B74" s="34" t="s">
        <v>182</v>
      </c>
      <c r="C74" s="87">
        <f>SUM(C75:C80)</f>
        <v>290112.10000000003</v>
      </c>
      <c r="D74" s="92"/>
      <c r="E74" s="92"/>
      <c r="F74" s="92">
        <f t="shared" si="0"/>
        <v>290112.10000000003</v>
      </c>
    </row>
    <row r="75" spans="1:6" ht="67.5" customHeight="1">
      <c r="A75" s="31" t="s">
        <v>570</v>
      </c>
      <c r="B75" s="106" t="s">
        <v>65</v>
      </c>
      <c r="C75" s="87">
        <v>90788</v>
      </c>
      <c r="D75" s="92"/>
      <c r="E75" s="92"/>
      <c r="F75" s="92">
        <f t="shared" ref="F75:F87" si="2">C75+D75</f>
        <v>90788</v>
      </c>
    </row>
    <row r="76" spans="1:6" ht="82.5" customHeight="1">
      <c r="A76" s="31" t="s">
        <v>571</v>
      </c>
      <c r="B76" s="34" t="s">
        <v>66</v>
      </c>
      <c r="C76" s="87">
        <v>165851</v>
      </c>
      <c r="D76" s="92"/>
      <c r="E76" s="92"/>
      <c r="F76" s="92">
        <f t="shared" si="2"/>
        <v>165851</v>
      </c>
    </row>
    <row r="77" spans="1:6" ht="44.25" customHeight="1">
      <c r="A77" s="31" t="s">
        <v>572</v>
      </c>
      <c r="B77" s="28" t="s">
        <v>368</v>
      </c>
      <c r="C77" s="87">
        <v>786.4</v>
      </c>
      <c r="D77" s="92"/>
      <c r="E77" s="92"/>
      <c r="F77" s="92">
        <f t="shared" si="2"/>
        <v>786.4</v>
      </c>
    </row>
    <row r="78" spans="1:6" ht="47.25" customHeight="1">
      <c r="A78" s="31" t="s">
        <v>573</v>
      </c>
      <c r="B78" s="106" t="s">
        <v>67</v>
      </c>
      <c r="C78" s="87">
        <v>27781.8</v>
      </c>
      <c r="D78" s="92"/>
      <c r="E78" s="92"/>
      <c r="F78" s="92">
        <f t="shared" si="2"/>
        <v>27781.8</v>
      </c>
    </row>
    <row r="79" spans="1:6" ht="49.5" customHeight="1">
      <c r="A79" s="31" t="s">
        <v>574</v>
      </c>
      <c r="B79" s="106" t="s">
        <v>68</v>
      </c>
      <c r="C79" s="87">
        <v>4534.8999999999996</v>
      </c>
      <c r="D79" s="92"/>
      <c r="E79" s="92"/>
      <c r="F79" s="92">
        <f t="shared" si="2"/>
        <v>4534.8999999999996</v>
      </c>
    </row>
    <row r="80" spans="1:6" ht="60" customHeight="1">
      <c r="A80" s="31" t="s">
        <v>575</v>
      </c>
      <c r="B80" s="106" t="s">
        <v>69</v>
      </c>
      <c r="C80" s="87">
        <v>370</v>
      </c>
      <c r="D80" s="92"/>
      <c r="E80" s="92"/>
      <c r="F80" s="92">
        <f t="shared" si="2"/>
        <v>370</v>
      </c>
    </row>
    <row r="81" spans="1:6" ht="71.25" customHeight="1">
      <c r="A81" s="94" t="s">
        <v>580</v>
      </c>
      <c r="B81" s="28" t="s">
        <v>58</v>
      </c>
      <c r="C81" s="87">
        <v>3400</v>
      </c>
      <c r="D81" s="92"/>
      <c r="E81" s="92"/>
      <c r="F81" s="92">
        <f t="shared" si="2"/>
        <v>3400</v>
      </c>
    </row>
    <row r="82" spans="1:6" ht="30" customHeight="1">
      <c r="A82" s="82" t="s">
        <v>625</v>
      </c>
      <c r="B82" s="40" t="s">
        <v>180</v>
      </c>
      <c r="C82" s="83">
        <f>C84</f>
        <v>0</v>
      </c>
      <c r="D82" s="91">
        <f>D83+D84</f>
        <v>34014.315999999999</v>
      </c>
      <c r="E82" s="91"/>
      <c r="F82" s="91">
        <f t="shared" si="2"/>
        <v>34014.315999999999</v>
      </c>
    </row>
    <row r="83" spans="1:6" ht="55.5" customHeight="1">
      <c r="A83" s="115" t="s">
        <v>750</v>
      </c>
      <c r="B83" s="34" t="s">
        <v>751</v>
      </c>
      <c r="C83" s="83"/>
      <c r="D83" s="92">
        <v>17577</v>
      </c>
      <c r="E83" s="92"/>
      <c r="F83" s="92">
        <f t="shared" si="2"/>
        <v>17577</v>
      </c>
    </row>
    <row r="84" spans="1:6" ht="76.5" customHeight="1">
      <c r="A84" s="103" t="s">
        <v>752</v>
      </c>
      <c r="B84" s="77" t="s">
        <v>871</v>
      </c>
      <c r="C84" s="87"/>
      <c r="D84" s="92">
        <v>16437.315999999999</v>
      </c>
      <c r="E84" s="92"/>
      <c r="F84" s="92">
        <f t="shared" si="2"/>
        <v>16437.315999999999</v>
      </c>
    </row>
    <row r="85" spans="1:6" ht="46.5" hidden="1" customHeight="1">
      <c r="A85" s="107" t="s">
        <v>671</v>
      </c>
      <c r="B85" s="108" t="s">
        <v>672</v>
      </c>
      <c r="C85" s="87">
        <v>0</v>
      </c>
      <c r="D85" s="92"/>
      <c r="E85" s="92"/>
      <c r="F85" s="92">
        <f t="shared" si="2"/>
        <v>0</v>
      </c>
    </row>
    <row r="86" spans="1:6" ht="46.5" hidden="1" customHeight="1">
      <c r="A86" s="94" t="s">
        <v>657</v>
      </c>
      <c r="B86" s="59" t="s">
        <v>658</v>
      </c>
      <c r="C86" s="87">
        <v>0</v>
      </c>
      <c r="D86" s="92"/>
      <c r="E86" s="92"/>
      <c r="F86" s="92">
        <f t="shared" si="2"/>
        <v>0</v>
      </c>
    </row>
    <row r="87" spans="1:6" ht="46.5" hidden="1" customHeight="1">
      <c r="A87" s="103"/>
      <c r="B87" s="77"/>
      <c r="C87" s="87"/>
      <c r="D87" s="92"/>
      <c r="E87" s="92"/>
      <c r="F87" s="92">
        <f t="shared" si="2"/>
        <v>0</v>
      </c>
    </row>
    <row r="88" spans="1:6" ht="44.25" customHeight="1">
      <c r="A88" s="203" t="s">
        <v>28</v>
      </c>
      <c r="B88" s="203"/>
      <c r="C88" s="83">
        <f>C10+C61</f>
        <v>810321.10000000009</v>
      </c>
      <c r="D88" s="83">
        <f>D10+D61</f>
        <v>35971.186000000002</v>
      </c>
      <c r="E88" s="83">
        <f>E10+E61</f>
        <v>942.2</v>
      </c>
      <c r="F88" s="91">
        <f>C88+D88+E88</f>
        <v>847234.48600000003</v>
      </c>
    </row>
  </sheetData>
  <mergeCells count="9">
    <mergeCell ref="C3:F3"/>
    <mergeCell ref="D2:F2"/>
    <mergeCell ref="C5:F5"/>
    <mergeCell ref="A88:B88"/>
    <mergeCell ref="A10:B10"/>
    <mergeCell ref="A6:F6"/>
    <mergeCell ref="A7:F7"/>
    <mergeCell ref="C8:F8"/>
    <mergeCell ref="A4:F4"/>
  </mergeCells>
  <phoneticPr fontId="4" type="noConversion"/>
  <pageMargins left="0" right="0" top="0.59055118110236227" bottom="0.19685039370078741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selection activeCell="I24" sqref="I24"/>
    </sheetView>
  </sheetViews>
  <sheetFormatPr defaultRowHeight="12.75"/>
  <cols>
    <col min="1" max="1" width="28.28515625" style="120" customWidth="1"/>
    <col min="2" max="2" width="43.7109375" style="120" customWidth="1"/>
    <col min="3" max="3" width="12.42578125" style="174" hidden="1" customWidth="1"/>
    <col min="4" max="4" width="12.85546875" style="110" hidden="1" customWidth="1"/>
    <col min="5" max="5" width="33.5703125" style="183" customWidth="1"/>
  </cols>
  <sheetData>
    <row r="2" spans="1:5">
      <c r="B2" s="217" t="s">
        <v>177</v>
      </c>
      <c r="C2" s="217"/>
      <c r="D2" s="229"/>
      <c r="E2" s="229"/>
    </row>
    <row r="3" spans="1:5" ht="72" customHeight="1">
      <c r="A3" s="385"/>
      <c r="B3" s="379"/>
      <c r="C3" s="380" t="s">
        <v>892</v>
      </c>
      <c r="D3" s="412"/>
      <c r="E3" s="412"/>
    </row>
    <row r="4" spans="1:5" hidden="1">
      <c r="A4" s="385"/>
      <c r="B4" s="385"/>
      <c r="C4" s="413"/>
      <c r="D4" s="414"/>
      <c r="E4" s="415"/>
    </row>
    <row r="5" spans="1:5">
      <c r="A5" s="376" t="s">
        <v>832</v>
      </c>
      <c r="B5" s="376"/>
      <c r="C5" s="376"/>
      <c r="D5" s="405"/>
      <c r="E5" s="405"/>
    </row>
    <row r="6" spans="1:5" ht="65.25" customHeight="1">
      <c r="A6" s="379"/>
      <c r="B6" s="379"/>
      <c r="C6" s="416" t="s">
        <v>882</v>
      </c>
      <c r="D6" s="407"/>
      <c r="E6" s="407"/>
    </row>
    <row r="7" spans="1:5" hidden="1">
      <c r="A7" s="201"/>
      <c r="B7" s="201"/>
      <c r="C7" s="201"/>
    </row>
    <row r="8" spans="1:5">
      <c r="A8" s="239" t="s">
        <v>187</v>
      </c>
      <c r="B8" s="239"/>
      <c r="C8" s="239"/>
      <c r="D8" s="229"/>
      <c r="E8" s="229"/>
    </row>
    <row r="9" spans="1:5" ht="14.25">
      <c r="A9" s="238"/>
      <c r="B9" s="238"/>
      <c r="C9" s="238"/>
    </row>
    <row r="10" spans="1:5" ht="37.5" customHeight="1">
      <c r="A10" s="238" t="s">
        <v>833</v>
      </c>
      <c r="B10" s="238"/>
      <c r="C10" s="238"/>
      <c r="D10" s="229"/>
      <c r="E10" s="229"/>
    </row>
    <row r="11" spans="1:5" ht="15.75">
      <c r="A11" s="169"/>
      <c r="C11" s="175" t="s">
        <v>834</v>
      </c>
      <c r="E11" s="199" t="s">
        <v>889</v>
      </c>
    </row>
    <row r="12" spans="1:5" ht="54" customHeight="1">
      <c r="A12" s="123" t="s">
        <v>835</v>
      </c>
      <c r="B12" s="417" t="s">
        <v>836</v>
      </c>
      <c r="C12" s="176" t="s">
        <v>837</v>
      </c>
      <c r="D12" s="91" t="s">
        <v>749</v>
      </c>
      <c r="E12" s="91" t="s">
        <v>868</v>
      </c>
    </row>
    <row r="13" spans="1:5" ht="25.5" customHeight="1">
      <c r="A13" s="31"/>
      <c r="B13" s="113" t="s">
        <v>838</v>
      </c>
      <c r="C13" s="170">
        <f>C14+C19+C24</f>
        <v>0</v>
      </c>
      <c r="D13" s="184">
        <f t="shared" ref="D13:E13" si="0">D14+D19+D24</f>
        <v>27383</v>
      </c>
      <c r="E13" s="184">
        <f t="shared" si="0"/>
        <v>27383</v>
      </c>
    </row>
    <row r="14" spans="1:5" ht="25.5" hidden="1">
      <c r="A14" s="123" t="s">
        <v>839</v>
      </c>
      <c r="B14" s="113" t="s">
        <v>840</v>
      </c>
      <c r="C14" s="170">
        <f>C15</f>
        <v>0</v>
      </c>
      <c r="D14" s="185"/>
      <c r="E14" s="185"/>
    </row>
    <row r="15" spans="1:5" ht="25.5" hidden="1">
      <c r="A15" s="31" t="s">
        <v>841</v>
      </c>
      <c r="B15" s="34" t="s">
        <v>842</v>
      </c>
      <c r="C15" s="171">
        <f>C16</f>
        <v>0</v>
      </c>
      <c r="D15" s="185"/>
      <c r="E15" s="185"/>
    </row>
    <row r="16" spans="1:5" ht="38.25" hidden="1">
      <c r="A16" s="31" t="s">
        <v>843</v>
      </c>
      <c r="B16" s="34" t="s">
        <v>844</v>
      </c>
      <c r="C16" s="171">
        <v>0</v>
      </c>
      <c r="D16" s="185"/>
      <c r="E16" s="185"/>
    </row>
    <row r="17" spans="1:5" ht="25.5" hidden="1">
      <c r="A17" s="31" t="s">
        <v>845</v>
      </c>
      <c r="B17" s="30" t="s">
        <v>846</v>
      </c>
      <c r="C17" s="171"/>
      <c r="D17" s="185"/>
      <c r="E17" s="185"/>
    </row>
    <row r="18" spans="1:5" ht="38.25" hidden="1">
      <c r="A18" s="31" t="s">
        <v>847</v>
      </c>
      <c r="B18" s="30" t="s">
        <v>848</v>
      </c>
      <c r="C18" s="171"/>
      <c r="D18" s="185"/>
      <c r="E18" s="185"/>
    </row>
    <row r="19" spans="1:5" ht="25.5" hidden="1">
      <c r="A19" s="123" t="s">
        <v>849</v>
      </c>
      <c r="B19" s="113" t="s">
        <v>850</v>
      </c>
      <c r="C19" s="170">
        <f>SUM(C20,C22)</f>
        <v>0</v>
      </c>
      <c r="D19" s="184">
        <f t="shared" ref="D19:E19" si="1">SUM(D20,D22)</f>
        <v>0</v>
      </c>
      <c r="E19" s="184">
        <f t="shared" si="1"/>
        <v>0</v>
      </c>
    </row>
    <row r="20" spans="1:5" ht="38.25" hidden="1">
      <c r="A20" s="31" t="s">
        <v>851</v>
      </c>
      <c r="B20" s="34" t="s">
        <v>852</v>
      </c>
      <c r="C20" s="171">
        <v>0</v>
      </c>
      <c r="D20" s="185"/>
      <c r="E20" s="185"/>
    </row>
    <row r="21" spans="1:5" ht="38.25" hidden="1">
      <c r="A21" s="31" t="s">
        <v>853</v>
      </c>
      <c r="B21" s="30" t="s">
        <v>854</v>
      </c>
      <c r="C21" s="171">
        <v>0</v>
      </c>
      <c r="D21" s="185"/>
      <c r="E21" s="185"/>
    </row>
    <row r="22" spans="1:5" ht="38.25" hidden="1">
      <c r="A22" s="31" t="s">
        <v>855</v>
      </c>
      <c r="B22" s="30" t="s">
        <v>856</v>
      </c>
      <c r="C22" s="171">
        <f>C23</f>
        <v>0</v>
      </c>
      <c r="D22" s="185"/>
      <c r="E22" s="185"/>
    </row>
    <row r="23" spans="1:5" ht="51" hidden="1">
      <c r="A23" s="31" t="s">
        <v>857</v>
      </c>
      <c r="B23" s="30" t="s">
        <v>858</v>
      </c>
      <c r="C23" s="171">
        <v>0</v>
      </c>
      <c r="D23" s="185"/>
      <c r="E23" s="185"/>
    </row>
    <row r="24" spans="1:5" ht="30.75" customHeight="1">
      <c r="A24" s="123" t="s">
        <v>859</v>
      </c>
      <c r="B24" s="32" t="s">
        <v>860</v>
      </c>
      <c r="C24" s="172">
        <f>C31</f>
        <v>0</v>
      </c>
      <c r="D24" s="186">
        <f>D25+D29</f>
        <v>27383</v>
      </c>
      <c r="E24" s="186">
        <f>D24</f>
        <v>27383</v>
      </c>
    </row>
    <row r="25" spans="1:5" ht="18.75" customHeight="1">
      <c r="A25" s="31" t="s">
        <v>880</v>
      </c>
      <c r="B25" s="32" t="s">
        <v>872</v>
      </c>
      <c r="C25" s="172"/>
      <c r="D25" s="186">
        <f>D27</f>
        <v>-847234.5</v>
      </c>
      <c r="E25" s="186">
        <f>E26</f>
        <v>-847234.5</v>
      </c>
    </row>
    <row r="26" spans="1:5" ht="25.5">
      <c r="A26" s="31" t="s">
        <v>879</v>
      </c>
      <c r="B26" s="30" t="s">
        <v>875</v>
      </c>
      <c r="C26" s="172"/>
      <c r="D26" s="186"/>
      <c r="E26" s="187">
        <f>E27</f>
        <v>-847234.5</v>
      </c>
    </row>
    <row r="27" spans="1:5" ht="20.25" customHeight="1">
      <c r="A27" s="31" t="s">
        <v>876</v>
      </c>
      <c r="B27" s="30" t="s">
        <v>883</v>
      </c>
      <c r="C27" s="172"/>
      <c r="D27" s="187">
        <f>D28</f>
        <v>-847234.5</v>
      </c>
      <c r="E27" s="187">
        <f>E28</f>
        <v>-847234.5</v>
      </c>
    </row>
    <row r="28" spans="1:5" ht="30.75" customHeight="1">
      <c r="A28" s="31" t="s">
        <v>877</v>
      </c>
      <c r="B28" s="30" t="s">
        <v>874</v>
      </c>
      <c r="C28" s="172"/>
      <c r="D28" s="187">
        <v>-847234.5</v>
      </c>
      <c r="E28" s="187">
        <v>-847234.5</v>
      </c>
    </row>
    <row r="29" spans="1:5" ht="18.75" customHeight="1">
      <c r="A29" s="31" t="s">
        <v>881</v>
      </c>
      <c r="B29" s="32" t="s">
        <v>873</v>
      </c>
      <c r="C29" s="172"/>
      <c r="D29" s="186">
        <f>D31</f>
        <v>874617.5</v>
      </c>
      <c r="E29" s="186">
        <f>E30</f>
        <v>874617.5</v>
      </c>
    </row>
    <row r="30" spans="1:5" ht="18.75" customHeight="1">
      <c r="A30" s="31" t="s">
        <v>878</v>
      </c>
      <c r="B30" s="30" t="s">
        <v>884</v>
      </c>
      <c r="C30" s="172"/>
      <c r="D30" s="186"/>
      <c r="E30" s="187">
        <f>E31</f>
        <v>874617.5</v>
      </c>
    </row>
    <row r="31" spans="1:5" ht="30" customHeight="1">
      <c r="A31" s="31" t="s">
        <v>861</v>
      </c>
      <c r="B31" s="30" t="s">
        <v>862</v>
      </c>
      <c r="C31" s="173">
        <f>C32</f>
        <v>0</v>
      </c>
      <c r="D31" s="187">
        <f t="shared" ref="D31:E31" si="2">D32</f>
        <v>874617.5</v>
      </c>
      <c r="E31" s="187">
        <f t="shared" si="2"/>
        <v>874617.5</v>
      </c>
    </row>
    <row r="32" spans="1:5" ht="32.25" customHeight="1">
      <c r="A32" s="31" t="s">
        <v>863</v>
      </c>
      <c r="B32" s="30" t="s">
        <v>864</v>
      </c>
      <c r="C32" s="171">
        <v>0</v>
      </c>
      <c r="D32" s="188">
        <v>874617.5</v>
      </c>
      <c r="E32" s="188">
        <f>D32</f>
        <v>874617.5</v>
      </c>
    </row>
  </sheetData>
  <mergeCells count="8">
    <mergeCell ref="A10:E10"/>
    <mergeCell ref="C6:E6"/>
    <mergeCell ref="A5:E5"/>
    <mergeCell ref="C3:E3"/>
    <mergeCell ref="B2:E2"/>
    <mergeCell ref="A7:C7"/>
    <mergeCell ref="A9:C9"/>
    <mergeCell ref="A8:E8"/>
  </mergeCells>
  <pageMargins left="0.70866141732283472" right="0" top="0.74803149606299213" bottom="0.74803149606299213" header="0.31496062992125984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J7" sqref="J7"/>
    </sheetView>
  </sheetViews>
  <sheetFormatPr defaultRowHeight="12.75"/>
  <cols>
    <col min="2" max="2" width="50" customWidth="1"/>
    <col min="3" max="3" width="15.5703125" customWidth="1"/>
    <col min="4" max="4" width="12.85546875" hidden="1" customWidth="1"/>
    <col min="5" max="5" width="15" style="1" customWidth="1"/>
    <col min="6" max="6" width="14.85546875" hidden="1" customWidth="1"/>
    <col min="7" max="7" width="7.140625" customWidth="1"/>
  </cols>
  <sheetData>
    <row r="1" spans="1:5">
      <c r="D1" s="240" t="s">
        <v>869</v>
      </c>
      <c r="E1" s="240"/>
    </row>
    <row r="2" spans="1:5" ht="99" customHeight="1">
      <c r="C2" s="236" t="s">
        <v>890</v>
      </c>
      <c r="D2" s="236"/>
      <c r="E2" s="236"/>
    </row>
    <row r="3" spans="1:5" ht="21" customHeight="1">
      <c r="A3" s="242"/>
      <c r="B3" s="242"/>
      <c r="C3" s="242"/>
      <c r="D3" s="242"/>
      <c r="E3" s="23" t="s">
        <v>187</v>
      </c>
    </row>
    <row r="4" spans="1:5" ht="43.5" customHeight="1">
      <c r="A4" s="245" t="s">
        <v>831</v>
      </c>
      <c r="B4" s="245"/>
      <c r="C4" s="245"/>
      <c r="D4" s="245"/>
      <c r="E4" s="246"/>
    </row>
    <row r="5" spans="1:5" ht="19.5" customHeight="1">
      <c r="A5" s="8"/>
      <c r="B5" s="8"/>
      <c r="C5" s="247" t="s">
        <v>297</v>
      </c>
      <c r="D5" s="247"/>
      <c r="E5" s="209"/>
    </row>
    <row r="6" spans="1:5" ht="18.75" customHeight="1">
      <c r="A6" s="243" t="s">
        <v>170</v>
      </c>
      <c r="B6" s="243" t="s">
        <v>173</v>
      </c>
      <c r="C6" s="248" t="s">
        <v>868</v>
      </c>
      <c r="D6" s="249"/>
      <c r="E6" s="250"/>
    </row>
    <row r="7" spans="1:5" ht="24.75" customHeight="1">
      <c r="A7" s="244"/>
      <c r="B7" s="244"/>
      <c r="C7" s="251"/>
      <c r="D7" s="252"/>
      <c r="E7" s="253"/>
    </row>
    <row r="8" spans="1:5" ht="43.5" customHeight="1">
      <c r="A8" s="5">
        <v>1</v>
      </c>
      <c r="B8" s="16" t="s">
        <v>185</v>
      </c>
      <c r="C8" s="254">
        <v>2300</v>
      </c>
      <c r="D8" s="255"/>
      <c r="E8" s="256"/>
    </row>
    <row r="9" spans="1:5" ht="22.5" hidden="1" customHeight="1">
      <c r="A9" s="5"/>
      <c r="B9" s="16"/>
      <c r="C9" s="254"/>
      <c r="D9" s="255"/>
      <c r="E9" s="256"/>
    </row>
    <row r="10" spans="1:5" ht="37.5" customHeight="1">
      <c r="A10" s="241" t="s">
        <v>17</v>
      </c>
      <c r="B10" s="241"/>
      <c r="C10" s="257">
        <f>SUM(C8:C9)</f>
        <v>2300</v>
      </c>
      <c r="D10" s="258"/>
      <c r="E10" s="259"/>
    </row>
    <row r="11" spans="1:5">
      <c r="A11" s="7"/>
      <c r="B11" s="7"/>
      <c r="C11" s="109"/>
      <c r="D11" s="84"/>
      <c r="E11" s="110"/>
    </row>
    <row r="12" spans="1:5">
      <c r="A12" s="7"/>
      <c r="B12" s="7"/>
      <c r="C12" s="7"/>
    </row>
    <row r="13" spans="1:5">
      <c r="A13" s="7"/>
      <c r="B13" s="7"/>
      <c r="C13" s="7"/>
    </row>
    <row r="14" spans="1:5">
      <c r="A14" s="7"/>
      <c r="B14" s="7"/>
      <c r="C14" s="7"/>
    </row>
    <row r="15" spans="1:5">
      <c r="A15" s="7"/>
      <c r="B15" s="7"/>
      <c r="C15" s="7"/>
    </row>
    <row r="16" spans="1:5">
      <c r="A16" s="7"/>
      <c r="B16" s="7"/>
      <c r="C16" s="7"/>
    </row>
    <row r="17" spans="1:3">
      <c r="A17" s="7"/>
      <c r="B17" s="7"/>
      <c r="C17" s="7"/>
    </row>
    <row r="18" spans="1:3">
      <c r="A18" s="7"/>
      <c r="B18" s="7"/>
      <c r="C18" s="7"/>
    </row>
    <row r="19" spans="1:3">
      <c r="A19" s="7"/>
      <c r="B19" s="7"/>
      <c r="C19" s="7"/>
    </row>
    <row r="20" spans="1:3">
      <c r="A20" s="7"/>
      <c r="B20" s="7"/>
      <c r="C20" s="7"/>
    </row>
    <row r="21" spans="1:3">
      <c r="A21" s="7"/>
      <c r="B21" s="7"/>
      <c r="C21" s="7"/>
    </row>
    <row r="22" spans="1:3">
      <c r="A22" s="7"/>
      <c r="B22" s="7"/>
      <c r="C22" s="7"/>
    </row>
    <row r="23" spans="1:3">
      <c r="A23" s="7"/>
      <c r="B23" s="7"/>
      <c r="C23" s="7"/>
    </row>
    <row r="24" spans="1:3">
      <c r="A24" s="7"/>
      <c r="B24" s="7"/>
      <c r="C24" s="7"/>
    </row>
    <row r="25" spans="1:3">
      <c r="A25" s="7"/>
      <c r="B25" s="7"/>
      <c r="C25" s="7"/>
    </row>
  </sheetData>
  <mergeCells count="12">
    <mergeCell ref="C2:E2"/>
    <mergeCell ref="D1:E1"/>
    <mergeCell ref="A10:B10"/>
    <mergeCell ref="A3:D3"/>
    <mergeCell ref="B6:B7"/>
    <mergeCell ref="A6:A7"/>
    <mergeCell ref="A4:E4"/>
    <mergeCell ref="C5:E5"/>
    <mergeCell ref="C6:E7"/>
    <mergeCell ref="C8:E8"/>
    <mergeCell ref="C9:E9"/>
    <mergeCell ref="C10:E10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workbookViewId="0">
      <selection activeCell="F14" sqref="F14"/>
    </sheetView>
  </sheetViews>
  <sheetFormatPr defaultRowHeight="12.75"/>
  <cols>
    <col min="1" max="1" width="24.140625" style="191" customWidth="1"/>
    <col min="2" max="2" width="41.7109375" style="282" customWidth="1"/>
    <col min="3" max="3" width="14.7109375" style="191" customWidth="1"/>
    <col min="4" max="4" width="14" style="177" customWidth="1"/>
  </cols>
  <sheetData>
    <row r="1" spans="1:4" s="391" customFormat="1" ht="11.25">
      <c r="A1" s="389"/>
      <c r="B1" s="390"/>
      <c r="C1" s="389"/>
      <c r="D1" s="386" t="s">
        <v>828</v>
      </c>
    </row>
    <row r="2" spans="1:4" s="391" customFormat="1" ht="54.75" customHeight="1">
      <c r="A2" s="389"/>
      <c r="B2" s="380" t="s">
        <v>890</v>
      </c>
      <c r="C2" s="380"/>
      <c r="D2" s="380"/>
    </row>
    <row r="3" spans="1:4" s="391" customFormat="1" ht="11.25">
      <c r="A3" s="376" t="s">
        <v>176</v>
      </c>
      <c r="B3" s="376"/>
      <c r="C3" s="376"/>
      <c r="D3" s="376"/>
    </row>
    <row r="4" spans="1:4" s="391" customFormat="1" ht="53.25" customHeight="1">
      <c r="A4" s="389"/>
      <c r="B4" s="380" t="s">
        <v>691</v>
      </c>
      <c r="C4" s="380"/>
      <c r="D4" s="380"/>
    </row>
    <row r="5" spans="1:4" hidden="1">
      <c r="B5"/>
      <c r="C5"/>
      <c r="D5"/>
    </row>
    <row r="6" spans="1:4">
      <c r="A6" s="96"/>
      <c r="B6" s="369" t="s">
        <v>893</v>
      </c>
      <c r="C6" s="369"/>
      <c r="D6" s="369"/>
    </row>
    <row r="7" spans="1:4">
      <c r="A7" s="206" t="s">
        <v>894</v>
      </c>
      <c r="B7" s="206"/>
      <c r="C7" s="206"/>
      <c r="D7" s="206"/>
    </row>
    <row r="8" spans="1:4" ht="30" customHeight="1">
      <c r="A8" s="206" t="s">
        <v>895</v>
      </c>
      <c r="B8" s="206"/>
      <c r="C8" s="206"/>
      <c r="D8" s="206"/>
    </row>
    <row r="9" spans="1:4">
      <c r="A9" s="95"/>
      <c r="B9" s="192"/>
      <c r="C9" s="283" t="s">
        <v>52</v>
      </c>
      <c r="D9" s="234"/>
    </row>
    <row r="10" spans="1:4" ht="38.25">
      <c r="A10" s="82" t="s">
        <v>210</v>
      </c>
      <c r="B10" s="82" t="s">
        <v>294</v>
      </c>
      <c r="C10" s="82" t="s">
        <v>896</v>
      </c>
      <c r="D10" s="123" t="s">
        <v>897</v>
      </c>
    </row>
    <row r="11" spans="1:4">
      <c r="A11" s="203" t="s">
        <v>57</v>
      </c>
      <c r="B11" s="203"/>
      <c r="C11" s="83">
        <f>SUM(C12,C16,C21,C32,C35,C38,C43,C49,C54)</f>
        <v>389782</v>
      </c>
      <c r="D11" s="83">
        <f>SUM(D12,D16,D21,D32,D35,D38,D43,D49,D54)</f>
        <v>393397</v>
      </c>
    </row>
    <row r="12" spans="1:4">
      <c r="A12" s="98" t="s">
        <v>123</v>
      </c>
      <c r="B12" s="40" t="s">
        <v>111</v>
      </c>
      <c r="C12" s="83">
        <f>C13</f>
        <v>106121</v>
      </c>
      <c r="D12" s="83">
        <f>D13</f>
        <v>108243</v>
      </c>
    </row>
    <row r="13" spans="1:4">
      <c r="A13" s="100" t="s">
        <v>120</v>
      </c>
      <c r="B13" s="28" t="s">
        <v>282</v>
      </c>
      <c r="C13" s="87">
        <v>106121</v>
      </c>
      <c r="D13" s="87">
        <v>108243</v>
      </c>
    </row>
    <row r="14" spans="1:4" ht="76.5">
      <c r="A14" s="100" t="s">
        <v>124</v>
      </c>
      <c r="B14" s="28" t="s">
        <v>2</v>
      </c>
      <c r="C14" s="87">
        <v>72958</v>
      </c>
      <c r="D14" s="87">
        <v>97721</v>
      </c>
    </row>
    <row r="15" spans="1:4" ht="76.5">
      <c r="A15" s="100" t="s">
        <v>124</v>
      </c>
      <c r="B15" s="28" t="s">
        <v>38</v>
      </c>
      <c r="C15" s="144">
        <v>26566</v>
      </c>
      <c r="D15" s="144">
        <v>26566</v>
      </c>
    </row>
    <row r="16" spans="1:4" ht="25.5">
      <c r="A16" s="82" t="s">
        <v>211</v>
      </c>
      <c r="B16" s="40" t="s">
        <v>35</v>
      </c>
      <c r="C16" s="88">
        <f>SUM(C17:C20)</f>
        <v>20137</v>
      </c>
      <c r="D16" s="88">
        <f>SUM(D17:D20)</f>
        <v>21052</v>
      </c>
    </row>
    <row r="17" spans="1:4" ht="72">
      <c r="A17" s="100" t="s">
        <v>531</v>
      </c>
      <c r="B17" s="24" t="s">
        <v>532</v>
      </c>
      <c r="C17" s="92">
        <v>9257</v>
      </c>
      <c r="D17" s="92">
        <v>9747</v>
      </c>
    </row>
    <row r="18" spans="1:4" ht="84">
      <c r="A18" s="100" t="s">
        <v>533</v>
      </c>
      <c r="B18" s="24" t="s">
        <v>534</v>
      </c>
      <c r="C18" s="92">
        <v>52</v>
      </c>
      <c r="D18" s="92">
        <v>54</v>
      </c>
    </row>
    <row r="19" spans="1:4" ht="72">
      <c r="A19" s="100" t="s">
        <v>535</v>
      </c>
      <c r="B19" s="24" t="s">
        <v>536</v>
      </c>
      <c r="C19" s="92">
        <v>12146</v>
      </c>
      <c r="D19" s="92">
        <v>12747</v>
      </c>
    </row>
    <row r="20" spans="1:4" ht="72">
      <c r="A20" s="100" t="s">
        <v>537</v>
      </c>
      <c r="B20" s="24" t="s">
        <v>538</v>
      </c>
      <c r="C20" s="92">
        <v>-1318</v>
      </c>
      <c r="D20" s="92">
        <v>-1496</v>
      </c>
    </row>
    <row r="21" spans="1:4">
      <c r="A21" s="98" t="s">
        <v>315</v>
      </c>
      <c r="B21" s="40" t="s">
        <v>18</v>
      </c>
      <c r="C21" s="83">
        <f>SUM(C22,C27,C29,C31)</f>
        <v>22390</v>
      </c>
      <c r="D21" s="83">
        <f>SUM(D22,D27,D29,D31)</f>
        <v>22837</v>
      </c>
    </row>
    <row r="22" spans="1:4" ht="25.5">
      <c r="A22" s="94" t="s">
        <v>78</v>
      </c>
      <c r="B22" s="59" t="s">
        <v>43</v>
      </c>
      <c r="C22" s="146">
        <v>20611</v>
      </c>
      <c r="D22" s="146">
        <v>21022</v>
      </c>
    </row>
    <row r="23" spans="1:4" ht="38.25">
      <c r="A23" s="94" t="s">
        <v>86</v>
      </c>
      <c r="B23" s="59" t="s">
        <v>55</v>
      </c>
      <c r="C23" s="146">
        <f>C24</f>
        <v>10458</v>
      </c>
      <c r="D23" s="146">
        <f>D24</f>
        <v>12458</v>
      </c>
    </row>
    <row r="24" spans="1:4" ht="38.25">
      <c r="A24" s="94" t="s">
        <v>213</v>
      </c>
      <c r="B24" s="59" t="s">
        <v>55</v>
      </c>
      <c r="C24" s="146">
        <v>10458</v>
      </c>
      <c r="D24" s="146">
        <v>12458</v>
      </c>
    </row>
    <row r="25" spans="1:4" ht="38.25">
      <c r="A25" s="94" t="s">
        <v>87</v>
      </c>
      <c r="B25" s="59" t="s">
        <v>56</v>
      </c>
      <c r="C25" s="146">
        <f>C26</f>
        <v>9896</v>
      </c>
      <c r="D25" s="146">
        <f>D26</f>
        <v>9896</v>
      </c>
    </row>
    <row r="26" spans="1:4" ht="38.25">
      <c r="A26" s="94" t="s">
        <v>214</v>
      </c>
      <c r="B26" s="59" t="s">
        <v>56</v>
      </c>
      <c r="C26" s="146">
        <v>9896</v>
      </c>
      <c r="D26" s="146">
        <v>9896</v>
      </c>
    </row>
    <row r="27" spans="1:4" ht="25.5">
      <c r="A27" s="100" t="s">
        <v>298</v>
      </c>
      <c r="B27" s="28" t="s">
        <v>174</v>
      </c>
      <c r="C27" s="144">
        <f>C28</f>
        <v>0</v>
      </c>
      <c r="D27" s="144">
        <f>D28</f>
        <v>0</v>
      </c>
    </row>
    <row r="28" spans="1:4" ht="25.5">
      <c r="A28" s="100" t="s">
        <v>215</v>
      </c>
      <c r="B28" s="28" t="s">
        <v>174</v>
      </c>
      <c r="C28" s="144">
        <v>0</v>
      </c>
      <c r="D28" s="144">
        <v>0</v>
      </c>
    </row>
    <row r="29" spans="1:4">
      <c r="A29" s="100" t="s">
        <v>218</v>
      </c>
      <c r="B29" s="28" t="s">
        <v>19</v>
      </c>
      <c r="C29" s="144">
        <f>C30</f>
        <v>1769</v>
      </c>
      <c r="D29" s="144">
        <f>D30</f>
        <v>1804</v>
      </c>
    </row>
    <row r="30" spans="1:4">
      <c r="A30" s="100" t="s">
        <v>216</v>
      </c>
      <c r="B30" s="28" t="s">
        <v>62</v>
      </c>
      <c r="C30" s="144">
        <v>1769</v>
      </c>
      <c r="D30" s="144">
        <v>1804</v>
      </c>
    </row>
    <row r="31" spans="1:4" ht="51">
      <c r="A31" s="100" t="s">
        <v>183</v>
      </c>
      <c r="B31" s="28" t="s">
        <v>184</v>
      </c>
      <c r="C31" s="144">
        <v>10</v>
      </c>
      <c r="D31" s="144">
        <v>11</v>
      </c>
    </row>
    <row r="32" spans="1:4">
      <c r="A32" s="98" t="s">
        <v>155</v>
      </c>
      <c r="B32" s="40" t="s">
        <v>156</v>
      </c>
      <c r="C32" s="88">
        <f>C33</f>
        <v>201000</v>
      </c>
      <c r="D32" s="88">
        <f>D33</f>
        <v>201000</v>
      </c>
    </row>
    <row r="33" spans="1:4">
      <c r="A33" s="101" t="s">
        <v>44</v>
      </c>
      <c r="B33" s="28" t="s">
        <v>45</v>
      </c>
      <c r="C33" s="144">
        <f>C34</f>
        <v>201000</v>
      </c>
      <c r="D33" s="144">
        <f>D34</f>
        <v>201000</v>
      </c>
    </row>
    <row r="34" spans="1:4" ht="25.5">
      <c r="A34" s="101" t="s">
        <v>46</v>
      </c>
      <c r="B34" s="28" t="s">
        <v>47</v>
      </c>
      <c r="C34" s="144">
        <v>201000</v>
      </c>
      <c r="D34" s="144">
        <v>201000</v>
      </c>
    </row>
    <row r="35" spans="1:4">
      <c r="A35" s="98" t="s">
        <v>316</v>
      </c>
      <c r="B35" s="40" t="s">
        <v>317</v>
      </c>
      <c r="C35" s="88">
        <f>SUM(C36:C37)</f>
        <v>9950</v>
      </c>
      <c r="D35" s="88">
        <f>SUM(D36:D37)</f>
        <v>10079</v>
      </c>
    </row>
    <row r="36" spans="1:4" ht="51">
      <c r="A36" s="100" t="s">
        <v>122</v>
      </c>
      <c r="B36" s="28" t="s">
        <v>48</v>
      </c>
      <c r="C36" s="144">
        <v>6450</v>
      </c>
      <c r="D36" s="144">
        <v>6579</v>
      </c>
    </row>
    <row r="37" spans="1:4" ht="25.5">
      <c r="A37" s="100" t="s">
        <v>128</v>
      </c>
      <c r="B37" s="28" t="s">
        <v>127</v>
      </c>
      <c r="C37" s="144">
        <v>3500</v>
      </c>
      <c r="D37" s="144">
        <v>3500</v>
      </c>
    </row>
    <row r="38" spans="1:4" ht="38.25">
      <c r="A38" s="98" t="s">
        <v>318</v>
      </c>
      <c r="B38" s="40" t="s">
        <v>287</v>
      </c>
      <c r="C38" s="88">
        <f>SUM(C39:C42)</f>
        <v>29100</v>
      </c>
      <c r="D38" s="88">
        <f>SUM(D39:D42)</f>
        <v>29100</v>
      </c>
    </row>
    <row r="39" spans="1:4" ht="102">
      <c r="A39" s="29" t="s">
        <v>172</v>
      </c>
      <c r="B39" s="19" t="s">
        <v>528</v>
      </c>
      <c r="C39" s="144">
        <v>27000</v>
      </c>
      <c r="D39" s="144">
        <v>27000</v>
      </c>
    </row>
    <row r="40" spans="1:4" ht="89.25">
      <c r="A40" s="29" t="s">
        <v>36</v>
      </c>
      <c r="B40" s="34" t="s">
        <v>49</v>
      </c>
      <c r="C40" s="144">
        <v>900</v>
      </c>
      <c r="D40" s="144">
        <v>900</v>
      </c>
    </row>
    <row r="41" spans="1:4" ht="89.25">
      <c r="A41" s="100" t="s">
        <v>29</v>
      </c>
      <c r="B41" s="28" t="s">
        <v>286</v>
      </c>
      <c r="C41" s="144">
        <v>900</v>
      </c>
      <c r="D41" s="144">
        <v>900</v>
      </c>
    </row>
    <row r="42" spans="1:4" ht="76.5">
      <c r="A42" s="100" t="s">
        <v>121</v>
      </c>
      <c r="B42" s="28" t="s">
        <v>131</v>
      </c>
      <c r="C42" s="144">
        <v>300</v>
      </c>
      <c r="D42" s="144">
        <v>300</v>
      </c>
    </row>
    <row r="43" spans="1:4" ht="25.5">
      <c r="A43" s="98" t="s">
        <v>319</v>
      </c>
      <c r="B43" s="40" t="s">
        <v>118</v>
      </c>
      <c r="C43" s="88">
        <f>C44</f>
        <v>80</v>
      </c>
      <c r="D43" s="88">
        <f>D44</f>
        <v>80</v>
      </c>
    </row>
    <row r="44" spans="1:4" ht="25.5">
      <c r="A44" s="100" t="s">
        <v>321</v>
      </c>
      <c r="B44" s="28" t="s">
        <v>110</v>
      </c>
      <c r="C44" s="144">
        <v>80</v>
      </c>
      <c r="D44" s="144">
        <v>80</v>
      </c>
    </row>
    <row r="45" spans="1:4" ht="25.5">
      <c r="A45" s="101" t="s">
        <v>20</v>
      </c>
      <c r="B45" s="28" t="s">
        <v>21</v>
      </c>
      <c r="C45" s="144">
        <v>10</v>
      </c>
      <c r="D45" s="144">
        <v>10</v>
      </c>
    </row>
    <row r="46" spans="1:4" ht="25.5">
      <c r="A46" s="101" t="s">
        <v>22</v>
      </c>
      <c r="B46" s="28" t="s">
        <v>23</v>
      </c>
      <c r="C46" s="144">
        <v>10</v>
      </c>
      <c r="D46" s="144">
        <v>10</v>
      </c>
    </row>
    <row r="47" spans="1:4" ht="25.5">
      <c r="A47" s="101" t="s">
        <v>24</v>
      </c>
      <c r="B47" s="28" t="s">
        <v>25</v>
      </c>
      <c r="C47" s="144">
        <v>10</v>
      </c>
      <c r="D47" s="144">
        <v>10</v>
      </c>
    </row>
    <row r="48" spans="1:4" ht="25.5">
      <c r="A48" s="101" t="s">
        <v>26</v>
      </c>
      <c r="B48" s="28" t="s">
        <v>27</v>
      </c>
      <c r="C48" s="144">
        <v>50</v>
      </c>
      <c r="D48" s="144">
        <v>50</v>
      </c>
    </row>
    <row r="49" spans="1:4" ht="25.5">
      <c r="A49" s="98" t="s">
        <v>322</v>
      </c>
      <c r="B49" s="40" t="s">
        <v>119</v>
      </c>
      <c r="C49" s="88">
        <f>SUM(C50:C53)</f>
        <v>900</v>
      </c>
      <c r="D49" s="88">
        <f>SUM(D50:D53)</f>
        <v>900</v>
      </c>
    </row>
    <row r="50" spans="1:4" ht="102" hidden="1">
      <c r="A50" s="100" t="s">
        <v>107</v>
      </c>
      <c r="B50" s="28" t="s">
        <v>90</v>
      </c>
      <c r="C50" s="144"/>
      <c r="D50" s="144"/>
    </row>
    <row r="51" spans="1:4" ht="51" hidden="1">
      <c r="A51" s="29" t="s">
        <v>337</v>
      </c>
      <c r="B51" s="34" t="s">
        <v>898</v>
      </c>
      <c r="C51" s="144"/>
      <c r="D51" s="144"/>
    </row>
    <row r="52" spans="1:4" ht="51">
      <c r="A52" s="29" t="s">
        <v>37</v>
      </c>
      <c r="B52" s="34" t="s">
        <v>60</v>
      </c>
      <c r="C52" s="144">
        <v>900</v>
      </c>
      <c r="D52" s="144">
        <v>900</v>
      </c>
    </row>
    <row r="53" spans="1:4" ht="63.75">
      <c r="A53" s="29">
        <v>2892</v>
      </c>
      <c r="B53" s="34" t="s">
        <v>91</v>
      </c>
      <c r="C53" s="144">
        <v>0</v>
      </c>
      <c r="D53" s="144">
        <v>0</v>
      </c>
    </row>
    <row r="54" spans="1:4" ht="25.5">
      <c r="A54" s="40" t="s">
        <v>323</v>
      </c>
      <c r="B54" s="40" t="s">
        <v>1</v>
      </c>
      <c r="C54" s="88">
        <f>C55+C56</f>
        <v>104</v>
      </c>
      <c r="D54" s="88">
        <f>D55+D56</f>
        <v>106</v>
      </c>
    </row>
    <row r="55" spans="1:4" ht="76.5">
      <c r="A55" s="102" t="s">
        <v>899</v>
      </c>
      <c r="B55" s="26" t="s">
        <v>900</v>
      </c>
      <c r="C55" s="144">
        <v>54</v>
      </c>
      <c r="D55" s="144">
        <v>56</v>
      </c>
    </row>
    <row r="56" spans="1:4" ht="76.5">
      <c r="A56" s="102" t="s">
        <v>901</v>
      </c>
      <c r="B56" s="26" t="s">
        <v>902</v>
      </c>
      <c r="C56" s="144">
        <v>50</v>
      </c>
      <c r="D56" s="144">
        <v>50</v>
      </c>
    </row>
    <row r="57" spans="1:4" ht="26.25" customHeight="1">
      <c r="A57" s="98" t="s">
        <v>296</v>
      </c>
      <c r="B57" s="40" t="s">
        <v>295</v>
      </c>
      <c r="C57" s="284">
        <f>SUM(C58,C60,C63,C74)</f>
        <v>267141.59999999998</v>
      </c>
      <c r="D57" s="284">
        <f>SUM(D58,D60,D63,D74)</f>
        <v>255082.5</v>
      </c>
    </row>
    <row r="58" spans="1:4" ht="25.5">
      <c r="A58" s="98" t="s">
        <v>577</v>
      </c>
      <c r="B58" s="40" t="s">
        <v>92</v>
      </c>
      <c r="C58" s="83">
        <f>C59</f>
        <v>55372.800000000003</v>
      </c>
      <c r="D58" s="83">
        <f>D59</f>
        <v>55372.800000000003</v>
      </c>
    </row>
    <row r="59" spans="1:4" ht="38.25">
      <c r="A59" s="29" t="s">
        <v>600</v>
      </c>
      <c r="B59" s="34" t="s">
        <v>601</v>
      </c>
      <c r="C59" s="87">
        <v>55372.800000000003</v>
      </c>
      <c r="D59" s="92">
        <v>55372.800000000003</v>
      </c>
    </row>
    <row r="60" spans="1:4" ht="38.25">
      <c r="A60" s="98" t="s">
        <v>581</v>
      </c>
      <c r="B60" s="40" t="s">
        <v>125</v>
      </c>
      <c r="C60" s="83">
        <f>C61+C62</f>
        <v>1382.2</v>
      </c>
      <c r="D60" s="83">
        <f>D61+D62</f>
        <v>2021.6</v>
      </c>
    </row>
    <row r="61" spans="1:4" ht="38.25">
      <c r="A61" s="94" t="s">
        <v>608</v>
      </c>
      <c r="B61" s="28" t="s">
        <v>609</v>
      </c>
      <c r="C61" s="87">
        <v>1382.2</v>
      </c>
      <c r="D61" s="92">
        <v>2021.6</v>
      </c>
    </row>
    <row r="62" spans="1:4" ht="51" hidden="1">
      <c r="A62" s="94" t="s">
        <v>623</v>
      </c>
      <c r="B62" s="25" t="s">
        <v>624</v>
      </c>
      <c r="C62" s="87">
        <v>0</v>
      </c>
      <c r="D62" s="92">
        <v>0</v>
      </c>
    </row>
    <row r="63" spans="1:4" ht="25.5">
      <c r="A63" s="82" t="s">
        <v>578</v>
      </c>
      <c r="B63" s="40" t="s">
        <v>126</v>
      </c>
      <c r="C63" s="83">
        <f>SUM(C64,C65,C72,C73)</f>
        <v>210386.59999999998</v>
      </c>
      <c r="D63" s="83">
        <f>SUM(D64,D65,D72,D73)</f>
        <v>197688.1</v>
      </c>
    </row>
    <row r="64" spans="1:4" ht="51">
      <c r="A64" s="94" t="s">
        <v>576</v>
      </c>
      <c r="B64" s="28" t="s">
        <v>153</v>
      </c>
      <c r="C64" s="87">
        <v>2776</v>
      </c>
      <c r="D64" s="87">
        <v>2881</v>
      </c>
    </row>
    <row r="65" spans="1:4" ht="38.25">
      <c r="A65" s="94" t="s">
        <v>579</v>
      </c>
      <c r="B65" s="34" t="s">
        <v>182</v>
      </c>
      <c r="C65" s="87">
        <f>SUM(C66:C71)</f>
        <v>204533.69999999998</v>
      </c>
      <c r="D65" s="87">
        <f>SUM(D66:D71)</f>
        <v>191915.1</v>
      </c>
    </row>
    <row r="66" spans="1:4" ht="76.5">
      <c r="A66" s="31" t="s">
        <v>570</v>
      </c>
      <c r="B66" s="106" t="s">
        <v>65</v>
      </c>
      <c r="C66" s="87">
        <v>80000</v>
      </c>
      <c r="D66" s="87">
        <v>75000</v>
      </c>
    </row>
    <row r="67" spans="1:4" ht="102">
      <c r="A67" s="31" t="s">
        <v>571</v>
      </c>
      <c r="B67" s="34" t="s">
        <v>66</v>
      </c>
      <c r="C67" s="87">
        <v>105000</v>
      </c>
      <c r="D67" s="87">
        <v>100000</v>
      </c>
    </row>
    <row r="68" spans="1:4" ht="51">
      <c r="A68" s="31" t="s">
        <v>572</v>
      </c>
      <c r="B68" s="28" t="s">
        <v>368</v>
      </c>
      <c r="C68" s="87">
        <v>628.79999999999995</v>
      </c>
      <c r="D68" s="87">
        <v>580.20000000000005</v>
      </c>
    </row>
    <row r="69" spans="1:4" ht="51">
      <c r="A69" s="31" t="s">
        <v>573</v>
      </c>
      <c r="B69" s="106" t="s">
        <v>67</v>
      </c>
      <c r="C69" s="87">
        <v>14000</v>
      </c>
      <c r="D69" s="87">
        <v>12000</v>
      </c>
    </row>
    <row r="70" spans="1:4" ht="51">
      <c r="A70" s="31" t="s">
        <v>574</v>
      </c>
      <c r="B70" s="106" t="s">
        <v>68</v>
      </c>
      <c r="C70" s="87">
        <v>4534.8999999999996</v>
      </c>
      <c r="D70" s="87">
        <v>4334.8999999999996</v>
      </c>
    </row>
    <row r="71" spans="1:4" ht="51">
      <c r="A71" s="31" t="s">
        <v>575</v>
      </c>
      <c r="B71" s="106" t="s">
        <v>69</v>
      </c>
      <c r="C71" s="87">
        <v>370</v>
      </c>
      <c r="D71" s="87">
        <v>0</v>
      </c>
    </row>
    <row r="72" spans="1:4" ht="76.5">
      <c r="A72" s="94" t="s">
        <v>580</v>
      </c>
      <c r="B72" s="28" t="s">
        <v>58</v>
      </c>
      <c r="C72" s="87">
        <v>3045</v>
      </c>
      <c r="D72" s="87">
        <v>2892</v>
      </c>
    </row>
    <row r="73" spans="1:4" ht="63.75">
      <c r="A73" s="94" t="s">
        <v>903</v>
      </c>
      <c r="B73" s="28" t="s">
        <v>904</v>
      </c>
      <c r="C73" s="87">
        <v>31.9</v>
      </c>
      <c r="D73" s="87">
        <v>0</v>
      </c>
    </row>
    <row r="74" spans="1:4" hidden="1">
      <c r="A74" s="285" t="s">
        <v>905</v>
      </c>
      <c r="B74" s="286" t="s">
        <v>180</v>
      </c>
      <c r="C74" s="83">
        <f>SUM(C75:C76)</f>
        <v>0</v>
      </c>
      <c r="D74" s="29"/>
    </row>
    <row r="75" spans="1:4" ht="51" hidden="1">
      <c r="A75" s="103" t="s">
        <v>906</v>
      </c>
      <c r="B75" s="34" t="s">
        <v>907</v>
      </c>
      <c r="C75" s="87"/>
      <c r="D75" s="29"/>
    </row>
    <row r="76" spans="1:4" ht="89.25" hidden="1">
      <c r="A76" s="287" t="s">
        <v>908</v>
      </c>
      <c r="B76" s="106" t="s">
        <v>909</v>
      </c>
      <c r="C76" s="87"/>
      <c r="D76" s="29"/>
    </row>
    <row r="77" spans="1:4" ht="20.25" customHeight="1">
      <c r="A77" s="203" t="s">
        <v>28</v>
      </c>
      <c r="B77" s="203"/>
      <c r="C77" s="83">
        <f>SUM(C11,C57)</f>
        <v>656923.6</v>
      </c>
      <c r="D77" s="83">
        <f>SUM(D11,D57)</f>
        <v>648479.5</v>
      </c>
    </row>
  </sheetData>
  <mergeCells count="9">
    <mergeCell ref="C9:D9"/>
    <mergeCell ref="A11:B11"/>
    <mergeCell ref="A77:B77"/>
    <mergeCell ref="B2:D2"/>
    <mergeCell ref="A3:D3"/>
    <mergeCell ref="B4:D4"/>
    <mergeCell ref="B6:D6"/>
    <mergeCell ref="A7:D7"/>
    <mergeCell ref="A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>
      <selection activeCell="J6" sqref="J6"/>
    </sheetView>
  </sheetViews>
  <sheetFormatPr defaultRowHeight="12.75"/>
  <cols>
    <col min="1" max="1" width="14.7109375" style="120" customWidth="1"/>
    <col min="2" max="2" width="22" style="120" customWidth="1"/>
    <col min="3" max="3" width="54" style="120" customWidth="1"/>
  </cols>
  <sheetData>
    <row r="1" spans="1:3">
      <c r="C1" s="121" t="s">
        <v>760</v>
      </c>
    </row>
    <row r="2" spans="1:3" ht="69.75" customHeight="1">
      <c r="C2" s="379" t="s">
        <v>891</v>
      </c>
    </row>
    <row r="3" spans="1:3">
      <c r="A3" s="36"/>
      <c r="B3" s="122"/>
      <c r="C3" s="392" t="s">
        <v>761</v>
      </c>
    </row>
    <row r="4" spans="1:3" ht="33.75">
      <c r="A4" s="36"/>
      <c r="B4" s="119"/>
      <c r="C4" s="379" t="s">
        <v>689</v>
      </c>
    </row>
    <row r="5" spans="1:3">
      <c r="A5" s="36"/>
      <c r="B5" s="36"/>
      <c r="C5" s="119"/>
    </row>
    <row r="6" spans="1:3">
      <c r="A6" s="210" t="s">
        <v>762</v>
      </c>
      <c r="B6" s="210"/>
      <c r="C6" s="210"/>
    </row>
    <row r="7" spans="1:3">
      <c r="A7" s="211" t="s">
        <v>763</v>
      </c>
      <c r="B7" s="211"/>
      <c r="C7" s="211"/>
    </row>
    <row r="8" spans="1:3">
      <c r="A8" s="212" t="s">
        <v>764</v>
      </c>
      <c r="B8" s="213"/>
      <c r="C8" s="214" t="s">
        <v>765</v>
      </c>
    </row>
    <row r="9" spans="1:3" ht="38.25">
      <c r="A9" s="123" t="s">
        <v>766</v>
      </c>
      <c r="B9" s="123" t="s">
        <v>767</v>
      </c>
      <c r="C9" s="215"/>
    </row>
    <row r="10" spans="1:3" ht="25.5">
      <c r="A10" s="124" t="s">
        <v>768</v>
      </c>
      <c r="B10" s="123"/>
      <c r="C10" s="113" t="s">
        <v>769</v>
      </c>
    </row>
    <row r="11" spans="1:3">
      <c r="A11" s="125" t="s">
        <v>768</v>
      </c>
      <c r="B11" s="29" t="s">
        <v>321</v>
      </c>
      <c r="C11" s="34" t="s">
        <v>110</v>
      </c>
    </row>
    <row r="12" spans="1:3" ht="25.5">
      <c r="A12" s="125" t="s">
        <v>768</v>
      </c>
      <c r="B12" s="31" t="s">
        <v>20</v>
      </c>
      <c r="C12" s="34" t="s">
        <v>21</v>
      </c>
    </row>
    <row r="13" spans="1:3" ht="25.5">
      <c r="A13" s="125" t="s">
        <v>768</v>
      </c>
      <c r="B13" s="31" t="s">
        <v>22</v>
      </c>
      <c r="C13" s="34" t="s">
        <v>23</v>
      </c>
    </row>
    <row r="14" spans="1:3">
      <c r="A14" s="125" t="s">
        <v>768</v>
      </c>
      <c r="B14" s="31" t="s">
        <v>24</v>
      </c>
      <c r="C14" s="34" t="s">
        <v>25</v>
      </c>
    </row>
    <row r="15" spans="1:3">
      <c r="A15" s="125" t="s">
        <v>768</v>
      </c>
      <c r="B15" s="31" t="s">
        <v>26</v>
      </c>
      <c r="C15" s="34" t="s">
        <v>27</v>
      </c>
    </row>
    <row r="16" spans="1:3" ht="25.5">
      <c r="A16" s="125" t="s">
        <v>768</v>
      </c>
      <c r="B16" s="31" t="s">
        <v>770</v>
      </c>
      <c r="C16" s="34" t="s">
        <v>771</v>
      </c>
    </row>
    <row r="17" spans="1:4" ht="25.5">
      <c r="A17" s="125" t="s">
        <v>768</v>
      </c>
      <c r="B17" s="31" t="s">
        <v>772</v>
      </c>
      <c r="C17" s="34" t="s">
        <v>773</v>
      </c>
    </row>
    <row r="18" spans="1:4" ht="25.5">
      <c r="A18" s="126" t="s">
        <v>774</v>
      </c>
      <c r="B18" s="123"/>
      <c r="C18" s="113" t="s">
        <v>775</v>
      </c>
    </row>
    <row r="19" spans="1:4" ht="38.25">
      <c r="A19" s="127" t="s">
        <v>774</v>
      </c>
      <c r="B19" s="31" t="s">
        <v>772</v>
      </c>
      <c r="C19" s="34" t="s">
        <v>776</v>
      </c>
    </row>
    <row r="20" spans="1:4" ht="25.5">
      <c r="A20" s="126" t="s">
        <v>777</v>
      </c>
      <c r="B20" s="123"/>
      <c r="C20" s="113" t="s">
        <v>778</v>
      </c>
    </row>
    <row r="21" spans="1:4" ht="38.25">
      <c r="A21" s="127" t="s">
        <v>777</v>
      </c>
      <c r="B21" s="31" t="s">
        <v>772</v>
      </c>
      <c r="C21" s="34" t="s">
        <v>776</v>
      </c>
    </row>
    <row r="22" spans="1:4">
      <c r="A22" s="126" t="s">
        <v>779</v>
      </c>
      <c r="B22" s="31"/>
      <c r="C22" s="113" t="s">
        <v>780</v>
      </c>
    </row>
    <row r="23" spans="1:4" ht="24">
      <c r="A23" s="127" t="s">
        <v>779</v>
      </c>
      <c r="B23" s="128" t="s">
        <v>211</v>
      </c>
      <c r="C23" s="24" t="s">
        <v>35</v>
      </c>
    </row>
    <row r="24" spans="1:4" ht="24">
      <c r="A24" s="127" t="s">
        <v>779</v>
      </c>
      <c r="B24" s="129" t="s">
        <v>781</v>
      </c>
      <c r="C24" s="130" t="s">
        <v>782</v>
      </c>
    </row>
    <row r="25" spans="1:4" ht="24">
      <c r="A25" s="127" t="s">
        <v>779</v>
      </c>
      <c r="B25" s="129" t="s">
        <v>783</v>
      </c>
      <c r="C25" s="130" t="s">
        <v>784</v>
      </c>
    </row>
    <row r="26" spans="1:4" ht="24">
      <c r="A26" s="127" t="s">
        <v>779</v>
      </c>
      <c r="B26" s="129" t="s">
        <v>785</v>
      </c>
      <c r="C26" s="130" t="s">
        <v>786</v>
      </c>
    </row>
    <row r="27" spans="1:4" ht="36">
      <c r="A27" s="127" t="s">
        <v>779</v>
      </c>
      <c r="B27" s="129" t="s">
        <v>787</v>
      </c>
      <c r="C27" s="130" t="s">
        <v>788</v>
      </c>
    </row>
    <row r="28" spans="1:4" ht="51">
      <c r="A28" s="139" t="s">
        <v>779</v>
      </c>
      <c r="B28" s="140" t="s">
        <v>824</v>
      </c>
      <c r="C28" s="141" t="s">
        <v>870</v>
      </c>
      <c r="D28" s="7" t="s">
        <v>825</v>
      </c>
    </row>
    <row r="29" spans="1:4" ht="20.25" customHeight="1">
      <c r="A29" s="126" t="s">
        <v>789</v>
      </c>
      <c r="B29" s="31"/>
      <c r="C29" s="113" t="s">
        <v>790</v>
      </c>
    </row>
    <row r="30" spans="1:4" ht="51">
      <c r="A30" s="127" t="s">
        <v>789</v>
      </c>
      <c r="B30" s="31" t="s">
        <v>772</v>
      </c>
      <c r="C30" s="34" t="s">
        <v>791</v>
      </c>
    </row>
    <row r="31" spans="1:4" ht="31.5" customHeight="1">
      <c r="A31" s="123">
        <v>141</v>
      </c>
      <c r="B31" s="123"/>
      <c r="C31" s="113" t="s">
        <v>792</v>
      </c>
    </row>
    <row r="32" spans="1:4" ht="25.5">
      <c r="A32" s="31">
        <v>141</v>
      </c>
      <c r="B32" s="31" t="s">
        <v>772</v>
      </c>
      <c r="C32" s="34" t="s">
        <v>793</v>
      </c>
    </row>
    <row r="33" spans="1:3" ht="21.75" customHeight="1">
      <c r="A33" s="131">
        <v>161</v>
      </c>
      <c r="B33" s="132"/>
      <c r="C33" s="133" t="s">
        <v>794</v>
      </c>
    </row>
    <row r="34" spans="1:3" ht="51">
      <c r="A34" s="31">
        <v>161</v>
      </c>
      <c r="B34" s="31" t="s">
        <v>772</v>
      </c>
      <c r="C34" s="33" t="s">
        <v>795</v>
      </c>
    </row>
    <row r="35" spans="1:3">
      <c r="A35" s="134">
        <v>182</v>
      </c>
      <c r="B35" s="29"/>
      <c r="C35" s="113" t="s">
        <v>796</v>
      </c>
    </row>
    <row r="36" spans="1:3">
      <c r="A36" s="29">
        <v>182</v>
      </c>
      <c r="B36" s="29" t="s">
        <v>120</v>
      </c>
      <c r="C36" s="135" t="s">
        <v>282</v>
      </c>
    </row>
    <row r="37" spans="1:3" ht="24">
      <c r="A37" s="29">
        <v>182</v>
      </c>
      <c r="B37" s="128" t="s">
        <v>211</v>
      </c>
      <c r="C37" s="24" t="s">
        <v>35</v>
      </c>
    </row>
    <row r="38" spans="1:3" ht="24">
      <c r="A38" s="29">
        <v>182</v>
      </c>
      <c r="B38" s="129" t="s">
        <v>797</v>
      </c>
      <c r="C38" s="130" t="s">
        <v>782</v>
      </c>
    </row>
    <row r="39" spans="1:3" ht="24">
      <c r="A39" s="29">
        <v>182</v>
      </c>
      <c r="B39" s="129" t="s">
        <v>798</v>
      </c>
      <c r="C39" s="130" t="s">
        <v>784</v>
      </c>
    </row>
    <row r="40" spans="1:3" ht="24">
      <c r="A40" s="29">
        <v>182</v>
      </c>
      <c r="B40" s="129" t="s">
        <v>799</v>
      </c>
      <c r="C40" s="130" t="s">
        <v>786</v>
      </c>
    </row>
    <row r="41" spans="1:3" ht="36">
      <c r="A41" s="29">
        <v>182</v>
      </c>
      <c r="B41" s="129" t="s">
        <v>800</v>
      </c>
      <c r="C41" s="130" t="s">
        <v>788</v>
      </c>
    </row>
    <row r="42" spans="1:3">
      <c r="A42" s="29">
        <v>182</v>
      </c>
      <c r="B42" s="29" t="s">
        <v>801</v>
      </c>
      <c r="C42" s="34" t="s">
        <v>18</v>
      </c>
    </row>
    <row r="43" spans="1:3" ht="25.5">
      <c r="A43" s="29">
        <v>182</v>
      </c>
      <c r="B43" s="125" t="s">
        <v>78</v>
      </c>
      <c r="C43" s="34" t="s">
        <v>802</v>
      </c>
    </row>
    <row r="44" spans="1:3" ht="25.5">
      <c r="A44" s="29">
        <v>182</v>
      </c>
      <c r="B44" s="125" t="s">
        <v>803</v>
      </c>
      <c r="C44" s="34" t="s">
        <v>174</v>
      </c>
    </row>
    <row r="45" spans="1:3">
      <c r="A45" s="29">
        <v>182</v>
      </c>
      <c r="B45" s="125" t="s">
        <v>218</v>
      </c>
      <c r="C45" s="34" t="s">
        <v>19</v>
      </c>
    </row>
    <row r="46" spans="1:3">
      <c r="A46" s="29">
        <v>182</v>
      </c>
      <c r="B46" s="29" t="s">
        <v>155</v>
      </c>
      <c r="C46" s="34" t="s">
        <v>156</v>
      </c>
    </row>
    <row r="47" spans="1:3" ht="38.25">
      <c r="A47" s="29">
        <v>182</v>
      </c>
      <c r="B47" s="29" t="s">
        <v>122</v>
      </c>
      <c r="C47" s="34" t="s">
        <v>804</v>
      </c>
    </row>
    <row r="48" spans="1:3" ht="25.5">
      <c r="A48" s="29">
        <v>182</v>
      </c>
      <c r="B48" s="29" t="s">
        <v>805</v>
      </c>
      <c r="C48" s="34" t="s">
        <v>806</v>
      </c>
    </row>
    <row r="49" spans="1:3" ht="25.5">
      <c r="A49" s="29">
        <v>182</v>
      </c>
      <c r="B49" s="31" t="s">
        <v>772</v>
      </c>
      <c r="C49" s="34" t="s">
        <v>807</v>
      </c>
    </row>
    <row r="50" spans="1:3" ht="15.75" customHeight="1">
      <c r="A50" s="134">
        <v>188</v>
      </c>
      <c r="B50" s="29"/>
      <c r="C50" s="113" t="s">
        <v>808</v>
      </c>
    </row>
    <row r="51" spans="1:3" ht="48">
      <c r="A51" s="29">
        <v>188</v>
      </c>
      <c r="B51" s="31" t="s">
        <v>772</v>
      </c>
      <c r="C51" s="130" t="s">
        <v>809</v>
      </c>
    </row>
    <row r="52" spans="1:3">
      <c r="A52" s="123">
        <v>192</v>
      </c>
      <c r="B52" s="123"/>
      <c r="C52" s="113" t="s">
        <v>810</v>
      </c>
    </row>
    <row r="53" spans="1:3" ht="38.25">
      <c r="A53" s="31">
        <v>192</v>
      </c>
      <c r="B53" s="31" t="s">
        <v>772</v>
      </c>
      <c r="C53" s="34" t="s">
        <v>811</v>
      </c>
    </row>
    <row r="54" spans="1:3" ht="25.5">
      <c r="A54" s="126" t="s">
        <v>812</v>
      </c>
      <c r="B54" s="31"/>
      <c r="C54" s="113" t="s">
        <v>813</v>
      </c>
    </row>
    <row r="55" spans="1:3" ht="25.5">
      <c r="A55" s="127" t="s">
        <v>812</v>
      </c>
      <c r="B55" s="31" t="s">
        <v>772</v>
      </c>
      <c r="C55" s="34" t="s">
        <v>814</v>
      </c>
    </row>
    <row r="56" spans="1:3" ht="25.5">
      <c r="A56" s="126" t="s">
        <v>815</v>
      </c>
      <c r="B56" s="31"/>
      <c r="C56" s="113" t="s">
        <v>816</v>
      </c>
    </row>
    <row r="57" spans="1:3" ht="51">
      <c r="A57" s="29">
        <v>322</v>
      </c>
      <c r="B57" s="31" t="s">
        <v>772</v>
      </c>
      <c r="C57" s="34" t="s">
        <v>817</v>
      </c>
    </row>
    <row r="58" spans="1:3">
      <c r="A58" s="134">
        <v>415</v>
      </c>
      <c r="B58" s="123"/>
      <c r="C58" s="136" t="s">
        <v>818</v>
      </c>
    </row>
    <row r="59" spans="1:3" ht="38.25">
      <c r="A59" s="29">
        <v>415</v>
      </c>
      <c r="B59" s="31" t="s">
        <v>772</v>
      </c>
      <c r="C59" s="34" t="s">
        <v>811</v>
      </c>
    </row>
    <row r="60" spans="1:3" ht="25.5">
      <c r="A60" s="123">
        <v>498</v>
      </c>
      <c r="B60" s="123"/>
      <c r="C60" s="113" t="s">
        <v>819</v>
      </c>
    </row>
    <row r="61" spans="1:3" ht="38.25">
      <c r="A61" s="31">
        <v>498</v>
      </c>
      <c r="B61" s="31" t="s">
        <v>772</v>
      </c>
      <c r="C61" s="34" t="s">
        <v>811</v>
      </c>
    </row>
    <row r="62" spans="1:3" ht="36">
      <c r="A62" s="134">
        <v>752</v>
      </c>
      <c r="B62" s="135"/>
      <c r="C62" s="137" t="s">
        <v>820</v>
      </c>
    </row>
    <row r="63" spans="1:3" ht="63.75">
      <c r="A63" s="29">
        <v>752</v>
      </c>
      <c r="B63" s="128" t="s">
        <v>821</v>
      </c>
      <c r="C63" s="34" t="s">
        <v>822</v>
      </c>
    </row>
    <row r="64" spans="1:3" ht="24">
      <c r="A64" s="134">
        <v>803</v>
      </c>
      <c r="B64" s="135"/>
      <c r="C64" s="137" t="s">
        <v>823</v>
      </c>
    </row>
    <row r="65" spans="1:3" ht="25.5">
      <c r="A65" s="29">
        <v>803</v>
      </c>
      <c r="B65" s="31" t="s">
        <v>772</v>
      </c>
      <c r="C65" s="34" t="s">
        <v>773</v>
      </c>
    </row>
    <row r="66" spans="1:3">
      <c r="B66" s="138"/>
    </row>
    <row r="67" spans="1:3">
      <c r="B67" s="138"/>
    </row>
    <row r="68" spans="1:3">
      <c r="B68" s="138"/>
    </row>
    <row r="69" spans="1:3">
      <c r="B69" s="138"/>
    </row>
    <row r="70" spans="1:3">
      <c r="B70" s="138"/>
    </row>
    <row r="71" spans="1:3">
      <c r="B71" s="138"/>
    </row>
    <row r="72" spans="1:3">
      <c r="B72" s="138"/>
    </row>
    <row r="73" spans="1:3">
      <c r="B73" s="138"/>
    </row>
    <row r="74" spans="1:3">
      <c r="B74" s="138"/>
    </row>
    <row r="75" spans="1:3">
      <c r="B75" s="138"/>
    </row>
    <row r="76" spans="1:3">
      <c r="B76" s="138"/>
    </row>
    <row r="77" spans="1:3">
      <c r="B77" s="138"/>
    </row>
    <row r="78" spans="1:3">
      <c r="B78" s="138"/>
    </row>
    <row r="79" spans="1:3">
      <c r="B79" s="138"/>
    </row>
    <row r="80" spans="1:3">
      <c r="B80" s="138"/>
    </row>
    <row r="81" spans="2:2">
      <c r="B81" s="138"/>
    </row>
    <row r="82" spans="2:2">
      <c r="B82" s="138"/>
    </row>
  </sheetData>
  <mergeCells count="4">
    <mergeCell ref="A6:C6"/>
    <mergeCell ref="A7:C7"/>
    <mergeCell ref="A8:B8"/>
    <mergeCell ref="C8:C9"/>
  </mergeCells>
  <pageMargins left="0.9055118110236221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97"/>
  <sheetViews>
    <sheetView tabSelected="1" topLeftCell="A5" workbookViewId="0">
      <selection activeCell="O143" sqref="O143"/>
    </sheetView>
  </sheetViews>
  <sheetFormatPr defaultRowHeight="12.75"/>
  <cols>
    <col min="1" max="1" width="48.5703125" style="35" customWidth="1"/>
    <col min="2" max="2" width="10" style="35" customWidth="1"/>
    <col min="3" max="3" width="9.7109375" style="147" customWidth="1"/>
    <col min="4" max="4" width="15" style="35" customWidth="1"/>
    <col min="5" max="5" width="9.28515625" style="35" customWidth="1"/>
    <col min="6" max="6" width="12.28515625" style="168" hidden="1" customWidth="1"/>
    <col min="7" max="8" width="10.140625" style="143" hidden="1" customWidth="1"/>
    <col min="9" max="9" width="23" style="148" customWidth="1"/>
  </cols>
  <sheetData>
    <row r="2" spans="1:9">
      <c r="E2" s="216" t="s">
        <v>867</v>
      </c>
      <c r="F2" s="217"/>
      <c r="G2" s="217"/>
      <c r="H2" s="217"/>
      <c r="I2" s="217"/>
    </row>
    <row r="3" spans="1:9" s="391" customFormat="1" ht="11.25">
      <c r="A3" s="373"/>
      <c r="B3" s="373"/>
      <c r="C3" s="395"/>
      <c r="D3" s="373"/>
      <c r="E3" s="393" t="s">
        <v>890</v>
      </c>
      <c r="F3" s="380"/>
      <c r="G3" s="380"/>
      <c r="H3" s="380"/>
      <c r="I3" s="380"/>
    </row>
    <row r="4" spans="1:9" s="391" customFormat="1" ht="11.25">
      <c r="A4" s="373"/>
      <c r="B4" s="373"/>
      <c r="C4" s="395"/>
      <c r="D4" s="373"/>
      <c r="E4" s="380"/>
      <c r="F4" s="380"/>
      <c r="G4" s="380"/>
      <c r="H4" s="380"/>
      <c r="I4" s="380"/>
    </row>
    <row r="5" spans="1:9" s="391" customFormat="1" ht="54" customHeight="1">
      <c r="A5" s="373"/>
      <c r="B5" s="373"/>
      <c r="C5" s="395"/>
      <c r="D5" s="373"/>
      <c r="E5" s="380"/>
      <c r="F5" s="380"/>
      <c r="G5" s="380"/>
      <c r="H5" s="380"/>
      <c r="I5" s="380"/>
    </row>
    <row r="6" spans="1:9" s="391" customFormat="1" ht="11.25">
      <c r="A6" s="389"/>
      <c r="B6" s="389"/>
      <c r="C6" s="396"/>
      <c r="D6" s="389"/>
      <c r="E6" s="376" t="s">
        <v>177</v>
      </c>
      <c r="F6" s="394"/>
      <c r="G6" s="394"/>
      <c r="H6" s="394"/>
      <c r="I6" s="394"/>
    </row>
    <row r="7" spans="1:9" s="391" customFormat="1" ht="58.5" customHeight="1">
      <c r="A7" s="379"/>
      <c r="B7" s="379"/>
      <c r="C7" s="379"/>
      <c r="D7" s="379"/>
      <c r="E7" s="380" t="s">
        <v>827</v>
      </c>
      <c r="F7" s="394"/>
      <c r="G7" s="394"/>
      <c r="H7" s="394"/>
      <c r="I7" s="394"/>
    </row>
    <row r="8" spans="1:9" ht="17.25" hidden="1" customHeight="1">
      <c r="A8" s="119"/>
      <c r="B8" s="119"/>
      <c r="C8" s="119"/>
      <c r="D8" s="220"/>
      <c r="E8" s="220"/>
      <c r="F8" s="220"/>
      <c r="G8" s="221"/>
      <c r="H8" s="221"/>
      <c r="I8" s="221"/>
    </row>
    <row r="9" spans="1:9" ht="19.5" customHeight="1">
      <c r="A9" s="119"/>
      <c r="B9" s="119"/>
      <c r="C9" s="119"/>
      <c r="D9" s="119"/>
      <c r="E9" s="201" t="s">
        <v>187</v>
      </c>
      <c r="F9" s="201"/>
      <c r="G9" s="205"/>
      <c r="H9" s="205"/>
      <c r="I9" s="205"/>
    </row>
    <row r="10" spans="1:9" ht="23.25" customHeight="1">
      <c r="A10" s="223" t="s">
        <v>690</v>
      </c>
      <c r="B10" s="223"/>
      <c r="C10" s="223"/>
      <c r="D10" s="223"/>
      <c r="E10" s="223"/>
      <c r="F10" s="223"/>
      <c r="G10" s="222"/>
      <c r="H10" s="222"/>
      <c r="I10" s="222"/>
    </row>
    <row r="11" spans="1:9">
      <c r="A11" s="37"/>
      <c r="B11" s="37"/>
      <c r="C11" s="149"/>
      <c r="D11" s="37"/>
      <c r="E11" s="37"/>
      <c r="F11" s="218" t="s">
        <v>297</v>
      </c>
      <c r="G11" s="219"/>
      <c r="H11" s="219"/>
      <c r="I11" s="219"/>
    </row>
    <row r="12" spans="1:9" ht="35.25" customHeight="1">
      <c r="A12" s="38" t="s">
        <v>157</v>
      </c>
      <c r="B12" s="150" t="s">
        <v>132</v>
      </c>
      <c r="C12" s="66" t="s">
        <v>133</v>
      </c>
      <c r="D12" s="38" t="s">
        <v>190</v>
      </c>
      <c r="E12" s="38" t="s">
        <v>134</v>
      </c>
      <c r="F12" s="82" t="s">
        <v>620</v>
      </c>
      <c r="G12" s="92" t="s">
        <v>759</v>
      </c>
      <c r="H12" s="92" t="s">
        <v>888</v>
      </c>
      <c r="I12" s="134" t="s">
        <v>927</v>
      </c>
    </row>
    <row r="13" spans="1:9" ht="24" customHeight="1">
      <c r="A13" s="27" t="s">
        <v>135</v>
      </c>
      <c r="B13" s="27"/>
      <c r="C13" s="66"/>
      <c r="D13" s="36"/>
      <c r="E13" s="38"/>
      <c r="F13" s="86">
        <f>SUM(F14,F113,F158,F173,F204,F277,F335,F356,F182)</f>
        <v>810321.1</v>
      </c>
      <c r="G13" s="86">
        <f>SUM(G14,G113,G158,G173,G204,G277,G335,G356,G182)</f>
        <v>39996.185999999994</v>
      </c>
      <c r="H13" s="86">
        <f>SUM(H14,H113,H158,H173,H204,H277,H335,H356,H182)</f>
        <v>24300.2</v>
      </c>
      <c r="I13" s="151">
        <f>F13+G13+H13</f>
        <v>874617.48599999992</v>
      </c>
    </row>
    <row r="14" spans="1:9" ht="30.75" customHeight="1">
      <c r="A14" s="39" t="s">
        <v>113</v>
      </c>
      <c r="B14" s="38">
        <v>439</v>
      </c>
      <c r="C14" s="66"/>
      <c r="D14" s="38"/>
      <c r="E14" s="38"/>
      <c r="F14" s="86">
        <f>SUM(F15,F64,F96,F81)</f>
        <v>51823</v>
      </c>
      <c r="G14" s="92"/>
      <c r="H14" s="92"/>
      <c r="I14" s="151">
        <f t="shared" ref="I14:I77" si="0">F14+G14</f>
        <v>51823</v>
      </c>
    </row>
    <row r="15" spans="1:9" s="4" customFormat="1" ht="23.25" hidden="1" customHeight="1">
      <c r="A15" s="27" t="s">
        <v>136</v>
      </c>
      <c r="B15" s="38">
        <v>439</v>
      </c>
      <c r="C15" s="66" t="s">
        <v>137</v>
      </c>
      <c r="D15" s="67"/>
      <c r="E15" s="67"/>
      <c r="F15" s="86">
        <f>SUM(F16,F23,F31,F40,F53,F58,F47)</f>
        <v>39108</v>
      </c>
      <c r="G15" s="91"/>
      <c r="H15" s="91"/>
      <c r="I15" s="152">
        <f t="shared" si="0"/>
        <v>39108</v>
      </c>
    </row>
    <row r="16" spans="1:9" s="4" customFormat="1" ht="40.5" hidden="1" customHeight="1">
      <c r="A16" s="27" t="s">
        <v>138</v>
      </c>
      <c r="B16" s="38">
        <v>439</v>
      </c>
      <c r="C16" s="66" t="s">
        <v>139</v>
      </c>
      <c r="D16" s="67"/>
      <c r="E16" s="67"/>
      <c r="F16" s="86">
        <f>SUM(F18)</f>
        <v>1592</v>
      </c>
      <c r="G16" s="91"/>
      <c r="H16" s="91"/>
      <c r="I16" s="152">
        <f t="shared" si="0"/>
        <v>1592</v>
      </c>
    </row>
    <row r="17" spans="1:9" s="4" customFormat="1" ht="42.75" hidden="1" customHeight="1">
      <c r="A17" s="27" t="s">
        <v>271</v>
      </c>
      <c r="B17" s="38">
        <v>439</v>
      </c>
      <c r="C17" s="66" t="s">
        <v>139</v>
      </c>
      <c r="D17" s="67" t="s">
        <v>220</v>
      </c>
      <c r="E17" s="67"/>
      <c r="F17" s="86">
        <f>SUM(F18)</f>
        <v>1592</v>
      </c>
      <c r="G17" s="91"/>
      <c r="H17" s="91"/>
      <c r="I17" s="152">
        <f t="shared" si="0"/>
        <v>1592</v>
      </c>
    </row>
    <row r="18" spans="1:9" ht="21.75" hidden="1" customHeight="1">
      <c r="A18" s="22" t="s">
        <v>140</v>
      </c>
      <c r="B18" s="153">
        <v>439</v>
      </c>
      <c r="C18" s="68" t="s">
        <v>139</v>
      </c>
      <c r="D18" s="69" t="s">
        <v>221</v>
      </c>
      <c r="E18" s="69"/>
      <c r="F18" s="70">
        <f>SUM(F19,F21)</f>
        <v>1592</v>
      </c>
      <c r="G18" s="92"/>
      <c r="H18" s="92"/>
      <c r="I18" s="152">
        <f t="shared" si="0"/>
        <v>1592</v>
      </c>
    </row>
    <row r="19" spans="1:9" ht="36.75" hidden="1" customHeight="1">
      <c r="A19" s="22" t="s">
        <v>194</v>
      </c>
      <c r="B19" s="153">
        <v>439</v>
      </c>
      <c r="C19" s="68" t="s">
        <v>139</v>
      </c>
      <c r="D19" s="69" t="s">
        <v>222</v>
      </c>
      <c r="E19" s="69"/>
      <c r="F19" s="70">
        <f>SUM(F20)</f>
        <v>1592</v>
      </c>
      <c r="G19" s="92"/>
      <c r="H19" s="92"/>
      <c r="I19" s="152">
        <f t="shared" si="0"/>
        <v>1592</v>
      </c>
    </row>
    <row r="20" spans="1:9" ht="31.5" hidden="1" customHeight="1">
      <c r="A20" s="22" t="s">
        <v>196</v>
      </c>
      <c r="B20" s="153">
        <v>439</v>
      </c>
      <c r="C20" s="68" t="s">
        <v>139</v>
      </c>
      <c r="D20" s="69" t="s">
        <v>222</v>
      </c>
      <c r="E20" s="69" t="s">
        <v>195</v>
      </c>
      <c r="F20" s="70">
        <v>1592</v>
      </c>
      <c r="G20" s="92"/>
      <c r="H20" s="92"/>
      <c r="I20" s="152">
        <f t="shared" si="0"/>
        <v>1592</v>
      </c>
    </row>
    <row r="21" spans="1:9" ht="22.5" hidden="1" customHeight="1">
      <c r="A21" s="22" t="s">
        <v>175</v>
      </c>
      <c r="B21" s="153">
        <v>439</v>
      </c>
      <c r="C21" s="68" t="s">
        <v>139</v>
      </c>
      <c r="D21" s="69" t="s">
        <v>223</v>
      </c>
      <c r="E21" s="69"/>
      <c r="F21" s="70">
        <f>F22</f>
        <v>0</v>
      </c>
      <c r="G21" s="92"/>
      <c r="H21" s="92"/>
      <c r="I21" s="152">
        <f t="shared" si="0"/>
        <v>0</v>
      </c>
    </row>
    <row r="22" spans="1:9" ht="36.75" hidden="1" customHeight="1">
      <c r="A22" s="22" t="s">
        <v>192</v>
      </c>
      <c r="B22" s="153">
        <v>439</v>
      </c>
      <c r="C22" s="68" t="s">
        <v>139</v>
      </c>
      <c r="D22" s="69" t="s">
        <v>223</v>
      </c>
      <c r="E22" s="69" t="s">
        <v>191</v>
      </c>
      <c r="F22" s="70">
        <v>0</v>
      </c>
      <c r="G22" s="92"/>
      <c r="H22" s="92"/>
      <c r="I22" s="152">
        <f t="shared" si="0"/>
        <v>0</v>
      </c>
    </row>
    <row r="23" spans="1:9" ht="48.75" hidden="1" customHeight="1">
      <c r="A23" s="27" t="s">
        <v>188</v>
      </c>
      <c r="B23" s="38">
        <v>439</v>
      </c>
      <c r="C23" s="66" t="s">
        <v>301</v>
      </c>
      <c r="D23" s="67"/>
      <c r="E23" s="67"/>
      <c r="F23" s="86">
        <f>F24</f>
        <v>1454</v>
      </c>
      <c r="G23" s="92"/>
      <c r="H23" s="92"/>
      <c r="I23" s="152">
        <f t="shared" si="0"/>
        <v>1454</v>
      </c>
    </row>
    <row r="24" spans="1:9" ht="31.5" hidden="1" customHeight="1">
      <c r="A24" s="27" t="s">
        <v>271</v>
      </c>
      <c r="B24" s="38">
        <v>439</v>
      </c>
      <c r="C24" s="66" t="s">
        <v>301</v>
      </c>
      <c r="D24" s="67" t="s">
        <v>220</v>
      </c>
      <c r="E24" s="67"/>
      <c r="F24" s="86">
        <f>SUM(F25)+F30</f>
        <v>1454</v>
      </c>
      <c r="G24" s="92"/>
      <c r="H24" s="92"/>
      <c r="I24" s="152">
        <f t="shared" si="0"/>
        <v>1454</v>
      </c>
    </row>
    <row r="25" spans="1:9" s="4" customFormat="1" ht="32.25" hidden="1" customHeight="1">
      <c r="A25" s="22" t="s">
        <v>300</v>
      </c>
      <c r="B25" s="153">
        <v>439</v>
      </c>
      <c r="C25" s="68" t="s">
        <v>301</v>
      </c>
      <c r="D25" s="69" t="s">
        <v>224</v>
      </c>
      <c r="E25" s="69"/>
      <c r="F25" s="70">
        <f>SUM(F26,F28)</f>
        <v>1454</v>
      </c>
      <c r="G25" s="91"/>
      <c r="H25" s="91"/>
      <c r="I25" s="152">
        <f t="shared" si="0"/>
        <v>1454</v>
      </c>
    </row>
    <row r="26" spans="1:9" s="4" customFormat="1" ht="32.25" hidden="1" customHeight="1">
      <c r="A26" s="22" t="s">
        <v>194</v>
      </c>
      <c r="B26" s="153">
        <v>439</v>
      </c>
      <c r="C26" s="68" t="s">
        <v>301</v>
      </c>
      <c r="D26" s="69" t="s">
        <v>225</v>
      </c>
      <c r="E26" s="69"/>
      <c r="F26" s="70">
        <f>SUM(F27)</f>
        <v>1154</v>
      </c>
      <c r="G26" s="91"/>
      <c r="H26" s="91"/>
      <c r="I26" s="152">
        <f t="shared" si="0"/>
        <v>1154</v>
      </c>
    </row>
    <row r="27" spans="1:9" s="4" customFormat="1" ht="33.75" hidden="1" customHeight="1">
      <c r="A27" s="22" t="s">
        <v>196</v>
      </c>
      <c r="B27" s="153">
        <v>439</v>
      </c>
      <c r="C27" s="68" t="s">
        <v>301</v>
      </c>
      <c r="D27" s="69" t="s">
        <v>225</v>
      </c>
      <c r="E27" s="69" t="s">
        <v>195</v>
      </c>
      <c r="F27" s="70">
        <v>1154</v>
      </c>
      <c r="G27" s="91"/>
      <c r="H27" s="91"/>
      <c r="I27" s="152">
        <f t="shared" si="0"/>
        <v>1154</v>
      </c>
    </row>
    <row r="28" spans="1:9" s="4" customFormat="1" ht="24.75" hidden="1" customHeight="1">
      <c r="A28" s="22" t="s">
        <v>175</v>
      </c>
      <c r="B28" s="153">
        <v>439</v>
      </c>
      <c r="C28" s="68" t="s">
        <v>301</v>
      </c>
      <c r="D28" s="69" t="s">
        <v>226</v>
      </c>
      <c r="E28" s="69"/>
      <c r="F28" s="70">
        <f>F29</f>
        <v>300</v>
      </c>
      <c r="G28" s="91"/>
      <c r="H28" s="91"/>
      <c r="I28" s="152">
        <f t="shared" si="0"/>
        <v>300</v>
      </c>
    </row>
    <row r="29" spans="1:9" s="4" customFormat="1" ht="31.5" hidden="1" customHeight="1">
      <c r="A29" s="22" t="s">
        <v>192</v>
      </c>
      <c r="B29" s="153">
        <v>439</v>
      </c>
      <c r="C29" s="68" t="s">
        <v>301</v>
      </c>
      <c r="D29" s="69" t="s">
        <v>226</v>
      </c>
      <c r="E29" s="69" t="s">
        <v>191</v>
      </c>
      <c r="F29" s="70">
        <v>300</v>
      </c>
      <c r="G29" s="91"/>
      <c r="H29" s="91"/>
      <c r="I29" s="152">
        <f t="shared" si="0"/>
        <v>300</v>
      </c>
    </row>
    <row r="30" spans="1:9" s="4" customFormat="1" ht="31.5" hidden="1" customHeight="1">
      <c r="A30" s="22" t="s">
        <v>647</v>
      </c>
      <c r="B30" s="153">
        <v>439</v>
      </c>
      <c r="C30" s="68" t="s">
        <v>301</v>
      </c>
      <c r="D30" s="69" t="s">
        <v>646</v>
      </c>
      <c r="E30" s="69" t="s">
        <v>191</v>
      </c>
      <c r="F30" s="70">
        <v>0</v>
      </c>
      <c r="G30" s="91"/>
      <c r="H30" s="91"/>
      <c r="I30" s="152">
        <f t="shared" si="0"/>
        <v>0</v>
      </c>
    </row>
    <row r="31" spans="1:9" s="4" customFormat="1" ht="48" hidden="1" customHeight="1">
      <c r="A31" s="27" t="s">
        <v>302</v>
      </c>
      <c r="B31" s="153">
        <v>439</v>
      </c>
      <c r="C31" s="66" t="s">
        <v>303</v>
      </c>
      <c r="D31" s="67"/>
      <c r="E31" s="67"/>
      <c r="F31" s="86">
        <f>SUM(F32)</f>
        <v>29379</v>
      </c>
      <c r="G31" s="91"/>
      <c r="H31" s="91"/>
      <c r="I31" s="152">
        <f t="shared" si="0"/>
        <v>29379</v>
      </c>
    </row>
    <row r="32" spans="1:9" s="4" customFormat="1" ht="25.5" hidden="1" customHeight="1">
      <c r="A32" s="27" t="s">
        <v>272</v>
      </c>
      <c r="B32" s="153">
        <v>439</v>
      </c>
      <c r="C32" s="66" t="s">
        <v>303</v>
      </c>
      <c r="D32" s="67" t="s">
        <v>228</v>
      </c>
      <c r="E32" s="67"/>
      <c r="F32" s="86">
        <f>SUM(F33)</f>
        <v>29379</v>
      </c>
      <c r="G32" s="91"/>
      <c r="H32" s="91"/>
      <c r="I32" s="152">
        <f t="shared" si="0"/>
        <v>29379</v>
      </c>
    </row>
    <row r="33" spans="1:9" ht="26.25" hidden="1" customHeight="1">
      <c r="A33" s="22" t="s">
        <v>189</v>
      </c>
      <c r="B33" s="153">
        <v>439</v>
      </c>
      <c r="C33" s="68" t="s">
        <v>303</v>
      </c>
      <c r="D33" s="69" t="s">
        <v>232</v>
      </c>
      <c r="E33" s="69"/>
      <c r="F33" s="70">
        <f>SUM(F35,F36)</f>
        <v>29379</v>
      </c>
      <c r="G33" s="92"/>
      <c r="H33" s="92"/>
      <c r="I33" s="152">
        <f t="shared" si="0"/>
        <v>29379</v>
      </c>
    </row>
    <row r="34" spans="1:9" ht="27" hidden="1" customHeight="1">
      <c r="A34" s="22" t="s">
        <v>194</v>
      </c>
      <c r="B34" s="153">
        <v>439</v>
      </c>
      <c r="C34" s="68" t="s">
        <v>303</v>
      </c>
      <c r="D34" s="69" t="s">
        <v>233</v>
      </c>
      <c r="E34" s="69"/>
      <c r="F34" s="70">
        <f>SUM(F35)</f>
        <v>22756</v>
      </c>
      <c r="G34" s="92"/>
      <c r="H34" s="92"/>
      <c r="I34" s="152">
        <f t="shared" si="0"/>
        <v>22756</v>
      </c>
    </row>
    <row r="35" spans="1:9" ht="29.25" hidden="1" customHeight="1">
      <c r="A35" s="22" t="s">
        <v>196</v>
      </c>
      <c r="B35" s="153">
        <v>439</v>
      </c>
      <c r="C35" s="68" t="s">
        <v>303</v>
      </c>
      <c r="D35" s="69" t="s">
        <v>233</v>
      </c>
      <c r="E35" s="69" t="s">
        <v>195</v>
      </c>
      <c r="F35" s="70">
        <v>22756</v>
      </c>
      <c r="G35" s="92"/>
      <c r="H35" s="92"/>
      <c r="I35" s="152">
        <f t="shared" si="0"/>
        <v>22756</v>
      </c>
    </row>
    <row r="36" spans="1:9" ht="21.75" hidden="1" customHeight="1">
      <c r="A36" s="22" t="s">
        <v>175</v>
      </c>
      <c r="B36" s="153">
        <v>439</v>
      </c>
      <c r="C36" s="68" t="s">
        <v>303</v>
      </c>
      <c r="D36" s="69" t="s">
        <v>234</v>
      </c>
      <c r="E36" s="154"/>
      <c r="F36" s="70">
        <f>F37+F39+F38</f>
        <v>6623</v>
      </c>
      <c r="G36" s="92"/>
      <c r="H36" s="92"/>
      <c r="I36" s="152">
        <f t="shared" si="0"/>
        <v>6623</v>
      </c>
    </row>
    <row r="37" spans="1:9" ht="30" hidden="1" customHeight="1">
      <c r="A37" s="22" t="s">
        <v>192</v>
      </c>
      <c r="B37" s="153">
        <v>439</v>
      </c>
      <c r="C37" s="68" t="s">
        <v>303</v>
      </c>
      <c r="D37" s="69" t="s">
        <v>234</v>
      </c>
      <c r="E37" s="69" t="s">
        <v>191</v>
      </c>
      <c r="F37" s="70">
        <v>6113</v>
      </c>
      <c r="G37" s="92"/>
      <c r="H37" s="92"/>
      <c r="I37" s="152">
        <f t="shared" si="0"/>
        <v>6113</v>
      </c>
    </row>
    <row r="38" spans="1:9" ht="30" hidden="1" customHeight="1">
      <c r="A38" s="22" t="s">
        <v>192</v>
      </c>
      <c r="B38" s="153">
        <v>439</v>
      </c>
      <c r="C38" s="68" t="s">
        <v>303</v>
      </c>
      <c r="D38" s="69" t="s">
        <v>521</v>
      </c>
      <c r="E38" s="69" t="s">
        <v>191</v>
      </c>
      <c r="F38" s="70">
        <v>0</v>
      </c>
      <c r="G38" s="92"/>
      <c r="H38" s="92"/>
      <c r="I38" s="152">
        <f t="shared" si="0"/>
        <v>0</v>
      </c>
    </row>
    <row r="39" spans="1:9" ht="30" hidden="1" customHeight="1">
      <c r="A39" s="22" t="s">
        <v>31</v>
      </c>
      <c r="B39" s="155">
        <v>439</v>
      </c>
      <c r="C39" s="68" t="s">
        <v>303</v>
      </c>
      <c r="D39" s="69" t="s">
        <v>234</v>
      </c>
      <c r="E39" s="69" t="s">
        <v>207</v>
      </c>
      <c r="F39" s="70">
        <v>510</v>
      </c>
      <c r="G39" s="92"/>
      <c r="H39" s="92"/>
      <c r="I39" s="152">
        <f t="shared" si="0"/>
        <v>510</v>
      </c>
    </row>
    <row r="40" spans="1:9" ht="41.25" hidden="1" customHeight="1">
      <c r="A40" s="40" t="s">
        <v>320</v>
      </c>
      <c r="B40" s="38">
        <v>439</v>
      </c>
      <c r="C40" s="66" t="s">
        <v>305</v>
      </c>
      <c r="D40" s="69"/>
      <c r="E40" s="69"/>
      <c r="F40" s="86">
        <f>SUM(F41)</f>
        <v>1448</v>
      </c>
      <c r="G40" s="92"/>
      <c r="H40" s="92"/>
      <c r="I40" s="152">
        <f t="shared" si="0"/>
        <v>1448</v>
      </c>
    </row>
    <row r="41" spans="1:9" ht="30" hidden="1" customHeight="1">
      <c r="A41" s="27" t="s">
        <v>269</v>
      </c>
      <c r="B41" s="153">
        <v>439</v>
      </c>
      <c r="C41" s="66" t="s">
        <v>305</v>
      </c>
      <c r="D41" s="67" t="s">
        <v>40</v>
      </c>
      <c r="E41" s="69"/>
      <c r="F41" s="86">
        <f>SUM(F42)</f>
        <v>1448</v>
      </c>
      <c r="G41" s="92"/>
      <c r="H41" s="92"/>
      <c r="I41" s="152">
        <f t="shared" si="0"/>
        <v>1448</v>
      </c>
    </row>
    <row r="42" spans="1:9" ht="32.25" hidden="1" customHeight="1">
      <c r="A42" s="22" t="s">
        <v>199</v>
      </c>
      <c r="B42" s="153">
        <v>439</v>
      </c>
      <c r="C42" s="68" t="s">
        <v>305</v>
      </c>
      <c r="D42" s="69" t="s">
        <v>235</v>
      </c>
      <c r="E42" s="69"/>
      <c r="F42" s="70">
        <f>SUM(F43,F45)</f>
        <v>1448</v>
      </c>
      <c r="G42" s="92"/>
      <c r="H42" s="92"/>
      <c r="I42" s="152">
        <f t="shared" si="0"/>
        <v>1448</v>
      </c>
    </row>
    <row r="43" spans="1:9" ht="28.5" hidden="1" customHeight="1">
      <c r="A43" s="22" t="s">
        <v>194</v>
      </c>
      <c r="B43" s="153">
        <v>439</v>
      </c>
      <c r="C43" s="68" t="s">
        <v>305</v>
      </c>
      <c r="D43" s="69" t="s">
        <v>236</v>
      </c>
      <c r="E43" s="69"/>
      <c r="F43" s="70">
        <f>SUM(F44)</f>
        <v>1328</v>
      </c>
      <c r="G43" s="92"/>
      <c r="H43" s="92"/>
      <c r="I43" s="152">
        <f t="shared" si="0"/>
        <v>1328</v>
      </c>
    </row>
    <row r="44" spans="1:9" ht="30" hidden="1" customHeight="1">
      <c r="A44" s="22" t="s">
        <v>196</v>
      </c>
      <c r="B44" s="153">
        <v>439</v>
      </c>
      <c r="C44" s="68" t="s">
        <v>305</v>
      </c>
      <c r="D44" s="69" t="s">
        <v>236</v>
      </c>
      <c r="E44" s="69" t="s">
        <v>195</v>
      </c>
      <c r="F44" s="70">
        <v>1328</v>
      </c>
      <c r="G44" s="92"/>
      <c r="H44" s="92"/>
      <c r="I44" s="152">
        <f t="shared" si="0"/>
        <v>1328</v>
      </c>
    </row>
    <row r="45" spans="1:9" ht="24.75" hidden="1" customHeight="1">
      <c r="A45" s="22" t="s">
        <v>175</v>
      </c>
      <c r="B45" s="153">
        <v>439</v>
      </c>
      <c r="C45" s="68" t="s">
        <v>305</v>
      </c>
      <c r="D45" s="69" t="s">
        <v>461</v>
      </c>
      <c r="E45" s="69"/>
      <c r="F45" s="70">
        <v>120</v>
      </c>
      <c r="G45" s="92"/>
      <c r="H45" s="92"/>
      <c r="I45" s="152">
        <f t="shared" si="0"/>
        <v>120</v>
      </c>
    </row>
    <row r="46" spans="1:9" ht="30" hidden="1" customHeight="1">
      <c r="A46" s="22" t="s">
        <v>192</v>
      </c>
      <c r="B46" s="153">
        <v>439</v>
      </c>
      <c r="C46" s="68" t="s">
        <v>305</v>
      </c>
      <c r="D46" s="69" t="s">
        <v>461</v>
      </c>
      <c r="E46" s="69" t="s">
        <v>191</v>
      </c>
      <c r="F46" s="70">
        <v>120</v>
      </c>
      <c r="G46" s="92"/>
      <c r="H46" s="92"/>
      <c r="I46" s="152">
        <f t="shared" si="0"/>
        <v>120</v>
      </c>
    </row>
    <row r="47" spans="1:9" ht="30" hidden="1" customHeight="1">
      <c r="A47" s="41" t="s">
        <v>42</v>
      </c>
      <c r="B47" s="38">
        <v>439</v>
      </c>
      <c r="C47" s="67" t="s">
        <v>41</v>
      </c>
      <c r="D47" s="67"/>
      <c r="E47" s="67"/>
      <c r="F47" s="86">
        <f>SUM(F48)</f>
        <v>1865</v>
      </c>
      <c r="G47" s="92"/>
      <c r="H47" s="92"/>
      <c r="I47" s="152">
        <f t="shared" si="0"/>
        <v>1865</v>
      </c>
    </row>
    <row r="48" spans="1:9" ht="30" hidden="1" customHeight="1">
      <c r="A48" s="42" t="s">
        <v>514</v>
      </c>
      <c r="B48" s="153">
        <v>439</v>
      </c>
      <c r="C48" s="69" t="s">
        <v>41</v>
      </c>
      <c r="D48" s="69" t="s">
        <v>237</v>
      </c>
      <c r="E48" s="69"/>
      <c r="F48" s="70">
        <f>SUM(F49,F51)</f>
        <v>1865</v>
      </c>
      <c r="G48" s="92"/>
      <c r="H48" s="92"/>
      <c r="I48" s="152">
        <f t="shared" si="0"/>
        <v>1865</v>
      </c>
    </row>
    <row r="49" spans="1:9" ht="30" hidden="1" customHeight="1">
      <c r="A49" s="42" t="s">
        <v>515</v>
      </c>
      <c r="B49" s="153">
        <v>439</v>
      </c>
      <c r="C49" s="69" t="s">
        <v>41</v>
      </c>
      <c r="D49" s="69" t="s">
        <v>516</v>
      </c>
      <c r="E49" s="69"/>
      <c r="F49" s="70">
        <f>F50</f>
        <v>1000</v>
      </c>
      <c r="G49" s="92"/>
      <c r="H49" s="92"/>
      <c r="I49" s="152">
        <f t="shared" si="0"/>
        <v>1000</v>
      </c>
    </row>
    <row r="50" spans="1:9" ht="30" hidden="1" customHeight="1">
      <c r="A50" s="22" t="s">
        <v>192</v>
      </c>
      <c r="B50" s="153">
        <v>439</v>
      </c>
      <c r="C50" s="69" t="s">
        <v>41</v>
      </c>
      <c r="D50" s="69" t="s">
        <v>459</v>
      </c>
      <c r="E50" s="69" t="s">
        <v>191</v>
      </c>
      <c r="F50" s="70">
        <v>1000</v>
      </c>
      <c r="G50" s="92"/>
      <c r="H50" s="92"/>
      <c r="I50" s="152">
        <f t="shared" si="0"/>
        <v>1000</v>
      </c>
    </row>
    <row r="51" spans="1:9" ht="30" hidden="1" customHeight="1">
      <c r="A51" s="22" t="s">
        <v>513</v>
      </c>
      <c r="B51" s="153">
        <v>439</v>
      </c>
      <c r="C51" s="69" t="s">
        <v>41</v>
      </c>
      <c r="D51" s="69" t="s">
        <v>517</v>
      </c>
      <c r="E51" s="69"/>
      <c r="F51" s="70">
        <f>F52</f>
        <v>865</v>
      </c>
      <c r="G51" s="92"/>
      <c r="H51" s="92"/>
      <c r="I51" s="152">
        <f t="shared" si="0"/>
        <v>865</v>
      </c>
    </row>
    <row r="52" spans="1:9" ht="30" hidden="1" customHeight="1">
      <c r="A52" s="22" t="s">
        <v>192</v>
      </c>
      <c r="B52" s="153">
        <v>439</v>
      </c>
      <c r="C52" s="69" t="s">
        <v>41</v>
      </c>
      <c r="D52" s="69" t="s">
        <v>459</v>
      </c>
      <c r="E52" s="69" t="s">
        <v>191</v>
      </c>
      <c r="F52" s="70">
        <f>335+530</f>
        <v>865</v>
      </c>
      <c r="G52" s="92"/>
      <c r="H52" s="92"/>
      <c r="I52" s="152">
        <f t="shared" si="0"/>
        <v>865</v>
      </c>
    </row>
    <row r="53" spans="1:9" s="4" customFormat="1" ht="20.25" hidden="1" customHeight="1">
      <c r="A53" s="27" t="s">
        <v>30</v>
      </c>
      <c r="B53" s="153">
        <v>439</v>
      </c>
      <c r="C53" s="66" t="s">
        <v>306</v>
      </c>
      <c r="D53" s="67"/>
      <c r="E53" s="67"/>
      <c r="F53" s="86">
        <v>3000</v>
      </c>
      <c r="G53" s="91"/>
      <c r="H53" s="91"/>
      <c r="I53" s="152">
        <f t="shared" si="0"/>
        <v>3000</v>
      </c>
    </row>
    <row r="54" spans="1:9" s="2" customFormat="1" ht="20.25" hidden="1" customHeight="1">
      <c r="A54" s="22" t="s">
        <v>16</v>
      </c>
      <c r="B54" s="153">
        <v>439</v>
      </c>
      <c r="C54" s="68" t="s">
        <v>306</v>
      </c>
      <c r="D54" s="69" t="s">
        <v>238</v>
      </c>
      <c r="E54" s="69"/>
      <c r="F54" s="70">
        <v>3000</v>
      </c>
      <c r="G54" s="92"/>
      <c r="H54" s="92"/>
      <c r="I54" s="152">
        <f t="shared" si="0"/>
        <v>3000</v>
      </c>
    </row>
    <row r="55" spans="1:9" s="2" customFormat="1" ht="20.25" hidden="1" customHeight="1">
      <c r="A55" s="22" t="s">
        <v>30</v>
      </c>
      <c r="B55" s="153">
        <v>439</v>
      </c>
      <c r="C55" s="68" t="s">
        <v>306</v>
      </c>
      <c r="D55" s="69" t="s">
        <v>239</v>
      </c>
      <c r="E55" s="69"/>
      <c r="F55" s="70">
        <f>F56</f>
        <v>3000</v>
      </c>
      <c r="G55" s="92"/>
      <c r="H55" s="92"/>
      <c r="I55" s="152">
        <f t="shared" si="0"/>
        <v>3000</v>
      </c>
    </row>
    <row r="56" spans="1:9" ht="23.25" hidden="1" customHeight="1">
      <c r="A56" s="22" t="s">
        <v>307</v>
      </c>
      <c r="B56" s="153">
        <v>439</v>
      </c>
      <c r="C56" s="68" t="s">
        <v>306</v>
      </c>
      <c r="D56" s="69" t="s">
        <v>240</v>
      </c>
      <c r="E56" s="69"/>
      <c r="F56" s="70">
        <v>3000</v>
      </c>
      <c r="G56" s="92"/>
      <c r="H56" s="92"/>
      <c r="I56" s="152">
        <f t="shared" si="0"/>
        <v>3000</v>
      </c>
    </row>
    <row r="57" spans="1:9" ht="19.5" hidden="1" customHeight="1">
      <c r="A57" s="33" t="s">
        <v>81</v>
      </c>
      <c r="B57" s="153">
        <v>439</v>
      </c>
      <c r="C57" s="68" t="s">
        <v>306</v>
      </c>
      <c r="D57" s="69" t="s">
        <v>240</v>
      </c>
      <c r="E57" s="69" t="s">
        <v>79</v>
      </c>
      <c r="F57" s="70">
        <v>3000</v>
      </c>
      <c r="G57" s="92"/>
      <c r="H57" s="92"/>
      <c r="I57" s="152">
        <f t="shared" si="0"/>
        <v>3000</v>
      </c>
    </row>
    <row r="58" spans="1:9" s="4" customFormat="1" ht="21.75" hidden="1" customHeight="1">
      <c r="A58" s="43" t="s">
        <v>212</v>
      </c>
      <c r="B58" s="153">
        <v>439</v>
      </c>
      <c r="C58" s="66" t="s">
        <v>130</v>
      </c>
      <c r="D58" s="67"/>
      <c r="E58" s="67"/>
      <c r="F58" s="86">
        <f>SUM(F60)</f>
        <v>370</v>
      </c>
      <c r="G58" s="91"/>
      <c r="H58" s="91"/>
      <c r="I58" s="152">
        <f t="shared" si="0"/>
        <v>370</v>
      </c>
    </row>
    <row r="59" spans="1:9" s="4" customFormat="1" ht="33" hidden="1" customHeight="1">
      <c r="A59" s="27" t="s">
        <v>269</v>
      </c>
      <c r="B59" s="153">
        <v>439</v>
      </c>
      <c r="C59" s="68" t="s">
        <v>130</v>
      </c>
      <c r="D59" s="69" t="s">
        <v>241</v>
      </c>
      <c r="E59" s="69"/>
      <c r="F59" s="70">
        <f>F60</f>
        <v>370</v>
      </c>
      <c r="G59" s="91"/>
      <c r="H59" s="91"/>
      <c r="I59" s="152">
        <f t="shared" si="0"/>
        <v>370</v>
      </c>
    </row>
    <row r="60" spans="1:9" s="4" customFormat="1" ht="27.75" hidden="1" customHeight="1">
      <c r="A60" s="33" t="s">
        <v>200</v>
      </c>
      <c r="B60" s="153">
        <v>439</v>
      </c>
      <c r="C60" s="68" t="s">
        <v>130</v>
      </c>
      <c r="D60" s="69" t="s">
        <v>242</v>
      </c>
      <c r="E60" s="69"/>
      <c r="F60" s="70">
        <f>F61</f>
        <v>370</v>
      </c>
      <c r="G60" s="91"/>
      <c r="H60" s="91"/>
      <c r="I60" s="152">
        <f t="shared" si="0"/>
        <v>370</v>
      </c>
    </row>
    <row r="61" spans="1:9" ht="39.75" hidden="1" customHeight="1">
      <c r="A61" s="22" t="s">
        <v>280</v>
      </c>
      <c r="B61" s="153">
        <v>439</v>
      </c>
      <c r="C61" s="68" t="s">
        <v>130</v>
      </c>
      <c r="D61" s="69" t="s">
        <v>243</v>
      </c>
      <c r="E61" s="69"/>
      <c r="F61" s="70">
        <f>F62+F63</f>
        <v>370</v>
      </c>
      <c r="G61" s="92"/>
      <c r="H61" s="92"/>
      <c r="I61" s="152">
        <f t="shared" si="0"/>
        <v>370</v>
      </c>
    </row>
    <row r="62" spans="1:9" ht="36" hidden="1" customHeight="1">
      <c r="A62" s="22" t="s">
        <v>196</v>
      </c>
      <c r="B62" s="153">
        <v>439</v>
      </c>
      <c r="C62" s="68" t="s">
        <v>130</v>
      </c>
      <c r="D62" s="69" t="s">
        <v>244</v>
      </c>
      <c r="E62" s="69" t="s">
        <v>195</v>
      </c>
      <c r="F62" s="70">
        <v>320</v>
      </c>
      <c r="G62" s="92"/>
      <c r="H62" s="92"/>
      <c r="I62" s="152">
        <f t="shared" si="0"/>
        <v>320</v>
      </c>
    </row>
    <row r="63" spans="1:9" ht="33" hidden="1" customHeight="1">
      <c r="A63" s="22" t="s">
        <v>192</v>
      </c>
      <c r="B63" s="153">
        <v>439</v>
      </c>
      <c r="C63" s="68" t="s">
        <v>130</v>
      </c>
      <c r="D63" s="69" t="s">
        <v>244</v>
      </c>
      <c r="E63" s="69" t="s">
        <v>191</v>
      </c>
      <c r="F63" s="70">
        <v>50</v>
      </c>
      <c r="G63" s="92"/>
      <c r="H63" s="92"/>
      <c r="I63" s="152">
        <f t="shared" si="0"/>
        <v>50</v>
      </c>
    </row>
    <row r="64" spans="1:9" ht="36.75" hidden="1" customHeight="1">
      <c r="A64" s="43" t="s">
        <v>158</v>
      </c>
      <c r="B64" s="38">
        <v>439</v>
      </c>
      <c r="C64" s="66" t="s">
        <v>159</v>
      </c>
      <c r="D64" s="67"/>
      <c r="E64" s="67"/>
      <c r="F64" s="86">
        <f>SUM(F65,F69,F73,F77)</f>
        <v>1225</v>
      </c>
      <c r="G64" s="92"/>
      <c r="H64" s="92"/>
      <c r="I64" s="152">
        <f t="shared" si="0"/>
        <v>1225</v>
      </c>
    </row>
    <row r="65" spans="1:9" s="3" customFormat="1" ht="46.5" hidden="1" customHeight="1">
      <c r="A65" s="44" t="s">
        <v>677</v>
      </c>
      <c r="B65" s="153">
        <v>439</v>
      </c>
      <c r="C65" s="66" t="s">
        <v>54</v>
      </c>
      <c r="D65" s="67" t="s">
        <v>245</v>
      </c>
      <c r="E65" s="67"/>
      <c r="F65" s="86">
        <f>F66</f>
        <v>950</v>
      </c>
      <c r="G65" s="92"/>
      <c r="H65" s="92"/>
      <c r="I65" s="152">
        <f t="shared" si="0"/>
        <v>950</v>
      </c>
    </row>
    <row r="66" spans="1:9" s="3" customFormat="1" ht="31.5" hidden="1" customHeight="1">
      <c r="A66" s="45" t="s">
        <v>375</v>
      </c>
      <c r="B66" s="153">
        <v>439</v>
      </c>
      <c r="C66" s="68" t="s">
        <v>54</v>
      </c>
      <c r="D66" s="69" t="s">
        <v>388</v>
      </c>
      <c r="E66" s="67"/>
      <c r="F66" s="70">
        <f>SUM(F67)</f>
        <v>950</v>
      </c>
      <c r="G66" s="92"/>
      <c r="H66" s="92"/>
      <c r="I66" s="152">
        <f t="shared" si="0"/>
        <v>950</v>
      </c>
    </row>
    <row r="67" spans="1:9" s="2" customFormat="1" ht="46.5" hidden="1" customHeight="1">
      <c r="A67" s="45" t="s">
        <v>678</v>
      </c>
      <c r="B67" s="153">
        <v>439</v>
      </c>
      <c r="C67" s="68" t="s">
        <v>54</v>
      </c>
      <c r="D67" s="69" t="s">
        <v>389</v>
      </c>
      <c r="E67" s="69"/>
      <c r="F67" s="70">
        <f>SUM(F68)</f>
        <v>950</v>
      </c>
      <c r="G67" s="92"/>
      <c r="H67" s="92"/>
      <c r="I67" s="152">
        <f t="shared" si="0"/>
        <v>950</v>
      </c>
    </row>
    <row r="68" spans="1:9" s="2" customFormat="1" ht="40.5" hidden="1" customHeight="1">
      <c r="A68" s="28" t="s">
        <v>192</v>
      </c>
      <c r="B68" s="153">
        <v>439</v>
      </c>
      <c r="C68" s="68" t="s">
        <v>54</v>
      </c>
      <c r="D68" s="69" t="s">
        <v>389</v>
      </c>
      <c r="E68" s="69" t="s">
        <v>191</v>
      </c>
      <c r="F68" s="70">
        <v>950</v>
      </c>
      <c r="G68" s="92"/>
      <c r="H68" s="92"/>
      <c r="I68" s="152">
        <f t="shared" si="0"/>
        <v>950</v>
      </c>
    </row>
    <row r="69" spans="1:9" s="2" customFormat="1" ht="46.5" hidden="1" customHeight="1">
      <c r="A69" s="44" t="s">
        <v>679</v>
      </c>
      <c r="B69" s="38">
        <v>439</v>
      </c>
      <c r="C69" s="66" t="s">
        <v>54</v>
      </c>
      <c r="D69" s="67" t="s">
        <v>246</v>
      </c>
      <c r="E69" s="67"/>
      <c r="F69" s="86">
        <f>SUM(F70)</f>
        <v>55</v>
      </c>
      <c r="G69" s="92"/>
      <c r="H69" s="92"/>
      <c r="I69" s="152">
        <f t="shared" si="0"/>
        <v>55</v>
      </c>
    </row>
    <row r="70" spans="1:9" s="2" customFormat="1" ht="36" hidden="1" customHeight="1">
      <c r="A70" s="45" t="s">
        <v>374</v>
      </c>
      <c r="B70" s="153">
        <v>439</v>
      </c>
      <c r="C70" s="68" t="s">
        <v>54</v>
      </c>
      <c r="D70" s="69" t="s">
        <v>390</v>
      </c>
      <c r="E70" s="67"/>
      <c r="F70" s="70">
        <f>SUM(F71)</f>
        <v>55</v>
      </c>
      <c r="G70" s="92"/>
      <c r="H70" s="92"/>
      <c r="I70" s="152">
        <f t="shared" si="0"/>
        <v>55</v>
      </c>
    </row>
    <row r="71" spans="1:9" s="2" customFormat="1" ht="50.25" hidden="1" customHeight="1">
      <c r="A71" s="45" t="s">
        <v>680</v>
      </c>
      <c r="B71" s="153">
        <v>439</v>
      </c>
      <c r="C71" s="68" t="s">
        <v>54</v>
      </c>
      <c r="D71" s="69" t="s">
        <v>391</v>
      </c>
      <c r="E71" s="69"/>
      <c r="F71" s="70">
        <f>SUM(F72)</f>
        <v>55</v>
      </c>
      <c r="G71" s="92"/>
      <c r="H71" s="92"/>
      <c r="I71" s="152">
        <f t="shared" si="0"/>
        <v>55</v>
      </c>
    </row>
    <row r="72" spans="1:9" s="2" customFormat="1" ht="37.5" hidden="1" customHeight="1">
      <c r="A72" s="28" t="s">
        <v>192</v>
      </c>
      <c r="B72" s="153">
        <v>439</v>
      </c>
      <c r="C72" s="68" t="s">
        <v>54</v>
      </c>
      <c r="D72" s="69" t="s">
        <v>391</v>
      </c>
      <c r="E72" s="69" t="s">
        <v>191</v>
      </c>
      <c r="F72" s="70">
        <v>55</v>
      </c>
      <c r="G72" s="92"/>
      <c r="H72" s="92"/>
      <c r="I72" s="152">
        <f t="shared" si="0"/>
        <v>55</v>
      </c>
    </row>
    <row r="73" spans="1:9" s="3" customFormat="1" ht="57.75" hidden="1" customHeight="1">
      <c r="A73" s="44" t="s">
        <v>681</v>
      </c>
      <c r="B73" s="38">
        <v>439</v>
      </c>
      <c r="C73" s="66" t="s">
        <v>54</v>
      </c>
      <c r="D73" s="67" t="s">
        <v>247</v>
      </c>
      <c r="E73" s="67"/>
      <c r="F73" s="86">
        <f>SUM(F74)</f>
        <v>120</v>
      </c>
      <c r="G73" s="92"/>
      <c r="H73" s="92"/>
      <c r="I73" s="152">
        <f t="shared" si="0"/>
        <v>120</v>
      </c>
    </row>
    <row r="74" spans="1:9" s="3" customFormat="1" ht="50.25" hidden="1" customHeight="1">
      <c r="A74" s="45" t="s">
        <v>376</v>
      </c>
      <c r="B74" s="153">
        <v>439</v>
      </c>
      <c r="C74" s="68" t="s">
        <v>54</v>
      </c>
      <c r="D74" s="69" t="s">
        <v>443</v>
      </c>
      <c r="E74" s="67"/>
      <c r="F74" s="70">
        <f>SUM(F75)</f>
        <v>120</v>
      </c>
      <c r="G74" s="92"/>
      <c r="H74" s="92"/>
      <c r="I74" s="152">
        <f t="shared" si="0"/>
        <v>120</v>
      </c>
    </row>
    <row r="75" spans="1:9" s="2" customFormat="1" ht="57" hidden="1" customHeight="1">
      <c r="A75" s="45" t="s">
        <v>683</v>
      </c>
      <c r="B75" s="153">
        <v>439</v>
      </c>
      <c r="C75" s="68" t="s">
        <v>54</v>
      </c>
      <c r="D75" s="69" t="s">
        <v>443</v>
      </c>
      <c r="E75" s="69"/>
      <c r="F75" s="70">
        <f>SUM(F76)</f>
        <v>120</v>
      </c>
      <c r="G75" s="92"/>
      <c r="H75" s="92"/>
      <c r="I75" s="152">
        <f t="shared" si="0"/>
        <v>120</v>
      </c>
    </row>
    <row r="76" spans="1:9" s="2" customFormat="1" ht="30.75" hidden="1" customHeight="1">
      <c r="A76" s="28" t="s">
        <v>192</v>
      </c>
      <c r="B76" s="153">
        <v>439</v>
      </c>
      <c r="C76" s="68" t="s">
        <v>54</v>
      </c>
      <c r="D76" s="69" t="s">
        <v>443</v>
      </c>
      <c r="E76" s="69" t="s">
        <v>191</v>
      </c>
      <c r="F76" s="70">
        <v>120</v>
      </c>
      <c r="G76" s="92"/>
      <c r="H76" s="92"/>
      <c r="I76" s="152">
        <f t="shared" si="0"/>
        <v>120</v>
      </c>
    </row>
    <row r="77" spans="1:9" s="3" customFormat="1" ht="42" hidden="1" customHeight="1">
      <c r="A77" s="44" t="s">
        <v>682</v>
      </c>
      <c r="B77" s="153">
        <v>439</v>
      </c>
      <c r="C77" s="66" t="s">
        <v>54</v>
      </c>
      <c r="D77" s="67" t="s">
        <v>248</v>
      </c>
      <c r="E77" s="67"/>
      <c r="F77" s="86">
        <f>SUM(F78)</f>
        <v>100</v>
      </c>
      <c r="G77" s="92"/>
      <c r="H77" s="92"/>
      <c r="I77" s="152">
        <f t="shared" si="0"/>
        <v>100</v>
      </c>
    </row>
    <row r="78" spans="1:9" s="3" customFormat="1" ht="56.25" hidden="1" customHeight="1">
      <c r="A78" s="45" t="s">
        <v>377</v>
      </c>
      <c r="B78" s="153">
        <v>439</v>
      </c>
      <c r="C78" s="68" t="s">
        <v>54</v>
      </c>
      <c r="D78" s="69" t="s">
        <v>392</v>
      </c>
      <c r="E78" s="69"/>
      <c r="F78" s="70">
        <f>SUM(F79)</f>
        <v>100</v>
      </c>
      <c r="G78" s="92"/>
      <c r="H78" s="92"/>
      <c r="I78" s="152">
        <f t="shared" ref="I78:I141" si="1">F78+G78</f>
        <v>100</v>
      </c>
    </row>
    <row r="79" spans="1:9" s="2" customFormat="1" ht="49.5" hidden="1" customHeight="1">
      <c r="A79" s="45" t="s">
        <v>684</v>
      </c>
      <c r="B79" s="153">
        <v>439</v>
      </c>
      <c r="C79" s="68" t="s">
        <v>54</v>
      </c>
      <c r="D79" s="69" t="s">
        <v>393</v>
      </c>
      <c r="E79" s="69"/>
      <c r="F79" s="70">
        <f>SUM(F80)</f>
        <v>100</v>
      </c>
      <c r="G79" s="92"/>
      <c r="H79" s="92"/>
      <c r="I79" s="152">
        <f t="shared" si="1"/>
        <v>100</v>
      </c>
    </row>
    <row r="80" spans="1:9" s="2" customFormat="1" ht="43.5" hidden="1" customHeight="1">
      <c r="A80" s="28" t="s">
        <v>192</v>
      </c>
      <c r="B80" s="153">
        <v>439</v>
      </c>
      <c r="C80" s="68" t="s">
        <v>54</v>
      </c>
      <c r="D80" s="69" t="s">
        <v>393</v>
      </c>
      <c r="E80" s="69" t="s">
        <v>191</v>
      </c>
      <c r="F80" s="70">
        <v>100</v>
      </c>
      <c r="G80" s="92"/>
      <c r="H80" s="92"/>
      <c r="I80" s="152">
        <f t="shared" si="1"/>
        <v>100</v>
      </c>
    </row>
    <row r="81" spans="1:9" s="11" customFormat="1" ht="29.25" hidden="1" customHeight="1">
      <c r="A81" s="44" t="s">
        <v>160</v>
      </c>
      <c r="B81" s="156">
        <v>439</v>
      </c>
      <c r="C81" s="157" t="s">
        <v>161</v>
      </c>
      <c r="D81" s="71"/>
      <c r="E81" s="71"/>
      <c r="F81" s="90">
        <f>SUM(F85,F89,F93)+F82</f>
        <v>1210</v>
      </c>
      <c r="G81" s="91"/>
      <c r="H81" s="91"/>
      <c r="I81" s="152">
        <f t="shared" si="1"/>
        <v>1210</v>
      </c>
    </row>
    <row r="82" spans="1:9" s="11" customFormat="1" ht="29.25" hidden="1" customHeight="1">
      <c r="A82" s="44" t="s">
        <v>656</v>
      </c>
      <c r="B82" s="156">
        <v>439</v>
      </c>
      <c r="C82" s="72" t="s">
        <v>638</v>
      </c>
      <c r="D82" s="72"/>
      <c r="E82" s="71"/>
      <c r="F82" s="90">
        <v>0</v>
      </c>
      <c r="G82" s="91"/>
      <c r="H82" s="91"/>
      <c r="I82" s="152">
        <f t="shared" si="1"/>
        <v>0</v>
      </c>
    </row>
    <row r="83" spans="1:9" s="11" customFormat="1" ht="29.25" hidden="1" customHeight="1">
      <c r="A83" s="22" t="s">
        <v>192</v>
      </c>
      <c r="B83" s="158">
        <v>439</v>
      </c>
      <c r="C83" s="73" t="s">
        <v>638</v>
      </c>
      <c r="D83" s="73" t="s">
        <v>655</v>
      </c>
      <c r="E83" s="74" t="s">
        <v>191</v>
      </c>
      <c r="F83" s="89">
        <v>0</v>
      </c>
      <c r="G83" s="91"/>
      <c r="H83" s="91"/>
      <c r="I83" s="152">
        <f t="shared" si="1"/>
        <v>0</v>
      </c>
    </row>
    <row r="84" spans="1:9" s="11" customFormat="1" ht="21.75" hidden="1" customHeight="1">
      <c r="A84" s="44" t="s">
        <v>51</v>
      </c>
      <c r="B84" s="156">
        <v>439</v>
      </c>
      <c r="C84" s="157" t="s">
        <v>308</v>
      </c>
      <c r="D84" s="71"/>
      <c r="E84" s="71"/>
      <c r="F84" s="90">
        <f>SUM(F85,F89)</f>
        <v>1200</v>
      </c>
      <c r="G84" s="91"/>
      <c r="H84" s="91"/>
      <c r="I84" s="152">
        <f t="shared" si="1"/>
        <v>1200</v>
      </c>
    </row>
    <row r="85" spans="1:9" s="3" customFormat="1" ht="41.25" hidden="1" customHeight="1">
      <c r="A85" s="46" t="s">
        <v>706</v>
      </c>
      <c r="B85" s="38">
        <v>439</v>
      </c>
      <c r="C85" s="66" t="s">
        <v>308</v>
      </c>
      <c r="D85" s="67" t="s">
        <v>249</v>
      </c>
      <c r="E85" s="67"/>
      <c r="F85" s="86">
        <f>SUM(F87)</f>
        <v>200</v>
      </c>
      <c r="G85" s="92"/>
      <c r="H85" s="92"/>
      <c r="I85" s="152">
        <f t="shared" si="1"/>
        <v>200</v>
      </c>
    </row>
    <row r="86" spans="1:9" s="3" customFormat="1" ht="33" hidden="1" customHeight="1">
      <c r="A86" s="22" t="s">
        <v>400</v>
      </c>
      <c r="B86" s="153">
        <v>439</v>
      </c>
      <c r="C86" s="68" t="s">
        <v>308</v>
      </c>
      <c r="D86" s="69" t="s">
        <v>401</v>
      </c>
      <c r="E86" s="67"/>
      <c r="F86" s="70">
        <f>SUM(F87)</f>
        <v>200</v>
      </c>
      <c r="G86" s="92"/>
      <c r="H86" s="92"/>
      <c r="I86" s="152">
        <f t="shared" si="1"/>
        <v>200</v>
      </c>
    </row>
    <row r="87" spans="1:9" s="3" customFormat="1" ht="28.5" hidden="1" customHeight="1">
      <c r="A87" s="28" t="s">
        <v>4</v>
      </c>
      <c r="B87" s="153">
        <v>439</v>
      </c>
      <c r="C87" s="68" t="s">
        <v>308</v>
      </c>
      <c r="D87" s="69" t="s">
        <v>444</v>
      </c>
      <c r="E87" s="69"/>
      <c r="F87" s="70">
        <f>SUM(F88)</f>
        <v>200</v>
      </c>
      <c r="G87" s="92"/>
      <c r="H87" s="92"/>
      <c r="I87" s="152">
        <f t="shared" si="1"/>
        <v>200</v>
      </c>
    </row>
    <row r="88" spans="1:9" s="3" customFormat="1" ht="44.25" hidden="1" customHeight="1">
      <c r="A88" s="47" t="s">
        <v>75</v>
      </c>
      <c r="B88" s="153">
        <v>439</v>
      </c>
      <c r="C88" s="68" t="s">
        <v>308</v>
      </c>
      <c r="D88" s="69" t="s">
        <v>402</v>
      </c>
      <c r="E88" s="69" t="s">
        <v>191</v>
      </c>
      <c r="F88" s="70">
        <v>200</v>
      </c>
      <c r="G88" s="92"/>
      <c r="H88" s="92"/>
      <c r="I88" s="152">
        <f t="shared" si="1"/>
        <v>200</v>
      </c>
    </row>
    <row r="89" spans="1:9" s="3" customFormat="1" ht="45.75" hidden="1" customHeight="1">
      <c r="A89" s="113" t="s">
        <v>705</v>
      </c>
      <c r="B89" s="156">
        <v>439</v>
      </c>
      <c r="C89" s="66" t="s">
        <v>308</v>
      </c>
      <c r="D89" s="67" t="s">
        <v>250</v>
      </c>
      <c r="E89" s="136"/>
      <c r="F89" s="91">
        <f>SUM(F91)</f>
        <v>1000</v>
      </c>
      <c r="G89" s="92"/>
      <c r="H89" s="92"/>
      <c r="I89" s="152">
        <f t="shared" si="1"/>
        <v>1000</v>
      </c>
    </row>
    <row r="90" spans="1:9" s="3" customFormat="1" ht="42" hidden="1" customHeight="1">
      <c r="A90" s="22" t="s">
        <v>380</v>
      </c>
      <c r="B90" s="158">
        <v>439</v>
      </c>
      <c r="C90" s="68" t="s">
        <v>308</v>
      </c>
      <c r="D90" s="69" t="s">
        <v>403</v>
      </c>
      <c r="E90" s="135"/>
      <c r="F90" s="92">
        <f>SUM(F91)</f>
        <v>1000</v>
      </c>
      <c r="G90" s="92"/>
      <c r="H90" s="92"/>
      <c r="I90" s="152">
        <f t="shared" si="1"/>
        <v>1000</v>
      </c>
    </row>
    <row r="91" spans="1:9" s="3" customFormat="1" ht="46.5" hidden="1" customHeight="1">
      <c r="A91" s="34" t="s">
        <v>730</v>
      </c>
      <c r="B91" s="153">
        <v>439</v>
      </c>
      <c r="C91" s="68" t="s">
        <v>308</v>
      </c>
      <c r="D91" s="69" t="s">
        <v>404</v>
      </c>
      <c r="E91" s="135"/>
      <c r="F91" s="92">
        <f>SUM(F92)</f>
        <v>1000</v>
      </c>
      <c r="G91" s="92"/>
      <c r="H91" s="92"/>
      <c r="I91" s="152">
        <f t="shared" si="1"/>
        <v>1000</v>
      </c>
    </row>
    <row r="92" spans="1:9" s="3" customFormat="1" ht="45" hidden="1" customHeight="1">
      <c r="A92" s="28" t="s">
        <v>192</v>
      </c>
      <c r="B92" s="153">
        <v>439</v>
      </c>
      <c r="C92" s="68" t="s">
        <v>308</v>
      </c>
      <c r="D92" s="69" t="s">
        <v>404</v>
      </c>
      <c r="E92" s="69" t="s">
        <v>191</v>
      </c>
      <c r="F92" s="70">
        <v>1000</v>
      </c>
      <c r="G92" s="92"/>
      <c r="H92" s="92"/>
      <c r="I92" s="152">
        <f t="shared" si="1"/>
        <v>1000</v>
      </c>
    </row>
    <row r="93" spans="1:9" s="3" customFormat="1" ht="45" hidden="1" customHeight="1">
      <c r="A93" s="20" t="s">
        <v>707</v>
      </c>
      <c r="B93" s="153">
        <v>439</v>
      </c>
      <c r="C93" s="68" t="s">
        <v>308</v>
      </c>
      <c r="D93" s="69" t="s">
        <v>518</v>
      </c>
      <c r="E93" s="69"/>
      <c r="F93" s="86">
        <f>SUM(F94)</f>
        <v>10</v>
      </c>
      <c r="G93" s="92"/>
      <c r="H93" s="92"/>
      <c r="I93" s="152">
        <f t="shared" si="1"/>
        <v>10</v>
      </c>
    </row>
    <row r="94" spans="1:9" s="3" customFormat="1" ht="34.5" hidden="1" customHeight="1">
      <c r="A94" s="47" t="s">
        <v>522</v>
      </c>
      <c r="B94" s="153">
        <v>439</v>
      </c>
      <c r="C94" s="68" t="s">
        <v>308</v>
      </c>
      <c r="D94" s="69" t="s">
        <v>518</v>
      </c>
      <c r="E94" s="69"/>
      <c r="F94" s="70">
        <f>SUM(F95)</f>
        <v>10</v>
      </c>
      <c r="G94" s="92"/>
      <c r="H94" s="92"/>
      <c r="I94" s="152">
        <f t="shared" si="1"/>
        <v>10</v>
      </c>
    </row>
    <row r="95" spans="1:9" s="3" customFormat="1" ht="45" hidden="1" customHeight="1">
      <c r="A95" s="28" t="s">
        <v>192</v>
      </c>
      <c r="B95" s="153">
        <v>439</v>
      </c>
      <c r="C95" s="68" t="s">
        <v>308</v>
      </c>
      <c r="D95" s="69" t="s">
        <v>518</v>
      </c>
      <c r="E95" s="69" t="s">
        <v>191</v>
      </c>
      <c r="F95" s="70">
        <v>10</v>
      </c>
      <c r="G95" s="92"/>
      <c r="H95" s="92"/>
      <c r="I95" s="152">
        <f t="shared" si="1"/>
        <v>10</v>
      </c>
    </row>
    <row r="96" spans="1:9" s="4" customFormat="1" ht="27" hidden="1" customHeight="1">
      <c r="A96" s="27" t="s">
        <v>117</v>
      </c>
      <c r="B96" s="38">
        <v>439</v>
      </c>
      <c r="C96" s="66" t="s">
        <v>219</v>
      </c>
      <c r="D96" s="67"/>
      <c r="E96" s="67"/>
      <c r="F96" s="86">
        <f>SUM(F101,F97)</f>
        <v>10280</v>
      </c>
      <c r="G96" s="91"/>
      <c r="H96" s="91"/>
      <c r="I96" s="152">
        <f t="shared" si="1"/>
        <v>10280</v>
      </c>
    </row>
    <row r="97" spans="1:9" s="4" customFormat="1" ht="33.75" hidden="1" customHeight="1">
      <c r="A97" s="43" t="s">
        <v>685</v>
      </c>
      <c r="B97" s="38">
        <v>439</v>
      </c>
      <c r="C97" s="66" t="s">
        <v>309</v>
      </c>
      <c r="D97" s="67"/>
      <c r="E97" s="67"/>
      <c r="F97" s="86">
        <f>SUM(F98)</f>
        <v>6280</v>
      </c>
      <c r="G97" s="91"/>
      <c r="H97" s="91"/>
      <c r="I97" s="152">
        <f t="shared" si="1"/>
        <v>6280</v>
      </c>
    </row>
    <row r="98" spans="1:9" s="4" customFormat="1" ht="36" hidden="1" customHeight="1">
      <c r="A98" s="33" t="s">
        <v>475</v>
      </c>
      <c r="B98" s="38">
        <v>439</v>
      </c>
      <c r="C98" s="66" t="s">
        <v>309</v>
      </c>
      <c r="D98" s="69" t="s">
        <v>474</v>
      </c>
      <c r="E98" s="67"/>
      <c r="F98" s="86">
        <f>SUM(F99)</f>
        <v>6280</v>
      </c>
      <c r="G98" s="91"/>
      <c r="H98" s="91"/>
      <c r="I98" s="152">
        <f t="shared" si="1"/>
        <v>6280</v>
      </c>
    </row>
    <row r="99" spans="1:9" ht="24.75" hidden="1" customHeight="1">
      <c r="A99" s="22" t="s">
        <v>278</v>
      </c>
      <c r="B99" s="153">
        <v>439</v>
      </c>
      <c r="C99" s="68" t="s">
        <v>309</v>
      </c>
      <c r="D99" s="69" t="s">
        <v>473</v>
      </c>
      <c r="E99" s="69"/>
      <c r="F99" s="70">
        <f>SUM(F100)</f>
        <v>6280</v>
      </c>
      <c r="G99" s="92"/>
      <c r="H99" s="92"/>
      <c r="I99" s="152">
        <f t="shared" si="1"/>
        <v>6280</v>
      </c>
    </row>
    <row r="100" spans="1:9" s="4" customFormat="1" ht="30.75" hidden="1" customHeight="1">
      <c r="A100" s="22" t="s">
        <v>148</v>
      </c>
      <c r="B100" s="153">
        <v>439</v>
      </c>
      <c r="C100" s="68" t="s">
        <v>309</v>
      </c>
      <c r="D100" s="69" t="s">
        <v>473</v>
      </c>
      <c r="E100" s="69" t="s">
        <v>552</v>
      </c>
      <c r="F100" s="70">
        <f>5650+630</f>
        <v>6280</v>
      </c>
      <c r="G100" s="91"/>
      <c r="H100" s="91"/>
      <c r="I100" s="152">
        <f t="shared" si="1"/>
        <v>6280</v>
      </c>
    </row>
    <row r="101" spans="1:9" s="4" customFormat="1" ht="30.75" hidden="1" customHeight="1">
      <c r="A101" s="27" t="s">
        <v>61</v>
      </c>
      <c r="B101" s="38">
        <v>439</v>
      </c>
      <c r="C101" s="66" t="s">
        <v>324</v>
      </c>
      <c r="D101" s="69"/>
      <c r="E101" s="69"/>
      <c r="F101" s="86">
        <f>SUM(F102)</f>
        <v>4000</v>
      </c>
      <c r="G101" s="91"/>
      <c r="H101" s="91"/>
      <c r="I101" s="152">
        <f t="shared" si="1"/>
        <v>4000</v>
      </c>
    </row>
    <row r="102" spans="1:9" s="11" customFormat="1" ht="39" hidden="1" customHeight="1">
      <c r="A102" s="43" t="s">
        <v>685</v>
      </c>
      <c r="B102" s="38">
        <v>439</v>
      </c>
      <c r="C102" s="66" t="s">
        <v>324</v>
      </c>
      <c r="D102" s="67" t="s">
        <v>252</v>
      </c>
      <c r="E102" s="67"/>
      <c r="F102" s="86">
        <f>SUM(F104,F106,F108,F111)</f>
        <v>4000</v>
      </c>
      <c r="G102" s="91"/>
      <c r="H102" s="91"/>
      <c r="I102" s="152">
        <f t="shared" si="1"/>
        <v>4000</v>
      </c>
    </row>
    <row r="103" spans="1:9" s="11" customFormat="1" ht="32.25" hidden="1" customHeight="1">
      <c r="A103" s="33" t="s">
        <v>383</v>
      </c>
      <c r="B103" s="153">
        <v>439</v>
      </c>
      <c r="C103" s="68" t="s">
        <v>324</v>
      </c>
      <c r="D103" s="69" t="s">
        <v>421</v>
      </c>
      <c r="E103" s="69"/>
      <c r="F103" s="86">
        <f>F104</f>
        <v>800</v>
      </c>
      <c r="G103" s="91"/>
      <c r="H103" s="91"/>
      <c r="I103" s="152">
        <f t="shared" si="1"/>
        <v>800</v>
      </c>
    </row>
    <row r="104" spans="1:9" ht="21.75" hidden="1" customHeight="1">
      <c r="A104" s="33" t="s">
        <v>267</v>
      </c>
      <c r="B104" s="153">
        <v>439</v>
      </c>
      <c r="C104" s="68" t="s">
        <v>324</v>
      </c>
      <c r="D104" s="69" t="s">
        <v>422</v>
      </c>
      <c r="E104" s="69"/>
      <c r="F104" s="70">
        <f>SUM(F105)</f>
        <v>800</v>
      </c>
      <c r="G104" s="92"/>
      <c r="H104" s="92"/>
      <c r="I104" s="152">
        <f t="shared" si="1"/>
        <v>800</v>
      </c>
    </row>
    <row r="105" spans="1:9" ht="21.75" hidden="1" customHeight="1">
      <c r="A105" s="48" t="s">
        <v>283</v>
      </c>
      <c r="B105" s="153">
        <v>439</v>
      </c>
      <c r="C105" s="68" t="s">
        <v>324</v>
      </c>
      <c r="D105" s="69" t="s">
        <v>422</v>
      </c>
      <c r="E105" s="69" t="s">
        <v>191</v>
      </c>
      <c r="F105" s="70">
        <v>800</v>
      </c>
      <c r="G105" s="92"/>
      <c r="H105" s="92"/>
      <c r="I105" s="152">
        <f t="shared" si="1"/>
        <v>800</v>
      </c>
    </row>
    <row r="106" spans="1:9" ht="33" hidden="1" customHeight="1">
      <c r="A106" s="49" t="s">
        <v>268</v>
      </c>
      <c r="B106" s="153">
        <v>439</v>
      </c>
      <c r="C106" s="68" t="s">
        <v>324</v>
      </c>
      <c r="D106" s="69" t="s">
        <v>423</v>
      </c>
      <c r="E106" s="67"/>
      <c r="F106" s="86">
        <f>SUM(F107)</f>
        <v>2600</v>
      </c>
      <c r="G106" s="92"/>
      <c r="H106" s="92"/>
      <c r="I106" s="152">
        <f t="shared" si="1"/>
        <v>2600</v>
      </c>
    </row>
    <row r="107" spans="1:9" ht="20.25" hidden="1" customHeight="1">
      <c r="A107" s="48" t="s">
        <v>283</v>
      </c>
      <c r="B107" s="153">
        <v>439</v>
      </c>
      <c r="C107" s="68" t="s">
        <v>324</v>
      </c>
      <c r="D107" s="69" t="s">
        <v>423</v>
      </c>
      <c r="E107" s="69" t="s">
        <v>299</v>
      </c>
      <c r="F107" s="70">
        <v>2600</v>
      </c>
      <c r="G107" s="92"/>
      <c r="H107" s="92"/>
      <c r="I107" s="152">
        <f t="shared" si="1"/>
        <v>2600</v>
      </c>
    </row>
    <row r="108" spans="1:9" ht="33.75" hidden="1" customHeight="1">
      <c r="A108" s="33" t="s">
        <v>477</v>
      </c>
      <c r="B108" s="153">
        <v>439</v>
      </c>
      <c r="C108" s="69" t="s">
        <v>324</v>
      </c>
      <c r="D108" s="69" t="s">
        <v>479</v>
      </c>
      <c r="E108" s="69"/>
      <c r="F108" s="86">
        <v>100</v>
      </c>
      <c r="G108" s="92"/>
      <c r="H108" s="92"/>
      <c r="I108" s="152">
        <f t="shared" si="1"/>
        <v>100</v>
      </c>
    </row>
    <row r="109" spans="1:9" ht="26.25" hidden="1" customHeight="1">
      <c r="A109" s="49" t="s">
        <v>482</v>
      </c>
      <c r="B109" s="153">
        <v>439</v>
      </c>
      <c r="C109" s="69" t="s">
        <v>324</v>
      </c>
      <c r="D109" s="69" t="s">
        <v>480</v>
      </c>
      <c r="E109" s="69"/>
      <c r="F109" s="70">
        <v>100</v>
      </c>
      <c r="G109" s="92"/>
      <c r="H109" s="92"/>
      <c r="I109" s="152">
        <f t="shared" si="1"/>
        <v>100</v>
      </c>
    </row>
    <row r="110" spans="1:9" ht="35.25" hidden="1" customHeight="1">
      <c r="A110" s="28" t="s">
        <v>192</v>
      </c>
      <c r="B110" s="153">
        <v>439</v>
      </c>
      <c r="C110" s="69" t="s">
        <v>324</v>
      </c>
      <c r="D110" s="69" t="s">
        <v>480</v>
      </c>
      <c r="E110" s="69" t="s">
        <v>191</v>
      </c>
      <c r="F110" s="70">
        <v>100</v>
      </c>
      <c r="G110" s="92"/>
      <c r="H110" s="92"/>
      <c r="I110" s="152">
        <f t="shared" si="1"/>
        <v>100</v>
      </c>
    </row>
    <row r="111" spans="1:9" ht="35.25" hidden="1" customHeight="1">
      <c r="A111" s="49" t="s">
        <v>619</v>
      </c>
      <c r="B111" s="38">
        <v>439</v>
      </c>
      <c r="C111" s="67" t="s">
        <v>324</v>
      </c>
      <c r="D111" s="67" t="s">
        <v>618</v>
      </c>
      <c r="E111" s="67"/>
      <c r="F111" s="86">
        <f>F112</f>
        <v>500</v>
      </c>
      <c r="G111" s="92"/>
      <c r="H111" s="92"/>
      <c r="I111" s="152">
        <f t="shared" si="1"/>
        <v>500</v>
      </c>
    </row>
    <row r="112" spans="1:9" ht="35.25" hidden="1" customHeight="1">
      <c r="A112" s="28" t="s">
        <v>192</v>
      </c>
      <c r="B112" s="153">
        <v>439</v>
      </c>
      <c r="C112" s="69" t="s">
        <v>324</v>
      </c>
      <c r="D112" s="69" t="s">
        <v>618</v>
      </c>
      <c r="E112" s="69" t="s">
        <v>191</v>
      </c>
      <c r="F112" s="70">
        <v>500</v>
      </c>
      <c r="G112" s="92"/>
      <c r="H112" s="92"/>
      <c r="I112" s="152">
        <f t="shared" si="1"/>
        <v>500</v>
      </c>
    </row>
    <row r="113" spans="1:9" ht="24" customHeight="1">
      <c r="A113" s="44" t="s">
        <v>114</v>
      </c>
      <c r="B113" s="150">
        <v>460</v>
      </c>
      <c r="C113" s="68"/>
      <c r="D113" s="69"/>
      <c r="E113" s="69"/>
      <c r="F113" s="86">
        <f>SUM(F114,F123,F131,F137,F143)</f>
        <v>47299.9</v>
      </c>
      <c r="G113" s="86">
        <f>SUM(G114,G123,G131,G137,G143)</f>
        <v>2300</v>
      </c>
      <c r="H113" s="86"/>
      <c r="I113" s="151">
        <f t="shared" si="1"/>
        <v>49599.9</v>
      </c>
    </row>
    <row r="114" spans="1:9" ht="22.5" customHeight="1">
      <c r="A114" s="27" t="s">
        <v>136</v>
      </c>
      <c r="B114" s="38">
        <v>460</v>
      </c>
      <c r="C114" s="66" t="s">
        <v>137</v>
      </c>
      <c r="D114" s="69"/>
      <c r="E114" s="69"/>
      <c r="F114" s="86">
        <f>SUM(F115)</f>
        <v>7216</v>
      </c>
      <c r="G114" s="92"/>
      <c r="H114" s="92"/>
      <c r="I114" s="152">
        <f t="shared" si="1"/>
        <v>7216</v>
      </c>
    </row>
    <row r="115" spans="1:9" s="4" customFormat="1" ht="41.25" hidden="1" customHeight="1">
      <c r="A115" s="40" t="s">
        <v>320</v>
      </c>
      <c r="B115" s="38">
        <v>460</v>
      </c>
      <c r="C115" s="66" t="s">
        <v>305</v>
      </c>
      <c r="D115" s="67"/>
      <c r="E115" s="67"/>
      <c r="F115" s="86">
        <f>F116</f>
        <v>7216</v>
      </c>
      <c r="G115" s="91"/>
      <c r="H115" s="91"/>
      <c r="I115" s="152">
        <f t="shared" si="1"/>
        <v>7216</v>
      </c>
    </row>
    <row r="116" spans="1:9" s="4" customFormat="1" ht="30.75" hidden="1" customHeight="1">
      <c r="A116" s="27" t="s">
        <v>270</v>
      </c>
      <c r="B116" s="38">
        <v>460</v>
      </c>
      <c r="C116" s="66" t="s">
        <v>305</v>
      </c>
      <c r="D116" s="67" t="s">
        <v>228</v>
      </c>
      <c r="E116" s="67"/>
      <c r="F116" s="86">
        <f>SUM(F117)</f>
        <v>7216</v>
      </c>
      <c r="G116" s="91"/>
      <c r="H116" s="91"/>
      <c r="I116" s="152">
        <f t="shared" si="1"/>
        <v>7216</v>
      </c>
    </row>
    <row r="117" spans="1:9" s="4" customFormat="1" ht="31.5" hidden="1" customHeight="1">
      <c r="A117" s="28" t="s">
        <v>198</v>
      </c>
      <c r="B117" s="153">
        <v>460</v>
      </c>
      <c r="C117" s="68" t="s">
        <v>305</v>
      </c>
      <c r="D117" s="69" t="s">
        <v>253</v>
      </c>
      <c r="E117" s="69"/>
      <c r="F117" s="70">
        <f>SUM(F118,F120)</f>
        <v>7216</v>
      </c>
      <c r="G117" s="91"/>
      <c r="H117" s="91"/>
      <c r="I117" s="152">
        <f t="shared" si="1"/>
        <v>7216</v>
      </c>
    </row>
    <row r="118" spans="1:9" ht="29.25" hidden="1" customHeight="1">
      <c r="A118" s="22" t="s">
        <v>194</v>
      </c>
      <c r="B118" s="153">
        <v>460</v>
      </c>
      <c r="C118" s="68" t="s">
        <v>305</v>
      </c>
      <c r="D118" s="69" t="s">
        <v>254</v>
      </c>
      <c r="E118" s="69"/>
      <c r="F118" s="70">
        <f>SUM(F119)</f>
        <v>6586</v>
      </c>
      <c r="G118" s="92"/>
      <c r="H118" s="92"/>
      <c r="I118" s="152">
        <f t="shared" si="1"/>
        <v>6586</v>
      </c>
    </row>
    <row r="119" spans="1:9" ht="31.5" hidden="1" customHeight="1">
      <c r="A119" s="22" t="s">
        <v>196</v>
      </c>
      <c r="B119" s="153">
        <v>460</v>
      </c>
      <c r="C119" s="68" t="s">
        <v>305</v>
      </c>
      <c r="D119" s="69" t="s">
        <v>254</v>
      </c>
      <c r="E119" s="69" t="s">
        <v>195</v>
      </c>
      <c r="F119" s="70">
        <v>6586</v>
      </c>
      <c r="G119" s="92"/>
      <c r="H119" s="92"/>
      <c r="I119" s="152">
        <f t="shared" si="1"/>
        <v>6586</v>
      </c>
    </row>
    <row r="120" spans="1:9" ht="20.25" hidden="1" customHeight="1">
      <c r="A120" s="22" t="s">
        <v>175</v>
      </c>
      <c r="B120" s="153">
        <v>460</v>
      </c>
      <c r="C120" s="68" t="s">
        <v>305</v>
      </c>
      <c r="D120" s="69" t="s">
        <v>255</v>
      </c>
      <c r="E120" s="69"/>
      <c r="F120" s="70">
        <f>F121+F122</f>
        <v>630</v>
      </c>
      <c r="G120" s="92"/>
      <c r="H120" s="92"/>
      <c r="I120" s="152">
        <f t="shared" si="1"/>
        <v>630</v>
      </c>
    </row>
    <row r="121" spans="1:9" ht="32.25" hidden="1" customHeight="1">
      <c r="A121" s="22" t="s">
        <v>192</v>
      </c>
      <c r="B121" s="153">
        <v>460</v>
      </c>
      <c r="C121" s="68" t="s">
        <v>305</v>
      </c>
      <c r="D121" s="69" t="s">
        <v>255</v>
      </c>
      <c r="E121" s="69" t="s">
        <v>191</v>
      </c>
      <c r="F121" s="70">
        <v>620</v>
      </c>
      <c r="G121" s="92"/>
      <c r="H121" s="92"/>
      <c r="I121" s="152">
        <f t="shared" si="1"/>
        <v>620</v>
      </c>
    </row>
    <row r="122" spans="1:9" ht="21" hidden="1" customHeight="1">
      <c r="A122" s="22" t="s">
        <v>31</v>
      </c>
      <c r="B122" s="155">
        <v>460</v>
      </c>
      <c r="C122" s="68" t="s">
        <v>305</v>
      </c>
      <c r="D122" s="69" t="s">
        <v>255</v>
      </c>
      <c r="E122" s="69" t="s">
        <v>207</v>
      </c>
      <c r="F122" s="70">
        <v>10</v>
      </c>
      <c r="G122" s="92"/>
      <c r="H122" s="92"/>
      <c r="I122" s="152">
        <f t="shared" si="1"/>
        <v>10</v>
      </c>
    </row>
    <row r="123" spans="1:9" s="11" customFormat="1" ht="21" hidden="1" customHeight="1">
      <c r="A123" s="43" t="s">
        <v>310</v>
      </c>
      <c r="B123" s="38">
        <v>460</v>
      </c>
      <c r="C123" s="66" t="s">
        <v>311</v>
      </c>
      <c r="D123" s="67"/>
      <c r="E123" s="67"/>
      <c r="F123" s="86">
        <f>SUM(F124)</f>
        <v>2749</v>
      </c>
      <c r="G123" s="91"/>
      <c r="H123" s="91"/>
      <c r="I123" s="152">
        <f t="shared" si="1"/>
        <v>2749</v>
      </c>
    </row>
    <row r="124" spans="1:9" s="4" customFormat="1" ht="21" hidden="1" customHeight="1">
      <c r="A124" s="33" t="s">
        <v>16</v>
      </c>
      <c r="B124" s="153">
        <v>460</v>
      </c>
      <c r="C124" s="68" t="s">
        <v>312</v>
      </c>
      <c r="D124" s="69" t="s">
        <v>238</v>
      </c>
      <c r="E124" s="69"/>
      <c r="F124" s="70">
        <f>F125+F128</f>
        <v>2749</v>
      </c>
      <c r="G124" s="91"/>
      <c r="H124" s="91"/>
      <c r="I124" s="152">
        <f t="shared" si="1"/>
        <v>2749</v>
      </c>
    </row>
    <row r="125" spans="1:9" s="4" customFormat="1" ht="20.25" hidden="1" customHeight="1">
      <c r="A125" s="33" t="s">
        <v>70</v>
      </c>
      <c r="B125" s="153">
        <v>460</v>
      </c>
      <c r="C125" s="68" t="s">
        <v>312</v>
      </c>
      <c r="D125" s="69" t="s">
        <v>256</v>
      </c>
      <c r="E125" s="69"/>
      <c r="F125" s="70">
        <f>F126</f>
        <v>1521</v>
      </c>
      <c r="G125" s="91"/>
      <c r="H125" s="91"/>
      <c r="I125" s="152">
        <f t="shared" si="1"/>
        <v>1521</v>
      </c>
    </row>
    <row r="126" spans="1:9" ht="29.25" hidden="1" customHeight="1">
      <c r="A126" s="33" t="s">
        <v>205</v>
      </c>
      <c r="B126" s="153">
        <v>460</v>
      </c>
      <c r="C126" s="68" t="s">
        <v>312</v>
      </c>
      <c r="D126" s="69" t="s">
        <v>340</v>
      </c>
      <c r="E126" s="69"/>
      <c r="F126" s="70">
        <f>F127</f>
        <v>1521</v>
      </c>
      <c r="G126" s="92"/>
      <c r="H126" s="92"/>
      <c r="I126" s="152">
        <f t="shared" si="1"/>
        <v>1521</v>
      </c>
    </row>
    <row r="127" spans="1:9" ht="21" hidden="1" customHeight="1">
      <c r="A127" s="33" t="s">
        <v>84</v>
      </c>
      <c r="B127" s="153">
        <v>460</v>
      </c>
      <c r="C127" s="68" t="s">
        <v>312</v>
      </c>
      <c r="D127" s="69" t="s">
        <v>340</v>
      </c>
      <c r="E127" s="69" t="s">
        <v>85</v>
      </c>
      <c r="F127" s="70">
        <v>1521</v>
      </c>
      <c r="G127" s="92"/>
      <c r="H127" s="92"/>
      <c r="I127" s="152">
        <f t="shared" si="1"/>
        <v>1521</v>
      </c>
    </row>
    <row r="128" spans="1:9" ht="21" hidden="1" customHeight="1">
      <c r="A128" s="33" t="s">
        <v>71</v>
      </c>
      <c r="B128" s="153">
        <v>460</v>
      </c>
      <c r="C128" s="68" t="s">
        <v>312</v>
      </c>
      <c r="D128" s="69" t="s">
        <v>341</v>
      </c>
      <c r="E128" s="69"/>
      <c r="F128" s="70">
        <f>F129</f>
        <v>1228</v>
      </c>
      <c r="G128" s="92"/>
      <c r="H128" s="92"/>
      <c r="I128" s="152">
        <f t="shared" si="1"/>
        <v>1228</v>
      </c>
    </row>
    <row r="129" spans="1:9" ht="35.25" hidden="1" customHeight="1">
      <c r="A129" s="33" t="s">
        <v>205</v>
      </c>
      <c r="B129" s="153">
        <v>460</v>
      </c>
      <c r="C129" s="68" t="s">
        <v>312</v>
      </c>
      <c r="D129" s="69" t="s">
        <v>342</v>
      </c>
      <c r="E129" s="69"/>
      <c r="F129" s="70">
        <f>F130</f>
        <v>1228</v>
      </c>
      <c r="G129" s="92"/>
      <c r="H129" s="92"/>
      <c r="I129" s="152">
        <f t="shared" si="1"/>
        <v>1228</v>
      </c>
    </row>
    <row r="130" spans="1:9" ht="21" hidden="1" customHeight="1">
      <c r="A130" s="33" t="s">
        <v>84</v>
      </c>
      <c r="B130" s="153">
        <v>460</v>
      </c>
      <c r="C130" s="68" t="s">
        <v>312</v>
      </c>
      <c r="D130" s="69" t="s">
        <v>342</v>
      </c>
      <c r="E130" s="69" t="s">
        <v>85</v>
      </c>
      <c r="F130" s="70">
        <v>1228</v>
      </c>
      <c r="G130" s="92"/>
      <c r="H130" s="92"/>
      <c r="I130" s="152">
        <f t="shared" si="1"/>
        <v>1228</v>
      </c>
    </row>
    <row r="131" spans="1:9" s="11" customFormat="1" ht="22.5" hidden="1" customHeight="1">
      <c r="A131" s="27" t="s">
        <v>165</v>
      </c>
      <c r="B131" s="38">
        <v>460</v>
      </c>
      <c r="C131" s="66" t="s">
        <v>166</v>
      </c>
      <c r="D131" s="67"/>
      <c r="E131" s="67"/>
      <c r="F131" s="86">
        <f>SUM(F132)</f>
        <v>2800</v>
      </c>
      <c r="G131" s="91"/>
      <c r="H131" s="91"/>
      <c r="I131" s="152">
        <f t="shared" si="1"/>
        <v>2800</v>
      </c>
    </row>
    <row r="132" spans="1:9" s="11" customFormat="1" ht="21" hidden="1" customHeight="1">
      <c r="A132" s="27" t="s">
        <v>293</v>
      </c>
      <c r="B132" s="38">
        <v>460</v>
      </c>
      <c r="C132" s="66" t="s">
        <v>327</v>
      </c>
      <c r="D132" s="67"/>
      <c r="E132" s="67"/>
      <c r="F132" s="86">
        <f>SUM(F134)</f>
        <v>2800</v>
      </c>
      <c r="G132" s="91"/>
      <c r="H132" s="91"/>
      <c r="I132" s="152">
        <f t="shared" si="1"/>
        <v>2800</v>
      </c>
    </row>
    <row r="133" spans="1:9" ht="21" hidden="1" customHeight="1">
      <c r="A133" s="22" t="s">
        <v>16</v>
      </c>
      <c r="B133" s="153">
        <v>460</v>
      </c>
      <c r="C133" s="68" t="s">
        <v>327</v>
      </c>
      <c r="D133" s="69" t="s">
        <v>238</v>
      </c>
      <c r="E133" s="69"/>
      <c r="F133" s="70">
        <f>F134</f>
        <v>2800</v>
      </c>
      <c r="G133" s="92"/>
      <c r="H133" s="92"/>
      <c r="I133" s="152">
        <f t="shared" si="1"/>
        <v>2800</v>
      </c>
    </row>
    <row r="134" spans="1:9" ht="32.25" hidden="1" customHeight="1">
      <c r="A134" s="22" t="s">
        <v>179</v>
      </c>
      <c r="B134" s="153">
        <v>460</v>
      </c>
      <c r="C134" s="68" t="s">
        <v>327</v>
      </c>
      <c r="D134" s="69" t="s">
        <v>362</v>
      </c>
      <c r="E134" s="69"/>
      <c r="F134" s="70">
        <f>SUM(F135)</f>
        <v>2800</v>
      </c>
      <c r="G134" s="92"/>
      <c r="H134" s="92"/>
      <c r="I134" s="152">
        <f t="shared" si="1"/>
        <v>2800</v>
      </c>
    </row>
    <row r="135" spans="1:9" ht="21.75" hidden="1" customHeight="1">
      <c r="A135" s="49" t="s">
        <v>204</v>
      </c>
      <c r="B135" s="153">
        <v>460</v>
      </c>
      <c r="C135" s="68" t="s">
        <v>327</v>
      </c>
      <c r="D135" s="69" t="s">
        <v>363</v>
      </c>
      <c r="E135" s="69"/>
      <c r="F135" s="70">
        <f>SUM(F136)</f>
        <v>2800</v>
      </c>
      <c r="G135" s="92"/>
      <c r="H135" s="92"/>
      <c r="I135" s="152">
        <f t="shared" si="1"/>
        <v>2800</v>
      </c>
    </row>
    <row r="136" spans="1:9" ht="21.75" hidden="1" customHeight="1">
      <c r="A136" s="22" t="s">
        <v>82</v>
      </c>
      <c r="B136" s="153">
        <v>460</v>
      </c>
      <c r="C136" s="68" t="s">
        <v>327</v>
      </c>
      <c r="D136" s="69" t="s">
        <v>363</v>
      </c>
      <c r="E136" s="69" t="s">
        <v>484</v>
      </c>
      <c r="F136" s="70">
        <v>2800</v>
      </c>
      <c r="G136" s="92"/>
      <c r="H136" s="92"/>
      <c r="I136" s="152">
        <f t="shared" si="1"/>
        <v>2800</v>
      </c>
    </row>
    <row r="137" spans="1:9" s="11" customFormat="1" ht="30" hidden="1" customHeight="1">
      <c r="A137" s="27" t="s">
        <v>167</v>
      </c>
      <c r="B137" s="38">
        <v>460</v>
      </c>
      <c r="C137" s="66" t="s">
        <v>325</v>
      </c>
      <c r="D137" s="67"/>
      <c r="E137" s="67"/>
      <c r="F137" s="86">
        <f>SUM(F138)</f>
        <v>0</v>
      </c>
      <c r="G137" s="91"/>
      <c r="H137" s="91"/>
      <c r="I137" s="152">
        <f t="shared" si="1"/>
        <v>0</v>
      </c>
    </row>
    <row r="138" spans="1:9" s="11" customFormat="1" ht="32.25" hidden="1" customHeight="1">
      <c r="A138" s="113" t="s">
        <v>104</v>
      </c>
      <c r="B138" s="38">
        <v>460</v>
      </c>
      <c r="C138" s="66" t="s">
        <v>326</v>
      </c>
      <c r="D138" s="67"/>
      <c r="E138" s="67"/>
      <c r="F138" s="86">
        <f>SUM(F141)</f>
        <v>0</v>
      </c>
      <c r="G138" s="91"/>
      <c r="H138" s="91"/>
      <c r="I138" s="152">
        <f t="shared" si="1"/>
        <v>0</v>
      </c>
    </row>
    <row r="139" spans="1:9" s="17" customFormat="1" ht="26.25" hidden="1" customHeight="1">
      <c r="A139" s="27" t="s">
        <v>16</v>
      </c>
      <c r="B139" s="38">
        <v>460</v>
      </c>
      <c r="C139" s="66" t="s">
        <v>326</v>
      </c>
      <c r="D139" s="67" t="s">
        <v>238</v>
      </c>
      <c r="E139" s="67"/>
      <c r="F139" s="86">
        <f>SUM(F140)</f>
        <v>0</v>
      </c>
      <c r="G139" s="91"/>
      <c r="H139" s="91"/>
      <c r="I139" s="152">
        <f t="shared" si="1"/>
        <v>0</v>
      </c>
    </row>
    <row r="140" spans="1:9" s="17" customFormat="1" ht="23.25" hidden="1" customHeight="1">
      <c r="A140" s="113" t="s">
        <v>285</v>
      </c>
      <c r="B140" s="38">
        <v>460</v>
      </c>
      <c r="C140" s="66" t="s">
        <v>326</v>
      </c>
      <c r="D140" s="67" t="s">
        <v>364</v>
      </c>
      <c r="E140" s="67"/>
      <c r="F140" s="86">
        <f>SUM(F141)</f>
        <v>0</v>
      </c>
      <c r="G140" s="91"/>
      <c r="H140" s="91"/>
      <c r="I140" s="152">
        <f t="shared" si="1"/>
        <v>0</v>
      </c>
    </row>
    <row r="141" spans="1:9" ht="21.75" hidden="1" customHeight="1">
      <c r="A141" s="50" t="s">
        <v>152</v>
      </c>
      <c r="B141" s="153">
        <v>460</v>
      </c>
      <c r="C141" s="68" t="s">
        <v>326</v>
      </c>
      <c r="D141" s="69" t="s">
        <v>365</v>
      </c>
      <c r="E141" s="69"/>
      <c r="F141" s="70">
        <f>SUM(F142)</f>
        <v>0</v>
      </c>
      <c r="G141" s="92"/>
      <c r="H141" s="92"/>
      <c r="I141" s="152">
        <f t="shared" si="1"/>
        <v>0</v>
      </c>
    </row>
    <row r="142" spans="1:9" ht="24" hidden="1" customHeight="1">
      <c r="A142" s="22" t="s">
        <v>285</v>
      </c>
      <c r="B142" s="153">
        <v>460</v>
      </c>
      <c r="C142" s="68" t="s">
        <v>326</v>
      </c>
      <c r="D142" s="69" t="s">
        <v>365</v>
      </c>
      <c r="E142" s="69" t="s">
        <v>80</v>
      </c>
      <c r="F142" s="70">
        <v>0</v>
      </c>
      <c r="G142" s="92"/>
      <c r="H142" s="92"/>
      <c r="I142" s="152">
        <f t="shared" ref="I142:I207" si="2">F142+G142</f>
        <v>0</v>
      </c>
    </row>
    <row r="143" spans="1:9" s="11" customFormat="1" ht="56.25" customHeight="1">
      <c r="A143" s="43" t="s">
        <v>169</v>
      </c>
      <c r="B143" s="38">
        <v>460</v>
      </c>
      <c r="C143" s="66" t="s">
        <v>168</v>
      </c>
      <c r="D143" s="67"/>
      <c r="E143" s="67"/>
      <c r="F143" s="86">
        <f>SUM(F145)+F156</f>
        <v>34534.9</v>
      </c>
      <c r="G143" s="91">
        <f>G144</f>
        <v>2300</v>
      </c>
      <c r="H143" s="91"/>
      <c r="I143" s="151">
        <f t="shared" si="2"/>
        <v>36834.9</v>
      </c>
    </row>
    <row r="144" spans="1:9" s="11" customFormat="1" ht="42.75" customHeight="1">
      <c r="A144" s="51" t="s">
        <v>281</v>
      </c>
      <c r="B144" s="38">
        <v>460</v>
      </c>
      <c r="C144" s="66" t="s">
        <v>105</v>
      </c>
      <c r="D144" s="67"/>
      <c r="E144" s="67"/>
      <c r="F144" s="86">
        <f>F145</f>
        <v>34534.9</v>
      </c>
      <c r="G144" s="91">
        <f>G145</f>
        <v>2300</v>
      </c>
      <c r="H144" s="91"/>
      <c r="I144" s="152">
        <f t="shared" si="2"/>
        <v>36834.9</v>
      </c>
    </row>
    <row r="145" spans="1:9" s="11" customFormat="1" ht="24" customHeight="1">
      <c r="A145" s="27" t="s">
        <v>16</v>
      </c>
      <c r="B145" s="38">
        <v>460</v>
      </c>
      <c r="C145" s="66" t="s">
        <v>105</v>
      </c>
      <c r="D145" s="67" t="s">
        <v>238</v>
      </c>
      <c r="E145" s="67"/>
      <c r="F145" s="86">
        <f>SUM(F146,F151)</f>
        <v>34534.9</v>
      </c>
      <c r="G145" s="91">
        <f>G156</f>
        <v>2300</v>
      </c>
      <c r="H145" s="91"/>
      <c r="I145" s="152">
        <f t="shared" si="2"/>
        <v>36834.9</v>
      </c>
    </row>
    <row r="146" spans="1:9" s="11" customFormat="1" ht="24" customHeight="1">
      <c r="A146" s="43" t="s">
        <v>70</v>
      </c>
      <c r="B146" s="38">
        <v>460</v>
      </c>
      <c r="C146" s="66" t="s">
        <v>105</v>
      </c>
      <c r="D146" s="67" t="s">
        <v>256</v>
      </c>
      <c r="E146" s="67"/>
      <c r="F146" s="86">
        <f>SUM(F147,F149)</f>
        <v>23910.9</v>
      </c>
      <c r="G146" s="91"/>
      <c r="H146" s="91"/>
      <c r="I146" s="152">
        <f t="shared" si="2"/>
        <v>23910.9</v>
      </c>
    </row>
    <row r="147" spans="1:9" ht="42.75" customHeight="1">
      <c r="A147" s="52" t="s">
        <v>73</v>
      </c>
      <c r="B147" s="153">
        <v>460</v>
      </c>
      <c r="C147" s="68" t="s">
        <v>105</v>
      </c>
      <c r="D147" s="69" t="s">
        <v>449</v>
      </c>
      <c r="E147" s="69"/>
      <c r="F147" s="70">
        <f>F148</f>
        <v>2043.9</v>
      </c>
      <c r="G147" s="92"/>
      <c r="H147" s="92"/>
      <c r="I147" s="152">
        <f t="shared" si="2"/>
        <v>2043.9</v>
      </c>
    </row>
    <row r="148" spans="1:9" ht="21" customHeight="1">
      <c r="A148" s="52" t="s">
        <v>314</v>
      </c>
      <c r="B148" s="153">
        <v>460</v>
      </c>
      <c r="C148" s="68" t="s">
        <v>105</v>
      </c>
      <c r="D148" s="69" t="s">
        <v>449</v>
      </c>
      <c r="E148" s="69" t="s">
        <v>313</v>
      </c>
      <c r="F148" s="89">
        <v>2043.9</v>
      </c>
      <c r="G148" s="92"/>
      <c r="H148" s="92"/>
      <c r="I148" s="152">
        <f t="shared" si="2"/>
        <v>2043.9</v>
      </c>
    </row>
    <row r="149" spans="1:9" s="10" customFormat="1" ht="40.5" customHeight="1">
      <c r="A149" s="53" t="s">
        <v>602</v>
      </c>
      <c r="B149" s="153">
        <v>460</v>
      </c>
      <c r="C149" s="159" t="s">
        <v>105</v>
      </c>
      <c r="D149" s="74" t="s">
        <v>366</v>
      </c>
      <c r="E149" s="74"/>
      <c r="F149" s="70">
        <f>SUM(F150)</f>
        <v>21867</v>
      </c>
      <c r="G149" s="92"/>
      <c r="H149" s="92"/>
      <c r="I149" s="152">
        <f t="shared" si="2"/>
        <v>21867</v>
      </c>
    </row>
    <row r="150" spans="1:9" s="10" customFormat="1" ht="24.75" customHeight="1">
      <c r="A150" s="52" t="s">
        <v>314</v>
      </c>
      <c r="B150" s="153">
        <v>460</v>
      </c>
      <c r="C150" s="159" t="s">
        <v>105</v>
      </c>
      <c r="D150" s="74" t="s">
        <v>366</v>
      </c>
      <c r="E150" s="74" t="s">
        <v>313</v>
      </c>
      <c r="F150" s="89">
        <v>21867</v>
      </c>
      <c r="G150" s="92"/>
      <c r="H150" s="92"/>
      <c r="I150" s="152">
        <f t="shared" si="2"/>
        <v>21867</v>
      </c>
    </row>
    <row r="151" spans="1:9" s="10" customFormat="1" ht="24.75" customHeight="1">
      <c r="A151" s="43" t="s">
        <v>76</v>
      </c>
      <c r="B151" s="38">
        <v>460</v>
      </c>
      <c r="C151" s="66" t="s">
        <v>105</v>
      </c>
      <c r="D151" s="67" t="s">
        <v>341</v>
      </c>
      <c r="E151" s="67"/>
      <c r="F151" s="86">
        <f>SUM(F152,F154)</f>
        <v>10624</v>
      </c>
      <c r="G151" s="92"/>
      <c r="H151" s="92"/>
      <c r="I151" s="152">
        <f t="shared" si="2"/>
        <v>10624</v>
      </c>
    </row>
    <row r="152" spans="1:9" s="10" customFormat="1" ht="46.5" customHeight="1">
      <c r="A152" s="52" t="s">
        <v>72</v>
      </c>
      <c r="B152" s="153">
        <v>460</v>
      </c>
      <c r="C152" s="68" t="s">
        <v>105</v>
      </c>
      <c r="D152" s="69" t="s">
        <v>450</v>
      </c>
      <c r="E152" s="69"/>
      <c r="F152" s="70">
        <f>F153</f>
        <v>2491</v>
      </c>
      <c r="G152" s="92"/>
      <c r="H152" s="92"/>
      <c r="I152" s="152">
        <f t="shared" si="2"/>
        <v>2491</v>
      </c>
    </row>
    <row r="153" spans="1:9" s="10" customFormat="1" ht="24.75" customHeight="1">
      <c r="A153" s="52" t="s">
        <v>314</v>
      </c>
      <c r="B153" s="153">
        <v>460</v>
      </c>
      <c r="C153" s="68" t="s">
        <v>105</v>
      </c>
      <c r="D153" s="69" t="s">
        <v>450</v>
      </c>
      <c r="E153" s="69" t="s">
        <v>313</v>
      </c>
      <c r="F153" s="70">
        <v>2491</v>
      </c>
      <c r="G153" s="92"/>
      <c r="H153" s="92"/>
      <c r="I153" s="152">
        <f t="shared" si="2"/>
        <v>2491</v>
      </c>
    </row>
    <row r="154" spans="1:9" s="10" customFormat="1" ht="39.75" customHeight="1">
      <c r="A154" s="53" t="s">
        <v>603</v>
      </c>
      <c r="B154" s="153">
        <v>460</v>
      </c>
      <c r="C154" s="159" t="s">
        <v>105</v>
      </c>
      <c r="D154" s="74" t="s">
        <v>369</v>
      </c>
      <c r="E154" s="74"/>
      <c r="F154" s="70">
        <f>SUM(F155)</f>
        <v>8133</v>
      </c>
      <c r="G154" s="92"/>
      <c r="H154" s="92"/>
      <c r="I154" s="152">
        <f t="shared" si="2"/>
        <v>8133</v>
      </c>
    </row>
    <row r="155" spans="1:9" s="10" customFormat="1" ht="24.75" customHeight="1">
      <c r="A155" s="52" t="s">
        <v>314</v>
      </c>
      <c r="B155" s="153">
        <v>460</v>
      </c>
      <c r="C155" s="159" t="s">
        <v>105</v>
      </c>
      <c r="D155" s="74" t="s">
        <v>367</v>
      </c>
      <c r="E155" s="74" t="s">
        <v>313</v>
      </c>
      <c r="F155" s="89">
        <v>8133</v>
      </c>
      <c r="G155" s="92"/>
      <c r="H155" s="92"/>
      <c r="I155" s="152">
        <f t="shared" si="2"/>
        <v>8133</v>
      </c>
    </row>
    <row r="156" spans="1:9" s="10" customFormat="1" ht="25.5" customHeight="1">
      <c r="A156" s="78" t="s">
        <v>674</v>
      </c>
      <c r="B156" s="38">
        <v>460</v>
      </c>
      <c r="C156" s="160">
        <v>1403</v>
      </c>
      <c r="D156" s="71"/>
      <c r="E156" s="71"/>
      <c r="F156" s="90">
        <v>0</v>
      </c>
      <c r="G156" s="92">
        <f>G157</f>
        <v>2300</v>
      </c>
      <c r="H156" s="92"/>
      <c r="I156" s="152">
        <f t="shared" si="2"/>
        <v>2300</v>
      </c>
    </row>
    <row r="157" spans="1:9" s="10" customFormat="1" ht="36.75" customHeight="1">
      <c r="A157" s="47" t="s">
        <v>675</v>
      </c>
      <c r="B157" s="153">
        <v>460</v>
      </c>
      <c r="C157" s="74" t="s">
        <v>673</v>
      </c>
      <c r="D157" s="74" t="s">
        <v>866</v>
      </c>
      <c r="E157" s="74" t="s">
        <v>676</v>
      </c>
      <c r="F157" s="89">
        <v>0</v>
      </c>
      <c r="G157" s="92">
        <v>2300</v>
      </c>
      <c r="H157" s="92"/>
      <c r="I157" s="152">
        <f t="shared" si="2"/>
        <v>2300</v>
      </c>
    </row>
    <row r="158" spans="1:9" s="2" customFormat="1" ht="36.75" customHeight="1">
      <c r="A158" s="39" t="s">
        <v>186</v>
      </c>
      <c r="B158" s="150">
        <v>461</v>
      </c>
      <c r="C158" s="68"/>
      <c r="D158" s="74"/>
      <c r="E158" s="74"/>
      <c r="F158" s="90">
        <f>SUM(F159)</f>
        <v>7661</v>
      </c>
      <c r="G158" s="92"/>
      <c r="H158" s="92"/>
      <c r="I158" s="152">
        <f t="shared" si="2"/>
        <v>7661</v>
      </c>
    </row>
    <row r="159" spans="1:9" s="2" customFormat="1" ht="31.5" hidden="1" customHeight="1">
      <c r="A159" s="27" t="s">
        <v>160</v>
      </c>
      <c r="B159" s="150">
        <v>461</v>
      </c>
      <c r="C159" s="161" t="s">
        <v>161</v>
      </c>
      <c r="D159" s="74"/>
      <c r="E159" s="74"/>
      <c r="F159" s="90">
        <f>SUM(F160,F168)</f>
        <v>7661</v>
      </c>
      <c r="G159" s="92"/>
      <c r="H159" s="92"/>
      <c r="I159" s="152">
        <f t="shared" si="2"/>
        <v>7661</v>
      </c>
    </row>
    <row r="160" spans="1:9" s="2" customFormat="1" ht="23.25" hidden="1" customHeight="1">
      <c r="A160" s="27" t="s">
        <v>273</v>
      </c>
      <c r="B160" s="150">
        <v>461</v>
      </c>
      <c r="C160" s="66" t="s">
        <v>330</v>
      </c>
      <c r="D160" s="67"/>
      <c r="E160" s="71"/>
      <c r="F160" s="90">
        <f>SUM(F161)</f>
        <v>5661</v>
      </c>
      <c r="G160" s="92"/>
      <c r="H160" s="92"/>
      <c r="I160" s="152">
        <f t="shared" si="2"/>
        <v>5661</v>
      </c>
    </row>
    <row r="161" spans="1:9" ht="20.25" hidden="1" customHeight="1">
      <c r="A161" s="27" t="s">
        <v>270</v>
      </c>
      <c r="B161" s="150">
        <v>461</v>
      </c>
      <c r="C161" s="66" t="s">
        <v>330</v>
      </c>
      <c r="D161" s="67" t="s">
        <v>228</v>
      </c>
      <c r="E161" s="67"/>
      <c r="F161" s="86">
        <f>SUM(F162)</f>
        <v>5661</v>
      </c>
      <c r="G161" s="92"/>
      <c r="H161" s="92"/>
      <c r="I161" s="152">
        <f t="shared" si="2"/>
        <v>5661</v>
      </c>
    </row>
    <row r="162" spans="1:9" ht="47.25" hidden="1" customHeight="1">
      <c r="A162" s="22" t="s">
        <v>141</v>
      </c>
      <c r="B162" s="155">
        <v>461</v>
      </c>
      <c r="C162" s="68" t="s">
        <v>330</v>
      </c>
      <c r="D162" s="69" t="s">
        <v>257</v>
      </c>
      <c r="E162" s="69"/>
      <c r="F162" s="70">
        <f>SUM(F163,F165)</f>
        <v>5661</v>
      </c>
      <c r="G162" s="92"/>
      <c r="H162" s="92"/>
      <c r="I162" s="152">
        <f t="shared" si="2"/>
        <v>5661</v>
      </c>
    </row>
    <row r="163" spans="1:9" ht="30" hidden="1" customHeight="1">
      <c r="A163" s="22" t="s">
        <v>194</v>
      </c>
      <c r="B163" s="155">
        <v>461</v>
      </c>
      <c r="C163" s="68" t="s">
        <v>330</v>
      </c>
      <c r="D163" s="69" t="s">
        <v>258</v>
      </c>
      <c r="E163" s="69"/>
      <c r="F163" s="70">
        <f>SUM(F164)</f>
        <v>4881</v>
      </c>
      <c r="G163" s="92"/>
      <c r="H163" s="92"/>
      <c r="I163" s="152">
        <f t="shared" si="2"/>
        <v>4881</v>
      </c>
    </row>
    <row r="164" spans="1:9" ht="31.5" hidden="1" customHeight="1">
      <c r="A164" s="22" t="s">
        <v>196</v>
      </c>
      <c r="B164" s="155">
        <v>461</v>
      </c>
      <c r="C164" s="68" t="s">
        <v>330</v>
      </c>
      <c r="D164" s="69" t="s">
        <v>258</v>
      </c>
      <c r="E164" s="69" t="s">
        <v>195</v>
      </c>
      <c r="F164" s="70">
        <v>4881</v>
      </c>
      <c r="G164" s="92"/>
      <c r="H164" s="92"/>
      <c r="I164" s="152">
        <f t="shared" si="2"/>
        <v>4881</v>
      </c>
    </row>
    <row r="165" spans="1:9" ht="27" hidden="1" customHeight="1">
      <c r="A165" s="22" t="s">
        <v>197</v>
      </c>
      <c r="B165" s="155">
        <v>461</v>
      </c>
      <c r="C165" s="68" t="s">
        <v>330</v>
      </c>
      <c r="D165" s="69" t="s">
        <v>259</v>
      </c>
      <c r="E165" s="69"/>
      <c r="F165" s="70">
        <f>SUM(F166:F167)</f>
        <v>780</v>
      </c>
      <c r="G165" s="92"/>
      <c r="H165" s="92"/>
      <c r="I165" s="152">
        <f t="shared" si="2"/>
        <v>780</v>
      </c>
    </row>
    <row r="166" spans="1:9" ht="33" hidden="1" customHeight="1">
      <c r="A166" s="22" t="s">
        <v>192</v>
      </c>
      <c r="B166" s="155">
        <v>461</v>
      </c>
      <c r="C166" s="68" t="s">
        <v>330</v>
      </c>
      <c r="D166" s="69" t="s">
        <v>259</v>
      </c>
      <c r="E166" s="69" t="s">
        <v>191</v>
      </c>
      <c r="F166" s="70">
        <v>740</v>
      </c>
      <c r="G166" s="92"/>
      <c r="H166" s="92"/>
      <c r="I166" s="152">
        <f t="shared" si="2"/>
        <v>740</v>
      </c>
    </row>
    <row r="167" spans="1:9" ht="22.5" hidden="1" customHeight="1">
      <c r="A167" s="22" t="s">
        <v>31</v>
      </c>
      <c r="B167" s="155">
        <v>461</v>
      </c>
      <c r="C167" s="68" t="s">
        <v>330</v>
      </c>
      <c r="D167" s="69" t="s">
        <v>259</v>
      </c>
      <c r="E167" s="69" t="s">
        <v>207</v>
      </c>
      <c r="F167" s="70">
        <v>40</v>
      </c>
      <c r="G167" s="92"/>
      <c r="H167" s="92"/>
      <c r="I167" s="152">
        <f t="shared" si="2"/>
        <v>40</v>
      </c>
    </row>
    <row r="168" spans="1:9" ht="33" hidden="1" customHeight="1">
      <c r="A168" s="44" t="s">
        <v>51</v>
      </c>
      <c r="B168" s="156">
        <v>461</v>
      </c>
      <c r="C168" s="157" t="s">
        <v>308</v>
      </c>
      <c r="D168" s="69"/>
      <c r="E168" s="69"/>
      <c r="F168" s="86">
        <f>F169</f>
        <v>2000</v>
      </c>
      <c r="G168" s="92"/>
      <c r="H168" s="92"/>
      <c r="I168" s="152">
        <f t="shared" si="2"/>
        <v>2000</v>
      </c>
    </row>
    <row r="169" spans="1:9" s="9" customFormat="1" ht="45.75" hidden="1" customHeight="1">
      <c r="A169" s="46" t="s">
        <v>699</v>
      </c>
      <c r="B169" s="150">
        <v>461</v>
      </c>
      <c r="C169" s="66" t="s">
        <v>308</v>
      </c>
      <c r="D169" s="67" t="s">
        <v>260</v>
      </c>
      <c r="E169" s="67"/>
      <c r="F169" s="86">
        <f>SUM(F170)</f>
        <v>2000</v>
      </c>
      <c r="G169" s="91"/>
      <c r="H169" s="91"/>
      <c r="I169" s="152">
        <f t="shared" si="2"/>
        <v>2000</v>
      </c>
    </row>
    <row r="170" spans="1:9" s="9" customFormat="1" ht="33.75" hidden="1" customHeight="1">
      <c r="A170" s="22" t="s">
        <v>381</v>
      </c>
      <c r="B170" s="155">
        <v>461</v>
      </c>
      <c r="C170" s="68" t="s">
        <v>308</v>
      </c>
      <c r="D170" s="69" t="s">
        <v>398</v>
      </c>
      <c r="E170" s="69"/>
      <c r="F170" s="70">
        <f>SUM(F171)</f>
        <v>2000</v>
      </c>
      <c r="G170" s="91"/>
      <c r="H170" s="91"/>
      <c r="I170" s="152">
        <f t="shared" si="2"/>
        <v>2000</v>
      </c>
    </row>
    <row r="171" spans="1:9" s="3" customFormat="1" ht="27.75" hidden="1" customHeight="1">
      <c r="A171" s="28" t="s">
        <v>209</v>
      </c>
      <c r="B171" s="155">
        <v>461</v>
      </c>
      <c r="C171" s="68" t="s">
        <v>308</v>
      </c>
      <c r="D171" s="69" t="s">
        <v>399</v>
      </c>
      <c r="E171" s="69"/>
      <c r="F171" s="70">
        <f>SUM(F172)</f>
        <v>2000</v>
      </c>
      <c r="G171" s="92"/>
      <c r="H171" s="92"/>
      <c r="I171" s="152">
        <f t="shared" si="2"/>
        <v>2000</v>
      </c>
    </row>
    <row r="172" spans="1:9" s="3" customFormat="1" ht="36.75" hidden="1" customHeight="1">
      <c r="A172" s="28" t="s">
        <v>192</v>
      </c>
      <c r="B172" s="155">
        <v>461</v>
      </c>
      <c r="C172" s="68" t="s">
        <v>308</v>
      </c>
      <c r="D172" s="69" t="s">
        <v>399</v>
      </c>
      <c r="E172" s="69" t="s">
        <v>191</v>
      </c>
      <c r="F172" s="70">
        <v>2000</v>
      </c>
      <c r="G172" s="92"/>
      <c r="H172" s="92"/>
      <c r="I172" s="152">
        <f t="shared" si="2"/>
        <v>2000</v>
      </c>
    </row>
    <row r="173" spans="1:9" s="3" customFormat="1" ht="33" customHeight="1">
      <c r="A173" s="27" t="s">
        <v>208</v>
      </c>
      <c r="B173" s="38">
        <v>463</v>
      </c>
      <c r="C173" s="68"/>
      <c r="D173" s="69"/>
      <c r="E173" s="69"/>
      <c r="F173" s="86">
        <f>F174</f>
        <v>5996</v>
      </c>
      <c r="G173" s="92"/>
      <c r="H173" s="92"/>
      <c r="I173" s="151">
        <f t="shared" si="2"/>
        <v>5996</v>
      </c>
    </row>
    <row r="174" spans="1:9" ht="32.25" hidden="1" customHeight="1">
      <c r="A174" s="43" t="s">
        <v>158</v>
      </c>
      <c r="B174" s="38">
        <v>463</v>
      </c>
      <c r="C174" s="66" t="s">
        <v>159</v>
      </c>
      <c r="D174" s="67"/>
      <c r="E174" s="67"/>
      <c r="F174" s="86">
        <f>F175</f>
        <v>5996</v>
      </c>
      <c r="G174" s="92"/>
      <c r="H174" s="92"/>
      <c r="I174" s="151">
        <f t="shared" si="2"/>
        <v>5996</v>
      </c>
    </row>
    <row r="175" spans="1:9" s="11" customFormat="1" ht="43.5" hidden="1" customHeight="1">
      <c r="A175" s="43" t="s">
        <v>150</v>
      </c>
      <c r="B175" s="38">
        <v>463</v>
      </c>
      <c r="C175" s="66" t="s">
        <v>193</v>
      </c>
      <c r="D175" s="67"/>
      <c r="E175" s="67"/>
      <c r="F175" s="86">
        <f>F176</f>
        <v>5996</v>
      </c>
      <c r="G175" s="91"/>
      <c r="H175" s="91"/>
      <c r="I175" s="151">
        <f t="shared" si="2"/>
        <v>5996</v>
      </c>
    </row>
    <row r="176" spans="1:9" s="2" customFormat="1" ht="39.75" hidden="1" customHeight="1">
      <c r="A176" s="43" t="s">
        <v>686</v>
      </c>
      <c r="B176" s="38">
        <v>463</v>
      </c>
      <c r="C176" s="67" t="s">
        <v>193</v>
      </c>
      <c r="D176" s="67" t="s">
        <v>261</v>
      </c>
      <c r="E176" s="69"/>
      <c r="F176" s="70">
        <f>SUM(F178)</f>
        <v>5996</v>
      </c>
      <c r="G176" s="92"/>
      <c r="H176" s="92"/>
      <c r="I176" s="152">
        <f t="shared" si="2"/>
        <v>5996</v>
      </c>
    </row>
    <row r="177" spans="1:9" s="2" customFormat="1" ht="39.75" hidden="1" customHeight="1">
      <c r="A177" s="45" t="s">
        <v>379</v>
      </c>
      <c r="B177" s="153">
        <v>463</v>
      </c>
      <c r="C177" s="69" t="s">
        <v>193</v>
      </c>
      <c r="D177" s="69" t="s">
        <v>386</v>
      </c>
      <c r="E177" s="69"/>
      <c r="F177" s="70">
        <f>SUM(F178)</f>
        <v>5996</v>
      </c>
      <c r="G177" s="92"/>
      <c r="H177" s="92"/>
      <c r="I177" s="152">
        <f t="shared" si="2"/>
        <v>5996</v>
      </c>
    </row>
    <row r="178" spans="1:9" ht="35.25" hidden="1" customHeight="1">
      <c r="A178" s="47" t="s">
        <v>178</v>
      </c>
      <c r="B178" s="153">
        <v>463</v>
      </c>
      <c r="C178" s="69" t="s">
        <v>193</v>
      </c>
      <c r="D178" s="69" t="s">
        <v>387</v>
      </c>
      <c r="E178" s="69"/>
      <c r="F178" s="70">
        <f>SUM(F179,F180,F181)</f>
        <v>5996</v>
      </c>
      <c r="G178" s="92"/>
      <c r="H178" s="92"/>
      <c r="I178" s="152">
        <f t="shared" si="2"/>
        <v>5996</v>
      </c>
    </row>
    <row r="179" spans="1:9" ht="29.25" hidden="1" customHeight="1">
      <c r="A179" s="22" t="s">
        <v>146</v>
      </c>
      <c r="B179" s="153">
        <v>463</v>
      </c>
      <c r="C179" s="69" t="s">
        <v>193</v>
      </c>
      <c r="D179" s="69" t="s">
        <v>387</v>
      </c>
      <c r="E179" s="69" t="s">
        <v>143</v>
      </c>
      <c r="F179" s="70">
        <v>4758</v>
      </c>
      <c r="G179" s="92"/>
      <c r="H179" s="92"/>
      <c r="I179" s="152">
        <f t="shared" si="2"/>
        <v>4758</v>
      </c>
    </row>
    <row r="180" spans="1:9" s="2" customFormat="1" ht="39" hidden="1" customHeight="1">
      <c r="A180" s="22" t="s">
        <v>192</v>
      </c>
      <c r="B180" s="153">
        <v>463</v>
      </c>
      <c r="C180" s="74" t="s">
        <v>193</v>
      </c>
      <c r="D180" s="69" t="s">
        <v>387</v>
      </c>
      <c r="E180" s="74" t="s">
        <v>191</v>
      </c>
      <c r="F180" s="89">
        <v>1218</v>
      </c>
      <c r="G180" s="92"/>
      <c r="H180" s="92"/>
      <c r="I180" s="152">
        <f t="shared" si="2"/>
        <v>1218</v>
      </c>
    </row>
    <row r="181" spans="1:9" s="2" customFormat="1" ht="24" hidden="1" customHeight="1">
      <c r="A181" s="22" t="s">
        <v>31</v>
      </c>
      <c r="B181" s="155">
        <v>463</v>
      </c>
      <c r="C181" s="74" t="s">
        <v>193</v>
      </c>
      <c r="D181" s="69" t="s">
        <v>387</v>
      </c>
      <c r="E181" s="69" t="s">
        <v>207</v>
      </c>
      <c r="F181" s="89">
        <v>20</v>
      </c>
      <c r="G181" s="92"/>
      <c r="H181" s="92"/>
      <c r="I181" s="152">
        <f t="shared" si="2"/>
        <v>20</v>
      </c>
    </row>
    <row r="182" spans="1:9" s="2" customFormat="1" ht="30.75" customHeight="1">
      <c r="A182" s="56" t="s">
        <v>556</v>
      </c>
      <c r="B182" s="162">
        <v>464</v>
      </c>
      <c r="C182" s="163"/>
      <c r="D182" s="69"/>
      <c r="E182" s="74"/>
      <c r="F182" s="90">
        <f>F187+F201+F183</f>
        <v>30983.1</v>
      </c>
      <c r="G182" s="91">
        <f>G187+G197</f>
        <v>2592.6</v>
      </c>
      <c r="H182" s="91">
        <f>H187</f>
        <v>10000</v>
      </c>
      <c r="I182" s="151">
        <f>F182+G182+H182</f>
        <v>43575.7</v>
      </c>
    </row>
    <row r="183" spans="1:9" s="2" customFormat="1" ht="39" hidden="1" customHeight="1">
      <c r="A183" s="27" t="s">
        <v>64</v>
      </c>
      <c r="B183" s="162">
        <v>464</v>
      </c>
      <c r="C183" s="67" t="s">
        <v>63</v>
      </c>
      <c r="D183" s="69"/>
      <c r="E183" s="74"/>
      <c r="F183" s="90">
        <f>F184</f>
        <v>0</v>
      </c>
      <c r="G183" s="91"/>
      <c r="H183" s="91"/>
      <c r="I183" s="151">
        <f t="shared" ref="I183:I193" si="3">F183+G183+H183</f>
        <v>0</v>
      </c>
    </row>
    <row r="184" spans="1:9" s="2" customFormat="1" ht="48.75" hidden="1" customHeight="1">
      <c r="A184" s="57" t="s">
        <v>501</v>
      </c>
      <c r="B184" s="162">
        <v>464</v>
      </c>
      <c r="C184" s="67" t="s">
        <v>63</v>
      </c>
      <c r="D184" s="75" t="s">
        <v>558</v>
      </c>
      <c r="E184" s="74"/>
      <c r="F184" s="90">
        <f>F185</f>
        <v>0</v>
      </c>
      <c r="G184" s="91"/>
      <c r="H184" s="91"/>
      <c r="I184" s="151">
        <f t="shared" si="3"/>
        <v>0</v>
      </c>
    </row>
    <row r="185" spans="1:9" s="2" customFormat="1" ht="39" hidden="1" customHeight="1">
      <c r="A185" s="58" t="s">
        <v>557</v>
      </c>
      <c r="B185" s="164">
        <v>464</v>
      </c>
      <c r="C185" s="69" t="s">
        <v>63</v>
      </c>
      <c r="D185" s="75" t="s">
        <v>558</v>
      </c>
      <c r="E185" s="75"/>
      <c r="F185" s="93">
        <f>F186</f>
        <v>0</v>
      </c>
      <c r="G185" s="91"/>
      <c r="H185" s="91"/>
      <c r="I185" s="151">
        <f t="shared" si="3"/>
        <v>0</v>
      </c>
    </row>
    <row r="186" spans="1:9" s="2" customFormat="1" ht="39" hidden="1" customHeight="1">
      <c r="A186" s="59" t="s">
        <v>192</v>
      </c>
      <c r="B186" s="164">
        <v>464</v>
      </c>
      <c r="C186" s="69" t="s">
        <v>63</v>
      </c>
      <c r="D186" s="75" t="s">
        <v>558</v>
      </c>
      <c r="E186" s="75" t="s">
        <v>191</v>
      </c>
      <c r="F186" s="93">
        <v>0</v>
      </c>
      <c r="G186" s="91"/>
      <c r="H186" s="91"/>
      <c r="I186" s="151">
        <f t="shared" si="3"/>
        <v>0</v>
      </c>
    </row>
    <row r="187" spans="1:9" s="2" customFormat="1" ht="27" customHeight="1">
      <c r="A187" s="57" t="s">
        <v>288</v>
      </c>
      <c r="B187" s="162">
        <v>464</v>
      </c>
      <c r="C187" s="165" t="s">
        <v>333</v>
      </c>
      <c r="D187" s="165"/>
      <c r="E187" s="75"/>
      <c r="F187" s="166">
        <f t="shared" ref="F187:H188" si="4">F188</f>
        <v>16815</v>
      </c>
      <c r="G187" s="91">
        <f t="shared" si="4"/>
        <v>550</v>
      </c>
      <c r="H187" s="91">
        <f t="shared" si="4"/>
        <v>10000</v>
      </c>
      <c r="I187" s="151">
        <f t="shared" si="3"/>
        <v>27365</v>
      </c>
    </row>
    <row r="188" spans="1:9" s="2" customFormat="1" ht="43.5" customHeight="1">
      <c r="A188" s="57" t="s">
        <v>696</v>
      </c>
      <c r="B188" s="162">
        <v>464</v>
      </c>
      <c r="C188" s="165" t="s">
        <v>333</v>
      </c>
      <c r="D188" s="75"/>
      <c r="E188" s="75"/>
      <c r="F188" s="166">
        <f t="shared" si="4"/>
        <v>16815</v>
      </c>
      <c r="G188" s="91">
        <f t="shared" si="4"/>
        <v>550</v>
      </c>
      <c r="H188" s="91">
        <f t="shared" si="4"/>
        <v>10000</v>
      </c>
      <c r="I188" s="151">
        <f t="shared" si="3"/>
        <v>27365</v>
      </c>
    </row>
    <row r="189" spans="1:9" s="2" customFormat="1" ht="39" customHeight="1">
      <c r="A189" s="58" t="s">
        <v>502</v>
      </c>
      <c r="B189" s="164">
        <v>464</v>
      </c>
      <c r="C189" s="103" t="s">
        <v>112</v>
      </c>
      <c r="D189" s="75" t="s">
        <v>264</v>
      </c>
      <c r="E189" s="75"/>
      <c r="F189" s="93">
        <f>F190+F195</f>
        <v>16815</v>
      </c>
      <c r="G189" s="92">
        <v>550</v>
      </c>
      <c r="H189" s="92">
        <f>H190</f>
        <v>10000</v>
      </c>
      <c r="I189" s="152">
        <f t="shared" si="3"/>
        <v>27365</v>
      </c>
    </row>
    <row r="190" spans="1:9" s="2" customFormat="1" ht="24" customHeight="1">
      <c r="A190" s="60" t="s">
        <v>503</v>
      </c>
      <c r="B190" s="164">
        <v>464</v>
      </c>
      <c r="C190" s="103" t="s">
        <v>112</v>
      </c>
      <c r="D190" s="75" t="s">
        <v>737</v>
      </c>
      <c r="E190" s="75"/>
      <c r="F190" s="93">
        <f>F191+F192+F193+F194</f>
        <v>16315</v>
      </c>
      <c r="G190" s="92">
        <f>G191+G192</f>
        <v>550</v>
      </c>
      <c r="H190" s="92">
        <f>H191+H192+H193</f>
        <v>10000</v>
      </c>
      <c r="I190" s="152">
        <f t="shared" si="3"/>
        <v>26865</v>
      </c>
    </row>
    <row r="191" spans="1:9" s="2" customFormat="1" ht="39" customHeight="1">
      <c r="A191" s="59" t="s">
        <v>192</v>
      </c>
      <c r="B191" s="164">
        <v>464</v>
      </c>
      <c r="C191" s="103" t="s">
        <v>112</v>
      </c>
      <c r="D191" s="75" t="s">
        <v>406</v>
      </c>
      <c r="E191" s="75" t="s">
        <v>191</v>
      </c>
      <c r="F191" s="93">
        <v>10815</v>
      </c>
      <c r="G191" s="92">
        <v>3550</v>
      </c>
      <c r="H191" s="92">
        <v>3942</v>
      </c>
      <c r="I191" s="152">
        <f t="shared" si="3"/>
        <v>18307</v>
      </c>
    </row>
    <row r="192" spans="1:9" s="2" customFormat="1" ht="29.25" customHeight="1">
      <c r="A192" s="28" t="s">
        <v>745</v>
      </c>
      <c r="B192" s="155">
        <v>464</v>
      </c>
      <c r="C192" s="101" t="s">
        <v>112</v>
      </c>
      <c r="D192" s="69" t="s">
        <v>506</v>
      </c>
      <c r="E192" s="75" t="s">
        <v>585</v>
      </c>
      <c r="F192" s="93">
        <v>3000</v>
      </c>
      <c r="G192" s="92">
        <v>-3000</v>
      </c>
      <c r="H192" s="92">
        <v>4500</v>
      </c>
      <c r="I192" s="152">
        <f t="shared" si="3"/>
        <v>4500</v>
      </c>
    </row>
    <row r="193" spans="1:9" s="2" customFormat="1" ht="29.25" customHeight="1">
      <c r="A193" s="28" t="s">
        <v>744</v>
      </c>
      <c r="B193" s="155">
        <v>464</v>
      </c>
      <c r="C193" s="101" t="s">
        <v>112</v>
      </c>
      <c r="D193" s="69" t="s">
        <v>743</v>
      </c>
      <c r="E193" s="75" t="s">
        <v>191</v>
      </c>
      <c r="F193" s="93">
        <v>2000</v>
      </c>
      <c r="G193" s="92"/>
      <c r="H193" s="92">
        <v>1558</v>
      </c>
      <c r="I193" s="152">
        <f t="shared" si="3"/>
        <v>3558</v>
      </c>
    </row>
    <row r="194" spans="1:9" s="2" customFormat="1" ht="29.25" customHeight="1">
      <c r="A194" s="28" t="s">
        <v>735</v>
      </c>
      <c r="B194" s="155">
        <v>464</v>
      </c>
      <c r="C194" s="101" t="s">
        <v>112</v>
      </c>
      <c r="D194" s="69" t="s">
        <v>736</v>
      </c>
      <c r="E194" s="75" t="s">
        <v>191</v>
      </c>
      <c r="F194" s="93">
        <v>500</v>
      </c>
      <c r="G194" s="92"/>
      <c r="H194" s="92"/>
      <c r="I194" s="152">
        <f t="shared" si="2"/>
        <v>500</v>
      </c>
    </row>
    <row r="195" spans="1:9" ht="24.75" customHeight="1">
      <c r="A195" s="28" t="s">
        <v>209</v>
      </c>
      <c r="B195" s="164">
        <v>464</v>
      </c>
      <c r="C195" s="101" t="s">
        <v>112</v>
      </c>
      <c r="D195" s="69" t="s">
        <v>507</v>
      </c>
      <c r="E195" s="69"/>
      <c r="F195" s="70">
        <f>F196</f>
        <v>500</v>
      </c>
      <c r="G195" s="92"/>
      <c r="H195" s="92"/>
      <c r="I195" s="152">
        <f t="shared" si="2"/>
        <v>500</v>
      </c>
    </row>
    <row r="196" spans="1:9" ht="36" customHeight="1">
      <c r="A196" s="28" t="s">
        <v>192</v>
      </c>
      <c r="B196" s="164">
        <v>464</v>
      </c>
      <c r="C196" s="101" t="s">
        <v>112</v>
      </c>
      <c r="D196" s="69" t="s">
        <v>507</v>
      </c>
      <c r="E196" s="69" t="s">
        <v>191</v>
      </c>
      <c r="F196" s="70">
        <v>500</v>
      </c>
      <c r="G196" s="92"/>
      <c r="H196" s="92"/>
      <c r="I196" s="152">
        <f t="shared" si="2"/>
        <v>500</v>
      </c>
    </row>
    <row r="197" spans="1:9" s="2" customFormat="1" ht="21.75" customHeight="1">
      <c r="A197" s="61" t="s">
        <v>593</v>
      </c>
      <c r="B197" s="162">
        <v>464</v>
      </c>
      <c r="C197" s="82" t="s">
        <v>583</v>
      </c>
      <c r="D197" s="75"/>
      <c r="E197" s="75"/>
      <c r="F197" s="166">
        <f>F201</f>
        <v>14168.1</v>
      </c>
      <c r="G197" s="91">
        <f>G201+G199</f>
        <v>2042.6</v>
      </c>
      <c r="H197" s="91"/>
      <c r="I197" s="151">
        <f t="shared" si="2"/>
        <v>16210.7</v>
      </c>
    </row>
    <row r="198" spans="1:9" s="2" customFormat="1" ht="27.75" customHeight="1">
      <c r="A198" s="28" t="s">
        <v>209</v>
      </c>
      <c r="B198" s="164">
        <v>464</v>
      </c>
      <c r="C198" s="101" t="s">
        <v>583</v>
      </c>
      <c r="D198" s="69" t="s">
        <v>507</v>
      </c>
      <c r="E198" s="75"/>
      <c r="F198" s="166"/>
      <c r="G198" s="92">
        <v>560</v>
      </c>
      <c r="H198" s="92"/>
      <c r="I198" s="152">
        <f t="shared" si="2"/>
        <v>560</v>
      </c>
    </row>
    <row r="199" spans="1:9" s="2" customFormat="1" ht="28.5" customHeight="1">
      <c r="A199" s="28" t="s">
        <v>192</v>
      </c>
      <c r="B199" s="164">
        <v>464</v>
      </c>
      <c r="C199" s="101" t="s">
        <v>583</v>
      </c>
      <c r="D199" s="69" t="s">
        <v>507</v>
      </c>
      <c r="E199" s="75" t="s">
        <v>191</v>
      </c>
      <c r="F199" s="166"/>
      <c r="G199" s="92">
        <v>560</v>
      </c>
      <c r="H199" s="92"/>
      <c r="I199" s="152">
        <f t="shared" si="2"/>
        <v>560</v>
      </c>
    </row>
    <row r="200" spans="1:9" s="2" customFormat="1" ht="30.75" customHeight="1">
      <c r="A200" s="27" t="s">
        <v>703</v>
      </c>
      <c r="B200" s="164">
        <v>464</v>
      </c>
      <c r="C200" s="101" t="s">
        <v>583</v>
      </c>
      <c r="D200" s="69" t="s">
        <v>591</v>
      </c>
      <c r="E200" s="69"/>
      <c r="F200" s="93">
        <f>F201</f>
        <v>14168.1</v>
      </c>
      <c r="G200" s="92">
        <f>G201</f>
        <v>1482.6</v>
      </c>
      <c r="H200" s="92"/>
      <c r="I200" s="152">
        <f t="shared" si="2"/>
        <v>15650.7</v>
      </c>
    </row>
    <row r="201" spans="1:9" s="2" customFormat="1" ht="39" customHeight="1">
      <c r="A201" s="27" t="s">
        <v>582</v>
      </c>
      <c r="B201" s="164">
        <v>464</v>
      </c>
      <c r="C201" s="101" t="s">
        <v>583</v>
      </c>
      <c r="D201" s="69" t="s">
        <v>584</v>
      </c>
      <c r="E201" s="69"/>
      <c r="F201" s="93">
        <f>F202+F203</f>
        <v>14168.1</v>
      </c>
      <c r="G201" s="92">
        <f>G202+G203</f>
        <v>1482.6</v>
      </c>
      <c r="H201" s="92"/>
      <c r="I201" s="152">
        <f t="shared" si="2"/>
        <v>15650.7</v>
      </c>
    </row>
    <row r="202" spans="1:9" s="2" customFormat="1" ht="39" customHeight="1">
      <c r="A202" s="22" t="s">
        <v>704</v>
      </c>
      <c r="B202" s="164">
        <v>464</v>
      </c>
      <c r="C202" s="101" t="s">
        <v>583</v>
      </c>
      <c r="D202" s="69" t="s">
        <v>584</v>
      </c>
      <c r="E202" s="69" t="s">
        <v>191</v>
      </c>
      <c r="F202" s="93">
        <v>2210</v>
      </c>
      <c r="G202" s="92">
        <v>-1110</v>
      </c>
      <c r="H202" s="92"/>
      <c r="I202" s="152">
        <f t="shared" si="2"/>
        <v>1100</v>
      </c>
    </row>
    <row r="203" spans="1:9" s="2" customFormat="1" ht="24.75" customHeight="1">
      <c r="A203" s="22" t="s">
        <v>653</v>
      </c>
      <c r="B203" s="164">
        <v>464</v>
      </c>
      <c r="C203" s="101" t="s">
        <v>583</v>
      </c>
      <c r="D203" s="69" t="s">
        <v>584</v>
      </c>
      <c r="E203" s="69" t="s">
        <v>191</v>
      </c>
      <c r="F203" s="93">
        <v>11958.1</v>
      </c>
      <c r="G203" s="92">
        <v>2592.6</v>
      </c>
      <c r="H203" s="92"/>
      <c r="I203" s="152">
        <f t="shared" si="2"/>
        <v>14550.7</v>
      </c>
    </row>
    <row r="204" spans="1:9" ht="35.25" customHeight="1">
      <c r="A204" s="39" t="s">
        <v>328</v>
      </c>
      <c r="B204" s="150">
        <v>466</v>
      </c>
      <c r="C204" s="68"/>
      <c r="D204" s="69"/>
      <c r="E204" s="69"/>
      <c r="F204" s="86">
        <f>F205+F221+F252+F255+F262+F274+F218+F258</f>
        <v>95557.5</v>
      </c>
      <c r="G204" s="86">
        <f>G205+G221+G252+G255+G262+G274+G218+G258</f>
        <v>1400.67</v>
      </c>
      <c r="H204" s="86"/>
      <c r="I204" s="151">
        <f t="shared" si="2"/>
        <v>96958.17</v>
      </c>
    </row>
    <row r="205" spans="1:9" ht="27.75" customHeight="1">
      <c r="A205" s="27" t="s">
        <v>115</v>
      </c>
      <c r="B205" s="150">
        <v>466</v>
      </c>
      <c r="C205" s="66" t="s">
        <v>116</v>
      </c>
      <c r="D205" s="67"/>
      <c r="E205" s="67"/>
      <c r="F205" s="86">
        <f>SUM(F206)+F213</f>
        <v>64299.8</v>
      </c>
      <c r="G205" s="92"/>
      <c r="H205" s="92"/>
      <c r="I205" s="152">
        <f t="shared" si="2"/>
        <v>64299.8</v>
      </c>
    </row>
    <row r="206" spans="1:9" ht="33" hidden="1" customHeight="1">
      <c r="A206" s="27" t="s">
        <v>687</v>
      </c>
      <c r="B206" s="150">
        <v>466</v>
      </c>
      <c r="C206" s="66" t="s">
        <v>116</v>
      </c>
      <c r="D206" s="67" t="s">
        <v>262</v>
      </c>
      <c r="E206" s="67"/>
      <c r="F206" s="86">
        <f>SUM(F208,F210,F212)</f>
        <v>64299.8</v>
      </c>
      <c r="G206" s="92"/>
      <c r="H206" s="92"/>
      <c r="I206" s="152">
        <f t="shared" si="2"/>
        <v>64299.8</v>
      </c>
    </row>
    <row r="207" spans="1:9" ht="31.5" hidden="1" customHeight="1">
      <c r="A207" s="45" t="s">
        <v>524</v>
      </c>
      <c r="B207" s="155">
        <v>466</v>
      </c>
      <c r="C207" s="68" t="s">
        <v>116</v>
      </c>
      <c r="D207" s="69" t="s">
        <v>396</v>
      </c>
      <c r="E207" s="67"/>
      <c r="F207" s="86">
        <f>SUM(F208,F210)</f>
        <v>18872</v>
      </c>
      <c r="G207" s="92"/>
      <c r="H207" s="92"/>
      <c r="I207" s="152">
        <f t="shared" si="2"/>
        <v>18872</v>
      </c>
    </row>
    <row r="208" spans="1:9" ht="30.75" hidden="1" customHeight="1">
      <c r="A208" s="48" t="s">
        <v>395</v>
      </c>
      <c r="B208" s="155">
        <v>466</v>
      </c>
      <c r="C208" s="68" t="s">
        <v>116</v>
      </c>
      <c r="D208" s="69" t="s">
        <v>397</v>
      </c>
      <c r="E208" s="69"/>
      <c r="F208" s="70">
        <f>SUM(F209)</f>
        <v>16372</v>
      </c>
      <c r="G208" s="92"/>
      <c r="H208" s="92"/>
      <c r="I208" s="152">
        <f t="shared" ref="I208:I271" si="5">F208+G208</f>
        <v>16372</v>
      </c>
    </row>
    <row r="209" spans="1:9" ht="32.25" hidden="1" customHeight="1">
      <c r="A209" s="22" t="s">
        <v>192</v>
      </c>
      <c r="B209" s="155">
        <v>466</v>
      </c>
      <c r="C209" s="68" t="s">
        <v>116</v>
      </c>
      <c r="D209" s="69" t="s">
        <v>397</v>
      </c>
      <c r="E209" s="69" t="s">
        <v>191</v>
      </c>
      <c r="F209" s="70">
        <v>16372</v>
      </c>
      <c r="G209" s="92"/>
      <c r="H209" s="92"/>
      <c r="I209" s="152">
        <f t="shared" si="5"/>
        <v>16372</v>
      </c>
    </row>
    <row r="210" spans="1:9" ht="32.25" hidden="1" customHeight="1">
      <c r="A210" s="22" t="s">
        <v>15</v>
      </c>
      <c r="B210" s="155">
        <v>466</v>
      </c>
      <c r="C210" s="68" t="s">
        <v>116</v>
      </c>
      <c r="D210" s="69" t="s">
        <v>446</v>
      </c>
      <c r="E210" s="69"/>
      <c r="F210" s="70">
        <f>F211</f>
        <v>2500</v>
      </c>
      <c r="G210" s="92"/>
      <c r="H210" s="92"/>
      <c r="I210" s="152">
        <f t="shared" si="5"/>
        <v>2500</v>
      </c>
    </row>
    <row r="211" spans="1:9" ht="32.25" hidden="1" customHeight="1">
      <c r="A211" s="22" t="s">
        <v>192</v>
      </c>
      <c r="B211" s="155">
        <v>466</v>
      </c>
      <c r="C211" s="68" t="s">
        <v>116</v>
      </c>
      <c r="D211" s="69" t="s">
        <v>446</v>
      </c>
      <c r="E211" s="69" t="s">
        <v>191</v>
      </c>
      <c r="F211" s="70">
        <v>2500</v>
      </c>
      <c r="G211" s="92"/>
      <c r="H211" s="92"/>
      <c r="I211" s="152">
        <f t="shared" si="5"/>
        <v>2500</v>
      </c>
    </row>
    <row r="212" spans="1:9" ht="45.75" hidden="1" customHeight="1">
      <c r="A212" s="22" t="s">
        <v>587</v>
      </c>
      <c r="B212" s="155">
        <v>466</v>
      </c>
      <c r="C212" s="68" t="s">
        <v>116</v>
      </c>
      <c r="D212" s="69" t="s">
        <v>588</v>
      </c>
      <c r="E212" s="69" t="s">
        <v>191</v>
      </c>
      <c r="F212" s="70">
        <v>45427.8</v>
      </c>
      <c r="G212" s="92"/>
      <c r="H212" s="92"/>
      <c r="I212" s="152">
        <f t="shared" si="5"/>
        <v>45427.8</v>
      </c>
    </row>
    <row r="213" spans="1:9" ht="39" hidden="1" customHeight="1">
      <c r="A213" s="27" t="s">
        <v>626</v>
      </c>
      <c r="B213" s="150">
        <v>466</v>
      </c>
      <c r="C213" s="66" t="s">
        <v>116</v>
      </c>
      <c r="D213" s="67" t="s">
        <v>628</v>
      </c>
      <c r="E213" s="67"/>
      <c r="F213" s="86">
        <f>F215</f>
        <v>0</v>
      </c>
      <c r="G213" s="92"/>
      <c r="H213" s="92"/>
      <c r="I213" s="152">
        <f t="shared" si="5"/>
        <v>0</v>
      </c>
    </row>
    <row r="214" spans="1:9" ht="35.25" hidden="1" customHeight="1">
      <c r="A214" s="27" t="s">
        <v>665</v>
      </c>
      <c r="B214" s="155">
        <v>466</v>
      </c>
      <c r="C214" s="68" t="s">
        <v>116</v>
      </c>
      <c r="D214" s="69" t="s">
        <v>628</v>
      </c>
      <c r="E214" s="67"/>
      <c r="F214" s="86">
        <f>F215</f>
        <v>0</v>
      </c>
      <c r="G214" s="92"/>
      <c r="H214" s="92"/>
      <c r="I214" s="152">
        <f t="shared" si="5"/>
        <v>0</v>
      </c>
    </row>
    <row r="215" spans="1:9" ht="39" hidden="1" customHeight="1">
      <c r="A215" s="22" t="s">
        <v>627</v>
      </c>
      <c r="B215" s="155">
        <v>466</v>
      </c>
      <c r="C215" s="68" t="s">
        <v>116</v>
      </c>
      <c r="D215" s="69" t="s">
        <v>629</v>
      </c>
      <c r="E215" s="69"/>
      <c r="F215" s="70">
        <f>F216</f>
        <v>0</v>
      </c>
      <c r="G215" s="92"/>
      <c r="H215" s="92"/>
      <c r="I215" s="152">
        <f t="shared" si="5"/>
        <v>0</v>
      </c>
    </row>
    <row r="216" spans="1:9" ht="45.75" hidden="1" customHeight="1">
      <c r="A216" s="22" t="s">
        <v>192</v>
      </c>
      <c r="B216" s="155">
        <v>466</v>
      </c>
      <c r="C216" s="68" t="s">
        <v>116</v>
      </c>
      <c r="D216" s="69" t="s">
        <v>629</v>
      </c>
      <c r="E216" s="69" t="s">
        <v>191</v>
      </c>
      <c r="F216" s="70">
        <v>0</v>
      </c>
      <c r="G216" s="92"/>
      <c r="H216" s="92"/>
      <c r="I216" s="152">
        <f t="shared" si="5"/>
        <v>0</v>
      </c>
    </row>
    <row r="217" spans="1:9" ht="45.75" customHeight="1">
      <c r="A217" s="46" t="s">
        <v>699</v>
      </c>
      <c r="B217" s="150">
        <v>466</v>
      </c>
      <c r="C217" s="66" t="s">
        <v>308</v>
      </c>
      <c r="D217" s="67" t="s">
        <v>260</v>
      </c>
      <c r="E217" s="69"/>
      <c r="F217" s="86">
        <f>F218</f>
        <v>3500</v>
      </c>
      <c r="G217" s="92"/>
      <c r="H217" s="92"/>
      <c r="I217" s="152">
        <f t="shared" si="5"/>
        <v>3500</v>
      </c>
    </row>
    <row r="218" spans="1:9" ht="32.25" customHeight="1">
      <c r="A218" s="27" t="s">
        <v>381</v>
      </c>
      <c r="B218" s="150">
        <v>466</v>
      </c>
      <c r="C218" s="66" t="s">
        <v>308</v>
      </c>
      <c r="D218" s="67" t="s">
        <v>701</v>
      </c>
      <c r="E218" s="67"/>
      <c r="F218" s="86">
        <f>F219</f>
        <v>3500</v>
      </c>
      <c r="G218" s="92"/>
      <c r="H218" s="92"/>
      <c r="I218" s="152">
        <f t="shared" si="5"/>
        <v>3500</v>
      </c>
    </row>
    <row r="219" spans="1:9" ht="26.25" customHeight="1">
      <c r="A219" s="28" t="s">
        <v>700</v>
      </c>
      <c r="B219" s="155">
        <v>466</v>
      </c>
      <c r="C219" s="68" t="s">
        <v>308</v>
      </c>
      <c r="D219" s="69" t="s">
        <v>702</v>
      </c>
      <c r="E219" s="69"/>
      <c r="F219" s="70">
        <f>F220</f>
        <v>3500</v>
      </c>
      <c r="G219" s="92"/>
      <c r="H219" s="92"/>
      <c r="I219" s="152">
        <f t="shared" si="5"/>
        <v>3500</v>
      </c>
    </row>
    <row r="220" spans="1:9" ht="36.75" customHeight="1">
      <c r="A220" s="28" t="s">
        <v>192</v>
      </c>
      <c r="B220" s="155">
        <v>466</v>
      </c>
      <c r="C220" s="68" t="s">
        <v>308</v>
      </c>
      <c r="D220" s="69" t="s">
        <v>702</v>
      </c>
      <c r="E220" s="69" t="s">
        <v>191</v>
      </c>
      <c r="F220" s="70">
        <v>3500</v>
      </c>
      <c r="G220" s="92"/>
      <c r="H220" s="92"/>
      <c r="I220" s="152">
        <f t="shared" si="5"/>
        <v>3500</v>
      </c>
    </row>
    <row r="221" spans="1:9" ht="32.25" customHeight="1">
      <c r="A221" s="27" t="s">
        <v>630</v>
      </c>
      <c r="B221" s="155">
        <v>466</v>
      </c>
      <c r="C221" s="66" t="s">
        <v>332</v>
      </c>
      <c r="D221" s="69"/>
      <c r="E221" s="69"/>
      <c r="F221" s="86">
        <f>F222+F238+F244</f>
        <v>21350</v>
      </c>
      <c r="G221" s="86">
        <f>G222+G238+G244</f>
        <v>1064</v>
      </c>
      <c r="H221" s="86"/>
      <c r="I221" s="152">
        <f t="shared" si="5"/>
        <v>22414</v>
      </c>
    </row>
    <row r="222" spans="1:9" ht="24" customHeight="1">
      <c r="A222" s="27" t="s">
        <v>64</v>
      </c>
      <c r="B222" s="155">
        <v>466</v>
      </c>
      <c r="C222" s="67" t="s">
        <v>63</v>
      </c>
      <c r="D222" s="69"/>
      <c r="E222" s="69"/>
      <c r="F222" s="86">
        <f>F223</f>
        <v>14900</v>
      </c>
      <c r="G222" s="92"/>
      <c r="H222" s="92"/>
      <c r="I222" s="152">
        <f t="shared" si="5"/>
        <v>14900</v>
      </c>
    </row>
    <row r="223" spans="1:9" ht="50.25" hidden="1" customHeight="1">
      <c r="A223" s="57" t="s">
        <v>696</v>
      </c>
      <c r="B223" s="164">
        <v>466</v>
      </c>
      <c r="C223" s="75" t="s">
        <v>63</v>
      </c>
      <c r="D223" s="69"/>
      <c r="E223" s="69"/>
      <c r="F223" s="86">
        <f>F224+F235</f>
        <v>14900</v>
      </c>
      <c r="G223" s="92"/>
      <c r="H223" s="92"/>
      <c r="I223" s="152">
        <f t="shared" si="5"/>
        <v>14900</v>
      </c>
    </row>
    <row r="224" spans="1:9" ht="56.25" hidden="1" customHeight="1">
      <c r="A224" s="27" t="s">
        <v>485</v>
      </c>
      <c r="B224" s="155">
        <v>466</v>
      </c>
      <c r="C224" s="67" t="s">
        <v>63</v>
      </c>
      <c r="D224" s="67" t="s">
        <v>486</v>
      </c>
      <c r="E224" s="69"/>
      <c r="F224" s="86">
        <f>SUM(F225)</f>
        <v>3800</v>
      </c>
      <c r="G224" s="92"/>
      <c r="H224" s="92"/>
      <c r="I224" s="152">
        <f t="shared" si="5"/>
        <v>3800</v>
      </c>
    </row>
    <row r="225" spans="1:9" ht="32.25" hidden="1" customHeight="1">
      <c r="A225" s="22" t="s">
        <v>487</v>
      </c>
      <c r="B225" s="155">
        <v>466</v>
      </c>
      <c r="C225" s="69" t="s">
        <v>63</v>
      </c>
      <c r="D225" s="69" t="s">
        <v>488</v>
      </c>
      <c r="E225" s="69"/>
      <c r="F225" s="70">
        <f>SUM(F226)</f>
        <v>3800</v>
      </c>
      <c r="G225" s="92"/>
      <c r="H225" s="92"/>
      <c r="I225" s="152">
        <f t="shared" si="5"/>
        <v>3800</v>
      </c>
    </row>
    <row r="226" spans="1:9" ht="32.25" hidden="1" customHeight="1">
      <c r="A226" s="47" t="s">
        <v>489</v>
      </c>
      <c r="B226" s="155">
        <v>466</v>
      </c>
      <c r="C226" s="69" t="s">
        <v>63</v>
      </c>
      <c r="D226" s="69" t="s">
        <v>490</v>
      </c>
      <c r="E226" s="69"/>
      <c r="F226" s="70">
        <f>SUM(F227)</f>
        <v>3800</v>
      </c>
      <c r="G226" s="92"/>
      <c r="H226" s="92"/>
      <c r="I226" s="152">
        <f t="shared" si="5"/>
        <v>3800</v>
      </c>
    </row>
    <row r="227" spans="1:9" ht="40.5" hidden="1" customHeight="1">
      <c r="A227" s="22" t="s">
        <v>549</v>
      </c>
      <c r="B227" s="155">
        <v>466</v>
      </c>
      <c r="C227" s="69" t="s">
        <v>63</v>
      </c>
      <c r="D227" s="69" t="s">
        <v>490</v>
      </c>
      <c r="E227" s="69" t="s">
        <v>585</v>
      </c>
      <c r="F227" s="70">
        <v>3800</v>
      </c>
      <c r="G227" s="92"/>
      <c r="H227" s="92"/>
      <c r="I227" s="152">
        <f t="shared" si="5"/>
        <v>3800</v>
      </c>
    </row>
    <row r="228" spans="1:9" ht="40.5" hidden="1" customHeight="1">
      <c r="A228" s="27" t="s">
        <v>626</v>
      </c>
      <c r="B228" s="150">
        <v>466</v>
      </c>
      <c r="C228" s="67" t="s">
        <v>63</v>
      </c>
      <c r="D228" s="67" t="s">
        <v>667</v>
      </c>
      <c r="E228" s="67"/>
      <c r="F228" s="86">
        <v>0</v>
      </c>
      <c r="G228" s="92"/>
      <c r="H228" s="92"/>
      <c r="I228" s="152">
        <f t="shared" si="5"/>
        <v>0</v>
      </c>
    </row>
    <row r="229" spans="1:9" ht="40.5" hidden="1" customHeight="1">
      <c r="A229" s="27" t="s">
        <v>662</v>
      </c>
      <c r="B229" s="155">
        <v>466</v>
      </c>
      <c r="C229" s="69" t="s">
        <v>63</v>
      </c>
      <c r="D229" s="67" t="s">
        <v>663</v>
      </c>
      <c r="E229" s="67"/>
      <c r="F229" s="86">
        <f>F230</f>
        <v>0</v>
      </c>
      <c r="G229" s="92"/>
      <c r="H229" s="92"/>
      <c r="I229" s="152">
        <f t="shared" si="5"/>
        <v>0</v>
      </c>
    </row>
    <row r="230" spans="1:9" ht="40.5" hidden="1" customHeight="1">
      <c r="A230" s="22" t="s">
        <v>659</v>
      </c>
      <c r="B230" s="155">
        <v>466</v>
      </c>
      <c r="C230" s="69" t="s">
        <v>63</v>
      </c>
      <c r="D230" s="69" t="s">
        <v>649</v>
      </c>
      <c r="E230" s="67"/>
      <c r="F230" s="86">
        <f>F231</f>
        <v>0</v>
      </c>
      <c r="G230" s="92"/>
      <c r="H230" s="92"/>
      <c r="I230" s="152">
        <f t="shared" si="5"/>
        <v>0</v>
      </c>
    </row>
    <row r="231" spans="1:9" ht="40.5" hidden="1" customHeight="1">
      <c r="A231" s="22" t="s">
        <v>652</v>
      </c>
      <c r="B231" s="155">
        <v>466</v>
      </c>
      <c r="C231" s="69" t="s">
        <v>63</v>
      </c>
      <c r="D231" s="69" t="s">
        <v>648</v>
      </c>
      <c r="E231" s="69"/>
      <c r="F231" s="70">
        <v>0</v>
      </c>
      <c r="G231" s="92"/>
      <c r="H231" s="92"/>
      <c r="I231" s="152">
        <f t="shared" si="5"/>
        <v>0</v>
      </c>
    </row>
    <row r="232" spans="1:9" ht="40.5" hidden="1" customHeight="1">
      <c r="A232" s="22" t="s">
        <v>192</v>
      </c>
      <c r="B232" s="155">
        <v>466</v>
      </c>
      <c r="C232" s="69" t="s">
        <v>63</v>
      </c>
      <c r="D232" s="69" t="s">
        <v>648</v>
      </c>
      <c r="E232" s="69" t="s">
        <v>191</v>
      </c>
      <c r="F232" s="70">
        <v>0</v>
      </c>
      <c r="G232" s="92"/>
      <c r="H232" s="92"/>
      <c r="I232" s="152">
        <f t="shared" si="5"/>
        <v>0</v>
      </c>
    </row>
    <row r="233" spans="1:9" ht="40.5" hidden="1" customHeight="1">
      <c r="A233" s="58" t="s">
        <v>664</v>
      </c>
      <c r="B233" s="164">
        <v>466</v>
      </c>
      <c r="C233" s="75" t="s">
        <v>63</v>
      </c>
      <c r="D233" s="75" t="s">
        <v>669</v>
      </c>
      <c r="E233" s="75"/>
      <c r="F233" s="70">
        <v>0</v>
      </c>
      <c r="G233" s="92"/>
      <c r="H233" s="92"/>
      <c r="I233" s="152">
        <f t="shared" si="5"/>
        <v>0</v>
      </c>
    </row>
    <row r="234" spans="1:9" ht="40.5" hidden="1" customHeight="1">
      <c r="A234" s="22" t="s">
        <v>192</v>
      </c>
      <c r="B234" s="164">
        <v>466</v>
      </c>
      <c r="C234" s="75" t="s">
        <v>63</v>
      </c>
      <c r="D234" s="75" t="s">
        <v>668</v>
      </c>
      <c r="E234" s="75" t="s">
        <v>191</v>
      </c>
      <c r="F234" s="70">
        <v>0</v>
      </c>
      <c r="G234" s="92"/>
      <c r="H234" s="92"/>
      <c r="I234" s="152">
        <f t="shared" si="5"/>
        <v>0</v>
      </c>
    </row>
    <row r="235" spans="1:9" ht="40.5" hidden="1" customHeight="1">
      <c r="A235" s="57" t="s">
        <v>696</v>
      </c>
      <c r="B235" s="164">
        <v>466</v>
      </c>
      <c r="C235" s="75" t="s">
        <v>63</v>
      </c>
      <c r="D235" s="69" t="s">
        <v>264</v>
      </c>
      <c r="E235" s="75"/>
      <c r="F235" s="70">
        <f>F236</f>
        <v>11100</v>
      </c>
      <c r="G235" s="92"/>
      <c r="H235" s="92"/>
      <c r="I235" s="152">
        <f t="shared" si="5"/>
        <v>11100</v>
      </c>
    </row>
    <row r="236" spans="1:9" ht="24.75" hidden="1" customHeight="1">
      <c r="A236" s="28" t="s">
        <v>742</v>
      </c>
      <c r="B236" s="164">
        <v>466</v>
      </c>
      <c r="C236" s="75" t="s">
        <v>63</v>
      </c>
      <c r="D236" s="69" t="s">
        <v>507</v>
      </c>
      <c r="E236" s="69"/>
      <c r="F236" s="70">
        <f>F237</f>
        <v>11100</v>
      </c>
      <c r="G236" s="92"/>
      <c r="H236" s="92"/>
      <c r="I236" s="152">
        <f t="shared" si="5"/>
        <v>11100</v>
      </c>
    </row>
    <row r="237" spans="1:9" ht="32.25" hidden="1" customHeight="1">
      <c r="A237" s="22" t="s">
        <v>192</v>
      </c>
      <c r="B237" s="164">
        <v>466</v>
      </c>
      <c r="C237" s="75" t="s">
        <v>63</v>
      </c>
      <c r="D237" s="69" t="s">
        <v>507</v>
      </c>
      <c r="E237" s="69" t="s">
        <v>191</v>
      </c>
      <c r="F237" s="70">
        <v>11100</v>
      </c>
      <c r="G237" s="92"/>
      <c r="H237" s="92"/>
      <c r="I237" s="152">
        <f t="shared" si="5"/>
        <v>11100</v>
      </c>
    </row>
    <row r="238" spans="1:9" ht="27" hidden="1" customHeight="1">
      <c r="A238" s="27" t="s">
        <v>288</v>
      </c>
      <c r="B238" s="155">
        <v>466</v>
      </c>
      <c r="C238" s="67" t="s">
        <v>112</v>
      </c>
      <c r="D238" s="67"/>
      <c r="E238" s="69"/>
      <c r="F238" s="86">
        <f>SUM(F239)</f>
        <v>0</v>
      </c>
      <c r="G238" s="92"/>
      <c r="H238" s="92"/>
      <c r="I238" s="152">
        <f t="shared" si="5"/>
        <v>0</v>
      </c>
    </row>
    <row r="239" spans="1:9" ht="48" hidden="1" customHeight="1">
      <c r="A239" s="27" t="s">
        <v>501</v>
      </c>
      <c r="B239" s="155">
        <v>466</v>
      </c>
      <c r="C239" s="67" t="s">
        <v>333</v>
      </c>
      <c r="D239" s="69"/>
      <c r="E239" s="69"/>
      <c r="F239" s="86">
        <f>F240+F242</f>
        <v>0</v>
      </c>
      <c r="G239" s="92"/>
      <c r="H239" s="92"/>
      <c r="I239" s="152">
        <f t="shared" si="5"/>
        <v>0</v>
      </c>
    </row>
    <row r="240" spans="1:9" ht="36" hidden="1" customHeight="1">
      <c r="A240" s="28" t="s">
        <v>209</v>
      </c>
      <c r="B240" s="155">
        <v>466</v>
      </c>
      <c r="C240" s="101" t="s">
        <v>112</v>
      </c>
      <c r="D240" s="69" t="s">
        <v>507</v>
      </c>
      <c r="E240" s="69"/>
      <c r="F240" s="70">
        <f>F241</f>
        <v>0</v>
      </c>
      <c r="G240" s="92"/>
      <c r="H240" s="92"/>
      <c r="I240" s="152">
        <f t="shared" si="5"/>
        <v>0</v>
      </c>
    </row>
    <row r="241" spans="1:9" ht="36" hidden="1" customHeight="1">
      <c r="A241" s="28" t="s">
        <v>192</v>
      </c>
      <c r="B241" s="155">
        <v>466</v>
      </c>
      <c r="C241" s="101" t="s">
        <v>112</v>
      </c>
      <c r="D241" s="69" t="s">
        <v>507</v>
      </c>
      <c r="E241" s="69" t="s">
        <v>585</v>
      </c>
      <c r="F241" s="70">
        <v>0</v>
      </c>
      <c r="G241" s="92"/>
      <c r="H241" s="92"/>
      <c r="I241" s="152">
        <f t="shared" si="5"/>
        <v>0</v>
      </c>
    </row>
    <row r="242" spans="1:9" ht="36" hidden="1" customHeight="1">
      <c r="A242" s="22" t="s">
        <v>504</v>
      </c>
      <c r="B242" s="155">
        <v>466</v>
      </c>
      <c r="C242" s="101" t="s">
        <v>112</v>
      </c>
      <c r="D242" s="69" t="s">
        <v>564</v>
      </c>
      <c r="E242" s="69"/>
      <c r="F242" s="70">
        <f>SUM(F243)</f>
        <v>0</v>
      </c>
      <c r="G242" s="92"/>
      <c r="H242" s="92"/>
      <c r="I242" s="152">
        <f t="shared" si="5"/>
        <v>0</v>
      </c>
    </row>
    <row r="243" spans="1:9" ht="16.5" hidden="1" customHeight="1">
      <c r="A243" s="22" t="s">
        <v>192</v>
      </c>
      <c r="B243" s="155">
        <v>466</v>
      </c>
      <c r="C243" s="101" t="s">
        <v>112</v>
      </c>
      <c r="D243" s="69" t="s">
        <v>506</v>
      </c>
      <c r="E243" s="69" t="s">
        <v>191</v>
      </c>
      <c r="F243" s="70">
        <v>0</v>
      </c>
      <c r="G243" s="92"/>
      <c r="H243" s="92"/>
      <c r="I243" s="152">
        <f t="shared" si="5"/>
        <v>0</v>
      </c>
    </row>
    <row r="244" spans="1:9" ht="24" customHeight="1">
      <c r="A244" s="27" t="s">
        <v>593</v>
      </c>
      <c r="B244" s="150">
        <v>466</v>
      </c>
      <c r="C244" s="82" t="s">
        <v>583</v>
      </c>
      <c r="D244" s="69"/>
      <c r="E244" s="69"/>
      <c r="F244" s="86">
        <f>F245+F247</f>
        <v>6450</v>
      </c>
      <c r="G244" s="86">
        <f>G245+G247</f>
        <v>1064</v>
      </c>
      <c r="H244" s="86"/>
      <c r="I244" s="152">
        <f t="shared" si="5"/>
        <v>7514</v>
      </c>
    </row>
    <row r="245" spans="1:9" ht="27.75" customHeight="1">
      <c r="A245" s="28" t="s">
        <v>209</v>
      </c>
      <c r="B245" s="155">
        <v>466</v>
      </c>
      <c r="C245" s="101" t="s">
        <v>583</v>
      </c>
      <c r="D245" s="69" t="s">
        <v>507</v>
      </c>
      <c r="E245" s="69"/>
      <c r="F245" s="70">
        <f>F246</f>
        <v>1000</v>
      </c>
      <c r="G245" s="92"/>
      <c r="H245" s="92"/>
      <c r="I245" s="152">
        <f t="shared" si="5"/>
        <v>1000</v>
      </c>
    </row>
    <row r="246" spans="1:9" ht="33" customHeight="1">
      <c r="A246" s="22" t="s">
        <v>192</v>
      </c>
      <c r="B246" s="155">
        <v>466</v>
      </c>
      <c r="C246" s="101" t="s">
        <v>583</v>
      </c>
      <c r="D246" s="69" t="s">
        <v>507</v>
      </c>
      <c r="E246" s="69" t="s">
        <v>191</v>
      </c>
      <c r="F246" s="70">
        <v>1000</v>
      </c>
      <c r="G246" s="92"/>
      <c r="H246" s="92"/>
      <c r="I246" s="152">
        <f t="shared" si="5"/>
        <v>1000</v>
      </c>
    </row>
    <row r="247" spans="1:9" ht="35.25" customHeight="1">
      <c r="A247" s="27" t="s">
        <v>698</v>
      </c>
      <c r="B247" s="150">
        <v>466</v>
      </c>
      <c r="C247" s="82" t="s">
        <v>583</v>
      </c>
      <c r="D247" s="67" t="s">
        <v>667</v>
      </c>
      <c r="E247" s="67"/>
      <c r="F247" s="86">
        <f>F250+F251</f>
        <v>5450</v>
      </c>
      <c r="G247" s="91">
        <f>G248</f>
        <v>1064</v>
      </c>
      <c r="H247" s="91"/>
      <c r="I247" s="151">
        <f t="shared" si="5"/>
        <v>6514</v>
      </c>
    </row>
    <row r="248" spans="1:9" ht="28.5" customHeight="1">
      <c r="A248" s="27" t="s">
        <v>665</v>
      </c>
      <c r="B248" s="150">
        <v>466</v>
      </c>
      <c r="C248" s="67" t="s">
        <v>592</v>
      </c>
      <c r="D248" s="67" t="s">
        <v>661</v>
      </c>
      <c r="E248" s="67"/>
      <c r="F248" s="86">
        <f>F249</f>
        <v>5450</v>
      </c>
      <c r="G248" s="92">
        <f>G250+G251</f>
        <v>1064</v>
      </c>
      <c r="H248" s="92"/>
      <c r="I248" s="152">
        <f t="shared" si="5"/>
        <v>6514</v>
      </c>
    </row>
    <row r="249" spans="1:9" ht="32.25" customHeight="1">
      <c r="A249" s="22" t="s">
        <v>666</v>
      </c>
      <c r="B249" s="155">
        <v>466</v>
      </c>
      <c r="C249" s="101" t="s">
        <v>583</v>
      </c>
      <c r="D249" s="69" t="s">
        <v>660</v>
      </c>
      <c r="E249" s="69"/>
      <c r="F249" s="70">
        <f>F250+F251</f>
        <v>5450</v>
      </c>
      <c r="G249" s="92">
        <f>G251</f>
        <v>1064</v>
      </c>
      <c r="H249" s="92"/>
      <c r="I249" s="152">
        <f t="shared" si="5"/>
        <v>6514</v>
      </c>
    </row>
    <row r="250" spans="1:9" ht="22.5" customHeight="1">
      <c r="A250" s="22" t="s">
        <v>651</v>
      </c>
      <c r="B250" s="155">
        <v>466</v>
      </c>
      <c r="C250" s="101" t="s">
        <v>583</v>
      </c>
      <c r="D250" s="69" t="s">
        <v>631</v>
      </c>
      <c r="E250" s="69" t="s">
        <v>191</v>
      </c>
      <c r="F250" s="70"/>
      <c r="G250" s="92"/>
      <c r="H250" s="92"/>
      <c r="I250" s="152">
        <f t="shared" si="5"/>
        <v>0</v>
      </c>
    </row>
    <row r="251" spans="1:9" ht="24.75" customHeight="1">
      <c r="A251" s="22" t="s">
        <v>650</v>
      </c>
      <c r="B251" s="155">
        <v>466</v>
      </c>
      <c r="C251" s="101" t="s">
        <v>583</v>
      </c>
      <c r="D251" s="69" t="s">
        <v>632</v>
      </c>
      <c r="E251" s="69" t="s">
        <v>191</v>
      </c>
      <c r="F251" s="70">
        <v>5450</v>
      </c>
      <c r="G251" s="92">
        <v>1064</v>
      </c>
      <c r="H251" s="92"/>
      <c r="I251" s="152">
        <f t="shared" si="5"/>
        <v>6514</v>
      </c>
    </row>
    <row r="252" spans="1:9" ht="26.25" customHeight="1">
      <c r="A252" s="40" t="s">
        <v>291</v>
      </c>
      <c r="B252" s="150">
        <v>466</v>
      </c>
      <c r="C252" s="101"/>
      <c r="D252" s="69"/>
      <c r="E252" s="69"/>
      <c r="F252" s="86">
        <f>F253</f>
        <v>1000</v>
      </c>
      <c r="G252" s="91"/>
      <c r="H252" s="91"/>
      <c r="I252" s="151">
        <f t="shared" si="5"/>
        <v>1000</v>
      </c>
    </row>
    <row r="253" spans="1:9" ht="25.5" customHeight="1">
      <c r="A253" s="28" t="s">
        <v>209</v>
      </c>
      <c r="B253" s="155">
        <v>466</v>
      </c>
      <c r="C253" s="101" t="s">
        <v>615</v>
      </c>
      <c r="D253" s="69" t="s">
        <v>507</v>
      </c>
      <c r="E253" s="69"/>
      <c r="F253" s="70">
        <f>F254</f>
        <v>1000</v>
      </c>
      <c r="G253" s="92"/>
      <c r="H253" s="92"/>
      <c r="I253" s="152">
        <f t="shared" si="5"/>
        <v>1000</v>
      </c>
    </row>
    <row r="254" spans="1:9" ht="30.75" customHeight="1">
      <c r="A254" s="28" t="s">
        <v>192</v>
      </c>
      <c r="B254" s="155">
        <v>466</v>
      </c>
      <c r="C254" s="101" t="s">
        <v>615</v>
      </c>
      <c r="D254" s="69" t="s">
        <v>507</v>
      </c>
      <c r="E254" s="69" t="s">
        <v>191</v>
      </c>
      <c r="F254" s="70">
        <v>1000</v>
      </c>
      <c r="G254" s="92"/>
      <c r="H254" s="92"/>
      <c r="I254" s="152">
        <f t="shared" si="5"/>
        <v>1000</v>
      </c>
    </row>
    <row r="255" spans="1:9" ht="26.25" customHeight="1">
      <c r="A255" s="27" t="s">
        <v>289</v>
      </c>
      <c r="B255" s="150">
        <v>466</v>
      </c>
      <c r="C255" s="66" t="s">
        <v>102</v>
      </c>
      <c r="D255" s="67"/>
      <c r="E255" s="67"/>
      <c r="F255" s="86">
        <f>F256</f>
        <v>1000</v>
      </c>
      <c r="G255" s="91">
        <f>G256</f>
        <v>-0.5</v>
      </c>
      <c r="H255" s="91"/>
      <c r="I255" s="151">
        <f t="shared" si="5"/>
        <v>999.5</v>
      </c>
    </row>
    <row r="256" spans="1:9" ht="27.75" customHeight="1">
      <c r="A256" s="28" t="s">
        <v>209</v>
      </c>
      <c r="B256" s="155">
        <v>466</v>
      </c>
      <c r="C256" s="68" t="s">
        <v>102</v>
      </c>
      <c r="D256" s="69" t="s">
        <v>507</v>
      </c>
      <c r="E256" s="69"/>
      <c r="F256" s="70">
        <f>F257</f>
        <v>1000</v>
      </c>
      <c r="G256" s="92">
        <f>G257</f>
        <v>-0.5</v>
      </c>
      <c r="H256" s="92"/>
      <c r="I256" s="152">
        <f t="shared" si="5"/>
        <v>999.5</v>
      </c>
    </row>
    <row r="257" spans="1:9" ht="33.75" customHeight="1">
      <c r="A257" s="28" t="s">
        <v>192</v>
      </c>
      <c r="B257" s="155">
        <v>466</v>
      </c>
      <c r="C257" s="68" t="s">
        <v>102</v>
      </c>
      <c r="D257" s="69" t="s">
        <v>507</v>
      </c>
      <c r="E257" s="69" t="s">
        <v>191</v>
      </c>
      <c r="F257" s="70">
        <v>1000</v>
      </c>
      <c r="G257" s="92">
        <v>-0.5</v>
      </c>
      <c r="H257" s="92"/>
      <c r="I257" s="152">
        <f t="shared" si="5"/>
        <v>999.5</v>
      </c>
    </row>
    <row r="258" spans="1:9" ht="36" customHeight="1">
      <c r="A258" s="40" t="s">
        <v>7</v>
      </c>
      <c r="B258" s="150">
        <v>466</v>
      </c>
      <c r="C258" s="69" t="s">
        <v>103</v>
      </c>
      <c r="D258" s="67" t="s">
        <v>354</v>
      </c>
      <c r="E258" s="69"/>
      <c r="F258" s="86">
        <f>F259</f>
        <v>1026.7</v>
      </c>
      <c r="G258" s="91">
        <f>G259</f>
        <v>-323.83</v>
      </c>
      <c r="H258" s="91"/>
      <c r="I258" s="151">
        <f t="shared" si="5"/>
        <v>702.87000000000012</v>
      </c>
    </row>
    <row r="259" spans="1:9" ht="42.75" customHeight="1">
      <c r="A259" s="28" t="s">
        <v>748</v>
      </c>
      <c r="B259" s="155">
        <v>466</v>
      </c>
      <c r="C259" s="69" t="s">
        <v>103</v>
      </c>
      <c r="D259" s="69" t="s">
        <v>611</v>
      </c>
      <c r="E259" s="69"/>
      <c r="F259" s="70">
        <f>F260+F261</f>
        <v>1026.7</v>
      </c>
      <c r="G259" s="92">
        <f>G260+G261</f>
        <v>-323.83</v>
      </c>
      <c r="H259" s="92"/>
      <c r="I259" s="152">
        <f t="shared" si="5"/>
        <v>702.87000000000012</v>
      </c>
    </row>
    <row r="260" spans="1:9" ht="42.75" customHeight="1">
      <c r="A260" s="22" t="s">
        <v>613</v>
      </c>
      <c r="B260" s="155">
        <v>466</v>
      </c>
      <c r="C260" s="69" t="s">
        <v>103</v>
      </c>
      <c r="D260" s="69" t="s">
        <v>610</v>
      </c>
      <c r="E260" s="69" t="s">
        <v>191</v>
      </c>
      <c r="F260" s="70">
        <v>1026.7</v>
      </c>
      <c r="G260" s="92">
        <v>-324.33</v>
      </c>
      <c r="H260" s="92"/>
      <c r="I260" s="152">
        <f t="shared" si="5"/>
        <v>702.37000000000012</v>
      </c>
    </row>
    <row r="261" spans="1:9" ht="42.75" customHeight="1">
      <c r="A261" s="22" t="s">
        <v>614</v>
      </c>
      <c r="B261" s="155">
        <v>466</v>
      </c>
      <c r="C261" s="69" t="s">
        <v>103</v>
      </c>
      <c r="D261" s="69" t="s">
        <v>612</v>
      </c>
      <c r="E261" s="69" t="s">
        <v>191</v>
      </c>
      <c r="F261" s="70"/>
      <c r="G261" s="92">
        <v>0.5</v>
      </c>
      <c r="H261" s="92"/>
      <c r="I261" s="152">
        <f t="shared" si="5"/>
        <v>0.5</v>
      </c>
    </row>
    <row r="262" spans="1:9" ht="23.25" customHeight="1">
      <c r="A262" s="27" t="s">
        <v>637</v>
      </c>
      <c r="B262" s="150">
        <v>466</v>
      </c>
      <c r="C262" s="67" t="s">
        <v>219</v>
      </c>
      <c r="D262" s="67"/>
      <c r="E262" s="67"/>
      <c r="F262" s="86">
        <f>F263</f>
        <v>2381</v>
      </c>
      <c r="G262" s="92">
        <f>G263</f>
        <v>661</v>
      </c>
      <c r="H262" s="92"/>
      <c r="I262" s="152">
        <f t="shared" si="5"/>
        <v>3042</v>
      </c>
    </row>
    <row r="263" spans="1:9" ht="36" customHeight="1">
      <c r="A263" s="27" t="s">
        <v>695</v>
      </c>
      <c r="B263" s="167">
        <v>466</v>
      </c>
      <c r="C263" s="66" t="s">
        <v>98</v>
      </c>
      <c r="D263" s="67" t="s">
        <v>358</v>
      </c>
      <c r="E263" s="67"/>
      <c r="F263" s="86">
        <f>F264</f>
        <v>2381</v>
      </c>
      <c r="G263" s="92">
        <f>G264</f>
        <v>661</v>
      </c>
      <c r="H263" s="92"/>
      <c r="I263" s="152">
        <f t="shared" si="5"/>
        <v>3042</v>
      </c>
    </row>
    <row r="264" spans="1:9" ht="42" customHeight="1">
      <c r="A264" s="22" t="s">
        <v>382</v>
      </c>
      <c r="B264" s="117">
        <v>466</v>
      </c>
      <c r="C264" s="68" t="s">
        <v>98</v>
      </c>
      <c r="D264" s="69" t="s">
        <v>419</v>
      </c>
      <c r="E264" s="69"/>
      <c r="F264" s="70">
        <f>F265+F267</f>
        <v>2381</v>
      </c>
      <c r="G264" s="92">
        <f>G266+G268</f>
        <v>661</v>
      </c>
      <c r="H264" s="92"/>
      <c r="I264" s="152">
        <f t="shared" si="5"/>
        <v>3042</v>
      </c>
    </row>
    <row r="265" spans="1:9" ht="36" customHeight="1">
      <c r="A265" s="22" t="s">
        <v>13</v>
      </c>
      <c r="B265" s="117">
        <v>466</v>
      </c>
      <c r="C265" s="68" t="s">
        <v>98</v>
      </c>
      <c r="D265" s="69" t="s">
        <v>563</v>
      </c>
      <c r="E265" s="67"/>
      <c r="F265" s="70">
        <f>SUM(F266)</f>
        <v>2381</v>
      </c>
      <c r="G265" s="92">
        <f>G266</f>
        <v>661</v>
      </c>
      <c r="H265" s="92"/>
      <c r="I265" s="152">
        <f t="shared" si="5"/>
        <v>3042</v>
      </c>
    </row>
    <row r="266" spans="1:9" ht="38.25" customHeight="1">
      <c r="A266" s="30" t="s">
        <v>151</v>
      </c>
      <c r="B266" s="117">
        <v>466</v>
      </c>
      <c r="C266" s="68" t="s">
        <v>98</v>
      </c>
      <c r="D266" s="69" t="s">
        <v>563</v>
      </c>
      <c r="E266" s="69" t="s">
        <v>149</v>
      </c>
      <c r="F266" s="70">
        <v>2381</v>
      </c>
      <c r="G266" s="92">
        <v>661</v>
      </c>
      <c r="H266" s="92"/>
      <c r="I266" s="152">
        <f t="shared" si="5"/>
        <v>3042</v>
      </c>
    </row>
    <row r="267" spans="1:9" ht="36" hidden="1" customHeight="1">
      <c r="A267" s="77" t="s">
        <v>551</v>
      </c>
      <c r="B267" s="117">
        <v>466</v>
      </c>
      <c r="C267" s="68" t="s">
        <v>98</v>
      </c>
      <c r="D267" s="69" t="s">
        <v>633</v>
      </c>
      <c r="E267" s="69"/>
      <c r="F267" s="70">
        <f>F268</f>
        <v>0</v>
      </c>
      <c r="G267" s="92">
        <f>G268</f>
        <v>0</v>
      </c>
      <c r="H267" s="92"/>
      <c r="I267" s="152">
        <f t="shared" si="5"/>
        <v>0</v>
      </c>
    </row>
    <row r="268" spans="1:9" ht="36" hidden="1" customHeight="1">
      <c r="A268" s="30" t="s">
        <v>151</v>
      </c>
      <c r="B268" s="117">
        <v>466</v>
      </c>
      <c r="C268" s="68" t="s">
        <v>98</v>
      </c>
      <c r="D268" s="69" t="s">
        <v>633</v>
      </c>
      <c r="E268" s="69" t="s">
        <v>149</v>
      </c>
      <c r="F268" s="70">
        <v>0</v>
      </c>
      <c r="G268" s="92"/>
      <c r="H268" s="92"/>
      <c r="I268" s="152">
        <f t="shared" si="5"/>
        <v>0</v>
      </c>
    </row>
    <row r="269" spans="1:9" s="3" customFormat="1" ht="69.75" hidden="1" customHeight="1">
      <c r="A269" s="40" t="s">
        <v>491</v>
      </c>
      <c r="B269" s="117">
        <v>466</v>
      </c>
      <c r="C269" s="66" t="s">
        <v>98</v>
      </c>
      <c r="D269" s="67" t="s">
        <v>251</v>
      </c>
      <c r="E269" s="67"/>
      <c r="F269" s="86">
        <f>F270</f>
        <v>0</v>
      </c>
      <c r="G269" s="92"/>
      <c r="H269" s="92"/>
      <c r="I269" s="152">
        <f t="shared" si="5"/>
        <v>0</v>
      </c>
    </row>
    <row r="270" spans="1:9" s="3" customFormat="1" ht="37.5" hidden="1" customHeight="1">
      <c r="A270" s="43" t="s">
        <v>495</v>
      </c>
      <c r="B270" s="117">
        <v>466</v>
      </c>
      <c r="C270" s="66" t="s">
        <v>98</v>
      </c>
      <c r="D270" s="67" t="s">
        <v>492</v>
      </c>
      <c r="E270" s="67"/>
      <c r="F270" s="86">
        <f>F271</f>
        <v>0</v>
      </c>
      <c r="G270" s="92"/>
      <c r="H270" s="92"/>
      <c r="I270" s="152">
        <f t="shared" si="5"/>
        <v>0</v>
      </c>
    </row>
    <row r="271" spans="1:9" s="3" customFormat="1" ht="60" hidden="1" customHeight="1">
      <c r="A271" s="34" t="s">
        <v>496</v>
      </c>
      <c r="B271" s="117">
        <v>466</v>
      </c>
      <c r="C271" s="68" t="s">
        <v>98</v>
      </c>
      <c r="D271" s="69" t="s">
        <v>493</v>
      </c>
      <c r="E271" s="69"/>
      <c r="F271" s="70">
        <f>F272</f>
        <v>0</v>
      </c>
      <c r="G271" s="92"/>
      <c r="H271" s="92"/>
      <c r="I271" s="152">
        <f t="shared" si="5"/>
        <v>0</v>
      </c>
    </row>
    <row r="272" spans="1:9" s="3" customFormat="1" ht="41.25" hidden="1" customHeight="1">
      <c r="A272" s="30" t="s">
        <v>523</v>
      </c>
      <c r="B272" s="117">
        <v>466</v>
      </c>
      <c r="C272" s="68" t="s">
        <v>98</v>
      </c>
      <c r="D272" s="69" t="s">
        <v>565</v>
      </c>
      <c r="E272" s="69"/>
      <c r="F272" s="70">
        <f>F273</f>
        <v>0</v>
      </c>
      <c r="G272" s="92"/>
      <c r="H272" s="92"/>
      <c r="I272" s="152">
        <f t="shared" ref="I272:I339" si="6">F272+G272</f>
        <v>0</v>
      </c>
    </row>
    <row r="273" spans="1:9" s="3" customFormat="1" ht="36.75" hidden="1" customHeight="1">
      <c r="A273" s="30" t="s">
        <v>151</v>
      </c>
      <c r="B273" s="117">
        <v>466</v>
      </c>
      <c r="C273" s="68" t="s">
        <v>98</v>
      </c>
      <c r="D273" s="69" t="s">
        <v>565</v>
      </c>
      <c r="E273" s="69" t="s">
        <v>149</v>
      </c>
      <c r="F273" s="70">
        <v>0</v>
      </c>
      <c r="G273" s="92"/>
      <c r="H273" s="92"/>
      <c r="I273" s="152">
        <f t="shared" si="6"/>
        <v>0</v>
      </c>
    </row>
    <row r="274" spans="1:9" s="3" customFormat="1" ht="22.5" customHeight="1">
      <c r="A274" s="27" t="s">
        <v>97</v>
      </c>
      <c r="B274" s="67" t="s">
        <v>616</v>
      </c>
      <c r="C274" s="67" t="s">
        <v>617</v>
      </c>
      <c r="D274" s="67"/>
      <c r="E274" s="67"/>
      <c r="F274" s="86">
        <f>F275</f>
        <v>1000</v>
      </c>
      <c r="G274" s="92"/>
      <c r="H274" s="92"/>
      <c r="I274" s="152">
        <f t="shared" si="6"/>
        <v>1000</v>
      </c>
    </row>
    <row r="275" spans="1:9" s="3" customFormat="1" ht="24.75" customHeight="1">
      <c r="A275" s="28" t="s">
        <v>209</v>
      </c>
      <c r="B275" s="155">
        <v>466</v>
      </c>
      <c r="C275" s="69" t="s">
        <v>617</v>
      </c>
      <c r="D275" s="69" t="s">
        <v>507</v>
      </c>
      <c r="E275" s="69"/>
      <c r="F275" s="70">
        <f>F276</f>
        <v>1000</v>
      </c>
      <c r="G275" s="92"/>
      <c r="H275" s="92"/>
      <c r="I275" s="152">
        <f t="shared" si="6"/>
        <v>1000</v>
      </c>
    </row>
    <row r="276" spans="1:9" s="3" customFormat="1" ht="30" customHeight="1">
      <c r="A276" s="28" t="s">
        <v>192</v>
      </c>
      <c r="B276" s="155">
        <v>466</v>
      </c>
      <c r="C276" s="69" t="s">
        <v>617</v>
      </c>
      <c r="D276" s="69" t="s">
        <v>507</v>
      </c>
      <c r="E276" s="69" t="s">
        <v>191</v>
      </c>
      <c r="F276" s="70">
        <v>1000</v>
      </c>
      <c r="G276" s="92"/>
      <c r="H276" s="92"/>
      <c r="I276" s="152">
        <f t="shared" si="6"/>
        <v>1000</v>
      </c>
    </row>
    <row r="277" spans="1:9" ht="28.5" customHeight="1">
      <c r="A277" s="62" t="s">
        <v>334</v>
      </c>
      <c r="B277" s="167">
        <v>475</v>
      </c>
      <c r="C277" s="68"/>
      <c r="D277" s="69"/>
      <c r="E277" s="69"/>
      <c r="F277" s="86">
        <f>SUM(F278,F323,F329)</f>
        <v>474981.4</v>
      </c>
      <c r="G277" s="91">
        <f>G278</f>
        <v>32414.315999999999</v>
      </c>
      <c r="H277" s="91">
        <f>H278</f>
        <v>13348.5</v>
      </c>
      <c r="I277" s="151">
        <f>F277+G277+H277</f>
        <v>520744.21600000001</v>
      </c>
    </row>
    <row r="278" spans="1:9" ht="23.25" customHeight="1">
      <c r="A278" s="43" t="s">
        <v>163</v>
      </c>
      <c r="B278" s="167">
        <v>475</v>
      </c>
      <c r="C278" s="66" t="s">
        <v>162</v>
      </c>
      <c r="D278" s="67"/>
      <c r="E278" s="67"/>
      <c r="F278" s="86">
        <f>SUM(F279,F290,F311,F304)</f>
        <v>470795</v>
      </c>
      <c r="G278" s="91">
        <f>G290+G304</f>
        <v>32414.315999999999</v>
      </c>
      <c r="H278" s="91">
        <f>H279+H290</f>
        <v>13348.5</v>
      </c>
      <c r="I278" s="151">
        <f t="shared" ref="I278:I299" si="7">F278+G278+H278</f>
        <v>516557.81599999999</v>
      </c>
    </row>
    <row r="279" spans="1:9" ht="23.25" customHeight="1">
      <c r="A279" s="27" t="s">
        <v>290</v>
      </c>
      <c r="B279" s="167">
        <v>475</v>
      </c>
      <c r="C279" s="66" t="s">
        <v>335</v>
      </c>
      <c r="D279" s="67"/>
      <c r="E279" s="67"/>
      <c r="F279" s="86">
        <f>SUM(F280)</f>
        <v>158631</v>
      </c>
      <c r="G279" s="92"/>
      <c r="H279" s="91">
        <f>H280</f>
        <v>3824.5</v>
      </c>
      <c r="I279" s="151">
        <f t="shared" si="7"/>
        <v>162455.5</v>
      </c>
    </row>
    <row r="280" spans="1:9" s="9" customFormat="1" ht="38.25" customHeight="1">
      <c r="A280" s="113" t="s">
        <v>692</v>
      </c>
      <c r="B280" s="167">
        <v>475</v>
      </c>
      <c r="C280" s="66" t="s">
        <v>335</v>
      </c>
      <c r="D280" s="67" t="s">
        <v>265</v>
      </c>
      <c r="E280" s="69"/>
      <c r="F280" s="86">
        <f>SUM(F281)</f>
        <v>158631</v>
      </c>
      <c r="G280" s="91"/>
      <c r="H280" s="91">
        <f>H281</f>
        <v>3824.5</v>
      </c>
      <c r="I280" s="151">
        <f t="shared" si="7"/>
        <v>162455.5</v>
      </c>
    </row>
    <row r="281" spans="1:9" s="12" customFormat="1" ht="35.25" customHeight="1">
      <c r="A281" s="20" t="s">
        <v>14</v>
      </c>
      <c r="B281" s="167">
        <v>475</v>
      </c>
      <c r="C281" s="66" t="s">
        <v>335</v>
      </c>
      <c r="D281" s="67" t="s">
        <v>266</v>
      </c>
      <c r="E281" s="67"/>
      <c r="F281" s="86">
        <f>SUM(F282)</f>
        <v>158631</v>
      </c>
      <c r="G281" s="91"/>
      <c r="H281" s="91">
        <f>H282</f>
        <v>3824.5</v>
      </c>
      <c r="I281" s="151">
        <f t="shared" si="7"/>
        <v>162455.5</v>
      </c>
    </row>
    <row r="282" spans="1:9" s="12" customFormat="1" ht="29.25" customHeight="1">
      <c r="A282" s="47" t="s">
        <v>384</v>
      </c>
      <c r="B282" s="117">
        <v>475</v>
      </c>
      <c r="C282" s="68" t="s">
        <v>335</v>
      </c>
      <c r="D282" s="69" t="s">
        <v>407</v>
      </c>
      <c r="E282" s="67"/>
      <c r="F282" s="70">
        <f>SUM(F283,F286)</f>
        <v>158631</v>
      </c>
      <c r="G282" s="91"/>
      <c r="H282" s="91">
        <f>H286</f>
        <v>3824.5</v>
      </c>
      <c r="I282" s="151">
        <f t="shared" si="7"/>
        <v>162455.5</v>
      </c>
    </row>
    <row r="283" spans="1:9" s="12" customFormat="1" ht="66" customHeight="1">
      <c r="A283" s="47" t="s">
        <v>274</v>
      </c>
      <c r="B283" s="117">
        <v>475</v>
      </c>
      <c r="C283" s="68" t="s">
        <v>335</v>
      </c>
      <c r="D283" s="69" t="s">
        <v>408</v>
      </c>
      <c r="E283" s="69"/>
      <c r="F283" s="70">
        <f>F284+F285</f>
        <v>90788</v>
      </c>
      <c r="G283" s="91"/>
      <c r="H283" s="91"/>
      <c r="I283" s="151">
        <f t="shared" si="7"/>
        <v>90788</v>
      </c>
    </row>
    <row r="284" spans="1:9" s="13" customFormat="1" ht="26.25" customHeight="1">
      <c r="A284" s="28" t="s">
        <v>586</v>
      </c>
      <c r="B284" s="117">
        <v>475</v>
      </c>
      <c r="C284" s="68" t="s">
        <v>335</v>
      </c>
      <c r="D284" s="69" t="s">
        <v>408</v>
      </c>
      <c r="E284" s="69" t="s">
        <v>539</v>
      </c>
      <c r="F284" s="70">
        <v>89856.4</v>
      </c>
      <c r="G284" s="91"/>
      <c r="H284" s="91"/>
      <c r="I284" s="151">
        <f t="shared" si="7"/>
        <v>89856.4</v>
      </c>
    </row>
    <row r="285" spans="1:9" s="13" customFormat="1" ht="26.25" customHeight="1">
      <c r="A285" s="28" t="s">
        <v>145</v>
      </c>
      <c r="B285" s="117">
        <v>475</v>
      </c>
      <c r="C285" s="68" t="s">
        <v>335</v>
      </c>
      <c r="D285" s="69" t="s">
        <v>595</v>
      </c>
      <c r="E285" s="69" t="s">
        <v>539</v>
      </c>
      <c r="F285" s="70">
        <v>931.6</v>
      </c>
      <c r="G285" s="91"/>
      <c r="H285" s="91"/>
      <c r="I285" s="151">
        <f t="shared" si="7"/>
        <v>931.6</v>
      </c>
    </row>
    <row r="286" spans="1:9" s="13" customFormat="1" ht="45" customHeight="1">
      <c r="A286" s="47" t="s">
        <v>338</v>
      </c>
      <c r="B286" s="117">
        <v>475</v>
      </c>
      <c r="C286" s="68" t="s">
        <v>335</v>
      </c>
      <c r="D286" s="69" t="s">
        <v>409</v>
      </c>
      <c r="E286" s="69"/>
      <c r="F286" s="70">
        <f>F287+F288+F289</f>
        <v>67843</v>
      </c>
      <c r="G286" s="91"/>
      <c r="H286" s="91">
        <f>H287+H288+H289</f>
        <v>3824.5</v>
      </c>
      <c r="I286" s="151">
        <f t="shared" si="7"/>
        <v>71667.5</v>
      </c>
    </row>
    <row r="287" spans="1:9" s="13" customFormat="1" ht="36.75" customHeight="1">
      <c r="A287" s="28" t="s">
        <v>586</v>
      </c>
      <c r="B287" s="101">
        <v>475</v>
      </c>
      <c r="C287" s="101" t="s">
        <v>471</v>
      </c>
      <c r="D287" s="69" t="s">
        <v>409</v>
      </c>
      <c r="E287" s="69" t="s">
        <v>539</v>
      </c>
      <c r="F287" s="70">
        <v>26600</v>
      </c>
      <c r="G287" s="91"/>
      <c r="H287" s="91"/>
      <c r="I287" s="151">
        <f t="shared" si="7"/>
        <v>26600</v>
      </c>
    </row>
    <row r="288" spans="1:9" s="13" customFormat="1" ht="36.75" customHeight="1">
      <c r="A288" s="28" t="s">
        <v>145</v>
      </c>
      <c r="B288" s="101">
        <v>475</v>
      </c>
      <c r="C288" s="101" t="s">
        <v>471</v>
      </c>
      <c r="D288" s="69" t="s">
        <v>453</v>
      </c>
      <c r="E288" s="69" t="s">
        <v>539</v>
      </c>
      <c r="F288" s="70">
        <v>30304</v>
      </c>
      <c r="G288" s="91"/>
      <c r="H288" s="91">
        <v>3824.5</v>
      </c>
      <c r="I288" s="151">
        <f t="shared" si="7"/>
        <v>34128.5</v>
      </c>
    </row>
    <row r="289" spans="1:9" s="13" customFormat="1" ht="36.75" customHeight="1">
      <c r="A289" s="28" t="s">
        <v>642</v>
      </c>
      <c r="B289" s="101">
        <v>475</v>
      </c>
      <c r="C289" s="101" t="s">
        <v>471</v>
      </c>
      <c r="D289" s="69" t="s">
        <v>641</v>
      </c>
      <c r="E289" s="69" t="s">
        <v>539</v>
      </c>
      <c r="F289" s="114">
        <v>10939</v>
      </c>
      <c r="G289" s="91"/>
      <c r="H289" s="91"/>
      <c r="I289" s="151">
        <f t="shared" si="7"/>
        <v>10939</v>
      </c>
    </row>
    <row r="290" spans="1:9" s="4" customFormat="1" ht="25.5" customHeight="1">
      <c r="A290" s="40" t="s">
        <v>291</v>
      </c>
      <c r="B290" s="167">
        <v>475</v>
      </c>
      <c r="C290" s="66" t="s">
        <v>336</v>
      </c>
      <c r="D290" s="67"/>
      <c r="E290" s="67"/>
      <c r="F290" s="86">
        <f>SUM(F291)</f>
        <v>262646</v>
      </c>
      <c r="G290" s="91">
        <f>G291</f>
        <v>34014.315999999999</v>
      </c>
      <c r="H290" s="91">
        <f>H291</f>
        <v>9524</v>
      </c>
      <c r="I290" s="151">
        <f t="shared" si="7"/>
        <v>306184.31599999999</v>
      </c>
    </row>
    <row r="291" spans="1:9" ht="30.75" customHeight="1">
      <c r="A291" s="40" t="s">
        <v>201</v>
      </c>
      <c r="B291" s="167">
        <v>475</v>
      </c>
      <c r="C291" s="66" t="s">
        <v>336</v>
      </c>
      <c r="D291" s="67" t="s">
        <v>345</v>
      </c>
      <c r="E291" s="67"/>
      <c r="F291" s="86">
        <f>SUM(F292)</f>
        <v>262646</v>
      </c>
      <c r="G291" s="91">
        <f>G300</f>
        <v>34014.315999999999</v>
      </c>
      <c r="H291" s="91">
        <f>H292</f>
        <v>9524</v>
      </c>
      <c r="I291" s="151">
        <f t="shared" si="7"/>
        <v>306184.31599999999</v>
      </c>
    </row>
    <row r="292" spans="1:9" ht="41.25" customHeight="1">
      <c r="A292" s="47" t="s">
        <v>385</v>
      </c>
      <c r="B292" s="117">
        <v>475</v>
      </c>
      <c r="C292" s="68" t="s">
        <v>336</v>
      </c>
      <c r="D292" s="69" t="s">
        <v>410</v>
      </c>
      <c r="E292" s="69"/>
      <c r="F292" s="70">
        <f>SUM(F293,F296)</f>
        <v>262646</v>
      </c>
      <c r="G292" s="92"/>
      <c r="H292" s="92">
        <f>H296</f>
        <v>9524</v>
      </c>
      <c r="I292" s="151">
        <f t="shared" si="7"/>
        <v>272170</v>
      </c>
    </row>
    <row r="293" spans="1:9" s="9" customFormat="1" ht="78" customHeight="1">
      <c r="A293" s="47" t="s">
        <v>275</v>
      </c>
      <c r="B293" s="117">
        <v>475</v>
      </c>
      <c r="C293" s="68" t="s">
        <v>336</v>
      </c>
      <c r="D293" s="69" t="s">
        <v>411</v>
      </c>
      <c r="E293" s="69"/>
      <c r="F293" s="70">
        <f>F294+F295</f>
        <v>165851</v>
      </c>
      <c r="G293" s="91"/>
      <c r="H293" s="91"/>
      <c r="I293" s="151">
        <f t="shared" si="7"/>
        <v>165851</v>
      </c>
    </row>
    <row r="294" spans="1:9" s="4" customFormat="1" ht="23.25" customHeight="1">
      <c r="A294" s="28" t="s">
        <v>586</v>
      </c>
      <c r="B294" s="117">
        <v>475</v>
      </c>
      <c r="C294" s="68" t="s">
        <v>336</v>
      </c>
      <c r="D294" s="69" t="s">
        <v>411</v>
      </c>
      <c r="E294" s="69" t="s">
        <v>539</v>
      </c>
      <c r="F294" s="70">
        <v>163401.4</v>
      </c>
      <c r="G294" s="91"/>
      <c r="H294" s="91"/>
      <c r="I294" s="151">
        <f t="shared" si="7"/>
        <v>163401.4</v>
      </c>
    </row>
    <row r="295" spans="1:9" s="4" customFormat="1" ht="23.25" customHeight="1">
      <c r="A295" s="28" t="s">
        <v>145</v>
      </c>
      <c r="B295" s="117">
        <v>475</v>
      </c>
      <c r="C295" s="68" t="s">
        <v>336</v>
      </c>
      <c r="D295" s="69" t="s">
        <v>594</v>
      </c>
      <c r="E295" s="69" t="s">
        <v>539</v>
      </c>
      <c r="F295" s="70">
        <v>2449.6</v>
      </c>
      <c r="G295" s="91"/>
      <c r="H295" s="91"/>
      <c r="I295" s="151">
        <f t="shared" si="7"/>
        <v>2449.6</v>
      </c>
    </row>
    <row r="296" spans="1:9" s="4" customFormat="1" ht="44.25" customHeight="1">
      <c r="A296" s="47" t="s">
        <v>276</v>
      </c>
      <c r="B296" s="117">
        <v>475</v>
      </c>
      <c r="C296" s="68" t="s">
        <v>336</v>
      </c>
      <c r="D296" s="69" t="s">
        <v>412</v>
      </c>
      <c r="E296" s="69"/>
      <c r="F296" s="70">
        <f>F297+F298+F299</f>
        <v>96795</v>
      </c>
      <c r="G296" s="91"/>
      <c r="H296" s="91">
        <f>H297+H298+H299</f>
        <v>9524</v>
      </c>
      <c r="I296" s="151">
        <f t="shared" si="7"/>
        <v>106319</v>
      </c>
    </row>
    <row r="297" spans="1:9" s="4" customFormat="1" ht="28.5" customHeight="1">
      <c r="A297" s="28" t="s">
        <v>586</v>
      </c>
      <c r="B297" s="117">
        <v>475</v>
      </c>
      <c r="C297" s="68" t="s">
        <v>336</v>
      </c>
      <c r="D297" s="69" t="s">
        <v>412</v>
      </c>
      <c r="E297" s="69" t="s">
        <v>539</v>
      </c>
      <c r="F297" s="70">
        <v>43379</v>
      </c>
      <c r="G297" s="91"/>
      <c r="H297" s="91"/>
      <c r="I297" s="151">
        <f t="shared" si="7"/>
        <v>43379</v>
      </c>
    </row>
    <row r="298" spans="1:9" s="4" customFormat="1" ht="28.5" customHeight="1">
      <c r="A298" s="28" t="s">
        <v>145</v>
      </c>
      <c r="B298" s="117">
        <v>475</v>
      </c>
      <c r="C298" s="68" t="s">
        <v>336</v>
      </c>
      <c r="D298" s="69" t="s">
        <v>559</v>
      </c>
      <c r="E298" s="69" t="s">
        <v>539</v>
      </c>
      <c r="F298" s="114">
        <v>47706</v>
      </c>
      <c r="G298" s="91"/>
      <c r="H298" s="91">
        <v>9524</v>
      </c>
      <c r="I298" s="151">
        <f t="shared" si="7"/>
        <v>57230</v>
      </c>
    </row>
    <row r="299" spans="1:9" s="4" customFormat="1" ht="28.5" customHeight="1">
      <c r="A299" s="28" t="s">
        <v>642</v>
      </c>
      <c r="B299" s="117">
        <v>475</v>
      </c>
      <c r="C299" s="68" t="s">
        <v>336</v>
      </c>
      <c r="D299" s="69" t="s">
        <v>645</v>
      </c>
      <c r="E299" s="69" t="s">
        <v>539</v>
      </c>
      <c r="F299" s="70">
        <v>5710</v>
      </c>
      <c r="G299" s="91"/>
      <c r="H299" s="91"/>
      <c r="I299" s="151">
        <f t="shared" si="7"/>
        <v>5710</v>
      </c>
    </row>
    <row r="300" spans="1:9" s="4" customFormat="1" ht="28.5" customHeight="1">
      <c r="A300" s="28" t="s">
        <v>753</v>
      </c>
      <c r="B300" s="117">
        <v>475</v>
      </c>
      <c r="C300" s="68" t="s">
        <v>336</v>
      </c>
      <c r="D300" s="69" t="s">
        <v>754</v>
      </c>
      <c r="E300" s="69" t="s">
        <v>606</v>
      </c>
      <c r="F300" s="70"/>
      <c r="G300" s="91">
        <f>G301+G302</f>
        <v>34014.315999999999</v>
      </c>
      <c r="H300" s="91"/>
      <c r="I300" s="152">
        <f t="shared" si="6"/>
        <v>34014.315999999999</v>
      </c>
    </row>
    <row r="301" spans="1:9" s="4" customFormat="1" ht="28.5" customHeight="1">
      <c r="A301" s="34" t="s">
        <v>755</v>
      </c>
      <c r="B301" s="117">
        <v>475</v>
      </c>
      <c r="C301" s="68" t="s">
        <v>336</v>
      </c>
      <c r="D301" s="69" t="s">
        <v>756</v>
      </c>
      <c r="E301" s="69" t="s">
        <v>606</v>
      </c>
      <c r="F301" s="70"/>
      <c r="G301" s="92">
        <v>17577</v>
      </c>
      <c r="H301" s="92"/>
      <c r="I301" s="152">
        <f t="shared" si="6"/>
        <v>17577</v>
      </c>
    </row>
    <row r="302" spans="1:9" s="4" customFormat="1" ht="32.25" customHeight="1">
      <c r="A302" s="34" t="s">
        <v>757</v>
      </c>
      <c r="B302" s="117">
        <v>475</v>
      </c>
      <c r="C302" s="68" t="s">
        <v>336</v>
      </c>
      <c r="D302" s="69" t="s">
        <v>758</v>
      </c>
      <c r="E302" s="69" t="s">
        <v>606</v>
      </c>
      <c r="F302" s="70"/>
      <c r="G302" s="92">
        <v>16437.315999999999</v>
      </c>
      <c r="H302" s="92"/>
      <c r="I302" s="152">
        <f t="shared" si="6"/>
        <v>16437.315999999999</v>
      </c>
    </row>
    <row r="303" spans="1:9" s="4" customFormat="1" ht="28.5" hidden="1" customHeight="1">
      <c r="A303" s="28"/>
      <c r="B303" s="117"/>
      <c r="C303" s="68"/>
      <c r="D303" s="69"/>
      <c r="E303" s="69"/>
      <c r="F303" s="70"/>
      <c r="G303" s="91"/>
      <c r="H303" s="91"/>
      <c r="I303" s="152"/>
    </row>
    <row r="304" spans="1:9" s="4" customFormat="1" ht="30.75" customHeight="1">
      <c r="A304" s="40" t="s">
        <v>470</v>
      </c>
      <c r="B304" s="167">
        <v>475</v>
      </c>
      <c r="C304" s="67" t="s">
        <v>467</v>
      </c>
      <c r="D304" s="69"/>
      <c r="E304" s="69"/>
      <c r="F304" s="86">
        <f>SUM(F305)</f>
        <v>38284</v>
      </c>
      <c r="G304" s="91">
        <f>G305</f>
        <v>-1600</v>
      </c>
      <c r="H304" s="91"/>
      <c r="I304" s="151">
        <f t="shared" si="6"/>
        <v>36684</v>
      </c>
    </row>
    <row r="305" spans="1:9" s="10" customFormat="1" ht="31.5" customHeight="1">
      <c r="A305" s="27" t="s">
        <v>202</v>
      </c>
      <c r="B305" s="167">
        <v>475</v>
      </c>
      <c r="C305" s="67" t="s">
        <v>467</v>
      </c>
      <c r="D305" s="67" t="s">
        <v>346</v>
      </c>
      <c r="E305" s="67"/>
      <c r="F305" s="86">
        <f>SUM(F306)</f>
        <v>38284</v>
      </c>
      <c r="G305" s="91">
        <f>G306</f>
        <v>-1600</v>
      </c>
      <c r="H305" s="91"/>
      <c r="I305" s="151">
        <f t="shared" si="6"/>
        <v>36684</v>
      </c>
    </row>
    <row r="306" spans="1:9" s="10" customFormat="1" ht="37.5" customHeight="1">
      <c r="A306" s="22" t="s">
        <v>373</v>
      </c>
      <c r="B306" s="117">
        <v>475</v>
      </c>
      <c r="C306" s="69" t="s">
        <v>467</v>
      </c>
      <c r="D306" s="69" t="s">
        <v>413</v>
      </c>
      <c r="E306" s="69"/>
      <c r="F306" s="70">
        <f>F307+F309</f>
        <v>38284</v>
      </c>
      <c r="G306" s="92">
        <f>G310</f>
        <v>-1600</v>
      </c>
      <c r="H306" s="92"/>
      <c r="I306" s="152">
        <f t="shared" si="6"/>
        <v>36684</v>
      </c>
    </row>
    <row r="307" spans="1:9" s="10" customFormat="1" ht="37.5" customHeight="1">
      <c r="A307" s="47" t="s">
        <v>542</v>
      </c>
      <c r="B307" s="117">
        <v>475</v>
      </c>
      <c r="C307" s="69" t="s">
        <v>467</v>
      </c>
      <c r="D307" s="69" t="s">
        <v>414</v>
      </c>
      <c r="E307" s="69"/>
      <c r="F307" s="70">
        <f>F308</f>
        <v>19390</v>
      </c>
      <c r="G307" s="92"/>
      <c r="H307" s="92"/>
      <c r="I307" s="152">
        <f t="shared" si="6"/>
        <v>19390</v>
      </c>
    </row>
    <row r="308" spans="1:9" s="10" customFormat="1" ht="37.5" customHeight="1">
      <c r="A308" s="28" t="s">
        <v>145</v>
      </c>
      <c r="B308" s="117">
        <v>475</v>
      </c>
      <c r="C308" s="69" t="s">
        <v>467</v>
      </c>
      <c r="D308" s="69" t="s">
        <v>414</v>
      </c>
      <c r="E308" s="69" t="s">
        <v>539</v>
      </c>
      <c r="F308" s="70">
        <v>19390</v>
      </c>
      <c r="G308" s="92"/>
      <c r="H308" s="92"/>
      <c r="I308" s="152">
        <f t="shared" si="6"/>
        <v>19390</v>
      </c>
    </row>
    <row r="309" spans="1:9" s="10" customFormat="1" ht="34.5" customHeight="1">
      <c r="A309" s="47" t="s">
        <v>541</v>
      </c>
      <c r="B309" s="117">
        <v>475</v>
      </c>
      <c r="C309" s="69" t="s">
        <v>467</v>
      </c>
      <c r="D309" s="69" t="s">
        <v>540</v>
      </c>
      <c r="E309" s="69"/>
      <c r="F309" s="70">
        <f>F310</f>
        <v>18894</v>
      </c>
      <c r="G309" s="92"/>
      <c r="H309" s="92"/>
      <c r="I309" s="152">
        <f t="shared" si="6"/>
        <v>18894</v>
      </c>
    </row>
    <row r="310" spans="1:9" ht="27" customHeight="1">
      <c r="A310" s="28" t="s">
        <v>145</v>
      </c>
      <c r="B310" s="117">
        <v>475</v>
      </c>
      <c r="C310" s="69" t="s">
        <v>467</v>
      </c>
      <c r="D310" s="69" t="s">
        <v>540</v>
      </c>
      <c r="E310" s="69" t="s">
        <v>539</v>
      </c>
      <c r="F310" s="70">
        <v>18894</v>
      </c>
      <c r="G310" s="92">
        <v>-1600</v>
      </c>
      <c r="H310" s="92"/>
      <c r="I310" s="152">
        <f t="shared" si="6"/>
        <v>17294</v>
      </c>
    </row>
    <row r="311" spans="1:9" ht="27" customHeight="1">
      <c r="A311" s="27" t="s">
        <v>77</v>
      </c>
      <c r="B311" s="167">
        <v>475</v>
      </c>
      <c r="C311" s="66" t="s">
        <v>53</v>
      </c>
      <c r="D311" s="67"/>
      <c r="E311" s="67"/>
      <c r="F311" s="86">
        <f>SUM(F317,F314)</f>
        <v>11234</v>
      </c>
      <c r="G311" s="92"/>
      <c r="H311" s="92"/>
      <c r="I311" s="152">
        <f t="shared" si="6"/>
        <v>11234</v>
      </c>
    </row>
    <row r="312" spans="1:9" ht="42.75" customHeight="1">
      <c r="A312" s="27" t="s">
        <v>693</v>
      </c>
      <c r="B312" s="167">
        <v>475</v>
      </c>
      <c r="C312" s="66" t="s">
        <v>53</v>
      </c>
      <c r="D312" s="67" t="s">
        <v>348</v>
      </c>
      <c r="E312" s="67"/>
      <c r="F312" s="86">
        <f>SUM(F314)</f>
        <v>8125</v>
      </c>
      <c r="G312" s="92"/>
      <c r="H312" s="92"/>
      <c r="I312" s="152">
        <f t="shared" si="6"/>
        <v>8125</v>
      </c>
    </row>
    <row r="313" spans="1:9" ht="42.75" customHeight="1">
      <c r="A313" s="22" t="s">
        <v>417</v>
      </c>
      <c r="B313" s="117">
        <v>475</v>
      </c>
      <c r="C313" s="68" t="s">
        <v>53</v>
      </c>
      <c r="D313" s="69" t="s">
        <v>447</v>
      </c>
      <c r="E313" s="69"/>
      <c r="F313" s="70">
        <f>SUM(F314)</f>
        <v>8125</v>
      </c>
      <c r="G313" s="92"/>
      <c r="H313" s="92"/>
      <c r="I313" s="152">
        <f t="shared" si="6"/>
        <v>8125</v>
      </c>
    </row>
    <row r="314" spans="1:9" ht="54.75" customHeight="1">
      <c r="A314" s="22" t="s">
        <v>203</v>
      </c>
      <c r="B314" s="117">
        <v>475</v>
      </c>
      <c r="C314" s="68" t="s">
        <v>53</v>
      </c>
      <c r="D314" s="69" t="s">
        <v>418</v>
      </c>
      <c r="E314" s="69"/>
      <c r="F314" s="70">
        <f>SUM(F315:F316)</f>
        <v>8125</v>
      </c>
      <c r="G314" s="92"/>
      <c r="H314" s="92"/>
      <c r="I314" s="152">
        <f t="shared" si="6"/>
        <v>8125</v>
      </c>
    </row>
    <row r="315" spans="1:9" ht="29.25" customHeight="1">
      <c r="A315" s="47" t="s">
        <v>146</v>
      </c>
      <c r="B315" s="117">
        <v>475</v>
      </c>
      <c r="C315" s="68" t="s">
        <v>53</v>
      </c>
      <c r="D315" s="69" t="s">
        <v>418</v>
      </c>
      <c r="E315" s="69" t="s">
        <v>143</v>
      </c>
      <c r="F315" s="70">
        <v>6035</v>
      </c>
      <c r="G315" s="92"/>
      <c r="H315" s="92"/>
      <c r="I315" s="152">
        <f t="shared" si="6"/>
        <v>6035</v>
      </c>
    </row>
    <row r="316" spans="1:9" ht="35.25" customHeight="1">
      <c r="A316" s="22" t="s">
        <v>192</v>
      </c>
      <c r="B316" s="117">
        <v>475</v>
      </c>
      <c r="C316" s="68" t="s">
        <v>53</v>
      </c>
      <c r="D316" s="69" t="s">
        <v>418</v>
      </c>
      <c r="E316" s="69" t="s">
        <v>191</v>
      </c>
      <c r="F316" s="70">
        <v>2090</v>
      </c>
      <c r="G316" s="92"/>
      <c r="H316" s="92"/>
      <c r="I316" s="152">
        <f t="shared" si="6"/>
        <v>2090</v>
      </c>
    </row>
    <row r="317" spans="1:9" ht="31.5" hidden="1" customHeight="1">
      <c r="A317" s="27" t="s">
        <v>270</v>
      </c>
      <c r="B317" s="167">
        <v>475</v>
      </c>
      <c r="C317" s="66" t="s">
        <v>53</v>
      </c>
      <c r="D317" s="67" t="s">
        <v>228</v>
      </c>
      <c r="E317" s="67"/>
      <c r="F317" s="86">
        <f>SUM(F318)</f>
        <v>3109</v>
      </c>
      <c r="G317" s="92"/>
      <c r="H317" s="92"/>
      <c r="I317" s="152">
        <f t="shared" si="6"/>
        <v>3109</v>
      </c>
    </row>
    <row r="318" spans="1:9" ht="35.25" hidden="1" customHeight="1">
      <c r="A318" s="33" t="s">
        <v>32</v>
      </c>
      <c r="B318" s="117">
        <v>475</v>
      </c>
      <c r="C318" s="68" t="s">
        <v>53</v>
      </c>
      <c r="D318" s="69" t="s">
        <v>351</v>
      </c>
      <c r="E318" s="69"/>
      <c r="F318" s="70">
        <f>SUM(F321,F319)</f>
        <v>3109</v>
      </c>
      <c r="G318" s="92"/>
      <c r="H318" s="92"/>
      <c r="I318" s="152">
        <f t="shared" si="6"/>
        <v>3109</v>
      </c>
    </row>
    <row r="319" spans="1:9" ht="30.75" hidden="1" customHeight="1">
      <c r="A319" s="22" t="s">
        <v>194</v>
      </c>
      <c r="B319" s="117">
        <v>475</v>
      </c>
      <c r="C319" s="68" t="s">
        <v>53</v>
      </c>
      <c r="D319" s="69" t="s">
        <v>352</v>
      </c>
      <c r="E319" s="69"/>
      <c r="F319" s="70">
        <f>SUM(F320)</f>
        <v>2599</v>
      </c>
      <c r="G319" s="92"/>
      <c r="H319" s="92"/>
      <c r="I319" s="152">
        <f t="shared" si="6"/>
        <v>2599</v>
      </c>
    </row>
    <row r="320" spans="1:9" ht="32.25" hidden="1" customHeight="1">
      <c r="A320" s="22" t="s">
        <v>196</v>
      </c>
      <c r="B320" s="117">
        <v>475</v>
      </c>
      <c r="C320" s="68" t="s">
        <v>53</v>
      </c>
      <c r="D320" s="69" t="s">
        <v>352</v>
      </c>
      <c r="E320" s="69" t="s">
        <v>195</v>
      </c>
      <c r="F320" s="70">
        <v>2599</v>
      </c>
      <c r="G320" s="92"/>
      <c r="H320" s="92"/>
      <c r="I320" s="152">
        <f t="shared" si="6"/>
        <v>2599</v>
      </c>
    </row>
    <row r="321" spans="1:9" ht="30.75" hidden="1" customHeight="1">
      <c r="A321" s="22" t="s">
        <v>175</v>
      </c>
      <c r="B321" s="117">
        <v>475</v>
      </c>
      <c r="C321" s="68" t="s">
        <v>53</v>
      </c>
      <c r="D321" s="69" t="s">
        <v>353</v>
      </c>
      <c r="E321" s="69"/>
      <c r="F321" s="70">
        <f>SUM(F322)</f>
        <v>510</v>
      </c>
      <c r="G321" s="92"/>
      <c r="H321" s="92"/>
      <c r="I321" s="152">
        <f t="shared" si="6"/>
        <v>510</v>
      </c>
    </row>
    <row r="322" spans="1:9" ht="43.5" hidden="1" customHeight="1">
      <c r="A322" s="22" t="s">
        <v>192</v>
      </c>
      <c r="B322" s="117">
        <v>475</v>
      </c>
      <c r="C322" s="68" t="s">
        <v>53</v>
      </c>
      <c r="D322" s="69" t="s">
        <v>353</v>
      </c>
      <c r="E322" s="69" t="s">
        <v>191</v>
      </c>
      <c r="F322" s="70">
        <v>510</v>
      </c>
      <c r="G322" s="92"/>
      <c r="H322" s="92"/>
      <c r="I322" s="152">
        <f t="shared" si="6"/>
        <v>510</v>
      </c>
    </row>
    <row r="323" spans="1:9" ht="27" hidden="1" customHeight="1">
      <c r="A323" s="27" t="s">
        <v>109</v>
      </c>
      <c r="B323" s="167">
        <v>475</v>
      </c>
      <c r="C323" s="66" t="s">
        <v>98</v>
      </c>
      <c r="D323" s="69"/>
      <c r="E323" s="69"/>
      <c r="F323" s="86">
        <f>F324</f>
        <v>786.4</v>
      </c>
      <c r="G323" s="92"/>
      <c r="H323" s="92"/>
      <c r="I323" s="152">
        <f t="shared" si="6"/>
        <v>786.4</v>
      </c>
    </row>
    <row r="324" spans="1:9" s="11" customFormat="1" ht="34.5" hidden="1" customHeight="1">
      <c r="A324" s="113" t="s">
        <v>717</v>
      </c>
      <c r="B324" s="167">
        <v>475</v>
      </c>
      <c r="C324" s="66" t="s">
        <v>98</v>
      </c>
      <c r="D324" s="67" t="s">
        <v>265</v>
      </c>
      <c r="E324" s="67"/>
      <c r="F324" s="86">
        <f>SUM(F325)</f>
        <v>786.4</v>
      </c>
      <c r="G324" s="91"/>
      <c r="H324" s="91"/>
      <c r="I324" s="152">
        <f t="shared" si="6"/>
        <v>786.4</v>
      </c>
    </row>
    <row r="325" spans="1:9" s="2" customFormat="1" ht="34.5" hidden="1" customHeight="1">
      <c r="A325" s="34" t="s">
        <v>12</v>
      </c>
      <c r="B325" s="117">
        <v>475</v>
      </c>
      <c r="C325" s="68" t="s">
        <v>98</v>
      </c>
      <c r="D325" s="69" t="s">
        <v>359</v>
      </c>
      <c r="E325" s="69"/>
      <c r="F325" s="70">
        <f>SUM(F326)</f>
        <v>786.4</v>
      </c>
      <c r="G325" s="92"/>
      <c r="H325" s="92"/>
      <c r="I325" s="152">
        <f t="shared" si="6"/>
        <v>786.4</v>
      </c>
    </row>
    <row r="326" spans="1:9" s="2" customFormat="1" ht="34.5" hidden="1" customHeight="1">
      <c r="A326" s="34" t="s">
        <v>426</v>
      </c>
      <c r="B326" s="117">
        <v>475</v>
      </c>
      <c r="C326" s="68" t="s">
        <v>98</v>
      </c>
      <c r="D326" s="69" t="s">
        <v>427</v>
      </c>
      <c r="E326" s="69"/>
      <c r="F326" s="70">
        <f>SUM(F327)</f>
        <v>786.4</v>
      </c>
      <c r="G326" s="92"/>
      <c r="H326" s="92"/>
      <c r="I326" s="152">
        <f t="shared" si="6"/>
        <v>786.4</v>
      </c>
    </row>
    <row r="327" spans="1:9" ht="65.25" hidden="1" customHeight="1">
      <c r="A327" s="22" t="s">
        <v>3</v>
      </c>
      <c r="B327" s="117">
        <v>475</v>
      </c>
      <c r="C327" s="68" t="s">
        <v>98</v>
      </c>
      <c r="D327" s="69" t="s">
        <v>428</v>
      </c>
      <c r="E327" s="69"/>
      <c r="F327" s="70">
        <f>SUM(F328)</f>
        <v>786.4</v>
      </c>
      <c r="G327" s="92"/>
      <c r="H327" s="92"/>
      <c r="I327" s="152">
        <f t="shared" si="6"/>
        <v>786.4</v>
      </c>
    </row>
    <row r="328" spans="1:9" ht="27.75" hidden="1" customHeight="1">
      <c r="A328" s="22" t="s">
        <v>145</v>
      </c>
      <c r="B328" s="117">
        <v>475</v>
      </c>
      <c r="C328" s="68" t="s">
        <v>98</v>
      </c>
      <c r="D328" s="69" t="s">
        <v>428</v>
      </c>
      <c r="E328" s="69" t="s">
        <v>539</v>
      </c>
      <c r="F328" s="70">
        <v>786.4</v>
      </c>
      <c r="G328" s="92"/>
      <c r="H328" s="92"/>
      <c r="I328" s="152">
        <f t="shared" si="6"/>
        <v>786.4</v>
      </c>
    </row>
    <row r="329" spans="1:9" s="11" customFormat="1" ht="27.75" hidden="1" customHeight="1">
      <c r="A329" s="32" t="s">
        <v>108</v>
      </c>
      <c r="B329" s="167">
        <v>475</v>
      </c>
      <c r="C329" s="66" t="s">
        <v>93</v>
      </c>
      <c r="D329" s="67"/>
      <c r="E329" s="67"/>
      <c r="F329" s="86">
        <f>SUM(F330)</f>
        <v>3400</v>
      </c>
      <c r="G329" s="91"/>
      <c r="H329" s="91"/>
      <c r="I329" s="152">
        <f t="shared" si="6"/>
        <v>3400</v>
      </c>
    </row>
    <row r="330" spans="1:9" ht="33.75" hidden="1" customHeight="1">
      <c r="A330" s="113" t="s">
        <v>466</v>
      </c>
      <c r="B330" s="167">
        <v>475</v>
      </c>
      <c r="C330" s="66" t="s">
        <v>93</v>
      </c>
      <c r="D330" s="67" t="s">
        <v>265</v>
      </c>
      <c r="E330" s="69"/>
      <c r="F330" s="86">
        <f>SUM(F331)</f>
        <v>3400</v>
      </c>
      <c r="G330" s="92"/>
      <c r="H330" s="92"/>
      <c r="I330" s="152">
        <f t="shared" si="6"/>
        <v>3400</v>
      </c>
    </row>
    <row r="331" spans="1:9" s="2" customFormat="1" ht="27" hidden="1" customHeight="1">
      <c r="A331" s="34" t="s">
        <v>39</v>
      </c>
      <c r="B331" s="117">
        <v>475</v>
      </c>
      <c r="C331" s="68" t="s">
        <v>93</v>
      </c>
      <c r="D331" s="69" t="s">
        <v>360</v>
      </c>
      <c r="E331" s="69"/>
      <c r="F331" s="70">
        <f>F332</f>
        <v>3400</v>
      </c>
      <c r="G331" s="92"/>
      <c r="H331" s="92"/>
      <c r="I331" s="152">
        <f t="shared" si="6"/>
        <v>3400</v>
      </c>
    </row>
    <row r="332" spans="1:9" s="2" customFormat="1" ht="34.5" hidden="1" customHeight="1">
      <c r="A332" s="34" t="s">
        <v>426</v>
      </c>
      <c r="B332" s="117">
        <v>475</v>
      </c>
      <c r="C332" s="68" t="s">
        <v>93</v>
      </c>
      <c r="D332" s="69" t="s">
        <v>429</v>
      </c>
      <c r="E332" s="69"/>
      <c r="F332" s="70">
        <f>F333</f>
        <v>3400</v>
      </c>
      <c r="G332" s="92"/>
      <c r="H332" s="92"/>
      <c r="I332" s="152">
        <f t="shared" si="6"/>
        <v>3400</v>
      </c>
    </row>
    <row r="333" spans="1:9" ht="78.75" hidden="1" customHeight="1">
      <c r="A333" s="22" t="s">
        <v>279</v>
      </c>
      <c r="B333" s="117">
        <v>475</v>
      </c>
      <c r="C333" s="68" t="s">
        <v>93</v>
      </c>
      <c r="D333" s="69" t="s">
        <v>430</v>
      </c>
      <c r="E333" s="67"/>
      <c r="F333" s="70">
        <f>F334</f>
        <v>3400</v>
      </c>
      <c r="G333" s="92"/>
      <c r="H333" s="92"/>
      <c r="I333" s="152">
        <f t="shared" si="6"/>
        <v>3400</v>
      </c>
    </row>
    <row r="334" spans="1:9" s="4" customFormat="1" ht="21" hidden="1" customHeight="1">
      <c r="A334" s="22" t="s">
        <v>145</v>
      </c>
      <c r="B334" s="117">
        <v>475</v>
      </c>
      <c r="C334" s="68" t="s">
        <v>93</v>
      </c>
      <c r="D334" s="69" t="s">
        <v>430</v>
      </c>
      <c r="E334" s="69" t="s">
        <v>481</v>
      </c>
      <c r="F334" s="70">
        <v>3400</v>
      </c>
      <c r="G334" s="91"/>
      <c r="H334" s="91"/>
      <c r="I334" s="152">
        <f t="shared" si="6"/>
        <v>3400</v>
      </c>
    </row>
    <row r="335" spans="1:9" ht="34.5" customHeight="1">
      <c r="A335" s="62" t="s">
        <v>94</v>
      </c>
      <c r="B335" s="167">
        <v>476</v>
      </c>
      <c r="C335" s="68"/>
      <c r="D335" s="69"/>
      <c r="E335" s="69"/>
      <c r="F335" s="86">
        <f>SUM(F341+F336)</f>
        <v>13590</v>
      </c>
      <c r="G335" s="91">
        <f>G349</f>
        <v>1600</v>
      </c>
      <c r="H335" s="91"/>
      <c r="I335" s="151">
        <f t="shared" si="6"/>
        <v>15190</v>
      </c>
    </row>
    <row r="336" spans="1:9" ht="28.5" customHeight="1">
      <c r="A336" s="27" t="s">
        <v>292</v>
      </c>
      <c r="B336" s="167">
        <v>476</v>
      </c>
      <c r="C336" s="66" t="s">
        <v>95</v>
      </c>
      <c r="D336" s="67"/>
      <c r="E336" s="67"/>
      <c r="F336" s="86">
        <f>SUM(F337)</f>
        <v>600</v>
      </c>
      <c r="G336" s="91"/>
      <c r="H336" s="91"/>
      <c r="I336" s="151">
        <f t="shared" si="6"/>
        <v>600</v>
      </c>
    </row>
    <row r="337" spans="1:9" ht="43.5" customHeight="1">
      <c r="A337" s="113" t="s">
        <v>688</v>
      </c>
      <c r="B337" s="167">
        <v>476</v>
      </c>
      <c r="C337" s="66" t="s">
        <v>95</v>
      </c>
      <c r="D337" s="67" t="s">
        <v>361</v>
      </c>
      <c r="E337" s="67"/>
      <c r="F337" s="86">
        <f>SUM(F339)</f>
        <v>600</v>
      </c>
      <c r="G337" s="91"/>
      <c r="H337" s="91"/>
      <c r="I337" s="151">
        <f t="shared" si="6"/>
        <v>600</v>
      </c>
    </row>
    <row r="338" spans="1:9" ht="43.5" customHeight="1">
      <c r="A338" s="34" t="s">
        <v>415</v>
      </c>
      <c r="B338" s="117">
        <v>476</v>
      </c>
      <c r="C338" s="68" t="s">
        <v>95</v>
      </c>
      <c r="D338" s="69" t="s">
        <v>425</v>
      </c>
      <c r="E338" s="67"/>
      <c r="F338" s="70">
        <f>F339</f>
        <v>600</v>
      </c>
      <c r="G338" s="92"/>
      <c r="H338" s="92"/>
      <c r="I338" s="152">
        <f t="shared" si="6"/>
        <v>600</v>
      </c>
    </row>
    <row r="339" spans="1:9" ht="32.25" customHeight="1">
      <c r="A339" s="22" t="s">
        <v>11</v>
      </c>
      <c r="B339" s="117">
        <v>476</v>
      </c>
      <c r="C339" s="68" t="s">
        <v>95</v>
      </c>
      <c r="D339" s="69" t="s">
        <v>416</v>
      </c>
      <c r="E339" s="69"/>
      <c r="F339" s="70">
        <f>SUM(F340)</f>
        <v>600</v>
      </c>
      <c r="G339" s="92"/>
      <c r="H339" s="92"/>
      <c r="I339" s="152">
        <f t="shared" si="6"/>
        <v>600</v>
      </c>
    </row>
    <row r="340" spans="1:9" ht="39" customHeight="1">
      <c r="A340" s="28" t="s">
        <v>192</v>
      </c>
      <c r="B340" s="117">
        <v>476</v>
      </c>
      <c r="C340" s="68" t="s">
        <v>95</v>
      </c>
      <c r="D340" s="69" t="s">
        <v>416</v>
      </c>
      <c r="E340" s="69" t="s">
        <v>191</v>
      </c>
      <c r="F340" s="70">
        <v>600</v>
      </c>
      <c r="G340" s="92"/>
      <c r="H340" s="92"/>
      <c r="I340" s="152">
        <f t="shared" ref="I340:I396" si="8">F340+G340</f>
        <v>600</v>
      </c>
    </row>
    <row r="341" spans="1:9" s="4" customFormat="1" ht="24.75" customHeight="1">
      <c r="A341" s="27" t="s">
        <v>164</v>
      </c>
      <c r="B341" s="167">
        <v>476</v>
      </c>
      <c r="C341" s="66" t="s">
        <v>96</v>
      </c>
      <c r="D341" s="67"/>
      <c r="E341" s="67"/>
      <c r="F341" s="86">
        <f>SUM(F342)</f>
        <v>12990</v>
      </c>
      <c r="G341" s="91"/>
      <c r="H341" s="91"/>
      <c r="I341" s="151">
        <f t="shared" si="8"/>
        <v>12990</v>
      </c>
    </row>
    <row r="342" spans="1:9" ht="30.75" customHeight="1">
      <c r="A342" s="27" t="s">
        <v>97</v>
      </c>
      <c r="B342" s="167">
        <v>476</v>
      </c>
      <c r="C342" s="66" t="s">
        <v>329</v>
      </c>
      <c r="D342" s="67"/>
      <c r="E342" s="67"/>
      <c r="F342" s="86">
        <f>SUM(F343)</f>
        <v>12990</v>
      </c>
      <c r="G342" s="92"/>
      <c r="H342" s="92"/>
      <c r="I342" s="151">
        <f t="shared" si="8"/>
        <v>12990</v>
      </c>
    </row>
    <row r="343" spans="1:9" s="11" customFormat="1" ht="45.75" customHeight="1">
      <c r="A343" s="113" t="s">
        <v>688</v>
      </c>
      <c r="B343" s="167">
        <v>476</v>
      </c>
      <c r="C343" s="66" t="s">
        <v>329</v>
      </c>
      <c r="D343" s="67" t="s">
        <v>361</v>
      </c>
      <c r="E343" s="67"/>
      <c r="F343" s="86">
        <f>SUM(F347,F345,F349)</f>
        <v>12990</v>
      </c>
      <c r="G343" s="91"/>
      <c r="H343" s="91"/>
      <c r="I343" s="151">
        <f t="shared" si="8"/>
        <v>12990</v>
      </c>
    </row>
    <row r="344" spans="1:9" s="11" customFormat="1" ht="31.5" customHeight="1">
      <c r="A344" s="33" t="s">
        <v>424</v>
      </c>
      <c r="B344" s="117">
        <v>476</v>
      </c>
      <c r="C344" s="68" t="s">
        <v>329</v>
      </c>
      <c r="D344" s="69" t="s">
        <v>454</v>
      </c>
      <c r="E344" s="67"/>
      <c r="F344" s="70">
        <f>SUM(F346,F348,F349)</f>
        <v>12990</v>
      </c>
      <c r="G344" s="91"/>
      <c r="H344" s="91"/>
      <c r="I344" s="152">
        <f t="shared" si="8"/>
        <v>12990</v>
      </c>
    </row>
    <row r="345" spans="1:9" s="11" customFormat="1" ht="23.25" customHeight="1">
      <c r="A345" s="64" t="s">
        <v>464</v>
      </c>
      <c r="B345" s="69" t="s">
        <v>227</v>
      </c>
      <c r="C345" s="69" t="s">
        <v>329</v>
      </c>
      <c r="D345" s="69" t="s">
        <v>455</v>
      </c>
      <c r="E345" s="69"/>
      <c r="F345" s="70">
        <f>SUM(F346)</f>
        <v>1450</v>
      </c>
      <c r="G345" s="91"/>
      <c r="H345" s="91"/>
      <c r="I345" s="152">
        <f t="shared" si="8"/>
        <v>1450</v>
      </c>
    </row>
    <row r="346" spans="1:9" s="11" customFormat="1" ht="33.75" customHeight="1">
      <c r="A346" s="28" t="s">
        <v>192</v>
      </c>
      <c r="B346" s="69" t="s">
        <v>227</v>
      </c>
      <c r="C346" s="69" t="s">
        <v>329</v>
      </c>
      <c r="D346" s="69" t="s">
        <v>455</v>
      </c>
      <c r="E346" s="69" t="s">
        <v>191</v>
      </c>
      <c r="F346" s="70">
        <v>1450</v>
      </c>
      <c r="G346" s="91"/>
      <c r="H346" s="91"/>
      <c r="I346" s="152">
        <f t="shared" si="8"/>
        <v>1450</v>
      </c>
    </row>
    <row r="347" spans="1:9" s="18" customFormat="1" ht="21.75" customHeight="1">
      <c r="A347" s="64" t="s">
        <v>463</v>
      </c>
      <c r="B347" s="69" t="s">
        <v>227</v>
      </c>
      <c r="C347" s="69" t="s">
        <v>329</v>
      </c>
      <c r="D347" s="69" t="s">
        <v>456</v>
      </c>
      <c r="E347" s="69"/>
      <c r="F347" s="70">
        <f>F348</f>
        <v>1120</v>
      </c>
      <c r="G347" s="92"/>
      <c r="H347" s="92"/>
      <c r="I347" s="152">
        <f t="shared" si="8"/>
        <v>1120</v>
      </c>
    </row>
    <row r="348" spans="1:9" s="3" customFormat="1" ht="30" customHeight="1">
      <c r="A348" s="22" t="s">
        <v>462</v>
      </c>
      <c r="B348" s="117">
        <v>476</v>
      </c>
      <c r="C348" s="68" t="s">
        <v>329</v>
      </c>
      <c r="D348" s="69" t="s">
        <v>456</v>
      </c>
      <c r="E348" s="69" t="s">
        <v>460</v>
      </c>
      <c r="F348" s="70">
        <v>1120</v>
      </c>
      <c r="G348" s="92"/>
      <c r="H348" s="92"/>
      <c r="I348" s="152">
        <f t="shared" si="8"/>
        <v>1120</v>
      </c>
    </row>
    <row r="349" spans="1:9" s="18" customFormat="1" ht="25.5" customHeight="1">
      <c r="A349" s="64" t="s">
        <v>469</v>
      </c>
      <c r="B349" s="167">
        <v>476</v>
      </c>
      <c r="C349" s="66"/>
      <c r="D349" s="67"/>
      <c r="E349" s="67"/>
      <c r="F349" s="86">
        <f>F354+F355+F350</f>
        <v>10420</v>
      </c>
      <c r="G349" s="91">
        <f>G350</f>
        <v>1600</v>
      </c>
      <c r="H349" s="91"/>
      <c r="I349" s="151">
        <f t="shared" si="8"/>
        <v>12020</v>
      </c>
    </row>
    <row r="350" spans="1:9" s="18" customFormat="1" ht="31.5" customHeight="1">
      <c r="A350" s="27" t="s">
        <v>202</v>
      </c>
      <c r="B350" s="167">
        <v>476</v>
      </c>
      <c r="C350" s="67" t="s">
        <v>467</v>
      </c>
      <c r="D350" s="67"/>
      <c r="E350" s="67"/>
      <c r="F350" s="86">
        <f>F351</f>
        <v>0</v>
      </c>
      <c r="G350" s="91">
        <f>G351</f>
        <v>1600</v>
      </c>
      <c r="H350" s="91"/>
      <c r="I350" s="151">
        <f t="shared" si="8"/>
        <v>1600</v>
      </c>
    </row>
    <row r="351" spans="1:9" s="18" customFormat="1" ht="29.25" customHeight="1">
      <c r="A351" s="28" t="s">
        <v>639</v>
      </c>
      <c r="B351" s="117">
        <v>476</v>
      </c>
      <c r="C351" s="69" t="s">
        <v>467</v>
      </c>
      <c r="D351" s="75" t="s">
        <v>640</v>
      </c>
      <c r="E351" s="69"/>
      <c r="F351" s="70">
        <f>F352</f>
        <v>0</v>
      </c>
      <c r="G351" s="92">
        <f>G352</f>
        <v>1600</v>
      </c>
      <c r="H351" s="92"/>
      <c r="I351" s="152">
        <f t="shared" si="8"/>
        <v>1600</v>
      </c>
    </row>
    <row r="352" spans="1:9" s="18" customFormat="1" ht="25.5" customHeight="1">
      <c r="A352" s="58" t="s">
        <v>462</v>
      </c>
      <c r="B352" s="117">
        <v>476</v>
      </c>
      <c r="C352" s="69" t="s">
        <v>467</v>
      </c>
      <c r="D352" s="75" t="s">
        <v>640</v>
      </c>
      <c r="E352" s="69" t="s">
        <v>460</v>
      </c>
      <c r="F352" s="70"/>
      <c r="G352" s="92">
        <v>1600</v>
      </c>
      <c r="H352" s="92"/>
      <c r="I352" s="152">
        <f t="shared" si="8"/>
        <v>1600</v>
      </c>
    </row>
    <row r="353" spans="1:9" s="18" customFormat="1" ht="42.75" customHeight="1">
      <c r="A353" s="113" t="s">
        <v>688</v>
      </c>
      <c r="B353" s="117">
        <v>476</v>
      </c>
      <c r="C353" s="69"/>
      <c r="D353" s="75"/>
      <c r="E353" s="69"/>
      <c r="F353" s="70">
        <f>F354+F355</f>
        <v>10420</v>
      </c>
      <c r="G353" s="92"/>
      <c r="H353" s="92"/>
      <c r="I353" s="152">
        <f>I354+I355</f>
        <v>10420</v>
      </c>
    </row>
    <row r="354" spans="1:9" ht="29.25" customHeight="1">
      <c r="A354" s="22" t="s">
        <v>462</v>
      </c>
      <c r="B354" s="117">
        <v>476</v>
      </c>
      <c r="C354" s="68" t="s">
        <v>329</v>
      </c>
      <c r="D354" s="69" t="s">
        <v>457</v>
      </c>
      <c r="E354" s="69" t="s">
        <v>460</v>
      </c>
      <c r="F354" s="70">
        <v>9920</v>
      </c>
      <c r="G354" s="92"/>
      <c r="H354" s="92"/>
      <c r="I354" s="152">
        <f t="shared" si="8"/>
        <v>9920</v>
      </c>
    </row>
    <row r="355" spans="1:9" s="18" customFormat="1" ht="25.5" customHeight="1">
      <c r="A355" s="22" t="s">
        <v>560</v>
      </c>
      <c r="B355" s="117">
        <v>476</v>
      </c>
      <c r="C355" s="68" t="s">
        <v>329</v>
      </c>
      <c r="D355" s="69" t="s">
        <v>561</v>
      </c>
      <c r="E355" s="69" t="s">
        <v>460</v>
      </c>
      <c r="F355" s="70">
        <v>500</v>
      </c>
      <c r="G355" s="92"/>
      <c r="H355" s="92"/>
      <c r="I355" s="152">
        <f t="shared" si="8"/>
        <v>500</v>
      </c>
    </row>
    <row r="356" spans="1:9" ht="25.5" customHeight="1">
      <c r="A356" s="39" t="s">
        <v>99</v>
      </c>
      <c r="B356" s="150">
        <v>477</v>
      </c>
      <c r="C356" s="68"/>
      <c r="D356" s="69"/>
      <c r="E356" s="69"/>
      <c r="F356" s="86">
        <f>SUM(F357,F364)</f>
        <v>82429.200000000012</v>
      </c>
      <c r="G356" s="91">
        <f>G364</f>
        <v>-311.39999999999998</v>
      </c>
      <c r="H356" s="91">
        <f>H364</f>
        <v>951.7</v>
      </c>
      <c r="I356" s="151">
        <f>F356+G356+H356</f>
        <v>83069.500000000015</v>
      </c>
    </row>
    <row r="357" spans="1:9" ht="25.5" hidden="1" customHeight="1">
      <c r="A357" s="43" t="s">
        <v>163</v>
      </c>
      <c r="B357" s="150">
        <v>477</v>
      </c>
      <c r="C357" s="66" t="s">
        <v>162</v>
      </c>
      <c r="D357" s="69"/>
      <c r="E357" s="69"/>
      <c r="F357" s="86">
        <f>SUM(F358)</f>
        <v>20169</v>
      </c>
      <c r="G357" s="92"/>
      <c r="H357" s="92"/>
      <c r="I357" s="152">
        <f t="shared" si="8"/>
        <v>20169</v>
      </c>
    </row>
    <row r="358" spans="1:9" s="4" customFormat="1" ht="25.5" hidden="1" customHeight="1">
      <c r="A358" s="40" t="s">
        <v>291</v>
      </c>
      <c r="B358" s="150">
        <v>477</v>
      </c>
      <c r="C358" s="67" t="s">
        <v>467</v>
      </c>
      <c r="D358" s="67"/>
      <c r="E358" s="67"/>
      <c r="F358" s="86">
        <f>SUM(F359)</f>
        <v>20169</v>
      </c>
      <c r="G358" s="91"/>
      <c r="H358" s="91"/>
      <c r="I358" s="152">
        <f t="shared" si="8"/>
        <v>20169</v>
      </c>
    </row>
    <row r="359" spans="1:9" s="4" customFormat="1" ht="48" hidden="1" customHeight="1">
      <c r="A359" s="40" t="s">
        <v>694</v>
      </c>
      <c r="B359" s="150">
        <v>477</v>
      </c>
      <c r="C359" s="67" t="s">
        <v>467</v>
      </c>
      <c r="D359" s="67" t="s">
        <v>343</v>
      </c>
      <c r="E359" s="69"/>
      <c r="F359" s="86">
        <f>SUM(F360)</f>
        <v>20169</v>
      </c>
      <c r="G359" s="91"/>
      <c r="H359" s="91"/>
      <c r="I359" s="152">
        <f t="shared" si="8"/>
        <v>20169</v>
      </c>
    </row>
    <row r="360" spans="1:9" s="11" customFormat="1" ht="48.75" hidden="1" customHeight="1">
      <c r="A360" s="40" t="s">
        <v>5</v>
      </c>
      <c r="B360" s="150">
        <v>477</v>
      </c>
      <c r="C360" s="67" t="s">
        <v>467</v>
      </c>
      <c r="D360" s="67" t="s">
        <v>344</v>
      </c>
      <c r="E360" s="67"/>
      <c r="F360" s="86">
        <f>SUM(F362)</f>
        <v>20169</v>
      </c>
      <c r="G360" s="91"/>
      <c r="H360" s="91"/>
      <c r="I360" s="152">
        <f t="shared" si="8"/>
        <v>20169</v>
      </c>
    </row>
    <row r="361" spans="1:9" s="11" customFormat="1" ht="32.25" hidden="1" customHeight="1">
      <c r="A361" s="47" t="s">
        <v>440</v>
      </c>
      <c r="B361" s="155">
        <v>477</v>
      </c>
      <c r="C361" s="69" t="s">
        <v>467</v>
      </c>
      <c r="D361" s="69" t="s">
        <v>441</v>
      </c>
      <c r="E361" s="69"/>
      <c r="F361" s="70">
        <f>F362</f>
        <v>20169</v>
      </c>
      <c r="G361" s="91"/>
      <c r="H361" s="91"/>
      <c r="I361" s="152">
        <f t="shared" si="8"/>
        <v>20169</v>
      </c>
    </row>
    <row r="362" spans="1:9" s="11" customFormat="1" ht="32.25" hidden="1" customHeight="1">
      <c r="A362" s="28" t="s">
        <v>6</v>
      </c>
      <c r="B362" s="155">
        <v>477</v>
      </c>
      <c r="C362" s="69" t="s">
        <v>467</v>
      </c>
      <c r="D362" s="69" t="s">
        <v>442</v>
      </c>
      <c r="E362" s="67"/>
      <c r="F362" s="70">
        <f>SUM(F363)</f>
        <v>20169</v>
      </c>
      <c r="G362" s="91"/>
      <c r="H362" s="91"/>
      <c r="I362" s="152">
        <f t="shared" si="8"/>
        <v>20169</v>
      </c>
    </row>
    <row r="363" spans="1:9" s="4" customFormat="1" ht="33" hidden="1" customHeight="1">
      <c r="A363" s="28" t="s">
        <v>145</v>
      </c>
      <c r="B363" s="155">
        <v>477</v>
      </c>
      <c r="C363" s="69" t="s">
        <v>467</v>
      </c>
      <c r="D363" s="69" t="s">
        <v>442</v>
      </c>
      <c r="E363" s="69" t="s">
        <v>144</v>
      </c>
      <c r="F363" s="70">
        <v>20169</v>
      </c>
      <c r="G363" s="91"/>
      <c r="H363" s="91"/>
      <c r="I363" s="152">
        <f t="shared" si="8"/>
        <v>20169</v>
      </c>
    </row>
    <row r="364" spans="1:9" ht="24.75" customHeight="1">
      <c r="A364" s="27" t="s">
        <v>100</v>
      </c>
      <c r="B364" s="150">
        <v>477</v>
      </c>
      <c r="C364" s="66" t="s">
        <v>101</v>
      </c>
      <c r="D364" s="67"/>
      <c r="E364" s="67"/>
      <c r="F364" s="86">
        <f>SUM(F365,F387)</f>
        <v>62260.200000000004</v>
      </c>
      <c r="G364" s="91">
        <f>G365</f>
        <v>-311.39999999999998</v>
      </c>
      <c r="H364" s="91">
        <f>H365</f>
        <v>951.7</v>
      </c>
      <c r="I364" s="151">
        <f>F364+G364+H364</f>
        <v>62900.5</v>
      </c>
    </row>
    <row r="365" spans="1:9" ht="19.5" customHeight="1">
      <c r="A365" s="27" t="s">
        <v>289</v>
      </c>
      <c r="B365" s="150">
        <v>477</v>
      </c>
      <c r="C365" s="66" t="s">
        <v>102</v>
      </c>
      <c r="D365" s="67"/>
      <c r="E365" s="67"/>
      <c r="F365" s="86">
        <f>SUM(F366)</f>
        <v>55593.200000000004</v>
      </c>
      <c r="G365" s="91">
        <f>G366</f>
        <v>-311.39999999999998</v>
      </c>
      <c r="H365" s="91">
        <f>H366</f>
        <v>951.7</v>
      </c>
      <c r="I365" s="151">
        <f t="shared" ref="I365:I377" si="9">F365+G365+H365</f>
        <v>56233.5</v>
      </c>
    </row>
    <row r="366" spans="1:9" ht="45" customHeight="1">
      <c r="A366" s="40" t="s">
        <v>7</v>
      </c>
      <c r="B366" s="150">
        <v>477</v>
      </c>
      <c r="C366" s="66" t="s">
        <v>102</v>
      </c>
      <c r="D366" s="67" t="s">
        <v>354</v>
      </c>
      <c r="E366" s="67"/>
      <c r="F366" s="86">
        <f>SUM(F368,F370,F378,F381+F372)</f>
        <v>55593.200000000004</v>
      </c>
      <c r="G366" s="91">
        <f>G370</f>
        <v>-311.39999999999998</v>
      </c>
      <c r="H366" s="91">
        <f>H367</f>
        <v>951.7</v>
      </c>
      <c r="I366" s="151">
        <f t="shared" si="9"/>
        <v>56233.5</v>
      </c>
    </row>
    <row r="367" spans="1:9" ht="34.5" customHeight="1">
      <c r="A367" s="28" t="s">
        <v>437</v>
      </c>
      <c r="B367" s="150">
        <v>477</v>
      </c>
      <c r="C367" s="66" t="s">
        <v>102</v>
      </c>
      <c r="D367" s="67" t="s">
        <v>431</v>
      </c>
      <c r="E367" s="67"/>
      <c r="F367" s="86">
        <f>F368+F370+F372</f>
        <v>35193.200000000004</v>
      </c>
      <c r="G367" s="91"/>
      <c r="H367" s="91">
        <f>H375</f>
        <v>951.7</v>
      </c>
      <c r="I367" s="151">
        <f t="shared" si="9"/>
        <v>36144.9</v>
      </c>
    </row>
    <row r="368" spans="1:9" ht="44.25" customHeight="1">
      <c r="A368" s="20" t="s">
        <v>277</v>
      </c>
      <c r="B368" s="150">
        <v>477</v>
      </c>
      <c r="C368" s="66" t="s">
        <v>102</v>
      </c>
      <c r="D368" s="67" t="s">
        <v>438</v>
      </c>
      <c r="E368" s="67"/>
      <c r="F368" s="86">
        <f>SUM(F369)</f>
        <v>27781.8</v>
      </c>
      <c r="G368" s="92"/>
      <c r="H368" s="92"/>
      <c r="I368" s="151">
        <f t="shared" si="9"/>
        <v>27781.8</v>
      </c>
    </row>
    <row r="369" spans="1:9" ht="23.25" customHeight="1">
      <c r="A369" s="28" t="s">
        <v>145</v>
      </c>
      <c r="B369" s="155">
        <v>477</v>
      </c>
      <c r="C369" s="68" t="s">
        <v>102</v>
      </c>
      <c r="D369" s="69" t="s">
        <v>438</v>
      </c>
      <c r="E369" s="69" t="s">
        <v>144</v>
      </c>
      <c r="F369" s="87">
        <v>27781.8</v>
      </c>
      <c r="G369" s="92"/>
      <c r="H369" s="92"/>
      <c r="I369" s="152">
        <f t="shared" si="9"/>
        <v>27781.8</v>
      </c>
    </row>
    <row r="370" spans="1:9" s="11" customFormat="1" ht="37.5" customHeight="1">
      <c r="A370" s="40" t="s">
        <v>8</v>
      </c>
      <c r="B370" s="150">
        <v>477</v>
      </c>
      <c r="C370" s="66" t="s">
        <v>102</v>
      </c>
      <c r="D370" s="67" t="s">
        <v>439</v>
      </c>
      <c r="E370" s="67"/>
      <c r="F370" s="86">
        <f>F371</f>
        <v>7100</v>
      </c>
      <c r="G370" s="91">
        <f>G372</f>
        <v>-311.39999999999998</v>
      </c>
      <c r="H370" s="91"/>
      <c r="I370" s="151">
        <f t="shared" si="9"/>
        <v>6788.6</v>
      </c>
    </row>
    <row r="371" spans="1:9" ht="24.75" customHeight="1">
      <c r="A371" s="28" t="s">
        <v>145</v>
      </c>
      <c r="B371" s="155">
        <v>477</v>
      </c>
      <c r="C371" s="68" t="s">
        <v>102</v>
      </c>
      <c r="D371" s="69" t="s">
        <v>439</v>
      </c>
      <c r="E371" s="69" t="s">
        <v>539</v>
      </c>
      <c r="F371" s="70">
        <v>7100</v>
      </c>
      <c r="G371" s="92"/>
      <c r="H371" s="92"/>
      <c r="I371" s="152">
        <f t="shared" si="9"/>
        <v>7100</v>
      </c>
    </row>
    <row r="372" spans="1:9" ht="24.75" customHeight="1">
      <c r="A372" s="28" t="s">
        <v>886</v>
      </c>
      <c r="B372" s="155">
        <v>477</v>
      </c>
      <c r="C372" s="68" t="s">
        <v>102</v>
      </c>
      <c r="D372" s="69"/>
      <c r="E372" s="69"/>
      <c r="F372" s="70">
        <f>F373+F374+F376+F377</f>
        <v>311.39999999999998</v>
      </c>
      <c r="G372" s="92">
        <f>G373</f>
        <v>-311.39999999999998</v>
      </c>
      <c r="H372" s="92"/>
      <c r="I372" s="152">
        <f t="shared" si="9"/>
        <v>0</v>
      </c>
    </row>
    <row r="373" spans="1:9" ht="24.75" customHeight="1">
      <c r="A373" s="28" t="s">
        <v>651</v>
      </c>
      <c r="B373" s="155">
        <v>477</v>
      </c>
      <c r="C373" s="68" t="s">
        <v>102</v>
      </c>
      <c r="D373" s="69" t="s">
        <v>634</v>
      </c>
      <c r="E373" s="69" t="s">
        <v>606</v>
      </c>
      <c r="F373" s="70">
        <v>311.39999999999998</v>
      </c>
      <c r="G373" s="92">
        <v>-311.39999999999998</v>
      </c>
      <c r="H373" s="92"/>
      <c r="I373" s="152">
        <f t="shared" si="9"/>
        <v>0</v>
      </c>
    </row>
    <row r="374" spans="1:9" ht="24.75" customHeight="1">
      <c r="A374" s="28" t="s">
        <v>887</v>
      </c>
      <c r="B374" s="155">
        <v>477</v>
      </c>
      <c r="C374" s="68" t="s">
        <v>102</v>
      </c>
      <c r="D374" s="69" t="s">
        <v>607</v>
      </c>
      <c r="E374" s="69" t="s">
        <v>606</v>
      </c>
      <c r="F374" s="70">
        <v>0</v>
      </c>
      <c r="G374" s="92"/>
      <c r="H374" s="92"/>
      <c r="I374" s="152">
        <f t="shared" si="9"/>
        <v>0</v>
      </c>
    </row>
    <row r="375" spans="1:9" ht="30.75" customHeight="1">
      <c r="A375" s="28" t="s">
        <v>885</v>
      </c>
      <c r="B375" s="155">
        <v>477</v>
      </c>
      <c r="C375" s="68" t="s">
        <v>102</v>
      </c>
      <c r="D375" s="69"/>
      <c r="E375" s="69"/>
      <c r="F375" s="70"/>
      <c r="G375" s="92"/>
      <c r="H375" s="92">
        <f>H376+H377</f>
        <v>951.7</v>
      </c>
      <c r="I375" s="152">
        <f t="shared" si="9"/>
        <v>951.7</v>
      </c>
    </row>
    <row r="376" spans="1:9" ht="24.75" customHeight="1">
      <c r="A376" s="28" t="s">
        <v>651</v>
      </c>
      <c r="B376" s="155">
        <v>477</v>
      </c>
      <c r="C376" s="68" t="s">
        <v>102</v>
      </c>
      <c r="D376" s="69" t="s">
        <v>643</v>
      </c>
      <c r="E376" s="69" t="s">
        <v>606</v>
      </c>
      <c r="F376" s="70">
        <v>0</v>
      </c>
      <c r="G376" s="92"/>
      <c r="H376" s="92">
        <v>942.2</v>
      </c>
      <c r="I376" s="152">
        <f t="shared" si="9"/>
        <v>942.2</v>
      </c>
    </row>
    <row r="377" spans="1:9" ht="24.75" customHeight="1">
      <c r="A377" s="28" t="s">
        <v>887</v>
      </c>
      <c r="B377" s="155">
        <v>477</v>
      </c>
      <c r="C377" s="68" t="s">
        <v>102</v>
      </c>
      <c r="D377" s="69" t="s">
        <v>644</v>
      </c>
      <c r="E377" s="69" t="s">
        <v>606</v>
      </c>
      <c r="F377" s="70">
        <v>0</v>
      </c>
      <c r="G377" s="92"/>
      <c r="H377" s="92">
        <v>9.5</v>
      </c>
      <c r="I377" s="152">
        <f t="shared" si="9"/>
        <v>9.5</v>
      </c>
    </row>
    <row r="378" spans="1:9" ht="24.75" hidden="1" customHeight="1">
      <c r="A378" s="40" t="s">
        <v>436</v>
      </c>
      <c r="B378" s="150">
        <v>477</v>
      </c>
      <c r="C378" s="66" t="s">
        <v>102</v>
      </c>
      <c r="D378" s="67" t="s">
        <v>432</v>
      </c>
      <c r="E378" s="69"/>
      <c r="F378" s="86">
        <f>SUM(F379)</f>
        <v>4800</v>
      </c>
      <c r="G378" s="92"/>
      <c r="H378" s="92"/>
      <c r="I378" s="152">
        <f t="shared" si="8"/>
        <v>4800</v>
      </c>
    </row>
    <row r="379" spans="1:9" s="11" customFormat="1" ht="19.5" hidden="1" customHeight="1">
      <c r="A379" s="28" t="s">
        <v>9</v>
      </c>
      <c r="B379" s="155">
        <v>477</v>
      </c>
      <c r="C379" s="68" t="s">
        <v>102</v>
      </c>
      <c r="D379" s="69" t="s">
        <v>445</v>
      </c>
      <c r="E379" s="69"/>
      <c r="F379" s="70">
        <f>SUM(F380)</f>
        <v>4800</v>
      </c>
      <c r="G379" s="91"/>
      <c r="H379" s="91"/>
      <c r="I379" s="152">
        <f t="shared" si="8"/>
        <v>4800</v>
      </c>
    </row>
    <row r="380" spans="1:9" ht="22.5" hidden="1" customHeight="1">
      <c r="A380" s="28" t="s">
        <v>145</v>
      </c>
      <c r="B380" s="155">
        <v>477</v>
      </c>
      <c r="C380" s="68" t="s">
        <v>102</v>
      </c>
      <c r="D380" s="69" t="s">
        <v>445</v>
      </c>
      <c r="E380" s="69" t="s">
        <v>144</v>
      </c>
      <c r="F380" s="70">
        <v>4800</v>
      </c>
      <c r="G380" s="92"/>
      <c r="H380" s="92"/>
      <c r="I380" s="152">
        <f t="shared" si="8"/>
        <v>4800</v>
      </c>
    </row>
    <row r="381" spans="1:9" ht="29.25" hidden="1" customHeight="1">
      <c r="A381" s="40" t="s">
        <v>433</v>
      </c>
      <c r="B381" s="150">
        <v>477</v>
      </c>
      <c r="C381" s="66" t="s">
        <v>102</v>
      </c>
      <c r="D381" s="67" t="s">
        <v>435</v>
      </c>
      <c r="E381" s="69"/>
      <c r="F381" s="86">
        <f>SUM(F382)+F384</f>
        <v>15600</v>
      </c>
      <c r="G381" s="92"/>
      <c r="H381" s="92"/>
      <c r="I381" s="152">
        <f t="shared" si="8"/>
        <v>15600</v>
      </c>
    </row>
    <row r="382" spans="1:9" s="11" customFormat="1" ht="19.5" hidden="1" customHeight="1">
      <c r="A382" s="40" t="s">
        <v>10</v>
      </c>
      <c r="B382" s="155">
        <v>477</v>
      </c>
      <c r="C382" s="68" t="s">
        <v>102</v>
      </c>
      <c r="D382" s="69" t="s">
        <v>434</v>
      </c>
      <c r="E382" s="69"/>
      <c r="F382" s="70">
        <f>F383</f>
        <v>15600</v>
      </c>
      <c r="G382" s="91"/>
      <c r="H382" s="91"/>
      <c r="I382" s="152">
        <f t="shared" si="8"/>
        <v>15600</v>
      </c>
    </row>
    <row r="383" spans="1:9" ht="24" hidden="1" customHeight="1">
      <c r="A383" s="28" t="s">
        <v>145</v>
      </c>
      <c r="B383" s="155">
        <v>477</v>
      </c>
      <c r="C383" s="68" t="s">
        <v>102</v>
      </c>
      <c r="D383" s="69" t="s">
        <v>434</v>
      </c>
      <c r="E383" s="69" t="s">
        <v>539</v>
      </c>
      <c r="F383" s="70">
        <v>15600</v>
      </c>
      <c r="G383" s="92"/>
      <c r="H383" s="92"/>
      <c r="I383" s="152">
        <f t="shared" si="8"/>
        <v>15600</v>
      </c>
    </row>
    <row r="384" spans="1:9" ht="31.5" hidden="1" customHeight="1">
      <c r="A384" s="28" t="s">
        <v>636</v>
      </c>
      <c r="B384" s="155">
        <v>477</v>
      </c>
      <c r="C384" s="68" t="s">
        <v>102</v>
      </c>
      <c r="D384" s="69"/>
      <c r="E384" s="69"/>
      <c r="F384" s="70">
        <f>F385+F386</f>
        <v>0</v>
      </c>
      <c r="G384" s="92"/>
      <c r="H384" s="92"/>
      <c r="I384" s="152">
        <f t="shared" si="8"/>
        <v>0</v>
      </c>
    </row>
    <row r="385" spans="1:9" ht="24" hidden="1" customHeight="1">
      <c r="A385" s="28" t="s">
        <v>651</v>
      </c>
      <c r="B385" s="155">
        <v>477</v>
      </c>
      <c r="C385" s="68" t="s">
        <v>102</v>
      </c>
      <c r="D385" s="69" t="s">
        <v>635</v>
      </c>
      <c r="E385" s="69" t="s">
        <v>606</v>
      </c>
      <c r="F385" s="70">
        <v>0</v>
      </c>
      <c r="G385" s="92"/>
      <c r="H385" s="92"/>
      <c r="I385" s="152">
        <f t="shared" si="8"/>
        <v>0</v>
      </c>
    </row>
    <row r="386" spans="1:9" ht="24" hidden="1" customHeight="1">
      <c r="A386" s="28" t="s">
        <v>604</v>
      </c>
      <c r="B386" s="155">
        <v>477</v>
      </c>
      <c r="C386" s="68" t="s">
        <v>102</v>
      </c>
      <c r="D386" s="69" t="s">
        <v>605</v>
      </c>
      <c r="E386" s="69" t="s">
        <v>606</v>
      </c>
      <c r="F386" s="70">
        <v>0</v>
      </c>
      <c r="G386" s="92"/>
      <c r="H386" s="92"/>
      <c r="I386" s="152">
        <f t="shared" si="8"/>
        <v>0</v>
      </c>
    </row>
    <row r="387" spans="1:9" s="4" customFormat="1" ht="30.75" hidden="1" customHeight="1">
      <c r="A387" s="43" t="s">
        <v>142</v>
      </c>
      <c r="B387" s="150">
        <v>477</v>
      </c>
      <c r="C387" s="66" t="s">
        <v>103</v>
      </c>
      <c r="D387" s="67"/>
      <c r="E387" s="67"/>
      <c r="F387" s="86">
        <f>SUM(F392)+F388</f>
        <v>6667</v>
      </c>
      <c r="G387" s="91"/>
      <c r="H387" s="91"/>
      <c r="I387" s="152">
        <f t="shared" si="8"/>
        <v>6667</v>
      </c>
    </row>
    <row r="388" spans="1:9" s="4" customFormat="1" ht="30.75" hidden="1" customHeight="1">
      <c r="A388" s="27" t="s">
        <v>553</v>
      </c>
      <c r="B388" s="150">
        <v>477</v>
      </c>
      <c r="C388" s="67" t="s">
        <v>103</v>
      </c>
      <c r="D388" s="67" t="s">
        <v>554</v>
      </c>
      <c r="E388" s="67"/>
      <c r="F388" s="86">
        <f>F389</f>
        <v>5118</v>
      </c>
      <c r="G388" s="91"/>
      <c r="H388" s="91"/>
      <c r="I388" s="152">
        <f t="shared" si="8"/>
        <v>5118</v>
      </c>
    </row>
    <row r="389" spans="1:9" s="4" customFormat="1" ht="30.75" hidden="1" customHeight="1">
      <c r="A389" s="28" t="s">
        <v>555</v>
      </c>
      <c r="B389" s="155">
        <v>477</v>
      </c>
      <c r="C389" s="69" t="s">
        <v>103</v>
      </c>
      <c r="D389" s="69" t="s">
        <v>554</v>
      </c>
      <c r="E389" s="69"/>
      <c r="F389" s="70">
        <f>F390</f>
        <v>5118</v>
      </c>
      <c r="G389" s="91"/>
      <c r="H389" s="91"/>
      <c r="I389" s="152">
        <f t="shared" si="8"/>
        <v>5118</v>
      </c>
    </row>
    <row r="390" spans="1:9" s="4" customFormat="1" ht="30.75" hidden="1" customHeight="1">
      <c r="A390" s="28" t="s">
        <v>145</v>
      </c>
      <c r="B390" s="155">
        <v>477</v>
      </c>
      <c r="C390" s="69" t="s">
        <v>103</v>
      </c>
      <c r="D390" s="69" t="s">
        <v>554</v>
      </c>
      <c r="E390" s="69" t="s">
        <v>539</v>
      </c>
      <c r="F390" s="70">
        <v>5118</v>
      </c>
      <c r="G390" s="91"/>
      <c r="H390" s="91"/>
      <c r="I390" s="152">
        <f t="shared" si="8"/>
        <v>5118</v>
      </c>
    </row>
    <row r="391" spans="1:9" s="4" customFormat="1" ht="31.5" hidden="1" customHeight="1">
      <c r="A391" s="27" t="s">
        <v>270</v>
      </c>
      <c r="B391" s="150">
        <v>477</v>
      </c>
      <c r="C391" s="66" t="s">
        <v>103</v>
      </c>
      <c r="D391" s="67" t="s">
        <v>228</v>
      </c>
      <c r="E391" s="67"/>
      <c r="F391" s="86">
        <f>SUM(F392)</f>
        <v>1549</v>
      </c>
      <c r="G391" s="91"/>
      <c r="H391" s="91"/>
      <c r="I391" s="152">
        <f t="shared" si="8"/>
        <v>1549</v>
      </c>
    </row>
    <row r="392" spans="1:9" ht="42.75" hidden="1" customHeight="1">
      <c r="A392" s="33" t="s">
        <v>206</v>
      </c>
      <c r="B392" s="155">
        <v>477</v>
      </c>
      <c r="C392" s="69" t="s">
        <v>103</v>
      </c>
      <c r="D392" s="69" t="s">
        <v>355</v>
      </c>
      <c r="E392" s="69"/>
      <c r="F392" s="70">
        <f>SUM(F393,F395)</f>
        <v>1549</v>
      </c>
      <c r="G392" s="92"/>
      <c r="H392" s="92"/>
      <c r="I392" s="152">
        <f t="shared" si="8"/>
        <v>1549</v>
      </c>
    </row>
    <row r="393" spans="1:9" ht="30.75" hidden="1" customHeight="1">
      <c r="A393" s="22" t="s">
        <v>194</v>
      </c>
      <c r="B393" s="155">
        <v>477</v>
      </c>
      <c r="C393" s="69" t="s">
        <v>103</v>
      </c>
      <c r="D393" s="69" t="s">
        <v>356</v>
      </c>
      <c r="E393" s="69"/>
      <c r="F393" s="70">
        <f>SUM(F394)</f>
        <v>1534</v>
      </c>
      <c r="G393" s="92"/>
      <c r="H393" s="92"/>
      <c r="I393" s="152">
        <f t="shared" si="8"/>
        <v>1534</v>
      </c>
    </row>
    <row r="394" spans="1:9" ht="33" hidden="1" customHeight="1">
      <c r="A394" s="22" t="s">
        <v>196</v>
      </c>
      <c r="B394" s="155">
        <v>477</v>
      </c>
      <c r="C394" s="69" t="s">
        <v>103</v>
      </c>
      <c r="D394" s="69" t="s">
        <v>356</v>
      </c>
      <c r="E394" s="69" t="s">
        <v>195</v>
      </c>
      <c r="F394" s="70">
        <v>1534</v>
      </c>
      <c r="G394" s="92"/>
      <c r="H394" s="92"/>
      <c r="I394" s="152">
        <f t="shared" si="8"/>
        <v>1534</v>
      </c>
    </row>
    <row r="395" spans="1:9" ht="24.75" hidden="1" customHeight="1">
      <c r="A395" s="22" t="s">
        <v>175</v>
      </c>
      <c r="B395" s="155">
        <v>477</v>
      </c>
      <c r="C395" s="69" t="s">
        <v>103</v>
      </c>
      <c r="D395" s="69" t="s">
        <v>357</v>
      </c>
      <c r="E395" s="69"/>
      <c r="F395" s="70">
        <f>SUM(F396)</f>
        <v>15</v>
      </c>
      <c r="G395" s="92"/>
      <c r="H395" s="92"/>
      <c r="I395" s="152">
        <f t="shared" si="8"/>
        <v>15</v>
      </c>
    </row>
    <row r="396" spans="1:9" ht="33.75" hidden="1" customHeight="1">
      <c r="A396" s="22" t="s">
        <v>192</v>
      </c>
      <c r="B396" s="155">
        <v>477</v>
      </c>
      <c r="C396" s="69" t="s">
        <v>103</v>
      </c>
      <c r="D396" s="69" t="s">
        <v>357</v>
      </c>
      <c r="E396" s="69" t="s">
        <v>191</v>
      </c>
      <c r="F396" s="70">
        <v>15</v>
      </c>
      <c r="G396" s="92"/>
      <c r="H396" s="92"/>
      <c r="I396" s="152">
        <f t="shared" si="8"/>
        <v>15</v>
      </c>
    </row>
    <row r="397" spans="1:9" ht="20.100000000000001" hidden="1" customHeight="1">
      <c r="A397" s="196"/>
      <c r="B397" s="196"/>
      <c r="C397" s="197"/>
      <c r="D397" s="196"/>
      <c r="E397" s="196"/>
      <c r="F397" s="198"/>
    </row>
  </sheetData>
  <mergeCells count="8">
    <mergeCell ref="E2:I2"/>
    <mergeCell ref="F11:I11"/>
    <mergeCell ref="E3:I5"/>
    <mergeCell ref="D8:I8"/>
    <mergeCell ref="E6:I6"/>
    <mergeCell ref="A10:I10"/>
    <mergeCell ref="E9:I9"/>
    <mergeCell ref="E7:I7"/>
  </mergeCells>
  <phoneticPr fontId="23" type="noConversion"/>
  <pageMargins left="0" right="0" top="0.19685039370078741" bottom="0" header="0.51181102362204722" footer="0.51181102362204722"/>
  <pageSetup paperSize="9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6"/>
  <sheetViews>
    <sheetView workbookViewId="0">
      <selection activeCell="I8" sqref="I8"/>
    </sheetView>
  </sheetViews>
  <sheetFormatPr defaultRowHeight="12.75"/>
  <cols>
    <col min="1" max="1" width="50.28515625" style="339" customWidth="1"/>
    <col min="2" max="2" width="10" style="35" customWidth="1"/>
    <col min="3" max="3" width="9.7109375" style="147" customWidth="1"/>
    <col min="4" max="4" width="13.85546875" style="35" customWidth="1"/>
    <col min="5" max="5" width="8.85546875" style="35" customWidth="1"/>
    <col min="6" max="7" width="9.85546875" style="340" customWidth="1"/>
  </cols>
  <sheetData>
    <row r="1" spans="1:7" s="14" customFormat="1">
      <c r="A1" s="350"/>
      <c r="B1" s="95"/>
      <c r="C1" s="351"/>
      <c r="D1" s="95"/>
      <c r="E1" s="95"/>
      <c r="F1" s="232" t="s">
        <v>867</v>
      </c>
      <c r="G1" s="232"/>
    </row>
    <row r="2" spans="1:7" s="400" customFormat="1" ht="51" customHeight="1">
      <c r="A2" s="398"/>
      <c r="B2" s="382"/>
      <c r="C2" s="399" t="s">
        <v>890</v>
      </c>
      <c r="D2" s="236"/>
      <c r="E2" s="236"/>
      <c r="F2" s="236"/>
      <c r="G2" s="236"/>
    </row>
    <row r="3" spans="1:7" s="388" customFormat="1" ht="16.5" customHeight="1">
      <c r="B3" s="387"/>
      <c r="C3" s="401"/>
      <c r="D3" s="387"/>
      <c r="E3" s="387"/>
      <c r="F3" s="402" t="s">
        <v>177</v>
      </c>
      <c r="G3" s="402"/>
    </row>
    <row r="4" spans="1:7" s="388" customFormat="1" ht="40.5" customHeight="1">
      <c r="A4" s="288"/>
      <c r="B4" s="236" t="s">
        <v>689</v>
      </c>
      <c r="C4" s="383"/>
      <c r="D4" s="383"/>
      <c r="E4" s="383"/>
      <c r="F4" s="383"/>
      <c r="G4" s="384"/>
    </row>
    <row r="5" spans="1:7" hidden="1">
      <c r="A5" s="193"/>
      <c r="B5" s="189"/>
      <c r="C5" s="189"/>
      <c r="D5" s="201"/>
      <c r="E5" s="201"/>
      <c r="F5" s="201"/>
      <c r="G5" s="201"/>
    </row>
    <row r="6" spans="1:7">
      <c r="A6" s="193"/>
      <c r="B6" s="189"/>
      <c r="C6" s="189"/>
      <c r="D6" s="189"/>
      <c r="E6" s="189"/>
      <c r="F6" s="201" t="s">
        <v>893</v>
      </c>
      <c r="G6" s="201"/>
    </row>
    <row r="7" spans="1:7">
      <c r="A7" s="288"/>
      <c r="B7" s="189"/>
      <c r="C7" s="189"/>
      <c r="D7" s="189"/>
      <c r="E7" s="189"/>
      <c r="F7" s="189"/>
      <c r="G7" s="189"/>
    </row>
    <row r="8" spans="1:7" ht="33" customHeight="1">
      <c r="A8" s="289" t="s">
        <v>925</v>
      </c>
      <c r="B8" s="289"/>
      <c r="C8" s="289"/>
      <c r="D8" s="289"/>
      <c r="E8" s="289"/>
      <c r="F8" s="289"/>
      <c r="G8" s="290" t="s">
        <v>297</v>
      </c>
    </row>
    <row r="9" spans="1:7" ht="25.5">
      <c r="A9" s="38" t="s">
        <v>157</v>
      </c>
      <c r="B9" s="150" t="s">
        <v>132</v>
      </c>
      <c r="C9" s="66" t="s">
        <v>133</v>
      </c>
      <c r="D9" s="38" t="s">
        <v>190</v>
      </c>
      <c r="E9" s="38" t="s">
        <v>134</v>
      </c>
      <c r="F9" s="82" t="s">
        <v>910</v>
      </c>
      <c r="G9" s="82" t="s">
        <v>911</v>
      </c>
    </row>
    <row r="10" spans="1:7" ht="14.25">
      <c r="A10" s="27" t="s">
        <v>135</v>
      </c>
      <c r="B10" s="291"/>
      <c r="C10" s="292"/>
      <c r="D10" s="293"/>
      <c r="E10" s="294"/>
      <c r="F10" s="86">
        <f>SUM(F11,F113,F158,F173,F200,F272,F326,F346,F182)+F386</f>
        <v>656923.6</v>
      </c>
      <c r="G10" s="86">
        <f>SUM(G11,G113,G158,G173,G200,G272,G326,G346,G182)+G386</f>
        <v>648479.5</v>
      </c>
    </row>
    <row r="11" spans="1:7" ht="25.5">
      <c r="A11" s="39" t="s">
        <v>113</v>
      </c>
      <c r="B11" s="294">
        <v>439</v>
      </c>
      <c r="C11" s="292"/>
      <c r="D11" s="294"/>
      <c r="E11" s="294"/>
      <c r="F11" s="86">
        <f>SUM(F12,F64,F96,F81)</f>
        <v>48729</v>
      </c>
      <c r="G11" s="86">
        <f>SUM(G12,G64,G96,G81)</f>
        <v>48009</v>
      </c>
    </row>
    <row r="12" spans="1:7" ht="14.25">
      <c r="A12" s="27" t="s">
        <v>136</v>
      </c>
      <c r="B12" s="294">
        <v>439</v>
      </c>
      <c r="C12" s="292" t="s">
        <v>137</v>
      </c>
      <c r="D12" s="295"/>
      <c r="E12" s="295"/>
      <c r="F12" s="86">
        <f>SUM(F13,F20,F28,F40,F53,F58,F47)</f>
        <v>37744</v>
      </c>
      <c r="G12" s="86">
        <f>SUM(G13,G20,G28,G40,G53,G58,G47)</f>
        <v>37374</v>
      </c>
    </row>
    <row r="13" spans="1:7" ht="25.5">
      <c r="A13" s="27" t="s">
        <v>138</v>
      </c>
      <c r="B13" s="294">
        <v>439</v>
      </c>
      <c r="C13" s="292" t="s">
        <v>139</v>
      </c>
      <c r="D13" s="295"/>
      <c r="E13" s="295"/>
      <c r="F13" s="86">
        <f>SUM(F15)</f>
        <v>1560</v>
      </c>
      <c r="G13" s="86">
        <f>SUM(G15)</f>
        <v>1560</v>
      </c>
    </row>
    <row r="14" spans="1:7" ht="28.5">
      <c r="A14" s="27" t="s">
        <v>271</v>
      </c>
      <c r="B14" s="294">
        <v>439</v>
      </c>
      <c r="C14" s="292" t="s">
        <v>139</v>
      </c>
      <c r="D14" s="295" t="s">
        <v>220</v>
      </c>
      <c r="E14" s="295"/>
      <c r="F14" s="86">
        <f>SUM(F15)</f>
        <v>1560</v>
      </c>
      <c r="G14" s="86">
        <f>SUM(G15)</f>
        <v>1560</v>
      </c>
    </row>
    <row r="15" spans="1:7" ht="15">
      <c r="A15" s="22" t="s">
        <v>140</v>
      </c>
      <c r="B15" s="296">
        <v>439</v>
      </c>
      <c r="C15" s="297" t="s">
        <v>139</v>
      </c>
      <c r="D15" s="298" t="s">
        <v>221</v>
      </c>
      <c r="E15" s="298"/>
      <c r="F15" s="70">
        <f>SUM(F16,F18)</f>
        <v>1560</v>
      </c>
      <c r="G15" s="70">
        <f>SUM(G16,G18)</f>
        <v>1560</v>
      </c>
    </row>
    <row r="16" spans="1:7" ht="25.5">
      <c r="A16" s="22" t="s">
        <v>194</v>
      </c>
      <c r="B16" s="296">
        <v>439</v>
      </c>
      <c r="C16" s="297" t="s">
        <v>139</v>
      </c>
      <c r="D16" s="298" t="s">
        <v>222</v>
      </c>
      <c r="E16" s="298"/>
      <c r="F16" s="70">
        <f>SUM(F17)</f>
        <v>1560</v>
      </c>
      <c r="G16" s="70">
        <f>SUM(G17)</f>
        <v>1560</v>
      </c>
    </row>
    <row r="17" spans="1:7" ht="25.5">
      <c r="A17" s="22" t="s">
        <v>196</v>
      </c>
      <c r="B17" s="296">
        <v>439</v>
      </c>
      <c r="C17" s="297" t="s">
        <v>139</v>
      </c>
      <c r="D17" s="298" t="s">
        <v>222</v>
      </c>
      <c r="E17" s="298" t="s">
        <v>195</v>
      </c>
      <c r="F17" s="70">
        <v>1560</v>
      </c>
      <c r="G17" s="70">
        <v>1560</v>
      </c>
    </row>
    <row r="18" spans="1:7" ht="15" hidden="1">
      <c r="A18" s="22" t="s">
        <v>175</v>
      </c>
      <c r="B18" s="296">
        <v>439</v>
      </c>
      <c r="C18" s="297" t="s">
        <v>139</v>
      </c>
      <c r="D18" s="298" t="s">
        <v>223</v>
      </c>
      <c r="E18" s="298"/>
      <c r="F18" s="70">
        <f>F19</f>
        <v>0</v>
      </c>
      <c r="G18" s="70">
        <f>G19</f>
        <v>0</v>
      </c>
    </row>
    <row r="19" spans="1:7" ht="25.5" hidden="1">
      <c r="A19" s="22" t="s">
        <v>192</v>
      </c>
      <c r="B19" s="296">
        <v>439</v>
      </c>
      <c r="C19" s="297" t="s">
        <v>139</v>
      </c>
      <c r="D19" s="298" t="s">
        <v>223</v>
      </c>
      <c r="E19" s="298" t="s">
        <v>191</v>
      </c>
      <c r="F19" s="70">
        <v>0</v>
      </c>
      <c r="G19" s="70">
        <v>0</v>
      </c>
    </row>
    <row r="20" spans="1:7" ht="38.25">
      <c r="A20" s="27" t="s">
        <v>188</v>
      </c>
      <c r="B20" s="294">
        <v>439</v>
      </c>
      <c r="C20" s="292" t="s">
        <v>301</v>
      </c>
      <c r="D20" s="295"/>
      <c r="E20" s="295"/>
      <c r="F20" s="86">
        <f>F21</f>
        <v>1872</v>
      </c>
      <c r="G20" s="86">
        <f>G21</f>
        <v>1872</v>
      </c>
    </row>
    <row r="21" spans="1:7" ht="28.5">
      <c r="A21" s="27" t="s">
        <v>271</v>
      </c>
      <c r="B21" s="294">
        <v>439</v>
      </c>
      <c r="C21" s="292" t="s">
        <v>301</v>
      </c>
      <c r="D21" s="295" t="s">
        <v>220</v>
      </c>
      <c r="E21" s="295"/>
      <c r="F21" s="86">
        <f>SUM(F22)+F27</f>
        <v>1872</v>
      </c>
      <c r="G21" s="86">
        <f>SUM(G22)+G27</f>
        <v>1872</v>
      </c>
    </row>
    <row r="22" spans="1:7" ht="25.5">
      <c r="A22" s="22" t="s">
        <v>300</v>
      </c>
      <c r="B22" s="296">
        <v>439</v>
      </c>
      <c r="C22" s="297" t="s">
        <v>301</v>
      </c>
      <c r="D22" s="298" t="s">
        <v>224</v>
      </c>
      <c r="E22" s="298"/>
      <c r="F22" s="70">
        <f>SUM(F23,F25)</f>
        <v>1872</v>
      </c>
      <c r="G22" s="70">
        <f>SUM(G23,G25)</f>
        <v>1872</v>
      </c>
    </row>
    <row r="23" spans="1:7" ht="25.5">
      <c r="A23" s="22" t="s">
        <v>194</v>
      </c>
      <c r="B23" s="296">
        <v>439</v>
      </c>
      <c r="C23" s="297" t="s">
        <v>301</v>
      </c>
      <c r="D23" s="298" t="s">
        <v>225</v>
      </c>
      <c r="E23" s="298"/>
      <c r="F23" s="70">
        <f>SUM(F24)</f>
        <v>1272</v>
      </c>
      <c r="G23" s="70">
        <f>SUM(G24)</f>
        <v>1272</v>
      </c>
    </row>
    <row r="24" spans="1:7" ht="25.5">
      <c r="A24" s="22" t="s">
        <v>196</v>
      </c>
      <c r="B24" s="296">
        <v>439</v>
      </c>
      <c r="C24" s="297" t="s">
        <v>301</v>
      </c>
      <c r="D24" s="298" t="s">
        <v>225</v>
      </c>
      <c r="E24" s="298" t="s">
        <v>195</v>
      </c>
      <c r="F24" s="70">
        <v>1272</v>
      </c>
      <c r="G24" s="70">
        <v>1272</v>
      </c>
    </row>
    <row r="25" spans="1:7" ht="15">
      <c r="A25" s="22" t="s">
        <v>175</v>
      </c>
      <c r="B25" s="296">
        <v>439</v>
      </c>
      <c r="C25" s="297" t="s">
        <v>301</v>
      </c>
      <c r="D25" s="298" t="s">
        <v>226</v>
      </c>
      <c r="E25" s="298"/>
      <c r="F25" s="70">
        <f>F26</f>
        <v>600</v>
      </c>
      <c r="G25" s="70">
        <f>G26</f>
        <v>600</v>
      </c>
    </row>
    <row r="26" spans="1:7" ht="25.5">
      <c r="A26" s="22" t="s">
        <v>192</v>
      </c>
      <c r="B26" s="296">
        <v>439</v>
      </c>
      <c r="C26" s="297" t="s">
        <v>301</v>
      </c>
      <c r="D26" s="298" t="s">
        <v>226</v>
      </c>
      <c r="E26" s="298" t="s">
        <v>191</v>
      </c>
      <c r="F26" s="70">
        <v>600</v>
      </c>
      <c r="G26" s="70">
        <v>600</v>
      </c>
    </row>
    <row r="27" spans="1:7" ht="15" hidden="1">
      <c r="A27" s="22" t="s">
        <v>647</v>
      </c>
      <c r="B27" s="296">
        <v>439</v>
      </c>
      <c r="C27" s="297" t="s">
        <v>301</v>
      </c>
      <c r="D27" s="298" t="s">
        <v>646</v>
      </c>
      <c r="E27" s="298" t="s">
        <v>191</v>
      </c>
      <c r="F27" s="70">
        <v>0</v>
      </c>
      <c r="G27" s="70">
        <v>0</v>
      </c>
    </row>
    <row r="28" spans="1:7" ht="38.25">
      <c r="A28" s="27" t="s">
        <v>302</v>
      </c>
      <c r="B28" s="296">
        <v>439</v>
      </c>
      <c r="C28" s="292" t="s">
        <v>303</v>
      </c>
      <c r="D28" s="295"/>
      <c r="E28" s="295"/>
      <c r="F28" s="86">
        <f>SUM(F29)</f>
        <v>29042</v>
      </c>
      <c r="G28" s="86">
        <f>SUM(G29)</f>
        <v>29042</v>
      </c>
    </row>
    <row r="29" spans="1:7" ht="28.5">
      <c r="A29" s="27" t="s">
        <v>272</v>
      </c>
      <c r="B29" s="296">
        <v>439</v>
      </c>
      <c r="C29" s="292" t="s">
        <v>303</v>
      </c>
      <c r="D29" s="295" t="s">
        <v>228</v>
      </c>
      <c r="E29" s="295"/>
      <c r="F29" s="86">
        <f>SUM(F30)</f>
        <v>29042</v>
      </c>
      <c r="G29" s="86">
        <f>SUM(G30)</f>
        <v>29042</v>
      </c>
    </row>
    <row r="30" spans="1:7" ht="15">
      <c r="A30" s="22" t="s">
        <v>189</v>
      </c>
      <c r="B30" s="296">
        <v>439</v>
      </c>
      <c r="C30" s="297" t="s">
        <v>303</v>
      </c>
      <c r="D30" s="298" t="s">
        <v>232</v>
      </c>
      <c r="E30" s="298"/>
      <c r="F30" s="70">
        <f>SUM(F32,F33)</f>
        <v>29042</v>
      </c>
      <c r="G30" s="70">
        <f>SUM(G32,G33)</f>
        <v>29042</v>
      </c>
    </row>
    <row r="31" spans="1:7" ht="25.5">
      <c r="A31" s="22" t="s">
        <v>194</v>
      </c>
      <c r="B31" s="296">
        <v>439</v>
      </c>
      <c r="C31" s="297" t="s">
        <v>303</v>
      </c>
      <c r="D31" s="298" t="s">
        <v>233</v>
      </c>
      <c r="E31" s="298"/>
      <c r="F31" s="70">
        <f>SUM(F32)</f>
        <v>22419</v>
      </c>
      <c r="G31" s="70">
        <f>SUM(G32)</f>
        <v>22419</v>
      </c>
    </row>
    <row r="32" spans="1:7" ht="25.5">
      <c r="A32" s="22" t="s">
        <v>196</v>
      </c>
      <c r="B32" s="296">
        <v>439</v>
      </c>
      <c r="C32" s="297" t="s">
        <v>303</v>
      </c>
      <c r="D32" s="298" t="s">
        <v>233</v>
      </c>
      <c r="E32" s="298" t="s">
        <v>195</v>
      </c>
      <c r="F32" s="70">
        <v>22419</v>
      </c>
      <c r="G32" s="70">
        <v>22419</v>
      </c>
    </row>
    <row r="33" spans="1:7" ht="15">
      <c r="A33" s="22" t="s">
        <v>175</v>
      </c>
      <c r="B33" s="296">
        <v>439</v>
      </c>
      <c r="C33" s="297" t="s">
        <v>303</v>
      </c>
      <c r="D33" s="298" t="s">
        <v>234</v>
      </c>
      <c r="E33" s="299"/>
      <c r="F33" s="300">
        <f>F34+F36+F35</f>
        <v>6623</v>
      </c>
      <c r="G33" s="300">
        <f>G34+G36+G35</f>
        <v>6623</v>
      </c>
    </row>
    <row r="34" spans="1:7" ht="25.5">
      <c r="A34" s="22" t="s">
        <v>192</v>
      </c>
      <c r="B34" s="296">
        <v>439</v>
      </c>
      <c r="C34" s="297" t="s">
        <v>303</v>
      </c>
      <c r="D34" s="298" t="s">
        <v>234</v>
      </c>
      <c r="E34" s="298" t="s">
        <v>191</v>
      </c>
      <c r="F34" s="70">
        <v>6113</v>
      </c>
      <c r="G34" s="70">
        <v>6113</v>
      </c>
    </row>
    <row r="35" spans="1:7" ht="25.5">
      <c r="A35" s="22" t="s">
        <v>192</v>
      </c>
      <c r="B35" s="296">
        <v>439</v>
      </c>
      <c r="C35" s="297" t="s">
        <v>303</v>
      </c>
      <c r="D35" s="298" t="s">
        <v>521</v>
      </c>
      <c r="E35" s="298" t="s">
        <v>191</v>
      </c>
      <c r="F35" s="70">
        <v>0</v>
      </c>
      <c r="G35" s="70">
        <v>0</v>
      </c>
    </row>
    <row r="36" spans="1:7" ht="15">
      <c r="A36" s="22" t="s">
        <v>31</v>
      </c>
      <c r="B36" s="301">
        <v>439</v>
      </c>
      <c r="C36" s="297" t="s">
        <v>303</v>
      </c>
      <c r="D36" s="298" t="s">
        <v>234</v>
      </c>
      <c r="E36" s="298" t="s">
        <v>207</v>
      </c>
      <c r="F36" s="70">
        <v>510</v>
      </c>
      <c r="G36" s="70">
        <v>510</v>
      </c>
    </row>
    <row r="37" spans="1:7">
      <c r="A37" s="302" t="s">
        <v>912</v>
      </c>
      <c r="B37" s="303">
        <v>439</v>
      </c>
      <c r="C37" s="304" t="s">
        <v>913</v>
      </c>
      <c r="D37" s="305"/>
      <c r="E37" s="306"/>
      <c r="F37" s="307">
        <f>F38</f>
        <v>34.1</v>
      </c>
      <c r="G37" s="308">
        <f>G38</f>
        <v>0</v>
      </c>
    </row>
    <row r="38" spans="1:7" ht="38.25">
      <c r="A38" s="309" t="s">
        <v>914</v>
      </c>
      <c r="B38" s="310" t="s">
        <v>915</v>
      </c>
      <c r="C38" s="310" t="s">
        <v>913</v>
      </c>
      <c r="D38" s="311" t="s">
        <v>916</v>
      </c>
      <c r="E38" s="306" t="s">
        <v>191</v>
      </c>
      <c r="F38" s="307">
        <v>34.1</v>
      </c>
      <c r="G38" s="307">
        <v>0</v>
      </c>
    </row>
    <row r="39" spans="1:7" ht="15" hidden="1">
      <c r="A39" s="22"/>
      <c r="B39" s="301"/>
      <c r="C39" s="297"/>
      <c r="D39" s="298"/>
      <c r="E39" s="298"/>
      <c r="F39" s="70"/>
      <c r="G39" s="70"/>
    </row>
    <row r="40" spans="1:7" ht="38.25">
      <c r="A40" s="40" t="s">
        <v>320</v>
      </c>
      <c r="B40" s="294">
        <v>439</v>
      </c>
      <c r="C40" s="292" t="s">
        <v>305</v>
      </c>
      <c r="D40" s="298"/>
      <c r="E40" s="298"/>
      <c r="F40" s="86">
        <f>SUM(F41)</f>
        <v>1565</v>
      </c>
      <c r="G40" s="86">
        <f>SUM(G41)</f>
        <v>1565</v>
      </c>
    </row>
    <row r="41" spans="1:7" ht="28.5">
      <c r="A41" s="27" t="s">
        <v>269</v>
      </c>
      <c r="B41" s="296">
        <v>439</v>
      </c>
      <c r="C41" s="292" t="s">
        <v>305</v>
      </c>
      <c r="D41" s="295" t="s">
        <v>40</v>
      </c>
      <c r="E41" s="298"/>
      <c r="F41" s="86">
        <f>SUM(F42)</f>
        <v>1565</v>
      </c>
      <c r="G41" s="86">
        <f>SUM(G42)</f>
        <v>1565</v>
      </c>
    </row>
    <row r="42" spans="1:7" ht="25.5">
      <c r="A42" s="22" t="s">
        <v>199</v>
      </c>
      <c r="B42" s="296">
        <v>439</v>
      </c>
      <c r="C42" s="297" t="s">
        <v>305</v>
      </c>
      <c r="D42" s="298" t="s">
        <v>235</v>
      </c>
      <c r="E42" s="298"/>
      <c r="F42" s="70">
        <f>SUM(F43,F45)</f>
        <v>1565</v>
      </c>
      <c r="G42" s="70">
        <f>SUM(G43,G45)</f>
        <v>1565</v>
      </c>
    </row>
    <row r="43" spans="1:7" ht="25.5">
      <c r="A43" s="22" t="s">
        <v>194</v>
      </c>
      <c r="B43" s="296">
        <v>439</v>
      </c>
      <c r="C43" s="297" t="s">
        <v>305</v>
      </c>
      <c r="D43" s="298" t="s">
        <v>236</v>
      </c>
      <c r="E43" s="298"/>
      <c r="F43" s="70">
        <f>SUM(F44)</f>
        <v>1445</v>
      </c>
      <c r="G43" s="70">
        <f>SUM(G44)</f>
        <v>1445</v>
      </c>
    </row>
    <row r="44" spans="1:7" ht="25.5">
      <c r="A44" s="22" t="s">
        <v>196</v>
      </c>
      <c r="B44" s="296">
        <v>439</v>
      </c>
      <c r="C44" s="297" t="s">
        <v>305</v>
      </c>
      <c r="D44" s="298" t="s">
        <v>236</v>
      </c>
      <c r="E44" s="298" t="s">
        <v>195</v>
      </c>
      <c r="F44" s="70">
        <v>1445</v>
      </c>
      <c r="G44" s="70">
        <v>1445</v>
      </c>
    </row>
    <row r="45" spans="1:7" ht="15">
      <c r="A45" s="22" t="s">
        <v>175</v>
      </c>
      <c r="B45" s="296">
        <v>439</v>
      </c>
      <c r="C45" s="297" t="s">
        <v>305</v>
      </c>
      <c r="D45" s="298" t="s">
        <v>461</v>
      </c>
      <c r="E45" s="298"/>
      <c r="F45" s="70">
        <v>120</v>
      </c>
      <c r="G45" s="70">
        <v>120</v>
      </c>
    </row>
    <row r="46" spans="1:7" ht="25.5">
      <c r="A46" s="22" t="s">
        <v>192</v>
      </c>
      <c r="B46" s="296">
        <v>439</v>
      </c>
      <c r="C46" s="297" t="s">
        <v>305</v>
      </c>
      <c r="D46" s="298" t="s">
        <v>461</v>
      </c>
      <c r="E46" s="298" t="s">
        <v>191</v>
      </c>
      <c r="F46" s="70">
        <v>120</v>
      </c>
      <c r="G46" s="70">
        <v>120</v>
      </c>
    </row>
    <row r="47" spans="1:7" ht="14.25">
      <c r="A47" s="41" t="s">
        <v>42</v>
      </c>
      <c r="B47" s="294">
        <v>439</v>
      </c>
      <c r="C47" s="295" t="s">
        <v>41</v>
      </c>
      <c r="D47" s="295"/>
      <c r="E47" s="295"/>
      <c r="F47" s="86">
        <f>SUM(F48)</f>
        <v>335</v>
      </c>
      <c r="G47" s="86">
        <f>SUM(G48)</f>
        <v>335</v>
      </c>
    </row>
    <row r="48" spans="1:7" ht="25.5">
      <c r="A48" s="42" t="s">
        <v>514</v>
      </c>
      <c r="B48" s="296">
        <v>439</v>
      </c>
      <c r="C48" s="298" t="s">
        <v>41</v>
      </c>
      <c r="D48" s="298" t="s">
        <v>237</v>
      </c>
      <c r="E48" s="298"/>
      <c r="F48" s="70">
        <f>SUM(F49,F51)</f>
        <v>335</v>
      </c>
      <c r="G48" s="70">
        <f>SUM(G49,G51)</f>
        <v>335</v>
      </c>
    </row>
    <row r="49" spans="1:7" ht="25.5" hidden="1">
      <c r="A49" s="42" t="s">
        <v>515</v>
      </c>
      <c r="B49" s="296">
        <v>439</v>
      </c>
      <c r="C49" s="298" t="s">
        <v>41</v>
      </c>
      <c r="D49" s="298" t="s">
        <v>516</v>
      </c>
      <c r="E49" s="298"/>
      <c r="F49" s="70">
        <f>F50</f>
        <v>0</v>
      </c>
      <c r="G49" s="70">
        <f>G50</f>
        <v>0</v>
      </c>
    </row>
    <row r="50" spans="1:7" ht="25.5" hidden="1">
      <c r="A50" s="22" t="s">
        <v>192</v>
      </c>
      <c r="B50" s="296">
        <v>439</v>
      </c>
      <c r="C50" s="298" t="s">
        <v>41</v>
      </c>
      <c r="D50" s="298" t="s">
        <v>459</v>
      </c>
      <c r="E50" s="298" t="s">
        <v>191</v>
      </c>
      <c r="F50" s="70">
        <v>0</v>
      </c>
      <c r="G50" s="70">
        <v>0</v>
      </c>
    </row>
    <row r="51" spans="1:7" ht="25.5">
      <c r="A51" s="22" t="s">
        <v>513</v>
      </c>
      <c r="B51" s="296">
        <v>439</v>
      </c>
      <c r="C51" s="298" t="s">
        <v>41</v>
      </c>
      <c r="D51" s="298" t="s">
        <v>517</v>
      </c>
      <c r="E51" s="298"/>
      <c r="F51" s="70">
        <f>F52</f>
        <v>335</v>
      </c>
      <c r="G51" s="70">
        <f>G52</f>
        <v>335</v>
      </c>
    </row>
    <row r="52" spans="1:7" ht="25.5">
      <c r="A52" s="22" t="s">
        <v>192</v>
      </c>
      <c r="B52" s="296">
        <v>439</v>
      </c>
      <c r="C52" s="298" t="s">
        <v>41</v>
      </c>
      <c r="D52" s="298" t="s">
        <v>459</v>
      </c>
      <c r="E52" s="298" t="s">
        <v>191</v>
      </c>
      <c r="F52" s="70">
        <v>335</v>
      </c>
      <c r="G52" s="70">
        <v>335</v>
      </c>
    </row>
    <row r="53" spans="1:7" ht="15">
      <c r="A53" s="27" t="s">
        <v>30</v>
      </c>
      <c r="B53" s="296">
        <v>439</v>
      </c>
      <c r="C53" s="292" t="s">
        <v>306</v>
      </c>
      <c r="D53" s="295"/>
      <c r="E53" s="295"/>
      <c r="F53" s="86">
        <v>3000</v>
      </c>
      <c r="G53" s="86">
        <v>3000</v>
      </c>
    </row>
    <row r="54" spans="1:7" ht="15">
      <c r="A54" s="22" t="s">
        <v>16</v>
      </c>
      <c r="B54" s="296">
        <v>439</v>
      </c>
      <c r="C54" s="297" t="s">
        <v>306</v>
      </c>
      <c r="D54" s="298" t="s">
        <v>238</v>
      </c>
      <c r="E54" s="298"/>
      <c r="F54" s="70">
        <v>3000</v>
      </c>
      <c r="G54" s="70">
        <v>3000</v>
      </c>
    </row>
    <row r="55" spans="1:7" ht="15">
      <c r="A55" s="22" t="s">
        <v>30</v>
      </c>
      <c r="B55" s="296">
        <v>439</v>
      </c>
      <c r="C55" s="297" t="s">
        <v>306</v>
      </c>
      <c r="D55" s="298" t="s">
        <v>239</v>
      </c>
      <c r="E55" s="298"/>
      <c r="F55" s="70">
        <f>F56</f>
        <v>3000</v>
      </c>
      <c r="G55" s="70">
        <f>G56</f>
        <v>3000</v>
      </c>
    </row>
    <row r="56" spans="1:7" ht="15">
      <c r="A56" s="22" t="s">
        <v>307</v>
      </c>
      <c r="B56" s="296">
        <v>439</v>
      </c>
      <c r="C56" s="297" t="s">
        <v>306</v>
      </c>
      <c r="D56" s="298" t="s">
        <v>240</v>
      </c>
      <c r="E56" s="298"/>
      <c r="F56" s="70">
        <v>3000</v>
      </c>
      <c r="G56" s="70">
        <v>3000</v>
      </c>
    </row>
    <row r="57" spans="1:7" ht="15">
      <c r="A57" s="33" t="s">
        <v>81</v>
      </c>
      <c r="B57" s="296">
        <v>439</v>
      </c>
      <c r="C57" s="297" t="s">
        <v>306</v>
      </c>
      <c r="D57" s="298" t="s">
        <v>240</v>
      </c>
      <c r="E57" s="298" t="s">
        <v>79</v>
      </c>
      <c r="F57" s="70">
        <v>3000</v>
      </c>
      <c r="G57" s="70">
        <v>3000</v>
      </c>
    </row>
    <row r="58" spans="1:7" ht="15">
      <c r="A58" s="43" t="s">
        <v>212</v>
      </c>
      <c r="B58" s="296">
        <v>439</v>
      </c>
      <c r="C58" s="292" t="s">
        <v>130</v>
      </c>
      <c r="D58" s="295"/>
      <c r="E58" s="295"/>
      <c r="F58" s="86">
        <f>SUM(F60)</f>
        <v>370</v>
      </c>
      <c r="G58" s="86">
        <f>SUM(G60)</f>
        <v>0</v>
      </c>
    </row>
    <row r="59" spans="1:7" ht="25.5">
      <c r="A59" s="27" t="s">
        <v>269</v>
      </c>
      <c r="B59" s="296">
        <v>439</v>
      </c>
      <c r="C59" s="297" t="s">
        <v>130</v>
      </c>
      <c r="D59" s="298" t="s">
        <v>241</v>
      </c>
      <c r="E59" s="298"/>
      <c r="F59" s="70">
        <f>F60</f>
        <v>370</v>
      </c>
      <c r="G59" s="70">
        <f>G60</f>
        <v>0</v>
      </c>
    </row>
    <row r="60" spans="1:7" ht="25.5">
      <c r="A60" s="33" t="s">
        <v>200</v>
      </c>
      <c r="B60" s="296">
        <v>439</v>
      </c>
      <c r="C60" s="297" t="s">
        <v>130</v>
      </c>
      <c r="D60" s="298" t="s">
        <v>242</v>
      </c>
      <c r="E60" s="298"/>
      <c r="F60" s="70">
        <f>F61</f>
        <v>370</v>
      </c>
      <c r="G60" s="70">
        <f>G61</f>
        <v>0</v>
      </c>
    </row>
    <row r="61" spans="1:7" ht="38.25">
      <c r="A61" s="22" t="s">
        <v>280</v>
      </c>
      <c r="B61" s="296">
        <v>439</v>
      </c>
      <c r="C61" s="297" t="s">
        <v>130</v>
      </c>
      <c r="D61" s="298" t="s">
        <v>243</v>
      </c>
      <c r="E61" s="298"/>
      <c r="F61" s="70">
        <f>F62+F63</f>
        <v>370</v>
      </c>
      <c r="G61" s="70">
        <f>G62+G63</f>
        <v>0</v>
      </c>
    </row>
    <row r="62" spans="1:7" ht="25.5">
      <c r="A62" s="22" t="s">
        <v>196</v>
      </c>
      <c r="B62" s="296">
        <v>439</v>
      </c>
      <c r="C62" s="297" t="s">
        <v>130</v>
      </c>
      <c r="D62" s="298" t="s">
        <v>244</v>
      </c>
      <c r="E62" s="298" t="s">
        <v>195</v>
      </c>
      <c r="F62" s="70">
        <v>320</v>
      </c>
      <c r="G62" s="70"/>
    </row>
    <row r="63" spans="1:7" ht="25.5">
      <c r="A63" s="22" t="s">
        <v>192</v>
      </c>
      <c r="B63" s="296">
        <v>439</v>
      </c>
      <c r="C63" s="297" t="s">
        <v>130</v>
      </c>
      <c r="D63" s="298" t="s">
        <v>244</v>
      </c>
      <c r="E63" s="298" t="s">
        <v>191</v>
      </c>
      <c r="F63" s="70">
        <v>50</v>
      </c>
      <c r="G63" s="70"/>
    </row>
    <row r="64" spans="1:7" ht="25.5">
      <c r="A64" s="43" t="s">
        <v>158</v>
      </c>
      <c r="B64" s="294">
        <v>439</v>
      </c>
      <c r="C64" s="292" t="s">
        <v>159</v>
      </c>
      <c r="D64" s="295"/>
      <c r="E64" s="295"/>
      <c r="F64" s="86">
        <f>SUM(F65,F69,F73,F77)</f>
        <v>725</v>
      </c>
      <c r="G64" s="86">
        <f>SUM(G65,G69,G73,G77)</f>
        <v>375</v>
      </c>
    </row>
    <row r="65" spans="1:7" ht="38.25">
      <c r="A65" s="44" t="s">
        <v>677</v>
      </c>
      <c r="B65" s="296">
        <v>439</v>
      </c>
      <c r="C65" s="292" t="s">
        <v>54</v>
      </c>
      <c r="D65" s="295" t="s">
        <v>245</v>
      </c>
      <c r="E65" s="295"/>
      <c r="F65" s="86">
        <f>F66</f>
        <v>450</v>
      </c>
      <c r="G65" s="86">
        <f>G66</f>
        <v>100</v>
      </c>
    </row>
    <row r="66" spans="1:7" ht="25.5">
      <c r="A66" s="45" t="s">
        <v>375</v>
      </c>
      <c r="B66" s="296">
        <v>439</v>
      </c>
      <c r="C66" s="297" t="s">
        <v>54</v>
      </c>
      <c r="D66" s="298" t="s">
        <v>388</v>
      </c>
      <c r="E66" s="295"/>
      <c r="F66" s="70">
        <f>SUM(F67)</f>
        <v>450</v>
      </c>
      <c r="G66" s="70">
        <f>SUM(G67)</f>
        <v>100</v>
      </c>
    </row>
    <row r="67" spans="1:7" ht="38.25">
      <c r="A67" s="45" t="s">
        <v>678</v>
      </c>
      <c r="B67" s="296">
        <v>439</v>
      </c>
      <c r="C67" s="297" t="s">
        <v>54</v>
      </c>
      <c r="D67" s="298" t="s">
        <v>389</v>
      </c>
      <c r="E67" s="298"/>
      <c r="F67" s="70">
        <f>SUM(F68)</f>
        <v>450</v>
      </c>
      <c r="G67" s="70">
        <f>SUM(G68)</f>
        <v>100</v>
      </c>
    </row>
    <row r="68" spans="1:7" ht="25.5">
      <c r="A68" s="28" t="s">
        <v>192</v>
      </c>
      <c r="B68" s="296">
        <v>439</v>
      </c>
      <c r="C68" s="297" t="s">
        <v>54</v>
      </c>
      <c r="D68" s="298" t="s">
        <v>389</v>
      </c>
      <c r="E68" s="298" t="s">
        <v>191</v>
      </c>
      <c r="F68" s="70">
        <v>450</v>
      </c>
      <c r="G68" s="70">
        <v>100</v>
      </c>
    </row>
    <row r="69" spans="1:7" ht="38.25">
      <c r="A69" s="44" t="s">
        <v>679</v>
      </c>
      <c r="B69" s="294">
        <v>439</v>
      </c>
      <c r="C69" s="292" t="s">
        <v>54</v>
      </c>
      <c r="D69" s="295" t="s">
        <v>246</v>
      </c>
      <c r="E69" s="295"/>
      <c r="F69" s="86">
        <f t="shared" ref="F69:G71" si="0">SUM(F70)</f>
        <v>55</v>
      </c>
      <c r="G69" s="86">
        <f t="shared" si="0"/>
        <v>55</v>
      </c>
    </row>
    <row r="70" spans="1:7" ht="25.5">
      <c r="A70" s="45" t="s">
        <v>374</v>
      </c>
      <c r="B70" s="296">
        <v>439</v>
      </c>
      <c r="C70" s="297" t="s">
        <v>54</v>
      </c>
      <c r="D70" s="298" t="s">
        <v>390</v>
      </c>
      <c r="E70" s="295"/>
      <c r="F70" s="70">
        <f t="shared" si="0"/>
        <v>55</v>
      </c>
      <c r="G70" s="70">
        <f t="shared" si="0"/>
        <v>55</v>
      </c>
    </row>
    <row r="71" spans="1:7" ht="51">
      <c r="A71" s="45" t="s">
        <v>680</v>
      </c>
      <c r="B71" s="296">
        <v>439</v>
      </c>
      <c r="C71" s="297" t="s">
        <v>54</v>
      </c>
      <c r="D71" s="298" t="s">
        <v>391</v>
      </c>
      <c r="E71" s="298"/>
      <c r="F71" s="70">
        <f t="shared" si="0"/>
        <v>55</v>
      </c>
      <c r="G71" s="70">
        <f t="shared" si="0"/>
        <v>55</v>
      </c>
    </row>
    <row r="72" spans="1:7" ht="25.5">
      <c r="A72" s="28" t="s">
        <v>192</v>
      </c>
      <c r="B72" s="296">
        <v>439</v>
      </c>
      <c r="C72" s="297" t="s">
        <v>54</v>
      </c>
      <c r="D72" s="298" t="s">
        <v>391</v>
      </c>
      <c r="E72" s="298" t="s">
        <v>191</v>
      </c>
      <c r="F72" s="70">
        <v>55</v>
      </c>
      <c r="G72" s="70">
        <v>55</v>
      </c>
    </row>
    <row r="73" spans="1:7" ht="51">
      <c r="A73" s="44" t="s">
        <v>681</v>
      </c>
      <c r="B73" s="294">
        <v>439</v>
      </c>
      <c r="C73" s="292" t="s">
        <v>54</v>
      </c>
      <c r="D73" s="295" t="s">
        <v>247</v>
      </c>
      <c r="E73" s="295"/>
      <c r="F73" s="86">
        <f t="shared" ref="F73:G75" si="1">SUM(F74)</f>
        <v>120</v>
      </c>
      <c r="G73" s="86">
        <f t="shared" si="1"/>
        <v>120</v>
      </c>
    </row>
    <row r="74" spans="1:7" ht="38.25">
      <c r="A74" s="45" t="s">
        <v>376</v>
      </c>
      <c r="B74" s="296">
        <v>439</v>
      </c>
      <c r="C74" s="297" t="s">
        <v>54</v>
      </c>
      <c r="D74" s="298" t="s">
        <v>443</v>
      </c>
      <c r="E74" s="295"/>
      <c r="F74" s="70">
        <f t="shared" si="1"/>
        <v>120</v>
      </c>
      <c r="G74" s="70">
        <f t="shared" si="1"/>
        <v>120</v>
      </c>
    </row>
    <row r="75" spans="1:7" ht="51">
      <c r="A75" s="45" t="s">
        <v>683</v>
      </c>
      <c r="B75" s="296">
        <v>439</v>
      </c>
      <c r="C75" s="297" t="s">
        <v>54</v>
      </c>
      <c r="D75" s="298" t="s">
        <v>443</v>
      </c>
      <c r="E75" s="298"/>
      <c r="F75" s="70">
        <f t="shared" si="1"/>
        <v>120</v>
      </c>
      <c r="G75" s="70">
        <f t="shared" si="1"/>
        <v>120</v>
      </c>
    </row>
    <row r="76" spans="1:7" ht="25.5">
      <c r="A76" s="28" t="s">
        <v>192</v>
      </c>
      <c r="B76" s="296">
        <v>439</v>
      </c>
      <c r="C76" s="297" t="s">
        <v>54</v>
      </c>
      <c r="D76" s="298" t="s">
        <v>443</v>
      </c>
      <c r="E76" s="298" t="s">
        <v>191</v>
      </c>
      <c r="F76" s="70">
        <v>120</v>
      </c>
      <c r="G76" s="70">
        <v>120</v>
      </c>
    </row>
    <row r="77" spans="1:7" ht="38.25">
      <c r="A77" s="44" t="s">
        <v>682</v>
      </c>
      <c r="B77" s="296">
        <v>439</v>
      </c>
      <c r="C77" s="292" t="s">
        <v>54</v>
      </c>
      <c r="D77" s="295" t="s">
        <v>248</v>
      </c>
      <c r="E77" s="295"/>
      <c r="F77" s="86">
        <f t="shared" ref="F77:G79" si="2">SUM(F78)</f>
        <v>100</v>
      </c>
      <c r="G77" s="86">
        <f t="shared" si="2"/>
        <v>100</v>
      </c>
    </row>
    <row r="78" spans="1:7" ht="51">
      <c r="A78" s="45" t="s">
        <v>377</v>
      </c>
      <c r="B78" s="296">
        <v>439</v>
      </c>
      <c r="C78" s="297" t="s">
        <v>54</v>
      </c>
      <c r="D78" s="298" t="s">
        <v>392</v>
      </c>
      <c r="E78" s="298"/>
      <c r="F78" s="70">
        <f t="shared" si="2"/>
        <v>100</v>
      </c>
      <c r="G78" s="70">
        <f t="shared" si="2"/>
        <v>100</v>
      </c>
    </row>
    <row r="79" spans="1:7" ht="38.25">
      <c r="A79" s="45" t="s">
        <v>684</v>
      </c>
      <c r="B79" s="296">
        <v>439</v>
      </c>
      <c r="C79" s="297" t="s">
        <v>54</v>
      </c>
      <c r="D79" s="298" t="s">
        <v>393</v>
      </c>
      <c r="E79" s="298"/>
      <c r="F79" s="70">
        <f t="shared" si="2"/>
        <v>100</v>
      </c>
      <c r="G79" s="70">
        <f t="shared" si="2"/>
        <v>100</v>
      </c>
    </row>
    <row r="80" spans="1:7" ht="25.5">
      <c r="A80" s="28" t="s">
        <v>192</v>
      </c>
      <c r="B80" s="296">
        <v>439</v>
      </c>
      <c r="C80" s="297" t="s">
        <v>54</v>
      </c>
      <c r="D80" s="298" t="s">
        <v>393</v>
      </c>
      <c r="E80" s="298" t="s">
        <v>191</v>
      </c>
      <c r="F80" s="70">
        <v>100</v>
      </c>
      <c r="G80" s="70">
        <v>100</v>
      </c>
    </row>
    <row r="81" spans="1:7" ht="14.25">
      <c r="A81" s="44" t="s">
        <v>160</v>
      </c>
      <c r="B81" s="312">
        <v>439</v>
      </c>
      <c r="C81" s="313" t="s">
        <v>161</v>
      </c>
      <c r="D81" s="314"/>
      <c r="E81" s="314"/>
      <c r="F81" s="90">
        <f>SUM(F85,F89,F93)+F82</f>
        <v>610</v>
      </c>
      <c r="G81" s="90">
        <f>SUM(G85,G89,G93)+G82</f>
        <v>610</v>
      </c>
    </row>
    <row r="82" spans="1:7" ht="25.5" hidden="1">
      <c r="A82" s="44" t="s">
        <v>656</v>
      </c>
      <c r="B82" s="312">
        <v>439</v>
      </c>
      <c r="C82" s="315" t="s">
        <v>638</v>
      </c>
      <c r="D82" s="315"/>
      <c r="E82" s="314"/>
      <c r="F82" s="90">
        <v>0</v>
      </c>
      <c r="G82" s="90">
        <v>0</v>
      </c>
    </row>
    <row r="83" spans="1:7" ht="25.5" hidden="1">
      <c r="A83" s="22" t="s">
        <v>192</v>
      </c>
      <c r="B83" s="316">
        <v>439</v>
      </c>
      <c r="C83" s="317" t="s">
        <v>638</v>
      </c>
      <c r="D83" s="317" t="s">
        <v>655</v>
      </c>
      <c r="E83" s="318" t="s">
        <v>191</v>
      </c>
      <c r="F83" s="89">
        <v>0</v>
      </c>
      <c r="G83" s="89">
        <v>0</v>
      </c>
    </row>
    <row r="84" spans="1:7" ht="14.25">
      <c r="A84" s="44" t="s">
        <v>51</v>
      </c>
      <c r="B84" s="312">
        <v>439</v>
      </c>
      <c r="C84" s="313" t="s">
        <v>308</v>
      </c>
      <c r="D84" s="314"/>
      <c r="E84" s="314"/>
      <c r="F84" s="90">
        <f>SUM(F85,F89)</f>
        <v>600</v>
      </c>
      <c r="G84" s="90">
        <f>SUM(G85,G89)</f>
        <v>600</v>
      </c>
    </row>
    <row r="85" spans="1:7" ht="38.25">
      <c r="A85" s="46" t="s">
        <v>706</v>
      </c>
      <c r="B85" s="294">
        <v>439</v>
      </c>
      <c r="C85" s="292" t="s">
        <v>308</v>
      </c>
      <c r="D85" s="295" t="s">
        <v>249</v>
      </c>
      <c r="E85" s="295"/>
      <c r="F85" s="86">
        <f>SUM(F87)</f>
        <v>100</v>
      </c>
      <c r="G85" s="86">
        <f>SUM(G87)</f>
        <v>100</v>
      </c>
    </row>
    <row r="86" spans="1:7" ht="25.5">
      <c r="A86" s="22" t="s">
        <v>400</v>
      </c>
      <c r="B86" s="296">
        <v>439</v>
      </c>
      <c r="C86" s="297" t="s">
        <v>308</v>
      </c>
      <c r="D86" s="298" t="s">
        <v>401</v>
      </c>
      <c r="E86" s="295"/>
      <c r="F86" s="70">
        <f>SUM(F87)</f>
        <v>100</v>
      </c>
      <c r="G86" s="70">
        <f>SUM(G87)</f>
        <v>100</v>
      </c>
    </row>
    <row r="87" spans="1:7" ht="25.5">
      <c r="A87" s="28" t="s">
        <v>4</v>
      </c>
      <c r="B87" s="296">
        <v>439</v>
      </c>
      <c r="C87" s="297" t="s">
        <v>308</v>
      </c>
      <c r="D87" s="298" t="s">
        <v>444</v>
      </c>
      <c r="E87" s="298"/>
      <c r="F87" s="70">
        <f>SUM(F88)</f>
        <v>100</v>
      </c>
      <c r="G87" s="70">
        <f>SUM(G88)</f>
        <v>100</v>
      </c>
    </row>
    <row r="88" spans="1:7" ht="38.25">
      <c r="A88" s="47" t="s">
        <v>75</v>
      </c>
      <c r="B88" s="296">
        <v>439</v>
      </c>
      <c r="C88" s="297" t="s">
        <v>308</v>
      </c>
      <c r="D88" s="298" t="s">
        <v>402</v>
      </c>
      <c r="E88" s="298" t="s">
        <v>191</v>
      </c>
      <c r="F88" s="70">
        <v>100</v>
      </c>
      <c r="G88" s="70">
        <v>100</v>
      </c>
    </row>
    <row r="89" spans="1:7" ht="38.25">
      <c r="A89" s="113" t="s">
        <v>705</v>
      </c>
      <c r="B89" s="312">
        <v>439</v>
      </c>
      <c r="C89" s="292" t="s">
        <v>308</v>
      </c>
      <c r="D89" s="295" t="s">
        <v>250</v>
      </c>
      <c r="E89" s="319"/>
      <c r="F89" s="91">
        <f>SUM(F91)</f>
        <v>500</v>
      </c>
      <c r="G89" s="91">
        <f>SUM(G91)</f>
        <v>500</v>
      </c>
    </row>
    <row r="90" spans="1:7" ht="38.25">
      <c r="A90" s="22" t="s">
        <v>380</v>
      </c>
      <c r="B90" s="316">
        <v>439</v>
      </c>
      <c r="C90" s="297" t="s">
        <v>308</v>
      </c>
      <c r="D90" s="298" t="s">
        <v>403</v>
      </c>
      <c r="E90" s="320"/>
      <c r="F90" s="92">
        <f>SUM(F91)</f>
        <v>500</v>
      </c>
      <c r="G90" s="92">
        <f>SUM(G91)</f>
        <v>500</v>
      </c>
    </row>
    <row r="91" spans="1:7" ht="38.25">
      <c r="A91" s="34" t="s">
        <v>730</v>
      </c>
      <c r="B91" s="296">
        <v>439</v>
      </c>
      <c r="C91" s="297" t="s">
        <v>308</v>
      </c>
      <c r="D91" s="298" t="s">
        <v>404</v>
      </c>
      <c r="E91" s="320"/>
      <c r="F91" s="92">
        <f>SUM(F92)</f>
        <v>500</v>
      </c>
      <c r="G91" s="92">
        <f>SUM(G92)</f>
        <v>500</v>
      </c>
    </row>
    <row r="92" spans="1:7" ht="25.5">
      <c r="A92" s="28" t="s">
        <v>192</v>
      </c>
      <c r="B92" s="296">
        <v>439</v>
      </c>
      <c r="C92" s="297" t="s">
        <v>308</v>
      </c>
      <c r="D92" s="298" t="s">
        <v>404</v>
      </c>
      <c r="E92" s="298" t="s">
        <v>191</v>
      </c>
      <c r="F92" s="70">
        <v>500</v>
      </c>
      <c r="G92" s="70">
        <v>500</v>
      </c>
    </row>
    <row r="93" spans="1:7" ht="38.25">
      <c r="A93" s="20" t="s">
        <v>707</v>
      </c>
      <c r="B93" s="296">
        <v>439</v>
      </c>
      <c r="C93" s="297" t="s">
        <v>308</v>
      </c>
      <c r="D93" s="298" t="s">
        <v>518</v>
      </c>
      <c r="E93" s="298"/>
      <c r="F93" s="86">
        <f>SUM(F94)</f>
        <v>10</v>
      </c>
      <c r="G93" s="86">
        <f>SUM(G94)</f>
        <v>10</v>
      </c>
    </row>
    <row r="94" spans="1:7" ht="25.5">
      <c r="A94" s="47" t="s">
        <v>522</v>
      </c>
      <c r="B94" s="296">
        <v>439</v>
      </c>
      <c r="C94" s="297" t="s">
        <v>308</v>
      </c>
      <c r="D94" s="298" t="s">
        <v>518</v>
      </c>
      <c r="E94" s="298"/>
      <c r="F94" s="70">
        <f>SUM(F95)</f>
        <v>10</v>
      </c>
      <c r="G94" s="70">
        <f>SUM(G95)</f>
        <v>10</v>
      </c>
    </row>
    <row r="95" spans="1:7" ht="25.5">
      <c r="A95" s="28" t="s">
        <v>192</v>
      </c>
      <c r="B95" s="296">
        <v>439</v>
      </c>
      <c r="C95" s="297" t="s">
        <v>308</v>
      </c>
      <c r="D95" s="298" t="s">
        <v>518</v>
      </c>
      <c r="E95" s="298" t="s">
        <v>191</v>
      </c>
      <c r="F95" s="70">
        <v>10</v>
      </c>
      <c r="G95" s="70">
        <v>10</v>
      </c>
    </row>
    <row r="96" spans="1:7" ht="14.25">
      <c r="A96" s="27" t="s">
        <v>117</v>
      </c>
      <c r="B96" s="294">
        <v>439</v>
      </c>
      <c r="C96" s="292" t="s">
        <v>219</v>
      </c>
      <c r="D96" s="295"/>
      <c r="E96" s="295"/>
      <c r="F96" s="86">
        <f>SUM(F101,F97)</f>
        <v>9650</v>
      </c>
      <c r="G96" s="86">
        <f>SUM(G101,G97)</f>
        <v>9650</v>
      </c>
    </row>
    <row r="97" spans="1:7" ht="25.5">
      <c r="A97" s="43" t="s">
        <v>685</v>
      </c>
      <c r="B97" s="294">
        <v>439</v>
      </c>
      <c r="C97" s="292" t="s">
        <v>309</v>
      </c>
      <c r="D97" s="295"/>
      <c r="E97" s="295"/>
      <c r="F97" s="86">
        <f t="shared" ref="F97:G99" si="3">SUM(F98)</f>
        <v>5650</v>
      </c>
      <c r="G97" s="86">
        <f t="shared" si="3"/>
        <v>5650</v>
      </c>
    </row>
    <row r="98" spans="1:7" ht="25.5">
      <c r="A98" s="33" t="s">
        <v>475</v>
      </c>
      <c r="B98" s="294">
        <v>439</v>
      </c>
      <c r="C98" s="292" t="s">
        <v>309</v>
      </c>
      <c r="D98" s="298" t="s">
        <v>474</v>
      </c>
      <c r="E98" s="295"/>
      <c r="F98" s="86">
        <f t="shared" si="3"/>
        <v>5650</v>
      </c>
      <c r="G98" s="86">
        <f t="shared" si="3"/>
        <v>5650</v>
      </c>
    </row>
    <row r="99" spans="1:7" ht="15">
      <c r="A99" s="22" t="s">
        <v>278</v>
      </c>
      <c r="B99" s="296">
        <v>439</v>
      </c>
      <c r="C99" s="297" t="s">
        <v>309</v>
      </c>
      <c r="D99" s="298" t="s">
        <v>473</v>
      </c>
      <c r="E99" s="298"/>
      <c r="F99" s="70">
        <f t="shared" si="3"/>
        <v>5650</v>
      </c>
      <c r="G99" s="70">
        <f t="shared" si="3"/>
        <v>5650</v>
      </c>
    </row>
    <row r="100" spans="1:7" ht="15">
      <c r="A100" s="22" t="s">
        <v>148</v>
      </c>
      <c r="B100" s="296">
        <v>439</v>
      </c>
      <c r="C100" s="297" t="s">
        <v>309</v>
      </c>
      <c r="D100" s="298" t="s">
        <v>473</v>
      </c>
      <c r="E100" s="298" t="s">
        <v>552</v>
      </c>
      <c r="F100" s="70">
        <v>5650</v>
      </c>
      <c r="G100" s="70">
        <v>5650</v>
      </c>
    </row>
    <row r="101" spans="1:7" ht="15">
      <c r="A101" s="27" t="s">
        <v>61</v>
      </c>
      <c r="B101" s="294">
        <v>439</v>
      </c>
      <c r="C101" s="292" t="s">
        <v>324</v>
      </c>
      <c r="D101" s="298"/>
      <c r="E101" s="298"/>
      <c r="F101" s="86">
        <f>SUM(F102)</f>
        <v>4000</v>
      </c>
      <c r="G101" s="86">
        <f>SUM(G102)</f>
        <v>4000</v>
      </c>
    </row>
    <row r="102" spans="1:7" ht="28.5">
      <c r="A102" s="43" t="s">
        <v>685</v>
      </c>
      <c r="B102" s="294">
        <v>439</v>
      </c>
      <c r="C102" s="292" t="s">
        <v>324</v>
      </c>
      <c r="D102" s="295" t="s">
        <v>252</v>
      </c>
      <c r="E102" s="295"/>
      <c r="F102" s="86">
        <f>SUM(F104,F106,F108,F111)</f>
        <v>4000</v>
      </c>
      <c r="G102" s="86">
        <f>SUM(G104,G106,G108,G111)</f>
        <v>4000</v>
      </c>
    </row>
    <row r="103" spans="1:7" ht="25.5">
      <c r="A103" s="33" t="s">
        <v>383</v>
      </c>
      <c r="B103" s="296">
        <v>439</v>
      </c>
      <c r="C103" s="297" t="s">
        <v>324</v>
      </c>
      <c r="D103" s="298" t="s">
        <v>421</v>
      </c>
      <c r="E103" s="298"/>
      <c r="F103" s="86">
        <f>F104</f>
        <v>800</v>
      </c>
      <c r="G103" s="86">
        <f>G104</f>
        <v>800</v>
      </c>
    </row>
    <row r="104" spans="1:7" ht="15">
      <c r="A104" s="33" t="s">
        <v>267</v>
      </c>
      <c r="B104" s="296">
        <v>439</v>
      </c>
      <c r="C104" s="297" t="s">
        <v>324</v>
      </c>
      <c r="D104" s="298" t="s">
        <v>422</v>
      </c>
      <c r="E104" s="298"/>
      <c r="F104" s="70">
        <f>SUM(F105)</f>
        <v>800</v>
      </c>
      <c r="G104" s="70">
        <f>SUM(G105)</f>
        <v>800</v>
      </c>
    </row>
    <row r="105" spans="1:7" ht="15">
      <c r="A105" s="48" t="s">
        <v>283</v>
      </c>
      <c r="B105" s="296">
        <v>439</v>
      </c>
      <c r="C105" s="297" t="s">
        <v>324</v>
      </c>
      <c r="D105" s="298" t="s">
        <v>422</v>
      </c>
      <c r="E105" s="298" t="s">
        <v>191</v>
      </c>
      <c r="F105" s="70">
        <v>800</v>
      </c>
      <c r="G105" s="70">
        <v>800</v>
      </c>
    </row>
    <row r="106" spans="1:7" ht="25.5">
      <c r="A106" s="49" t="s">
        <v>268</v>
      </c>
      <c r="B106" s="296">
        <v>439</v>
      </c>
      <c r="C106" s="297" t="s">
        <v>324</v>
      </c>
      <c r="D106" s="298" t="s">
        <v>423</v>
      </c>
      <c r="E106" s="295"/>
      <c r="F106" s="86">
        <f>SUM(F107)</f>
        <v>2600</v>
      </c>
      <c r="G106" s="86">
        <f>SUM(G107)</f>
        <v>2600</v>
      </c>
    </row>
    <row r="107" spans="1:7" ht="15">
      <c r="A107" s="48" t="s">
        <v>283</v>
      </c>
      <c r="B107" s="296">
        <v>439</v>
      </c>
      <c r="C107" s="297" t="s">
        <v>324</v>
      </c>
      <c r="D107" s="298" t="s">
        <v>423</v>
      </c>
      <c r="E107" s="298" t="s">
        <v>299</v>
      </c>
      <c r="F107" s="70">
        <v>2600</v>
      </c>
      <c r="G107" s="70">
        <v>2600</v>
      </c>
    </row>
    <row r="108" spans="1:7" ht="25.5">
      <c r="A108" s="33" t="s">
        <v>477</v>
      </c>
      <c r="B108" s="296">
        <v>439</v>
      </c>
      <c r="C108" s="298" t="s">
        <v>324</v>
      </c>
      <c r="D108" s="298" t="s">
        <v>479</v>
      </c>
      <c r="E108" s="298"/>
      <c r="F108" s="86">
        <v>100</v>
      </c>
      <c r="G108" s="86">
        <v>100</v>
      </c>
    </row>
    <row r="109" spans="1:7" ht="15">
      <c r="A109" s="49" t="s">
        <v>482</v>
      </c>
      <c r="B109" s="296">
        <v>439</v>
      </c>
      <c r="C109" s="298" t="s">
        <v>324</v>
      </c>
      <c r="D109" s="298" t="s">
        <v>480</v>
      </c>
      <c r="E109" s="298"/>
      <c r="F109" s="70">
        <v>100</v>
      </c>
      <c r="G109" s="70">
        <v>100</v>
      </c>
    </row>
    <row r="110" spans="1:7" ht="25.5">
      <c r="A110" s="28" t="s">
        <v>192</v>
      </c>
      <c r="B110" s="296">
        <v>439</v>
      </c>
      <c r="C110" s="298" t="s">
        <v>324</v>
      </c>
      <c r="D110" s="298" t="s">
        <v>480</v>
      </c>
      <c r="E110" s="298" t="s">
        <v>191</v>
      </c>
      <c r="F110" s="70">
        <v>100</v>
      </c>
      <c r="G110" s="70">
        <v>100</v>
      </c>
    </row>
    <row r="111" spans="1:7" ht="28.5">
      <c r="A111" s="49" t="s">
        <v>619</v>
      </c>
      <c r="B111" s="294">
        <v>439</v>
      </c>
      <c r="C111" s="295" t="s">
        <v>324</v>
      </c>
      <c r="D111" s="295" t="s">
        <v>618</v>
      </c>
      <c r="E111" s="295"/>
      <c r="F111" s="86">
        <f>F112</f>
        <v>500</v>
      </c>
      <c r="G111" s="86">
        <f>G112</f>
        <v>500</v>
      </c>
    </row>
    <row r="112" spans="1:7" ht="25.5">
      <c r="A112" s="28" t="s">
        <v>192</v>
      </c>
      <c r="B112" s="296">
        <v>439</v>
      </c>
      <c r="C112" s="298" t="s">
        <v>324</v>
      </c>
      <c r="D112" s="298" t="s">
        <v>618</v>
      </c>
      <c r="E112" s="298" t="s">
        <v>191</v>
      </c>
      <c r="F112" s="70">
        <v>500</v>
      </c>
      <c r="G112" s="70">
        <v>500</v>
      </c>
    </row>
    <row r="113" spans="1:7" ht="15">
      <c r="A113" s="44" t="s">
        <v>114</v>
      </c>
      <c r="B113" s="321">
        <v>460</v>
      </c>
      <c r="C113" s="297"/>
      <c r="D113" s="298"/>
      <c r="E113" s="298"/>
      <c r="F113" s="86">
        <f>SUM(F114,F123,F131,F137,F143)</f>
        <v>47551.9</v>
      </c>
      <c r="G113" s="86">
        <f>SUM(G114,G123,G131,G137,G143)</f>
        <v>47456.9</v>
      </c>
    </row>
    <row r="114" spans="1:7" ht="15">
      <c r="A114" s="27" t="s">
        <v>136</v>
      </c>
      <c r="B114" s="294">
        <v>460</v>
      </c>
      <c r="C114" s="292" t="s">
        <v>137</v>
      </c>
      <c r="D114" s="298"/>
      <c r="E114" s="298"/>
      <c r="F114" s="86">
        <f>SUM(F115)</f>
        <v>7541</v>
      </c>
      <c r="G114" s="86">
        <f>SUM(G115)</f>
        <v>7541</v>
      </c>
    </row>
    <row r="115" spans="1:7" ht="38.25">
      <c r="A115" s="40" t="s">
        <v>320</v>
      </c>
      <c r="B115" s="294">
        <v>460</v>
      </c>
      <c r="C115" s="292" t="s">
        <v>305</v>
      </c>
      <c r="D115" s="295"/>
      <c r="E115" s="295"/>
      <c r="F115" s="86">
        <f>F116</f>
        <v>7541</v>
      </c>
      <c r="G115" s="86">
        <f>G116</f>
        <v>7541</v>
      </c>
    </row>
    <row r="116" spans="1:7" ht="28.5">
      <c r="A116" s="27" t="s">
        <v>270</v>
      </c>
      <c r="B116" s="294">
        <v>460</v>
      </c>
      <c r="C116" s="292" t="s">
        <v>305</v>
      </c>
      <c r="D116" s="295" t="s">
        <v>228</v>
      </c>
      <c r="E116" s="295"/>
      <c r="F116" s="86">
        <f>SUM(F117)</f>
        <v>7541</v>
      </c>
      <c r="G116" s="86">
        <f>SUM(G117)</f>
        <v>7541</v>
      </c>
    </row>
    <row r="117" spans="1:7" ht="25.5">
      <c r="A117" s="28" t="s">
        <v>198</v>
      </c>
      <c r="B117" s="296">
        <v>460</v>
      </c>
      <c r="C117" s="297" t="s">
        <v>305</v>
      </c>
      <c r="D117" s="298" t="s">
        <v>253</v>
      </c>
      <c r="E117" s="298"/>
      <c r="F117" s="70">
        <f>SUM(F118,F120)</f>
        <v>7541</v>
      </c>
      <c r="G117" s="70">
        <f>SUM(G118,G120)</f>
        <v>7541</v>
      </c>
    </row>
    <row r="118" spans="1:7" ht="25.5">
      <c r="A118" s="22" t="s">
        <v>194</v>
      </c>
      <c r="B118" s="296">
        <v>460</v>
      </c>
      <c r="C118" s="297" t="s">
        <v>305</v>
      </c>
      <c r="D118" s="298" t="s">
        <v>254</v>
      </c>
      <c r="E118" s="298"/>
      <c r="F118" s="70">
        <f>SUM(F119)</f>
        <v>6811</v>
      </c>
      <c r="G118" s="70">
        <f>SUM(G119)</f>
        <v>6811</v>
      </c>
    </row>
    <row r="119" spans="1:7" ht="25.5">
      <c r="A119" s="22" t="s">
        <v>196</v>
      </c>
      <c r="B119" s="296">
        <v>460</v>
      </c>
      <c r="C119" s="297" t="s">
        <v>305</v>
      </c>
      <c r="D119" s="298" t="s">
        <v>254</v>
      </c>
      <c r="E119" s="298" t="s">
        <v>195</v>
      </c>
      <c r="F119" s="70">
        <v>6811</v>
      </c>
      <c r="G119" s="70">
        <v>6811</v>
      </c>
    </row>
    <row r="120" spans="1:7" ht="15">
      <c r="A120" s="22" t="s">
        <v>175</v>
      </c>
      <c r="B120" s="296">
        <v>460</v>
      </c>
      <c r="C120" s="297" t="s">
        <v>305</v>
      </c>
      <c r="D120" s="298" t="s">
        <v>255</v>
      </c>
      <c r="E120" s="298"/>
      <c r="F120" s="70">
        <f>F121+F122</f>
        <v>730</v>
      </c>
      <c r="G120" s="70">
        <f>G121+G122</f>
        <v>730</v>
      </c>
    </row>
    <row r="121" spans="1:7" ht="25.5">
      <c r="A121" s="22" t="s">
        <v>192</v>
      </c>
      <c r="B121" s="296">
        <v>460</v>
      </c>
      <c r="C121" s="297" t="s">
        <v>305</v>
      </c>
      <c r="D121" s="298" t="s">
        <v>255</v>
      </c>
      <c r="E121" s="298" t="s">
        <v>191</v>
      </c>
      <c r="F121" s="70">
        <v>720</v>
      </c>
      <c r="G121" s="70">
        <v>720</v>
      </c>
    </row>
    <row r="122" spans="1:7" ht="15">
      <c r="A122" s="22" t="s">
        <v>31</v>
      </c>
      <c r="B122" s="301">
        <v>460</v>
      </c>
      <c r="C122" s="297" t="s">
        <v>305</v>
      </c>
      <c r="D122" s="298" t="s">
        <v>255</v>
      </c>
      <c r="E122" s="298" t="s">
        <v>207</v>
      </c>
      <c r="F122" s="70">
        <v>10</v>
      </c>
      <c r="G122" s="70">
        <v>10</v>
      </c>
    </row>
    <row r="123" spans="1:7" ht="14.25">
      <c r="A123" s="43" t="s">
        <v>310</v>
      </c>
      <c r="B123" s="294">
        <v>460</v>
      </c>
      <c r="C123" s="292" t="s">
        <v>311</v>
      </c>
      <c r="D123" s="295"/>
      <c r="E123" s="295"/>
      <c r="F123" s="83">
        <f>F124</f>
        <v>2776</v>
      </c>
      <c r="G123" s="83">
        <f>G124</f>
        <v>2881</v>
      </c>
    </row>
    <row r="124" spans="1:7" ht="15">
      <c r="A124" s="33" t="s">
        <v>16</v>
      </c>
      <c r="B124" s="296">
        <v>460</v>
      </c>
      <c r="C124" s="297" t="s">
        <v>312</v>
      </c>
      <c r="D124" s="298" t="s">
        <v>238</v>
      </c>
      <c r="E124" s="298"/>
      <c r="F124" s="70">
        <f>F125+F128</f>
        <v>2776</v>
      </c>
      <c r="G124" s="70">
        <f>G125+G128</f>
        <v>2881</v>
      </c>
    </row>
    <row r="125" spans="1:7" ht="15">
      <c r="A125" s="33" t="s">
        <v>70</v>
      </c>
      <c r="B125" s="296">
        <v>460</v>
      </c>
      <c r="C125" s="297" t="s">
        <v>312</v>
      </c>
      <c r="D125" s="298" t="s">
        <v>256</v>
      </c>
      <c r="E125" s="298"/>
      <c r="F125" s="70">
        <f>F126</f>
        <v>1576</v>
      </c>
      <c r="G125" s="70">
        <f>G126</f>
        <v>1681</v>
      </c>
    </row>
    <row r="126" spans="1:7" ht="25.5">
      <c r="A126" s="33" t="s">
        <v>205</v>
      </c>
      <c r="B126" s="296">
        <v>460</v>
      </c>
      <c r="C126" s="297" t="s">
        <v>312</v>
      </c>
      <c r="D126" s="298" t="s">
        <v>340</v>
      </c>
      <c r="E126" s="298"/>
      <c r="F126" s="70">
        <f>F127</f>
        <v>1576</v>
      </c>
      <c r="G126" s="70">
        <f>G127</f>
        <v>1681</v>
      </c>
    </row>
    <row r="127" spans="1:7" ht="15">
      <c r="A127" s="33" t="s">
        <v>84</v>
      </c>
      <c r="B127" s="296">
        <v>460</v>
      </c>
      <c r="C127" s="297" t="s">
        <v>312</v>
      </c>
      <c r="D127" s="298" t="s">
        <v>340</v>
      </c>
      <c r="E127" s="298" t="s">
        <v>85</v>
      </c>
      <c r="F127" s="70">
        <v>1576</v>
      </c>
      <c r="G127" s="70">
        <v>1681</v>
      </c>
    </row>
    <row r="128" spans="1:7" ht="15">
      <c r="A128" s="33" t="s">
        <v>71</v>
      </c>
      <c r="B128" s="296">
        <v>460</v>
      </c>
      <c r="C128" s="297" t="s">
        <v>312</v>
      </c>
      <c r="D128" s="298" t="s">
        <v>341</v>
      </c>
      <c r="E128" s="298"/>
      <c r="F128" s="70">
        <f>F129</f>
        <v>1200</v>
      </c>
      <c r="G128" s="70">
        <f>G129</f>
        <v>1200</v>
      </c>
    </row>
    <row r="129" spans="1:7" ht="25.5">
      <c r="A129" s="33" t="s">
        <v>205</v>
      </c>
      <c r="B129" s="296">
        <v>460</v>
      </c>
      <c r="C129" s="297" t="s">
        <v>312</v>
      </c>
      <c r="D129" s="298" t="s">
        <v>342</v>
      </c>
      <c r="E129" s="298"/>
      <c r="F129" s="70">
        <f>F130</f>
        <v>1200</v>
      </c>
      <c r="G129" s="70">
        <f>G130</f>
        <v>1200</v>
      </c>
    </row>
    <row r="130" spans="1:7" ht="15">
      <c r="A130" s="33" t="s">
        <v>84</v>
      </c>
      <c r="B130" s="296">
        <v>460</v>
      </c>
      <c r="C130" s="297" t="s">
        <v>312</v>
      </c>
      <c r="D130" s="298" t="s">
        <v>342</v>
      </c>
      <c r="E130" s="298" t="s">
        <v>85</v>
      </c>
      <c r="F130" s="70">
        <v>1200</v>
      </c>
      <c r="G130" s="70">
        <v>1200</v>
      </c>
    </row>
    <row r="131" spans="1:7" ht="14.25">
      <c r="A131" s="27" t="s">
        <v>165</v>
      </c>
      <c r="B131" s="294">
        <v>460</v>
      </c>
      <c r="C131" s="292" t="s">
        <v>166</v>
      </c>
      <c r="D131" s="295"/>
      <c r="E131" s="295"/>
      <c r="F131" s="86">
        <f>SUM(F132)</f>
        <v>2700</v>
      </c>
      <c r="G131" s="86">
        <f>SUM(G132)</f>
        <v>2700</v>
      </c>
    </row>
    <row r="132" spans="1:7" ht="14.25">
      <c r="A132" s="27" t="s">
        <v>293</v>
      </c>
      <c r="B132" s="294">
        <v>460</v>
      </c>
      <c r="C132" s="292" t="s">
        <v>327</v>
      </c>
      <c r="D132" s="295"/>
      <c r="E132" s="295"/>
      <c r="F132" s="86">
        <f>SUM(F134)</f>
        <v>2700</v>
      </c>
      <c r="G132" s="86">
        <f>SUM(G134)</f>
        <v>2700</v>
      </c>
    </row>
    <row r="133" spans="1:7" ht="15">
      <c r="A133" s="22" t="s">
        <v>16</v>
      </c>
      <c r="B133" s="296">
        <v>460</v>
      </c>
      <c r="C133" s="297" t="s">
        <v>327</v>
      </c>
      <c r="D133" s="298" t="s">
        <v>238</v>
      </c>
      <c r="E133" s="298"/>
      <c r="F133" s="70">
        <f>F134</f>
        <v>2700</v>
      </c>
      <c r="G133" s="70">
        <f>G134</f>
        <v>2700</v>
      </c>
    </row>
    <row r="134" spans="1:7" ht="25.5">
      <c r="A134" s="22" t="s">
        <v>179</v>
      </c>
      <c r="B134" s="296">
        <v>460</v>
      </c>
      <c r="C134" s="297" t="s">
        <v>327</v>
      </c>
      <c r="D134" s="298" t="s">
        <v>362</v>
      </c>
      <c r="E134" s="298"/>
      <c r="F134" s="70">
        <f>SUM(F135)</f>
        <v>2700</v>
      </c>
      <c r="G134" s="70">
        <f>SUM(G135)</f>
        <v>2700</v>
      </c>
    </row>
    <row r="135" spans="1:7" ht="15">
      <c r="A135" s="49" t="s">
        <v>204</v>
      </c>
      <c r="B135" s="296">
        <v>460</v>
      </c>
      <c r="C135" s="297" t="s">
        <v>327</v>
      </c>
      <c r="D135" s="298" t="s">
        <v>363</v>
      </c>
      <c r="E135" s="298"/>
      <c r="F135" s="70">
        <f>SUM(F136)</f>
        <v>2700</v>
      </c>
      <c r="G135" s="70">
        <f>SUM(G136)</f>
        <v>2700</v>
      </c>
    </row>
    <row r="136" spans="1:7" ht="15">
      <c r="A136" s="22" t="s">
        <v>82</v>
      </c>
      <c r="B136" s="296">
        <v>460</v>
      </c>
      <c r="C136" s="297" t="s">
        <v>327</v>
      </c>
      <c r="D136" s="298" t="s">
        <v>363</v>
      </c>
      <c r="E136" s="298" t="s">
        <v>484</v>
      </c>
      <c r="F136" s="70">
        <v>2700</v>
      </c>
      <c r="G136" s="70">
        <v>2700</v>
      </c>
    </row>
    <row r="137" spans="1:7" ht="25.5" hidden="1">
      <c r="A137" s="27" t="s">
        <v>167</v>
      </c>
      <c r="B137" s="294">
        <v>460</v>
      </c>
      <c r="C137" s="292" t="s">
        <v>325</v>
      </c>
      <c r="D137" s="295"/>
      <c r="E137" s="295"/>
      <c r="F137" s="86">
        <f>SUM(F138)</f>
        <v>0</v>
      </c>
      <c r="G137" s="86">
        <f>SUM(G138)</f>
        <v>0</v>
      </c>
    </row>
    <row r="138" spans="1:7" ht="25.5" hidden="1">
      <c r="A138" s="113" t="s">
        <v>104</v>
      </c>
      <c r="B138" s="294">
        <v>460</v>
      </c>
      <c r="C138" s="292" t="s">
        <v>326</v>
      </c>
      <c r="D138" s="295"/>
      <c r="E138" s="295"/>
      <c r="F138" s="86">
        <f>SUM(F141)</f>
        <v>0</v>
      </c>
      <c r="G138" s="86">
        <f>SUM(G141)</f>
        <v>0</v>
      </c>
    </row>
    <row r="139" spans="1:7" ht="28.5" hidden="1">
      <c r="A139" s="27" t="s">
        <v>16</v>
      </c>
      <c r="B139" s="294">
        <v>460</v>
      </c>
      <c r="C139" s="292" t="s">
        <v>326</v>
      </c>
      <c r="D139" s="295" t="s">
        <v>238</v>
      </c>
      <c r="E139" s="295"/>
      <c r="F139" s="86">
        <f t="shared" ref="F139:G141" si="4">SUM(F140)</f>
        <v>0</v>
      </c>
      <c r="G139" s="86">
        <f t="shared" si="4"/>
        <v>0</v>
      </c>
    </row>
    <row r="140" spans="1:7" ht="28.5" hidden="1">
      <c r="A140" s="113" t="s">
        <v>285</v>
      </c>
      <c r="B140" s="294">
        <v>460</v>
      </c>
      <c r="C140" s="292" t="s">
        <v>326</v>
      </c>
      <c r="D140" s="295" t="s">
        <v>364</v>
      </c>
      <c r="E140" s="295"/>
      <c r="F140" s="86">
        <f t="shared" si="4"/>
        <v>0</v>
      </c>
      <c r="G140" s="86">
        <f t="shared" si="4"/>
        <v>0</v>
      </c>
    </row>
    <row r="141" spans="1:7" ht="15" hidden="1">
      <c r="A141" s="50" t="s">
        <v>152</v>
      </c>
      <c r="B141" s="296">
        <v>460</v>
      </c>
      <c r="C141" s="297" t="s">
        <v>326</v>
      </c>
      <c r="D141" s="298" t="s">
        <v>365</v>
      </c>
      <c r="E141" s="298"/>
      <c r="F141" s="70">
        <f t="shared" si="4"/>
        <v>0</v>
      </c>
      <c r="G141" s="70">
        <f t="shared" si="4"/>
        <v>0</v>
      </c>
    </row>
    <row r="142" spans="1:7" ht="15" hidden="1">
      <c r="A142" s="22" t="s">
        <v>285</v>
      </c>
      <c r="B142" s="296">
        <v>460</v>
      </c>
      <c r="C142" s="297" t="s">
        <v>326</v>
      </c>
      <c r="D142" s="298" t="s">
        <v>365</v>
      </c>
      <c r="E142" s="298" t="s">
        <v>80</v>
      </c>
      <c r="F142" s="70">
        <v>0</v>
      </c>
      <c r="G142" s="70">
        <v>0</v>
      </c>
    </row>
    <row r="143" spans="1:7" ht="51">
      <c r="A143" s="43" t="s">
        <v>169</v>
      </c>
      <c r="B143" s="294">
        <v>460</v>
      </c>
      <c r="C143" s="292" t="s">
        <v>168</v>
      </c>
      <c r="D143" s="295"/>
      <c r="E143" s="295"/>
      <c r="F143" s="86">
        <f>SUM(F145)+F156</f>
        <v>34534.9</v>
      </c>
      <c r="G143" s="86">
        <f>SUM(G145)+G156</f>
        <v>34334.9</v>
      </c>
    </row>
    <row r="144" spans="1:7" ht="38.25">
      <c r="A144" s="51" t="s">
        <v>281</v>
      </c>
      <c r="B144" s="294">
        <v>460</v>
      </c>
      <c r="C144" s="292" t="s">
        <v>105</v>
      </c>
      <c r="D144" s="295"/>
      <c r="E144" s="295"/>
      <c r="F144" s="86">
        <f>F145</f>
        <v>34534.9</v>
      </c>
      <c r="G144" s="86">
        <f>G145</f>
        <v>34334.9</v>
      </c>
    </row>
    <row r="145" spans="1:7" ht="28.5">
      <c r="A145" s="27" t="s">
        <v>16</v>
      </c>
      <c r="B145" s="294">
        <v>460</v>
      </c>
      <c r="C145" s="292" t="s">
        <v>105</v>
      </c>
      <c r="D145" s="295" t="s">
        <v>238</v>
      </c>
      <c r="E145" s="295"/>
      <c r="F145" s="86">
        <f>SUM(F146,F151)</f>
        <v>34534.9</v>
      </c>
      <c r="G145" s="86">
        <f>SUM(G146,G151)</f>
        <v>34334.9</v>
      </c>
    </row>
    <row r="146" spans="1:7" ht="28.5">
      <c r="A146" s="43" t="s">
        <v>70</v>
      </c>
      <c r="B146" s="294">
        <v>460</v>
      </c>
      <c r="C146" s="292" t="s">
        <v>105</v>
      </c>
      <c r="D146" s="295" t="s">
        <v>256</v>
      </c>
      <c r="E146" s="295"/>
      <c r="F146" s="86">
        <f>SUM(F147,F149)</f>
        <v>23909.9</v>
      </c>
      <c r="G146" s="86">
        <f>SUM(G147,G149)</f>
        <v>23709.9</v>
      </c>
    </row>
    <row r="147" spans="1:7" ht="38.25">
      <c r="A147" s="52" t="s">
        <v>73</v>
      </c>
      <c r="B147" s="296">
        <v>460</v>
      </c>
      <c r="C147" s="297" t="s">
        <v>105</v>
      </c>
      <c r="D147" s="298" t="s">
        <v>449</v>
      </c>
      <c r="E147" s="298"/>
      <c r="F147" s="322">
        <f>F148</f>
        <v>2042.9</v>
      </c>
      <c r="G147" s="322">
        <f>G148</f>
        <v>1842.9</v>
      </c>
    </row>
    <row r="148" spans="1:7" ht="15">
      <c r="A148" s="52" t="s">
        <v>314</v>
      </c>
      <c r="B148" s="296">
        <v>460</v>
      </c>
      <c r="C148" s="297" t="s">
        <v>105</v>
      </c>
      <c r="D148" s="298" t="s">
        <v>449</v>
      </c>
      <c r="E148" s="298" t="s">
        <v>313</v>
      </c>
      <c r="F148" s="89">
        <v>2042.9</v>
      </c>
      <c r="G148" s="89">
        <v>1842.9</v>
      </c>
    </row>
    <row r="149" spans="1:7" ht="38.25">
      <c r="A149" s="53" t="s">
        <v>602</v>
      </c>
      <c r="B149" s="296">
        <v>460</v>
      </c>
      <c r="C149" s="323" t="s">
        <v>105</v>
      </c>
      <c r="D149" s="318" t="s">
        <v>366</v>
      </c>
      <c r="E149" s="318"/>
      <c r="F149" s="70">
        <f>SUM(F150)</f>
        <v>21867</v>
      </c>
      <c r="G149" s="70">
        <f>SUM(G150)</f>
        <v>21867</v>
      </c>
    </row>
    <row r="150" spans="1:7" ht="15">
      <c r="A150" s="52" t="s">
        <v>314</v>
      </c>
      <c r="B150" s="296">
        <v>460</v>
      </c>
      <c r="C150" s="323" t="s">
        <v>105</v>
      </c>
      <c r="D150" s="318" t="s">
        <v>366</v>
      </c>
      <c r="E150" s="318" t="s">
        <v>313</v>
      </c>
      <c r="F150" s="89">
        <v>21867</v>
      </c>
      <c r="G150" s="89">
        <v>21867</v>
      </c>
    </row>
    <row r="151" spans="1:7" ht="28.5">
      <c r="A151" s="43" t="s">
        <v>76</v>
      </c>
      <c r="B151" s="294">
        <v>460</v>
      </c>
      <c r="C151" s="292" t="s">
        <v>105</v>
      </c>
      <c r="D151" s="295" t="s">
        <v>341</v>
      </c>
      <c r="E151" s="295"/>
      <c r="F151" s="86">
        <f>SUM(F152,F154)</f>
        <v>10625</v>
      </c>
      <c r="G151" s="86">
        <f>SUM(G152,G154)</f>
        <v>10625</v>
      </c>
    </row>
    <row r="152" spans="1:7" ht="38.25">
      <c r="A152" s="52" t="s">
        <v>72</v>
      </c>
      <c r="B152" s="296">
        <v>460</v>
      </c>
      <c r="C152" s="297" t="s">
        <v>105</v>
      </c>
      <c r="D152" s="298" t="s">
        <v>450</v>
      </c>
      <c r="E152" s="298"/>
      <c r="F152" s="70">
        <f>F153</f>
        <v>2492</v>
      </c>
      <c r="G152" s="70">
        <f>G153</f>
        <v>2492</v>
      </c>
    </row>
    <row r="153" spans="1:7" ht="15">
      <c r="A153" s="52" t="s">
        <v>314</v>
      </c>
      <c r="B153" s="296">
        <v>460</v>
      </c>
      <c r="C153" s="297" t="s">
        <v>105</v>
      </c>
      <c r="D153" s="298" t="s">
        <v>450</v>
      </c>
      <c r="E153" s="298" t="s">
        <v>313</v>
      </c>
      <c r="F153" s="70">
        <v>2492</v>
      </c>
      <c r="G153" s="70">
        <v>2492</v>
      </c>
    </row>
    <row r="154" spans="1:7" ht="38.25">
      <c r="A154" s="53" t="s">
        <v>603</v>
      </c>
      <c r="B154" s="296">
        <v>460</v>
      </c>
      <c r="C154" s="323" t="s">
        <v>105</v>
      </c>
      <c r="D154" s="318" t="s">
        <v>369</v>
      </c>
      <c r="E154" s="318"/>
      <c r="F154" s="70">
        <f>SUM(F155)</f>
        <v>8133</v>
      </c>
      <c r="G154" s="70">
        <f>SUM(G155)</f>
        <v>8133</v>
      </c>
    </row>
    <row r="155" spans="1:7" ht="15">
      <c r="A155" s="52" t="s">
        <v>314</v>
      </c>
      <c r="B155" s="296">
        <v>460</v>
      </c>
      <c r="C155" s="323" t="s">
        <v>105</v>
      </c>
      <c r="D155" s="318" t="s">
        <v>367</v>
      </c>
      <c r="E155" s="318" t="s">
        <v>313</v>
      </c>
      <c r="F155" s="89">
        <v>8133</v>
      </c>
      <c r="G155" s="89">
        <v>8133</v>
      </c>
    </row>
    <row r="156" spans="1:7" ht="14.25">
      <c r="A156" s="54" t="s">
        <v>674</v>
      </c>
      <c r="B156" s="294">
        <v>460</v>
      </c>
      <c r="C156" s="324">
        <v>1403</v>
      </c>
      <c r="D156" s="314"/>
      <c r="E156" s="314"/>
      <c r="F156" s="90">
        <v>0</v>
      </c>
      <c r="G156" s="90">
        <v>0</v>
      </c>
    </row>
    <row r="157" spans="1:7" ht="15">
      <c r="A157" s="55" t="s">
        <v>675</v>
      </c>
      <c r="B157" s="296">
        <v>460</v>
      </c>
      <c r="C157" s="318" t="s">
        <v>673</v>
      </c>
      <c r="D157" s="318" t="s">
        <v>670</v>
      </c>
      <c r="E157" s="318"/>
      <c r="F157" s="89">
        <v>0</v>
      </c>
      <c r="G157" s="89">
        <v>0</v>
      </c>
    </row>
    <row r="158" spans="1:7" ht="25.5">
      <c r="A158" s="39" t="s">
        <v>186</v>
      </c>
      <c r="B158" s="321">
        <v>461</v>
      </c>
      <c r="C158" s="297"/>
      <c r="D158" s="318"/>
      <c r="E158" s="318"/>
      <c r="F158" s="90">
        <f>SUM(F159)</f>
        <v>7605</v>
      </c>
      <c r="G158" s="90">
        <f>SUM(G159)</f>
        <v>7605</v>
      </c>
    </row>
    <row r="159" spans="1:7" ht="15">
      <c r="A159" s="27" t="s">
        <v>160</v>
      </c>
      <c r="B159" s="321">
        <v>461</v>
      </c>
      <c r="C159" s="325" t="s">
        <v>161</v>
      </c>
      <c r="D159" s="318"/>
      <c r="E159" s="318"/>
      <c r="F159" s="90">
        <f>SUM(F160,F168)</f>
        <v>7605</v>
      </c>
      <c r="G159" s="90">
        <f>SUM(G160,G168)</f>
        <v>7605</v>
      </c>
    </row>
    <row r="160" spans="1:7" ht="14.25">
      <c r="A160" s="27" t="s">
        <v>273</v>
      </c>
      <c r="B160" s="321">
        <v>461</v>
      </c>
      <c r="C160" s="292" t="s">
        <v>330</v>
      </c>
      <c r="D160" s="295"/>
      <c r="E160" s="314"/>
      <c r="F160" s="90">
        <f>SUM(F161)</f>
        <v>5605</v>
      </c>
      <c r="G160" s="90">
        <f>SUM(G161)</f>
        <v>5605</v>
      </c>
    </row>
    <row r="161" spans="1:7" ht="28.5">
      <c r="A161" s="27" t="s">
        <v>270</v>
      </c>
      <c r="B161" s="321">
        <v>461</v>
      </c>
      <c r="C161" s="292" t="s">
        <v>330</v>
      </c>
      <c r="D161" s="295" t="s">
        <v>228</v>
      </c>
      <c r="E161" s="295"/>
      <c r="F161" s="86">
        <f>SUM(F162)</f>
        <v>5605</v>
      </c>
      <c r="G161" s="86">
        <f>SUM(G162)</f>
        <v>5605</v>
      </c>
    </row>
    <row r="162" spans="1:7" ht="38.25">
      <c r="A162" s="22" t="s">
        <v>141</v>
      </c>
      <c r="B162" s="301">
        <v>461</v>
      </c>
      <c r="C162" s="297" t="s">
        <v>330</v>
      </c>
      <c r="D162" s="298" t="s">
        <v>257</v>
      </c>
      <c r="E162" s="298"/>
      <c r="F162" s="70">
        <f>SUM(F163,F165)</f>
        <v>5605</v>
      </c>
      <c r="G162" s="70">
        <f>SUM(G163,G165)</f>
        <v>5605</v>
      </c>
    </row>
    <row r="163" spans="1:7" ht="25.5">
      <c r="A163" s="22" t="s">
        <v>194</v>
      </c>
      <c r="B163" s="301">
        <v>461</v>
      </c>
      <c r="C163" s="297" t="s">
        <v>330</v>
      </c>
      <c r="D163" s="298" t="s">
        <v>258</v>
      </c>
      <c r="E163" s="298"/>
      <c r="F163" s="70">
        <f>SUM(F164)</f>
        <v>4825</v>
      </c>
      <c r="G163" s="70">
        <f>SUM(G164)</f>
        <v>4825</v>
      </c>
    </row>
    <row r="164" spans="1:7" ht="25.5">
      <c r="A164" s="22" t="s">
        <v>196</v>
      </c>
      <c r="B164" s="301">
        <v>461</v>
      </c>
      <c r="C164" s="297" t="s">
        <v>330</v>
      </c>
      <c r="D164" s="298" t="s">
        <v>258</v>
      </c>
      <c r="E164" s="298" t="s">
        <v>195</v>
      </c>
      <c r="F164" s="70">
        <v>4825</v>
      </c>
      <c r="G164" s="70">
        <v>4825</v>
      </c>
    </row>
    <row r="165" spans="1:7" ht="15">
      <c r="A165" s="22" t="s">
        <v>197</v>
      </c>
      <c r="B165" s="301">
        <v>461</v>
      </c>
      <c r="C165" s="297" t="s">
        <v>330</v>
      </c>
      <c r="D165" s="298" t="s">
        <v>259</v>
      </c>
      <c r="E165" s="298"/>
      <c r="F165" s="70">
        <f>SUM(F166:F167)</f>
        <v>780</v>
      </c>
      <c r="G165" s="70">
        <f>SUM(G166:G167)</f>
        <v>780</v>
      </c>
    </row>
    <row r="166" spans="1:7" ht="25.5">
      <c r="A166" s="22" t="s">
        <v>192</v>
      </c>
      <c r="B166" s="301">
        <v>461</v>
      </c>
      <c r="C166" s="297" t="s">
        <v>330</v>
      </c>
      <c r="D166" s="298" t="s">
        <v>259</v>
      </c>
      <c r="E166" s="298" t="s">
        <v>191</v>
      </c>
      <c r="F166" s="70">
        <v>740</v>
      </c>
      <c r="G166" s="70">
        <v>740</v>
      </c>
    </row>
    <row r="167" spans="1:7" ht="15">
      <c r="A167" s="22" t="s">
        <v>31</v>
      </c>
      <c r="B167" s="301">
        <v>461</v>
      </c>
      <c r="C167" s="297" t="s">
        <v>330</v>
      </c>
      <c r="D167" s="298" t="s">
        <v>259</v>
      </c>
      <c r="E167" s="298" t="s">
        <v>207</v>
      </c>
      <c r="F167" s="70">
        <v>40</v>
      </c>
      <c r="G167" s="70">
        <v>40</v>
      </c>
    </row>
    <row r="168" spans="1:7" ht="15">
      <c r="A168" s="44" t="s">
        <v>51</v>
      </c>
      <c r="B168" s="312">
        <v>461</v>
      </c>
      <c r="C168" s="313" t="s">
        <v>308</v>
      </c>
      <c r="D168" s="298"/>
      <c r="E168" s="298"/>
      <c r="F168" s="86">
        <f>F169</f>
        <v>2000</v>
      </c>
      <c r="G168" s="86">
        <f>G169</f>
        <v>2000</v>
      </c>
    </row>
    <row r="169" spans="1:7" ht="38.25">
      <c r="A169" s="46" t="s">
        <v>699</v>
      </c>
      <c r="B169" s="321">
        <v>461</v>
      </c>
      <c r="C169" s="292" t="s">
        <v>308</v>
      </c>
      <c r="D169" s="295" t="s">
        <v>260</v>
      </c>
      <c r="E169" s="295"/>
      <c r="F169" s="86">
        <f t="shared" ref="F169:G171" si="5">SUM(F170)</f>
        <v>2000</v>
      </c>
      <c r="G169" s="86">
        <f t="shared" si="5"/>
        <v>2000</v>
      </c>
    </row>
    <row r="170" spans="1:7" ht="25.5">
      <c r="A170" s="22" t="s">
        <v>381</v>
      </c>
      <c r="B170" s="301">
        <v>461</v>
      </c>
      <c r="C170" s="297" t="s">
        <v>308</v>
      </c>
      <c r="D170" s="298" t="s">
        <v>398</v>
      </c>
      <c r="E170" s="298"/>
      <c r="F170" s="70">
        <f t="shared" si="5"/>
        <v>2000</v>
      </c>
      <c r="G170" s="70">
        <f t="shared" si="5"/>
        <v>2000</v>
      </c>
    </row>
    <row r="171" spans="1:7" ht="15">
      <c r="A171" s="28" t="s">
        <v>209</v>
      </c>
      <c r="B171" s="301">
        <v>461</v>
      </c>
      <c r="C171" s="297" t="s">
        <v>308</v>
      </c>
      <c r="D171" s="298" t="s">
        <v>399</v>
      </c>
      <c r="E171" s="298"/>
      <c r="F171" s="70">
        <f t="shared" si="5"/>
        <v>2000</v>
      </c>
      <c r="G171" s="70">
        <f t="shared" si="5"/>
        <v>2000</v>
      </c>
    </row>
    <row r="172" spans="1:7" ht="25.5">
      <c r="A172" s="28" t="s">
        <v>192</v>
      </c>
      <c r="B172" s="301">
        <v>461</v>
      </c>
      <c r="C172" s="297" t="s">
        <v>308</v>
      </c>
      <c r="D172" s="298" t="s">
        <v>399</v>
      </c>
      <c r="E172" s="298" t="s">
        <v>191</v>
      </c>
      <c r="F172" s="70">
        <v>2000</v>
      </c>
      <c r="G172" s="70">
        <v>2000</v>
      </c>
    </row>
    <row r="173" spans="1:7" ht="25.5">
      <c r="A173" s="27" t="s">
        <v>208</v>
      </c>
      <c r="B173" s="294">
        <v>463</v>
      </c>
      <c r="C173" s="297"/>
      <c r="D173" s="298"/>
      <c r="E173" s="298"/>
      <c r="F173" s="86">
        <f t="shared" ref="F173:G175" si="6">F174</f>
        <v>5996</v>
      </c>
      <c r="G173" s="86">
        <f t="shared" si="6"/>
        <v>5996</v>
      </c>
    </row>
    <row r="174" spans="1:7" ht="25.5">
      <c r="A174" s="43" t="s">
        <v>158</v>
      </c>
      <c r="B174" s="294">
        <v>463</v>
      </c>
      <c r="C174" s="292" t="s">
        <v>159</v>
      </c>
      <c r="D174" s="295"/>
      <c r="E174" s="295"/>
      <c r="F174" s="86">
        <f t="shared" si="6"/>
        <v>5996</v>
      </c>
      <c r="G174" s="86">
        <f t="shared" si="6"/>
        <v>5996</v>
      </c>
    </row>
    <row r="175" spans="1:7" ht="38.25">
      <c r="A175" s="43" t="s">
        <v>150</v>
      </c>
      <c r="B175" s="294">
        <v>463</v>
      </c>
      <c r="C175" s="292" t="s">
        <v>193</v>
      </c>
      <c r="D175" s="295"/>
      <c r="E175" s="295"/>
      <c r="F175" s="86">
        <f t="shared" si="6"/>
        <v>5996</v>
      </c>
      <c r="G175" s="86">
        <f t="shared" si="6"/>
        <v>5996</v>
      </c>
    </row>
    <row r="176" spans="1:7" ht="38.25">
      <c r="A176" s="43" t="s">
        <v>686</v>
      </c>
      <c r="B176" s="294">
        <v>463</v>
      </c>
      <c r="C176" s="295" t="s">
        <v>193</v>
      </c>
      <c r="D176" s="295" t="s">
        <v>261</v>
      </c>
      <c r="E176" s="298"/>
      <c r="F176" s="70">
        <f>SUM(F178)</f>
        <v>5996</v>
      </c>
      <c r="G176" s="70">
        <f>SUM(G178)</f>
        <v>5996</v>
      </c>
    </row>
    <row r="177" spans="1:7" ht="25.5">
      <c r="A177" s="45" t="s">
        <v>379</v>
      </c>
      <c r="B177" s="296">
        <v>463</v>
      </c>
      <c r="C177" s="298" t="s">
        <v>193</v>
      </c>
      <c r="D177" s="298" t="s">
        <v>386</v>
      </c>
      <c r="E177" s="298"/>
      <c r="F177" s="70">
        <f>SUM(F178)</f>
        <v>5996</v>
      </c>
      <c r="G177" s="70">
        <f>SUM(G178)</f>
        <v>5996</v>
      </c>
    </row>
    <row r="178" spans="1:7" ht="25.5">
      <c r="A178" s="47" t="s">
        <v>178</v>
      </c>
      <c r="B178" s="296">
        <v>463</v>
      </c>
      <c r="C178" s="298" t="s">
        <v>193</v>
      </c>
      <c r="D178" s="298" t="s">
        <v>387</v>
      </c>
      <c r="E178" s="298"/>
      <c r="F178" s="70">
        <f>SUM(F179,F180,F181)</f>
        <v>5996</v>
      </c>
      <c r="G178" s="70">
        <f>SUM(G179,G180,G181)</f>
        <v>5996</v>
      </c>
    </row>
    <row r="179" spans="1:7" ht="15">
      <c r="A179" s="22" t="s">
        <v>146</v>
      </c>
      <c r="B179" s="296">
        <v>463</v>
      </c>
      <c r="C179" s="298" t="s">
        <v>193</v>
      </c>
      <c r="D179" s="298" t="s">
        <v>387</v>
      </c>
      <c r="E179" s="298" t="s">
        <v>143</v>
      </c>
      <c r="F179" s="70">
        <v>4588</v>
      </c>
      <c r="G179" s="70">
        <v>4588</v>
      </c>
    </row>
    <row r="180" spans="1:7" ht="25.5">
      <c r="A180" s="22" t="s">
        <v>192</v>
      </c>
      <c r="B180" s="296">
        <v>463</v>
      </c>
      <c r="C180" s="318" t="s">
        <v>193</v>
      </c>
      <c r="D180" s="298" t="s">
        <v>387</v>
      </c>
      <c r="E180" s="318" t="s">
        <v>191</v>
      </c>
      <c r="F180" s="89">
        <v>1388</v>
      </c>
      <c r="G180" s="89">
        <v>1388</v>
      </c>
    </row>
    <row r="181" spans="1:7" ht="15">
      <c r="A181" s="22" t="s">
        <v>31</v>
      </c>
      <c r="B181" s="301">
        <v>463</v>
      </c>
      <c r="C181" s="318" t="s">
        <v>193</v>
      </c>
      <c r="D181" s="298" t="s">
        <v>387</v>
      </c>
      <c r="E181" s="298" t="s">
        <v>207</v>
      </c>
      <c r="F181" s="89">
        <v>20</v>
      </c>
      <c r="G181" s="89">
        <v>20</v>
      </c>
    </row>
    <row r="182" spans="1:7" ht="25.5">
      <c r="A182" s="56" t="s">
        <v>556</v>
      </c>
      <c r="B182" s="326">
        <v>464</v>
      </c>
      <c r="C182" s="327"/>
      <c r="D182" s="298"/>
      <c r="E182" s="318"/>
      <c r="F182" s="90">
        <f>F187+F197+F183</f>
        <v>21600.799999999999</v>
      </c>
      <c r="G182" s="90">
        <f>G187+G197+G183</f>
        <v>12515.8</v>
      </c>
    </row>
    <row r="183" spans="1:7" ht="15" hidden="1">
      <c r="A183" s="27" t="s">
        <v>64</v>
      </c>
      <c r="B183" s="326">
        <v>464</v>
      </c>
      <c r="C183" s="295" t="s">
        <v>63</v>
      </c>
      <c r="D183" s="298"/>
      <c r="E183" s="318"/>
      <c r="F183" s="90">
        <f t="shared" ref="F183:G185" si="7">F184</f>
        <v>0</v>
      </c>
      <c r="G183" s="90">
        <f t="shared" si="7"/>
        <v>0</v>
      </c>
    </row>
    <row r="184" spans="1:7" ht="38.25" hidden="1">
      <c r="A184" s="57" t="s">
        <v>501</v>
      </c>
      <c r="B184" s="326">
        <v>464</v>
      </c>
      <c r="C184" s="295" t="s">
        <v>63</v>
      </c>
      <c r="D184" s="328" t="s">
        <v>558</v>
      </c>
      <c r="E184" s="318"/>
      <c r="F184" s="90">
        <f t="shared" si="7"/>
        <v>0</v>
      </c>
      <c r="G184" s="90">
        <f t="shared" si="7"/>
        <v>0</v>
      </c>
    </row>
    <row r="185" spans="1:7" ht="15" hidden="1">
      <c r="A185" s="58" t="s">
        <v>557</v>
      </c>
      <c r="B185" s="329">
        <v>464</v>
      </c>
      <c r="C185" s="298" t="s">
        <v>63</v>
      </c>
      <c r="D185" s="328" t="s">
        <v>558</v>
      </c>
      <c r="E185" s="328"/>
      <c r="F185" s="93">
        <f t="shared" si="7"/>
        <v>0</v>
      </c>
      <c r="G185" s="93">
        <f t="shared" si="7"/>
        <v>0</v>
      </c>
    </row>
    <row r="186" spans="1:7" ht="25.5" hidden="1">
      <c r="A186" s="59" t="s">
        <v>192</v>
      </c>
      <c r="B186" s="329">
        <v>464</v>
      </c>
      <c r="C186" s="298" t="s">
        <v>63</v>
      </c>
      <c r="D186" s="328" t="s">
        <v>558</v>
      </c>
      <c r="E186" s="328" t="s">
        <v>191</v>
      </c>
      <c r="F186" s="93">
        <v>0</v>
      </c>
      <c r="G186" s="93">
        <v>0</v>
      </c>
    </row>
    <row r="187" spans="1:7" ht="15">
      <c r="A187" s="57" t="s">
        <v>288</v>
      </c>
      <c r="B187" s="326">
        <v>464</v>
      </c>
      <c r="C187" s="330" t="s">
        <v>333</v>
      </c>
      <c r="D187" s="330"/>
      <c r="E187" s="328"/>
      <c r="F187" s="166">
        <f>F188</f>
        <v>20600.8</v>
      </c>
      <c r="G187" s="166">
        <f>G188</f>
        <v>11515.8</v>
      </c>
    </row>
    <row r="188" spans="1:7" ht="38.25">
      <c r="A188" s="57" t="s">
        <v>696</v>
      </c>
      <c r="B188" s="326">
        <v>464</v>
      </c>
      <c r="C188" s="330" t="s">
        <v>333</v>
      </c>
      <c r="D188" s="328"/>
      <c r="E188" s="328"/>
      <c r="F188" s="166">
        <f>F189</f>
        <v>20600.8</v>
      </c>
      <c r="G188" s="166">
        <f>G189</f>
        <v>11515.8</v>
      </c>
    </row>
    <row r="189" spans="1:7" ht="25.5">
      <c r="A189" s="58" t="s">
        <v>502</v>
      </c>
      <c r="B189" s="329">
        <v>464</v>
      </c>
      <c r="C189" s="331" t="s">
        <v>112</v>
      </c>
      <c r="D189" s="328" t="s">
        <v>405</v>
      </c>
      <c r="E189" s="328"/>
      <c r="F189" s="93">
        <f>F190+F193</f>
        <v>20600.8</v>
      </c>
      <c r="G189" s="93">
        <f>G190+G193</f>
        <v>11515.8</v>
      </c>
    </row>
    <row r="190" spans="1:7" ht="15">
      <c r="A190" s="60" t="s">
        <v>503</v>
      </c>
      <c r="B190" s="329">
        <v>464</v>
      </c>
      <c r="C190" s="331" t="s">
        <v>112</v>
      </c>
      <c r="D190" s="328" t="s">
        <v>406</v>
      </c>
      <c r="E190" s="328"/>
      <c r="F190" s="93">
        <f>F191+F192</f>
        <v>20100.8</v>
      </c>
      <c r="G190" s="93">
        <f>G191+G192</f>
        <v>11015.8</v>
      </c>
    </row>
    <row r="191" spans="1:7" ht="25.5">
      <c r="A191" s="59" t="s">
        <v>192</v>
      </c>
      <c r="B191" s="329">
        <v>464</v>
      </c>
      <c r="C191" s="331" t="s">
        <v>112</v>
      </c>
      <c r="D191" s="328" t="s">
        <v>406</v>
      </c>
      <c r="E191" s="328" t="s">
        <v>191</v>
      </c>
      <c r="F191" s="93">
        <v>19600.8</v>
      </c>
      <c r="G191" s="93">
        <v>10515.8</v>
      </c>
    </row>
    <row r="192" spans="1:7" ht="25.5">
      <c r="A192" s="28" t="s">
        <v>192</v>
      </c>
      <c r="B192" s="301">
        <v>466</v>
      </c>
      <c r="C192" s="332" t="s">
        <v>112</v>
      </c>
      <c r="D192" s="298" t="s">
        <v>406</v>
      </c>
      <c r="E192" s="328" t="s">
        <v>585</v>
      </c>
      <c r="F192" s="93">
        <v>500</v>
      </c>
      <c r="G192" s="93">
        <v>500</v>
      </c>
    </row>
    <row r="193" spans="1:7" ht="15">
      <c r="A193" s="28" t="s">
        <v>209</v>
      </c>
      <c r="B193" s="329">
        <v>464</v>
      </c>
      <c r="C193" s="332" t="s">
        <v>112</v>
      </c>
      <c r="D193" s="298" t="s">
        <v>507</v>
      </c>
      <c r="E193" s="298"/>
      <c r="F193" s="70">
        <f>F194</f>
        <v>500</v>
      </c>
      <c r="G193" s="70">
        <f>G194</f>
        <v>500</v>
      </c>
    </row>
    <row r="194" spans="1:7" ht="25.5">
      <c r="A194" s="28" t="s">
        <v>192</v>
      </c>
      <c r="B194" s="329">
        <v>464</v>
      </c>
      <c r="C194" s="332" t="s">
        <v>112</v>
      </c>
      <c r="D194" s="298" t="s">
        <v>507</v>
      </c>
      <c r="E194" s="298" t="s">
        <v>191</v>
      </c>
      <c r="F194" s="70">
        <v>500</v>
      </c>
      <c r="G194" s="70">
        <v>500</v>
      </c>
    </row>
    <row r="195" spans="1:7" ht="15">
      <c r="A195" s="61" t="s">
        <v>593</v>
      </c>
      <c r="B195" s="326">
        <v>464</v>
      </c>
      <c r="C195" s="333" t="s">
        <v>583</v>
      </c>
      <c r="D195" s="328"/>
      <c r="E195" s="328"/>
      <c r="F195" s="166">
        <f>F197</f>
        <v>1000</v>
      </c>
      <c r="G195" s="166">
        <f>G197</f>
        <v>1000</v>
      </c>
    </row>
    <row r="196" spans="1:7" ht="25.5">
      <c r="A196" s="27" t="s">
        <v>703</v>
      </c>
      <c r="B196" s="329">
        <v>464</v>
      </c>
      <c r="C196" s="332" t="s">
        <v>583</v>
      </c>
      <c r="D196" s="298" t="s">
        <v>591</v>
      </c>
      <c r="E196" s="298"/>
      <c r="F196" s="93">
        <f>F197</f>
        <v>1000</v>
      </c>
      <c r="G196" s="93">
        <f>G197</f>
        <v>1000</v>
      </c>
    </row>
    <row r="197" spans="1:7" ht="25.5">
      <c r="A197" s="27" t="s">
        <v>582</v>
      </c>
      <c r="B197" s="329">
        <v>464</v>
      </c>
      <c r="C197" s="332" t="s">
        <v>583</v>
      </c>
      <c r="D197" s="298" t="s">
        <v>584</v>
      </c>
      <c r="E197" s="298"/>
      <c r="F197" s="93">
        <f>F198+F199</f>
        <v>1000</v>
      </c>
      <c r="G197" s="93">
        <f>G198+G199</f>
        <v>1000</v>
      </c>
    </row>
    <row r="198" spans="1:7" ht="25.5">
      <c r="A198" s="22" t="s">
        <v>704</v>
      </c>
      <c r="B198" s="329">
        <v>464</v>
      </c>
      <c r="C198" s="332" t="s">
        <v>583</v>
      </c>
      <c r="D198" s="298" t="s">
        <v>584</v>
      </c>
      <c r="E198" s="298" t="s">
        <v>191</v>
      </c>
      <c r="F198" s="93">
        <v>1000</v>
      </c>
      <c r="G198" s="93">
        <v>1000</v>
      </c>
    </row>
    <row r="199" spans="1:7" ht="15" hidden="1">
      <c r="A199" s="22" t="s">
        <v>653</v>
      </c>
      <c r="B199" s="329">
        <v>464</v>
      </c>
      <c r="C199" s="332" t="s">
        <v>583</v>
      </c>
      <c r="D199" s="298" t="s">
        <v>584</v>
      </c>
      <c r="E199" s="298" t="s">
        <v>191</v>
      </c>
      <c r="F199" s="93">
        <v>0</v>
      </c>
      <c r="G199" s="93">
        <v>0</v>
      </c>
    </row>
    <row r="200" spans="1:7" ht="25.5">
      <c r="A200" s="39" t="s">
        <v>328</v>
      </c>
      <c r="B200" s="321">
        <v>466</v>
      </c>
      <c r="C200" s="297"/>
      <c r="D200" s="298"/>
      <c r="E200" s="298"/>
      <c r="F200" s="86">
        <f>F201+F217+F247+F250+F257+F269+F214+F253</f>
        <v>34689.5</v>
      </c>
      <c r="G200" s="86">
        <f>G201+G217+G247+G250+G257+G269+G214+G253</f>
        <v>37788</v>
      </c>
    </row>
    <row r="201" spans="1:7" ht="14.25">
      <c r="A201" s="27" t="s">
        <v>115</v>
      </c>
      <c r="B201" s="321">
        <v>466</v>
      </c>
      <c r="C201" s="292" t="s">
        <v>116</v>
      </c>
      <c r="D201" s="295"/>
      <c r="E201" s="295"/>
      <c r="F201" s="86">
        <f>SUM(F202)+F209</f>
        <v>20137</v>
      </c>
      <c r="G201" s="86">
        <f>SUM(G202)+G209</f>
        <v>21052</v>
      </c>
    </row>
    <row r="202" spans="1:7" ht="28.5">
      <c r="A202" s="27" t="s">
        <v>687</v>
      </c>
      <c r="B202" s="321">
        <v>466</v>
      </c>
      <c r="C202" s="292" t="s">
        <v>116</v>
      </c>
      <c r="D202" s="295" t="s">
        <v>262</v>
      </c>
      <c r="E202" s="295"/>
      <c r="F202" s="86">
        <f>SUM(F204,F206,F208)</f>
        <v>20137</v>
      </c>
      <c r="G202" s="86">
        <f>SUM(G204,G206,G208)</f>
        <v>21052</v>
      </c>
    </row>
    <row r="203" spans="1:7" ht="25.5">
      <c r="A203" s="45" t="s">
        <v>524</v>
      </c>
      <c r="B203" s="301">
        <v>466</v>
      </c>
      <c r="C203" s="297" t="s">
        <v>116</v>
      </c>
      <c r="D203" s="298" t="s">
        <v>396</v>
      </c>
      <c r="E203" s="295"/>
      <c r="F203" s="86">
        <f>SUM(F204,F206)</f>
        <v>20137</v>
      </c>
      <c r="G203" s="86">
        <f>SUM(G204,G206)</f>
        <v>21052</v>
      </c>
    </row>
    <row r="204" spans="1:7" ht="25.5">
      <c r="A204" s="48" t="s">
        <v>395</v>
      </c>
      <c r="B204" s="301">
        <v>466</v>
      </c>
      <c r="C204" s="297" t="s">
        <v>116</v>
      </c>
      <c r="D204" s="298" t="s">
        <v>397</v>
      </c>
      <c r="E204" s="298"/>
      <c r="F204" s="70">
        <f>SUM(F205)</f>
        <v>17637</v>
      </c>
      <c r="G204" s="70">
        <f>SUM(G205)</f>
        <v>18552</v>
      </c>
    </row>
    <row r="205" spans="1:7" ht="25.5">
      <c r="A205" s="22" t="s">
        <v>192</v>
      </c>
      <c r="B205" s="301">
        <v>466</v>
      </c>
      <c r="C205" s="297" t="s">
        <v>116</v>
      </c>
      <c r="D205" s="298" t="s">
        <v>397</v>
      </c>
      <c r="E205" s="298" t="s">
        <v>191</v>
      </c>
      <c r="F205" s="70">
        <v>17637</v>
      </c>
      <c r="G205" s="70">
        <v>18552</v>
      </c>
    </row>
    <row r="206" spans="1:7" ht="15">
      <c r="A206" s="22" t="s">
        <v>15</v>
      </c>
      <c r="B206" s="301">
        <v>466</v>
      </c>
      <c r="C206" s="297" t="s">
        <v>116</v>
      </c>
      <c r="D206" s="298" t="s">
        <v>446</v>
      </c>
      <c r="E206" s="298"/>
      <c r="F206" s="70">
        <f>F207</f>
        <v>2500</v>
      </c>
      <c r="G206" s="70">
        <f>G207</f>
        <v>2500</v>
      </c>
    </row>
    <row r="207" spans="1:7" ht="25.5">
      <c r="A207" s="22" t="s">
        <v>192</v>
      </c>
      <c r="B207" s="301">
        <v>466</v>
      </c>
      <c r="C207" s="297" t="s">
        <v>116</v>
      </c>
      <c r="D207" s="298" t="s">
        <v>446</v>
      </c>
      <c r="E207" s="298" t="s">
        <v>191</v>
      </c>
      <c r="F207" s="70">
        <v>2500</v>
      </c>
      <c r="G207" s="70">
        <v>2500</v>
      </c>
    </row>
    <row r="208" spans="1:7" ht="38.25" hidden="1">
      <c r="A208" s="22" t="s">
        <v>587</v>
      </c>
      <c r="B208" s="301">
        <v>466</v>
      </c>
      <c r="C208" s="297" t="s">
        <v>116</v>
      </c>
      <c r="D208" s="298" t="s">
        <v>588</v>
      </c>
      <c r="E208" s="298" t="s">
        <v>191</v>
      </c>
      <c r="F208" s="70">
        <v>0</v>
      </c>
      <c r="G208" s="70">
        <v>0</v>
      </c>
    </row>
    <row r="209" spans="1:7" ht="38.25">
      <c r="A209" s="27" t="s">
        <v>626</v>
      </c>
      <c r="B209" s="321">
        <v>466</v>
      </c>
      <c r="C209" s="292" t="s">
        <v>116</v>
      </c>
      <c r="D209" s="295" t="s">
        <v>628</v>
      </c>
      <c r="E209" s="295"/>
      <c r="F209" s="86">
        <f>F211</f>
        <v>0</v>
      </c>
      <c r="G209" s="86">
        <f>G211</f>
        <v>0</v>
      </c>
    </row>
    <row r="210" spans="1:7" ht="15">
      <c r="A210" s="27" t="s">
        <v>665</v>
      </c>
      <c r="B210" s="301">
        <v>466</v>
      </c>
      <c r="C210" s="297" t="s">
        <v>116</v>
      </c>
      <c r="D210" s="298" t="s">
        <v>628</v>
      </c>
      <c r="E210" s="295"/>
      <c r="F210" s="86">
        <f>F211</f>
        <v>0</v>
      </c>
      <c r="G210" s="86">
        <f>G211</f>
        <v>0</v>
      </c>
    </row>
    <row r="211" spans="1:7" ht="25.5">
      <c r="A211" s="22" t="s">
        <v>627</v>
      </c>
      <c r="B211" s="301">
        <v>466</v>
      </c>
      <c r="C211" s="297" t="s">
        <v>116</v>
      </c>
      <c r="D211" s="298" t="s">
        <v>629</v>
      </c>
      <c r="E211" s="298"/>
      <c r="F211" s="70">
        <f>F212</f>
        <v>0</v>
      </c>
      <c r="G211" s="70">
        <f>G212</f>
        <v>0</v>
      </c>
    </row>
    <row r="212" spans="1:7" ht="25.5">
      <c r="A212" s="22" t="s">
        <v>192</v>
      </c>
      <c r="B212" s="301">
        <v>466</v>
      </c>
      <c r="C212" s="297" t="s">
        <v>116</v>
      </c>
      <c r="D212" s="298" t="s">
        <v>629</v>
      </c>
      <c r="E212" s="298" t="s">
        <v>191</v>
      </c>
      <c r="F212" s="70">
        <v>0</v>
      </c>
      <c r="G212" s="70">
        <v>0</v>
      </c>
    </row>
    <row r="213" spans="1:7" ht="38.25">
      <c r="A213" s="46" t="s">
        <v>699</v>
      </c>
      <c r="B213" s="321">
        <v>466</v>
      </c>
      <c r="C213" s="292" t="s">
        <v>308</v>
      </c>
      <c r="D213" s="295" t="s">
        <v>260</v>
      </c>
      <c r="E213" s="298"/>
      <c r="F213" s="86">
        <f t="shared" ref="F213:G215" si="8">F214</f>
        <v>3500</v>
      </c>
      <c r="G213" s="86">
        <f t="shared" si="8"/>
        <v>3500</v>
      </c>
    </row>
    <row r="214" spans="1:7" ht="28.5">
      <c r="A214" s="27" t="s">
        <v>381</v>
      </c>
      <c r="B214" s="321">
        <v>466</v>
      </c>
      <c r="C214" s="292" t="s">
        <v>308</v>
      </c>
      <c r="D214" s="295" t="s">
        <v>701</v>
      </c>
      <c r="E214" s="295"/>
      <c r="F214" s="86">
        <f t="shared" si="8"/>
        <v>3500</v>
      </c>
      <c r="G214" s="86">
        <f t="shared" si="8"/>
        <v>3500</v>
      </c>
    </row>
    <row r="215" spans="1:7" ht="15">
      <c r="A215" s="28" t="s">
        <v>700</v>
      </c>
      <c r="B215" s="301">
        <v>466</v>
      </c>
      <c r="C215" s="297" t="s">
        <v>308</v>
      </c>
      <c r="D215" s="298" t="s">
        <v>702</v>
      </c>
      <c r="E215" s="298"/>
      <c r="F215" s="70">
        <f t="shared" si="8"/>
        <v>3500</v>
      </c>
      <c r="G215" s="70">
        <f t="shared" si="8"/>
        <v>3500</v>
      </c>
    </row>
    <row r="216" spans="1:7" ht="25.5">
      <c r="A216" s="28" t="s">
        <v>192</v>
      </c>
      <c r="B216" s="301">
        <v>466</v>
      </c>
      <c r="C216" s="297" t="s">
        <v>308</v>
      </c>
      <c r="D216" s="298" t="s">
        <v>702</v>
      </c>
      <c r="E216" s="298" t="s">
        <v>191</v>
      </c>
      <c r="F216" s="70">
        <v>3500</v>
      </c>
      <c r="G216" s="70">
        <v>3500</v>
      </c>
    </row>
    <row r="217" spans="1:7" ht="15">
      <c r="A217" s="27" t="s">
        <v>630</v>
      </c>
      <c r="B217" s="301">
        <v>466</v>
      </c>
      <c r="C217" s="292" t="s">
        <v>332</v>
      </c>
      <c r="D217" s="298"/>
      <c r="E217" s="298"/>
      <c r="F217" s="86">
        <f>F218+F233+F239</f>
        <v>6347.5</v>
      </c>
      <c r="G217" s="86">
        <f>G218+G233+G239</f>
        <v>10236</v>
      </c>
    </row>
    <row r="218" spans="1:7" ht="15">
      <c r="A218" s="27" t="s">
        <v>64</v>
      </c>
      <c r="B218" s="301">
        <v>466</v>
      </c>
      <c r="C218" s="295" t="s">
        <v>63</v>
      </c>
      <c r="D218" s="298"/>
      <c r="E218" s="298"/>
      <c r="F218" s="86">
        <f>F219</f>
        <v>5347.5</v>
      </c>
      <c r="G218" s="86">
        <f>G219</f>
        <v>9236</v>
      </c>
    </row>
    <row r="219" spans="1:7" ht="38.25">
      <c r="A219" s="57" t="s">
        <v>696</v>
      </c>
      <c r="B219" s="329">
        <v>466</v>
      </c>
      <c r="C219" s="328" t="s">
        <v>63</v>
      </c>
      <c r="D219" s="298" t="s">
        <v>264</v>
      </c>
      <c r="E219" s="298"/>
      <c r="F219" s="86">
        <f>F231</f>
        <v>5347.5</v>
      </c>
      <c r="G219" s="86">
        <f>G231</f>
        <v>9236</v>
      </c>
    </row>
    <row r="220" spans="1:7" ht="38.25" hidden="1">
      <c r="A220" s="27" t="s">
        <v>485</v>
      </c>
      <c r="B220" s="301">
        <v>466</v>
      </c>
      <c r="C220" s="295" t="s">
        <v>63</v>
      </c>
      <c r="D220" s="295" t="s">
        <v>486</v>
      </c>
      <c r="E220" s="298"/>
      <c r="F220" s="86">
        <f t="shared" ref="F220:G222" si="9">SUM(F221)</f>
        <v>0</v>
      </c>
      <c r="G220" s="86">
        <f t="shared" si="9"/>
        <v>0</v>
      </c>
    </row>
    <row r="221" spans="1:7" ht="25.5" hidden="1">
      <c r="A221" s="22" t="s">
        <v>487</v>
      </c>
      <c r="B221" s="301">
        <v>466</v>
      </c>
      <c r="C221" s="298" t="s">
        <v>63</v>
      </c>
      <c r="D221" s="298" t="s">
        <v>488</v>
      </c>
      <c r="E221" s="298"/>
      <c r="F221" s="70">
        <f t="shared" si="9"/>
        <v>0</v>
      </c>
      <c r="G221" s="70">
        <f t="shared" si="9"/>
        <v>0</v>
      </c>
    </row>
    <row r="222" spans="1:7" ht="15" hidden="1">
      <c r="A222" s="47" t="s">
        <v>489</v>
      </c>
      <c r="B222" s="301">
        <v>466</v>
      </c>
      <c r="C222" s="298" t="s">
        <v>63</v>
      </c>
      <c r="D222" s="298" t="s">
        <v>490</v>
      </c>
      <c r="E222" s="298"/>
      <c r="F222" s="70">
        <f t="shared" si="9"/>
        <v>0</v>
      </c>
      <c r="G222" s="70">
        <f t="shared" si="9"/>
        <v>0</v>
      </c>
    </row>
    <row r="223" spans="1:7" ht="25.5" hidden="1">
      <c r="A223" s="22" t="s">
        <v>549</v>
      </c>
      <c r="B223" s="301">
        <v>466</v>
      </c>
      <c r="C223" s="298" t="s">
        <v>63</v>
      </c>
      <c r="D223" s="298" t="s">
        <v>490</v>
      </c>
      <c r="E223" s="298" t="s">
        <v>585</v>
      </c>
      <c r="F223" s="70">
        <v>0</v>
      </c>
      <c r="G223" s="70">
        <v>0</v>
      </c>
    </row>
    <row r="224" spans="1:7" ht="38.25" hidden="1">
      <c r="A224" s="27" t="s">
        <v>626</v>
      </c>
      <c r="B224" s="321">
        <v>466</v>
      </c>
      <c r="C224" s="295" t="s">
        <v>63</v>
      </c>
      <c r="D224" s="295" t="s">
        <v>667</v>
      </c>
      <c r="E224" s="295"/>
      <c r="F224" s="86">
        <v>0</v>
      </c>
      <c r="G224" s="86">
        <v>0</v>
      </c>
    </row>
    <row r="225" spans="1:7" ht="28.5" hidden="1">
      <c r="A225" s="27" t="s">
        <v>662</v>
      </c>
      <c r="B225" s="301">
        <v>466</v>
      </c>
      <c r="C225" s="298" t="s">
        <v>63</v>
      </c>
      <c r="D225" s="295" t="s">
        <v>663</v>
      </c>
      <c r="E225" s="295"/>
      <c r="F225" s="86">
        <f>F226</f>
        <v>0</v>
      </c>
      <c r="G225" s="86">
        <f>G226</f>
        <v>0</v>
      </c>
    </row>
    <row r="226" spans="1:7" ht="25.5" hidden="1">
      <c r="A226" s="22" t="s">
        <v>659</v>
      </c>
      <c r="B226" s="301">
        <v>466</v>
      </c>
      <c r="C226" s="298" t="s">
        <v>63</v>
      </c>
      <c r="D226" s="298" t="s">
        <v>649</v>
      </c>
      <c r="E226" s="295"/>
      <c r="F226" s="86">
        <f>F227</f>
        <v>0</v>
      </c>
      <c r="G226" s="86">
        <f>G227</f>
        <v>0</v>
      </c>
    </row>
    <row r="227" spans="1:7" ht="15" hidden="1">
      <c r="A227" s="22" t="s">
        <v>652</v>
      </c>
      <c r="B227" s="301">
        <v>466</v>
      </c>
      <c r="C227" s="298" t="s">
        <v>63</v>
      </c>
      <c r="D227" s="298" t="s">
        <v>648</v>
      </c>
      <c r="E227" s="298"/>
      <c r="F227" s="70">
        <v>0</v>
      </c>
      <c r="G227" s="70">
        <v>0</v>
      </c>
    </row>
    <row r="228" spans="1:7" ht="25.5" hidden="1">
      <c r="A228" s="22" t="s">
        <v>192</v>
      </c>
      <c r="B228" s="301">
        <v>466</v>
      </c>
      <c r="C228" s="298" t="s">
        <v>63</v>
      </c>
      <c r="D228" s="298" t="s">
        <v>648</v>
      </c>
      <c r="E228" s="298" t="s">
        <v>191</v>
      </c>
      <c r="F228" s="70">
        <v>0</v>
      </c>
      <c r="G228" s="70">
        <v>0</v>
      </c>
    </row>
    <row r="229" spans="1:7" ht="25.5" hidden="1">
      <c r="A229" s="58" t="s">
        <v>664</v>
      </c>
      <c r="B229" s="329">
        <v>466</v>
      </c>
      <c r="C229" s="328" t="s">
        <v>63</v>
      </c>
      <c r="D229" s="328" t="s">
        <v>669</v>
      </c>
      <c r="E229" s="328"/>
      <c r="F229" s="70">
        <v>0</v>
      </c>
      <c r="G229" s="70">
        <v>0</v>
      </c>
    </row>
    <row r="230" spans="1:7" ht="25.5" hidden="1">
      <c r="A230" s="22" t="s">
        <v>192</v>
      </c>
      <c r="B230" s="329">
        <v>466</v>
      </c>
      <c r="C230" s="328" t="s">
        <v>63</v>
      </c>
      <c r="D230" s="328" t="s">
        <v>668</v>
      </c>
      <c r="E230" s="328" t="s">
        <v>191</v>
      </c>
      <c r="F230" s="70">
        <v>0</v>
      </c>
      <c r="G230" s="70">
        <v>0</v>
      </c>
    </row>
    <row r="231" spans="1:7" ht="15">
      <c r="A231" s="28" t="s">
        <v>697</v>
      </c>
      <c r="B231" s="329">
        <v>466</v>
      </c>
      <c r="C231" s="328" t="s">
        <v>63</v>
      </c>
      <c r="D231" s="298" t="s">
        <v>507</v>
      </c>
      <c r="E231" s="298"/>
      <c r="F231" s="70">
        <f>F232</f>
        <v>5347.5</v>
      </c>
      <c r="G231" s="70">
        <f>G232</f>
        <v>9236</v>
      </c>
    </row>
    <row r="232" spans="1:7" ht="25.5">
      <c r="A232" s="22" t="s">
        <v>192</v>
      </c>
      <c r="B232" s="329">
        <v>466</v>
      </c>
      <c r="C232" s="328" t="s">
        <v>63</v>
      </c>
      <c r="D232" s="298" t="s">
        <v>507</v>
      </c>
      <c r="E232" s="298" t="s">
        <v>191</v>
      </c>
      <c r="F232" s="370">
        <v>5347.5</v>
      </c>
      <c r="G232" s="70">
        <v>9236</v>
      </c>
    </row>
    <row r="233" spans="1:7" ht="15">
      <c r="A233" s="27" t="s">
        <v>288</v>
      </c>
      <c r="B233" s="301">
        <v>466</v>
      </c>
      <c r="C233" s="295" t="s">
        <v>112</v>
      </c>
      <c r="D233" s="295"/>
      <c r="E233" s="298"/>
      <c r="F233" s="86">
        <f>SUM(F234)</f>
        <v>0</v>
      </c>
      <c r="G233" s="86">
        <f>SUM(G234)</f>
        <v>0</v>
      </c>
    </row>
    <row r="234" spans="1:7" ht="38.25">
      <c r="A234" s="27" t="s">
        <v>696</v>
      </c>
      <c r="B234" s="301">
        <v>466</v>
      </c>
      <c r="C234" s="295" t="s">
        <v>333</v>
      </c>
      <c r="D234" s="298"/>
      <c r="E234" s="298"/>
      <c r="F234" s="86">
        <f>F235+F237</f>
        <v>0</v>
      </c>
      <c r="G234" s="86">
        <f>G235+G237</f>
        <v>0</v>
      </c>
    </row>
    <row r="235" spans="1:7" ht="15">
      <c r="A235" s="28" t="s">
        <v>209</v>
      </c>
      <c r="B235" s="301">
        <v>466</v>
      </c>
      <c r="C235" s="332" t="s">
        <v>112</v>
      </c>
      <c r="D235" s="298" t="s">
        <v>507</v>
      </c>
      <c r="E235" s="298"/>
      <c r="F235" s="70">
        <f>F236</f>
        <v>0</v>
      </c>
      <c r="G235" s="70">
        <f>G236</f>
        <v>0</v>
      </c>
    </row>
    <row r="236" spans="1:7" ht="25.5">
      <c r="A236" s="28" t="s">
        <v>192</v>
      </c>
      <c r="B236" s="301">
        <v>466</v>
      </c>
      <c r="C236" s="332" t="s">
        <v>112</v>
      </c>
      <c r="D236" s="298" t="s">
        <v>507</v>
      </c>
      <c r="E236" s="298" t="s">
        <v>585</v>
      </c>
      <c r="F236" s="70">
        <v>0</v>
      </c>
      <c r="G236" s="70">
        <v>0</v>
      </c>
    </row>
    <row r="237" spans="1:7" ht="25.5">
      <c r="A237" s="22" t="s">
        <v>504</v>
      </c>
      <c r="B237" s="301">
        <v>466</v>
      </c>
      <c r="C237" s="332" t="s">
        <v>112</v>
      </c>
      <c r="D237" s="298" t="s">
        <v>564</v>
      </c>
      <c r="E237" s="298"/>
      <c r="F237" s="70">
        <f>SUM(F238)</f>
        <v>0</v>
      </c>
      <c r="G237" s="70">
        <f>SUM(G238)</f>
        <v>0</v>
      </c>
    </row>
    <row r="238" spans="1:7" ht="25.5">
      <c r="A238" s="22" t="s">
        <v>192</v>
      </c>
      <c r="B238" s="301">
        <v>466</v>
      </c>
      <c r="C238" s="332" t="s">
        <v>112</v>
      </c>
      <c r="D238" s="298" t="s">
        <v>506</v>
      </c>
      <c r="E238" s="298" t="s">
        <v>191</v>
      </c>
      <c r="F238" s="70">
        <v>0</v>
      </c>
      <c r="G238" s="70">
        <v>0</v>
      </c>
    </row>
    <row r="239" spans="1:7" ht="15">
      <c r="A239" s="27" t="s">
        <v>593</v>
      </c>
      <c r="B239" s="321">
        <v>466</v>
      </c>
      <c r="C239" s="333" t="s">
        <v>583</v>
      </c>
      <c r="D239" s="298"/>
      <c r="E239" s="298"/>
      <c r="F239" s="86">
        <f>F240+F242</f>
        <v>1000</v>
      </c>
      <c r="G239" s="86">
        <f>G240+G242</f>
        <v>1000</v>
      </c>
    </row>
    <row r="240" spans="1:7" ht="15">
      <c r="A240" s="28" t="s">
        <v>209</v>
      </c>
      <c r="B240" s="301">
        <v>466</v>
      </c>
      <c r="C240" s="332" t="s">
        <v>583</v>
      </c>
      <c r="D240" s="298" t="s">
        <v>507</v>
      </c>
      <c r="E240" s="298"/>
      <c r="F240" s="70">
        <f>F241</f>
        <v>1000</v>
      </c>
      <c r="G240" s="70">
        <f>G241</f>
        <v>1000</v>
      </c>
    </row>
    <row r="241" spans="1:7" ht="25.5">
      <c r="A241" s="22" t="s">
        <v>192</v>
      </c>
      <c r="B241" s="301">
        <v>466</v>
      </c>
      <c r="C241" s="332" t="s">
        <v>583</v>
      </c>
      <c r="D241" s="298" t="s">
        <v>507</v>
      </c>
      <c r="E241" s="298" t="s">
        <v>191</v>
      </c>
      <c r="F241" s="70">
        <v>1000</v>
      </c>
      <c r="G241" s="70">
        <v>1000</v>
      </c>
    </row>
    <row r="242" spans="1:7" ht="28.5" hidden="1">
      <c r="A242" s="27" t="s">
        <v>698</v>
      </c>
      <c r="B242" s="321">
        <v>466</v>
      </c>
      <c r="C242" s="333" t="s">
        <v>583</v>
      </c>
      <c r="D242" s="295" t="s">
        <v>667</v>
      </c>
      <c r="E242" s="295"/>
      <c r="F242" s="86">
        <f>F245+F246</f>
        <v>0</v>
      </c>
      <c r="G242" s="86">
        <f>G245+G246</f>
        <v>0</v>
      </c>
    </row>
    <row r="243" spans="1:7" ht="28.5" hidden="1">
      <c r="A243" s="27" t="s">
        <v>665</v>
      </c>
      <c r="B243" s="321">
        <v>466</v>
      </c>
      <c r="C243" s="295" t="s">
        <v>592</v>
      </c>
      <c r="D243" s="295" t="s">
        <v>661</v>
      </c>
      <c r="E243" s="295"/>
      <c r="F243" s="86">
        <f>F244</f>
        <v>0</v>
      </c>
      <c r="G243" s="86">
        <f>G244</f>
        <v>0</v>
      </c>
    </row>
    <row r="244" spans="1:7" ht="25.5" hidden="1">
      <c r="A244" s="22" t="s">
        <v>666</v>
      </c>
      <c r="B244" s="301">
        <v>466</v>
      </c>
      <c r="C244" s="332" t="s">
        <v>583</v>
      </c>
      <c r="D244" s="298" t="s">
        <v>660</v>
      </c>
      <c r="E244" s="298"/>
      <c r="F244" s="70">
        <f>F245+F246</f>
        <v>0</v>
      </c>
      <c r="G244" s="70">
        <f>G245+G246</f>
        <v>0</v>
      </c>
    </row>
    <row r="245" spans="1:7" ht="15" hidden="1">
      <c r="A245" s="22" t="s">
        <v>651</v>
      </c>
      <c r="B245" s="301">
        <v>466</v>
      </c>
      <c r="C245" s="332" t="s">
        <v>583</v>
      </c>
      <c r="D245" s="298" t="s">
        <v>631</v>
      </c>
      <c r="E245" s="298" t="s">
        <v>191</v>
      </c>
      <c r="F245" s="70"/>
      <c r="G245" s="70"/>
    </row>
    <row r="246" spans="1:7" ht="15" hidden="1">
      <c r="A246" s="22" t="s">
        <v>650</v>
      </c>
      <c r="B246" s="301">
        <v>466</v>
      </c>
      <c r="C246" s="332" t="s">
        <v>583</v>
      </c>
      <c r="D246" s="298" t="s">
        <v>632</v>
      </c>
      <c r="E246" s="298" t="s">
        <v>191</v>
      </c>
      <c r="F246" s="70">
        <v>0</v>
      </c>
      <c r="G246" s="70">
        <v>0</v>
      </c>
    </row>
    <row r="247" spans="1:7" ht="15">
      <c r="A247" s="40" t="s">
        <v>291</v>
      </c>
      <c r="B247" s="321">
        <v>466</v>
      </c>
      <c r="C247" s="332"/>
      <c r="D247" s="298"/>
      <c r="E247" s="298"/>
      <c r="F247" s="86">
        <f>F248</f>
        <v>1000</v>
      </c>
      <c r="G247" s="86">
        <f>G248</f>
        <v>1000</v>
      </c>
    </row>
    <row r="248" spans="1:7" ht="15">
      <c r="A248" s="28" t="s">
        <v>209</v>
      </c>
      <c r="B248" s="301">
        <v>466</v>
      </c>
      <c r="C248" s="332" t="s">
        <v>615</v>
      </c>
      <c r="D248" s="298" t="s">
        <v>507</v>
      </c>
      <c r="E248" s="298"/>
      <c r="F248" s="70">
        <f>F249</f>
        <v>1000</v>
      </c>
      <c r="G248" s="70">
        <f>G249</f>
        <v>1000</v>
      </c>
    </row>
    <row r="249" spans="1:7" ht="25.5">
      <c r="A249" s="28" t="s">
        <v>192</v>
      </c>
      <c r="B249" s="301">
        <v>466</v>
      </c>
      <c r="C249" s="332" t="s">
        <v>615</v>
      </c>
      <c r="D249" s="298" t="s">
        <v>507</v>
      </c>
      <c r="E249" s="298" t="s">
        <v>191</v>
      </c>
      <c r="F249" s="70">
        <v>1000</v>
      </c>
      <c r="G249" s="70">
        <v>1000</v>
      </c>
    </row>
    <row r="250" spans="1:7" ht="14.25">
      <c r="A250" s="27" t="s">
        <v>289</v>
      </c>
      <c r="B250" s="321">
        <v>466</v>
      </c>
      <c r="C250" s="292" t="s">
        <v>102</v>
      </c>
      <c r="D250" s="295"/>
      <c r="E250" s="295"/>
      <c r="F250" s="86">
        <f>F251</f>
        <v>1000</v>
      </c>
      <c r="G250" s="86">
        <f>G251</f>
        <v>1000</v>
      </c>
    </row>
    <row r="251" spans="1:7" ht="15">
      <c r="A251" s="28" t="s">
        <v>209</v>
      </c>
      <c r="B251" s="301">
        <v>466</v>
      </c>
      <c r="C251" s="297" t="s">
        <v>102</v>
      </c>
      <c r="D251" s="298" t="s">
        <v>507</v>
      </c>
      <c r="E251" s="298"/>
      <c r="F251" s="70">
        <f>F252</f>
        <v>1000</v>
      </c>
      <c r="G251" s="70">
        <f>G252</f>
        <v>1000</v>
      </c>
    </row>
    <row r="252" spans="1:7" ht="25.5">
      <c r="A252" s="28" t="s">
        <v>192</v>
      </c>
      <c r="B252" s="301">
        <v>466</v>
      </c>
      <c r="C252" s="297" t="s">
        <v>102</v>
      </c>
      <c r="D252" s="298" t="s">
        <v>507</v>
      </c>
      <c r="E252" s="298" t="s">
        <v>191</v>
      </c>
      <c r="F252" s="70">
        <v>1000</v>
      </c>
      <c r="G252" s="70">
        <v>1000</v>
      </c>
    </row>
    <row r="253" spans="1:7" ht="28.5">
      <c r="A253" s="40" t="s">
        <v>7</v>
      </c>
      <c r="B253" s="321">
        <v>466</v>
      </c>
      <c r="C253" s="298" t="s">
        <v>103</v>
      </c>
      <c r="D253" s="295" t="s">
        <v>354</v>
      </c>
      <c r="E253" s="298"/>
      <c r="F253" s="86">
        <f>F254</f>
        <v>1705</v>
      </c>
      <c r="G253" s="86">
        <f>G254</f>
        <v>0</v>
      </c>
    </row>
    <row r="254" spans="1:7" ht="25.5">
      <c r="A254" s="28" t="s">
        <v>715</v>
      </c>
      <c r="B254" s="301">
        <v>466</v>
      </c>
      <c r="C254" s="298" t="s">
        <v>103</v>
      </c>
      <c r="D254" s="298" t="s">
        <v>611</v>
      </c>
      <c r="E254" s="298"/>
      <c r="F254" s="70">
        <f>F255+F256</f>
        <v>1705</v>
      </c>
      <c r="G254" s="70">
        <f>G255+G256</f>
        <v>0</v>
      </c>
    </row>
    <row r="255" spans="1:7" ht="25.5">
      <c r="A255" s="22" t="s">
        <v>613</v>
      </c>
      <c r="B255" s="301">
        <v>466</v>
      </c>
      <c r="C255" s="298" t="s">
        <v>103</v>
      </c>
      <c r="D255" s="298" t="s">
        <v>610</v>
      </c>
      <c r="E255" s="298" t="s">
        <v>191</v>
      </c>
      <c r="F255" s="70">
        <v>1705</v>
      </c>
      <c r="G255" s="70">
        <v>0</v>
      </c>
    </row>
    <row r="256" spans="1:7" ht="25.5">
      <c r="A256" s="22" t="s">
        <v>614</v>
      </c>
      <c r="B256" s="301">
        <v>466</v>
      </c>
      <c r="C256" s="298" t="s">
        <v>103</v>
      </c>
      <c r="D256" s="298" t="s">
        <v>612</v>
      </c>
      <c r="E256" s="298" t="s">
        <v>191</v>
      </c>
      <c r="F256" s="70"/>
      <c r="G256" s="70"/>
    </row>
    <row r="257" spans="1:7" ht="14.25" hidden="1">
      <c r="A257" s="27" t="s">
        <v>637</v>
      </c>
      <c r="B257" s="321">
        <v>466</v>
      </c>
      <c r="C257" s="295" t="s">
        <v>219</v>
      </c>
      <c r="D257" s="295"/>
      <c r="E257" s="295"/>
      <c r="F257" s="86">
        <f>F258</f>
        <v>0</v>
      </c>
      <c r="G257" s="86">
        <f>G258</f>
        <v>0</v>
      </c>
    </row>
    <row r="258" spans="1:7" ht="28.5" hidden="1">
      <c r="A258" s="27" t="s">
        <v>695</v>
      </c>
      <c r="B258" s="334">
        <v>466</v>
      </c>
      <c r="C258" s="292" t="s">
        <v>98</v>
      </c>
      <c r="D258" s="295" t="s">
        <v>358</v>
      </c>
      <c r="E258" s="295"/>
      <c r="F258" s="86">
        <f>F259</f>
        <v>0</v>
      </c>
      <c r="G258" s="86">
        <f>G259</f>
        <v>0</v>
      </c>
    </row>
    <row r="259" spans="1:7" ht="38.25" hidden="1">
      <c r="A259" s="22" t="s">
        <v>382</v>
      </c>
      <c r="B259" s="335">
        <v>466</v>
      </c>
      <c r="C259" s="297" t="s">
        <v>98</v>
      </c>
      <c r="D259" s="298" t="s">
        <v>419</v>
      </c>
      <c r="E259" s="298"/>
      <c r="F259" s="70">
        <f>F260+F262</f>
        <v>0</v>
      </c>
      <c r="G259" s="70">
        <f>G260+G262</f>
        <v>0</v>
      </c>
    </row>
    <row r="260" spans="1:7" ht="25.5" hidden="1">
      <c r="A260" s="22" t="s">
        <v>13</v>
      </c>
      <c r="B260" s="335">
        <v>466</v>
      </c>
      <c r="C260" s="297" t="s">
        <v>98</v>
      </c>
      <c r="D260" s="298" t="s">
        <v>563</v>
      </c>
      <c r="E260" s="295"/>
      <c r="F260" s="70">
        <f>SUM(F261)</f>
        <v>0</v>
      </c>
      <c r="G260" s="70">
        <f>SUM(G261)</f>
        <v>0</v>
      </c>
    </row>
    <row r="261" spans="1:7" ht="25.5" hidden="1">
      <c r="A261" s="30" t="s">
        <v>151</v>
      </c>
      <c r="B261" s="335">
        <v>466</v>
      </c>
      <c r="C261" s="297" t="s">
        <v>98</v>
      </c>
      <c r="D261" s="298" t="s">
        <v>563</v>
      </c>
      <c r="E261" s="298" t="s">
        <v>149</v>
      </c>
      <c r="F261" s="70">
        <v>0</v>
      </c>
      <c r="G261" s="70">
        <v>0</v>
      </c>
    </row>
    <row r="262" spans="1:7" ht="24" hidden="1">
      <c r="A262" s="21" t="s">
        <v>551</v>
      </c>
      <c r="B262" s="335">
        <v>466</v>
      </c>
      <c r="C262" s="297" t="s">
        <v>98</v>
      </c>
      <c r="D262" s="298" t="s">
        <v>633</v>
      </c>
      <c r="E262" s="298"/>
      <c r="F262" s="70">
        <f>F263</f>
        <v>0</v>
      </c>
      <c r="G262" s="70">
        <f>G263</f>
        <v>0</v>
      </c>
    </row>
    <row r="263" spans="1:7" ht="25.5" hidden="1">
      <c r="A263" s="30" t="s">
        <v>151</v>
      </c>
      <c r="B263" s="335">
        <v>466</v>
      </c>
      <c r="C263" s="297" t="s">
        <v>98</v>
      </c>
      <c r="D263" s="298" t="s">
        <v>633</v>
      </c>
      <c r="E263" s="298" t="s">
        <v>149</v>
      </c>
      <c r="F263" s="70">
        <v>0</v>
      </c>
      <c r="G263" s="70">
        <v>0</v>
      </c>
    </row>
    <row r="264" spans="1:7" ht="63.75" hidden="1">
      <c r="A264" s="40" t="s">
        <v>491</v>
      </c>
      <c r="B264" s="335">
        <v>466</v>
      </c>
      <c r="C264" s="292" t="s">
        <v>98</v>
      </c>
      <c r="D264" s="295" t="s">
        <v>251</v>
      </c>
      <c r="E264" s="295"/>
      <c r="F264" s="86">
        <f t="shared" ref="F264:G267" si="10">F265</f>
        <v>0</v>
      </c>
      <c r="G264" s="86">
        <f t="shared" si="10"/>
        <v>0</v>
      </c>
    </row>
    <row r="265" spans="1:7" ht="28.5" hidden="1">
      <c r="A265" s="43" t="s">
        <v>495</v>
      </c>
      <c r="B265" s="335">
        <v>466</v>
      </c>
      <c r="C265" s="292" t="s">
        <v>98</v>
      </c>
      <c r="D265" s="295" t="s">
        <v>492</v>
      </c>
      <c r="E265" s="295"/>
      <c r="F265" s="86">
        <f t="shared" si="10"/>
        <v>0</v>
      </c>
      <c r="G265" s="86">
        <f t="shared" si="10"/>
        <v>0</v>
      </c>
    </row>
    <row r="266" spans="1:7" ht="51" hidden="1">
      <c r="A266" s="34" t="s">
        <v>496</v>
      </c>
      <c r="B266" s="335">
        <v>466</v>
      </c>
      <c r="C266" s="297" t="s">
        <v>98</v>
      </c>
      <c r="D266" s="298" t="s">
        <v>493</v>
      </c>
      <c r="E266" s="298"/>
      <c r="F266" s="70">
        <f t="shared" si="10"/>
        <v>0</v>
      </c>
      <c r="G266" s="70">
        <f t="shared" si="10"/>
        <v>0</v>
      </c>
    </row>
    <row r="267" spans="1:7" ht="38.25" hidden="1">
      <c r="A267" s="30" t="s">
        <v>523</v>
      </c>
      <c r="B267" s="335">
        <v>466</v>
      </c>
      <c r="C267" s="297" t="s">
        <v>98</v>
      </c>
      <c r="D267" s="298" t="s">
        <v>565</v>
      </c>
      <c r="E267" s="298"/>
      <c r="F267" s="70">
        <f t="shared" si="10"/>
        <v>0</v>
      </c>
      <c r="G267" s="70">
        <f t="shared" si="10"/>
        <v>0</v>
      </c>
    </row>
    <row r="268" spans="1:7" ht="25.5" hidden="1">
      <c r="A268" s="30" t="s">
        <v>151</v>
      </c>
      <c r="B268" s="335">
        <v>466</v>
      </c>
      <c r="C268" s="297" t="s">
        <v>98</v>
      </c>
      <c r="D268" s="298" t="s">
        <v>565</v>
      </c>
      <c r="E268" s="298" t="s">
        <v>149</v>
      </c>
      <c r="F268" s="70">
        <v>0</v>
      </c>
      <c r="G268" s="70">
        <v>0</v>
      </c>
    </row>
    <row r="269" spans="1:7" ht="14.25">
      <c r="A269" s="27" t="s">
        <v>97</v>
      </c>
      <c r="B269" s="295" t="s">
        <v>616</v>
      </c>
      <c r="C269" s="295" t="s">
        <v>617</v>
      </c>
      <c r="D269" s="295"/>
      <c r="E269" s="295"/>
      <c r="F269" s="86">
        <f>F270</f>
        <v>1000</v>
      </c>
      <c r="G269" s="86">
        <f>G270</f>
        <v>1000</v>
      </c>
    </row>
    <row r="270" spans="1:7" ht="15">
      <c r="A270" s="28" t="s">
        <v>209</v>
      </c>
      <c r="B270" s="301">
        <v>466</v>
      </c>
      <c r="C270" s="298" t="s">
        <v>617</v>
      </c>
      <c r="D270" s="298" t="s">
        <v>507</v>
      </c>
      <c r="E270" s="298"/>
      <c r="F270" s="70">
        <f>F271</f>
        <v>1000</v>
      </c>
      <c r="G270" s="70">
        <f>G271</f>
        <v>1000</v>
      </c>
    </row>
    <row r="271" spans="1:7" ht="25.5">
      <c r="A271" s="28" t="s">
        <v>192</v>
      </c>
      <c r="B271" s="301">
        <v>466</v>
      </c>
      <c r="C271" s="298" t="s">
        <v>617</v>
      </c>
      <c r="D271" s="298" t="s">
        <v>507</v>
      </c>
      <c r="E271" s="298" t="s">
        <v>191</v>
      </c>
      <c r="F271" s="70">
        <v>1000</v>
      </c>
      <c r="G271" s="70">
        <v>1000</v>
      </c>
    </row>
    <row r="272" spans="1:7" ht="15">
      <c r="A272" s="62" t="s">
        <v>334</v>
      </c>
      <c r="B272" s="334">
        <v>475</v>
      </c>
      <c r="C272" s="297"/>
      <c r="D272" s="298"/>
      <c r="E272" s="298"/>
      <c r="F272" s="86">
        <f>SUM(F273,F314,F320)</f>
        <v>401470.8</v>
      </c>
      <c r="G272" s="86">
        <f>SUM(G273,G314,G320)</f>
        <v>391269.2</v>
      </c>
    </row>
    <row r="273" spans="1:7" ht="14.25">
      <c r="A273" s="43" t="s">
        <v>163</v>
      </c>
      <c r="B273" s="334">
        <v>475</v>
      </c>
      <c r="C273" s="292" t="s">
        <v>162</v>
      </c>
      <c r="D273" s="295"/>
      <c r="E273" s="295"/>
      <c r="F273" s="86">
        <f>SUM(F274,F285,F302,F295)</f>
        <v>397797</v>
      </c>
      <c r="G273" s="86">
        <f>SUM(G274,G285,G302,G295)</f>
        <v>387797</v>
      </c>
    </row>
    <row r="274" spans="1:7" ht="14.25">
      <c r="A274" s="27" t="s">
        <v>290</v>
      </c>
      <c r="B274" s="334">
        <v>475</v>
      </c>
      <c r="C274" s="292" t="s">
        <v>335</v>
      </c>
      <c r="D274" s="295"/>
      <c r="E274" s="295"/>
      <c r="F274" s="86">
        <f t="shared" ref="F274:G276" si="11">SUM(F275)</f>
        <v>151933</v>
      </c>
      <c r="G274" s="86">
        <f t="shared" si="11"/>
        <v>146933</v>
      </c>
    </row>
    <row r="275" spans="1:7" ht="28.5">
      <c r="A275" s="113" t="s">
        <v>692</v>
      </c>
      <c r="B275" s="334">
        <v>475</v>
      </c>
      <c r="C275" s="292" t="s">
        <v>335</v>
      </c>
      <c r="D275" s="295" t="s">
        <v>265</v>
      </c>
      <c r="E275" s="298"/>
      <c r="F275" s="86">
        <f t="shared" si="11"/>
        <v>151933</v>
      </c>
      <c r="G275" s="86">
        <f t="shared" si="11"/>
        <v>146933</v>
      </c>
    </row>
    <row r="276" spans="1:7" ht="28.5">
      <c r="A276" s="20" t="s">
        <v>14</v>
      </c>
      <c r="B276" s="334">
        <v>475</v>
      </c>
      <c r="C276" s="292" t="s">
        <v>335</v>
      </c>
      <c r="D276" s="295" t="s">
        <v>266</v>
      </c>
      <c r="E276" s="295"/>
      <c r="F276" s="86">
        <f t="shared" si="11"/>
        <v>151933</v>
      </c>
      <c r="G276" s="86">
        <f t="shared" si="11"/>
        <v>146933</v>
      </c>
    </row>
    <row r="277" spans="1:7" ht="25.5">
      <c r="A277" s="47" t="s">
        <v>384</v>
      </c>
      <c r="B277" s="335">
        <v>475</v>
      </c>
      <c r="C277" s="297" t="s">
        <v>335</v>
      </c>
      <c r="D277" s="298" t="s">
        <v>407</v>
      </c>
      <c r="E277" s="295"/>
      <c r="F277" s="70">
        <f>SUM(F278,F281)</f>
        <v>151933</v>
      </c>
      <c r="G277" s="70">
        <f>SUM(G278,G281)</f>
        <v>146933</v>
      </c>
    </row>
    <row r="278" spans="1:7" ht="63.75">
      <c r="A278" s="47" t="s">
        <v>274</v>
      </c>
      <c r="B278" s="335">
        <v>475</v>
      </c>
      <c r="C278" s="297" t="s">
        <v>335</v>
      </c>
      <c r="D278" s="298" t="s">
        <v>408</v>
      </c>
      <c r="E278" s="298"/>
      <c r="F278" s="322">
        <v>80000</v>
      </c>
      <c r="G278" s="322">
        <v>75000</v>
      </c>
    </row>
    <row r="279" spans="1:7" ht="15">
      <c r="A279" s="28" t="s">
        <v>586</v>
      </c>
      <c r="B279" s="335">
        <v>475</v>
      </c>
      <c r="C279" s="297" t="s">
        <v>335</v>
      </c>
      <c r="D279" s="298" t="s">
        <v>408</v>
      </c>
      <c r="E279" s="298" t="s">
        <v>539</v>
      </c>
      <c r="F279" s="322">
        <v>80000</v>
      </c>
      <c r="G279" s="322">
        <v>75000</v>
      </c>
    </row>
    <row r="280" spans="1:7" ht="15">
      <c r="A280" s="28" t="s">
        <v>145</v>
      </c>
      <c r="B280" s="335">
        <v>475</v>
      </c>
      <c r="C280" s="297" t="s">
        <v>335</v>
      </c>
      <c r="D280" s="298" t="s">
        <v>595</v>
      </c>
      <c r="E280" s="298" t="s">
        <v>539</v>
      </c>
      <c r="F280" s="322">
        <v>80000</v>
      </c>
      <c r="G280" s="322">
        <v>75000</v>
      </c>
    </row>
    <row r="281" spans="1:7" ht="38.25">
      <c r="A281" s="47" t="s">
        <v>338</v>
      </c>
      <c r="B281" s="335">
        <v>475</v>
      </c>
      <c r="C281" s="297" t="s">
        <v>335</v>
      </c>
      <c r="D281" s="298" t="s">
        <v>409</v>
      </c>
      <c r="E281" s="298"/>
      <c r="F281" s="70">
        <f>F282+F283+F284</f>
        <v>71933</v>
      </c>
      <c r="G281" s="70">
        <f>G282+G283+G284</f>
        <v>71933</v>
      </c>
    </row>
    <row r="282" spans="1:7" ht="15">
      <c r="A282" s="28" t="s">
        <v>586</v>
      </c>
      <c r="B282" s="332">
        <v>475</v>
      </c>
      <c r="C282" s="332" t="s">
        <v>471</v>
      </c>
      <c r="D282" s="298" t="s">
        <v>409</v>
      </c>
      <c r="E282" s="298" t="s">
        <v>539</v>
      </c>
      <c r="F282" s="70">
        <v>26600</v>
      </c>
      <c r="G282" s="70">
        <v>26600</v>
      </c>
    </row>
    <row r="283" spans="1:7" ht="15">
      <c r="A283" s="28" t="s">
        <v>145</v>
      </c>
      <c r="B283" s="332">
        <v>475</v>
      </c>
      <c r="C283" s="332" t="s">
        <v>471</v>
      </c>
      <c r="D283" s="298" t="s">
        <v>453</v>
      </c>
      <c r="E283" s="298" t="s">
        <v>539</v>
      </c>
      <c r="F283" s="70">
        <v>28894</v>
      </c>
      <c r="G283" s="70">
        <v>28894</v>
      </c>
    </row>
    <row r="284" spans="1:7" ht="15">
      <c r="A284" s="28" t="s">
        <v>642</v>
      </c>
      <c r="B284" s="332">
        <v>475</v>
      </c>
      <c r="C284" s="332" t="s">
        <v>471</v>
      </c>
      <c r="D284" s="298" t="s">
        <v>641</v>
      </c>
      <c r="E284" s="298" t="s">
        <v>539</v>
      </c>
      <c r="F284" s="70">
        <v>16439</v>
      </c>
      <c r="G284" s="70">
        <v>16439</v>
      </c>
    </row>
    <row r="285" spans="1:7" ht="14.25">
      <c r="A285" s="40" t="s">
        <v>291</v>
      </c>
      <c r="B285" s="334">
        <v>475</v>
      </c>
      <c r="C285" s="292" t="s">
        <v>336</v>
      </c>
      <c r="D285" s="295"/>
      <c r="E285" s="295"/>
      <c r="F285" s="86">
        <f>SUM(F286)</f>
        <v>195995</v>
      </c>
      <c r="G285" s="86">
        <f>SUM(G286)</f>
        <v>190995</v>
      </c>
    </row>
    <row r="286" spans="1:7" ht="28.5">
      <c r="A286" s="40" t="s">
        <v>201</v>
      </c>
      <c r="B286" s="334">
        <v>475</v>
      </c>
      <c r="C286" s="292" t="s">
        <v>336</v>
      </c>
      <c r="D286" s="295" t="s">
        <v>345</v>
      </c>
      <c r="E286" s="295"/>
      <c r="F286" s="86">
        <f>SUM(F287)</f>
        <v>195995</v>
      </c>
      <c r="G286" s="86">
        <f>SUM(G287)</f>
        <v>190995</v>
      </c>
    </row>
    <row r="287" spans="1:7" ht="38.25">
      <c r="A287" s="47" t="s">
        <v>385</v>
      </c>
      <c r="B287" s="335">
        <v>475</v>
      </c>
      <c r="C287" s="297" t="s">
        <v>336</v>
      </c>
      <c r="D287" s="298" t="s">
        <v>410</v>
      </c>
      <c r="E287" s="298"/>
      <c r="F287" s="70">
        <f>SUM(F288,F291)</f>
        <v>195995</v>
      </c>
      <c r="G287" s="70">
        <f>SUM(G288,G291)</f>
        <v>190995</v>
      </c>
    </row>
    <row r="288" spans="1:7" ht="72">
      <c r="A288" s="55" t="s">
        <v>275</v>
      </c>
      <c r="B288" s="335">
        <v>475</v>
      </c>
      <c r="C288" s="297" t="s">
        <v>336</v>
      </c>
      <c r="D288" s="298" t="s">
        <v>411</v>
      </c>
      <c r="E288" s="298"/>
      <c r="F288" s="322">
        <v>105000</v>
      </c>
      <c r="G288" s="322">
        <v>100000</v>
      </c>
    </row>
    <row r="289" spans="1:7" ht="15">
      <c r="A289" s="28" t="s">
        <v>586</v>
      </c>
      <c r="B289" s="335">
        <v>475</v>
      </c>
      <c r="C289" s="297" t="s">
        <v>336</v>
      </c>
      <c r="D289" s="298" t="s">
        <v>411</v>
      </c>
      <c r="E289" s="298" t="s">
        <v>539</v>
      </c>
      <c r="F289" s="322">
        <v>105000</v>
      </c>
      <c r="G289" s="322">
        <v>100000</v>
      </c>
    </row>
    <row r="290" spans="1:7" ht="15">
      <c r="A290" s="28" t="s">
        <v>145</v>
      </c>
      <c r="B290" s="335">
        <v>475</v>
      </c>
      <c r="C290" s="297" t="s">
        <v>336</v>
      </c>
      <c r="D290" s="298" t="s">
        <v>594</v>
      </c>
      <c r="E290" s="298" t="s">
        <v>539</v>
      </c>
      <c r="F290" s="322">
        <v>105000</v>
      </c>
      <c r="G290" s="322">
        <v>100000</v>
      </c>
    </row>
    <row r="291" spans="1:7" ht="38.25">
      <c r="A291" s="47" t="s">
        <v>276</v>
      </c>
      <c r="B291" s="335">
        <v>475</v>
      </c>
      <c r="C291" s="297" t="s">
        <v>336</v>
      </c>
      <c r="D291" s="298" t="s">
        <v>412</v>
      </c>
      <c r="E291" s="298"/>
      <c r="F291" s="70">
        <f>F292+F293+F294</f>
        <v>90995</v>
      </c>
      <c r="G291" s="70">
        <f>G292+G293+G294</f>
        <v>90995</v>
      </c>
    </row>
    <row r="292" spans="1:7" ht="15">
      <c r="A292" s="28" t="s">
        <v>586</v>
      </c>
      <c r="B292" s="335">
        <v>475</v>
      </c>
      <c r="C292" s="297" t="s">
        <v>336</v>
      </c>
      <c r="D292" s="298" t="s">
        <v>412</v>
      </c>
      <c r="E292" s="298" t="s">
        <v>539</v>
      </c>
      <c r="F292" s="70">
        <v>43379</v>
      </c>
      <c r="G292" s="70">
        <v>43379</v>
      </c>
    </row>
    <row r="293" spans="1:7" ht="15">
      <c r="A293" s="28" t="s">
        <v>145</v>
      </c>
      <c r="B293" s="335">
        <v>475</v>
      </c>
      <c r="C293" s="297" t="s">
        <v>336</v>
      </c>
      <c r="D293" s="298" t="s">
        <v>559</v>
      </c>
      <c r="E293" s="298" t="s">
        <v>539</v>
      </c>
      <c r="F293" s="70">
        <v>41293</v>
      </c>
      <c r="G293" s="70">
        <v>41293</v>
      </c>
    </row>
    <row r="294" spans="1:7" ht="15">
      <c r="A294" s="28" t="s">
        <v>642</v>
      </c>
      <c r="B294" s="335">
        <v>475</v>
      </c>
      <c r="C294" s="297" t="s">
        <v>336</v>
      </c>
      <c r="D294" s="298" t="s">
        <v>645</v>
      </c>
      <c r="E294" s="298" t="s">
        <v>539</v>
      </c>
      <c r="F294" s="70">
        <v>6323</v>
      </c>
      <c r="G294" s="70">
        <v>6323</v>
      </c>
    </row>
    <row r="295" spans="1:7" ht="15">
      <c r="A295" s="40" t="s">
        <v>470</v>
      </c>
      <c r="B295" s="334">
        <v>475</v>
      </c>
      <c r="C295" s="295" t="s">
        <v>467</v>
      </c>
      <c r="D295" s="298"/>
      <c r="E295" s="298"/>
      <c r="F295" s="86">
        <f>SUM(F296)</f>
        <v>38699</v>
      </c>
      <c r="G295" s="86">
        <f>SUM(G296)</f>
        <v>38699</v>
      </c>
    </row>
    <row r="296" spans="1:7" ht="28.5">
      <c r="A296" s="27" t="s">
        <v>202</v>
      </c>
      <c r="B296" s="334">
        <v>475</v>
      </c>
      <c r="C296" s="295" t="s">
        <v>467</v>
      </c>
      <c r="D296" s="295" t="s">
        <v>346</v>
      </c>
      <c r="E296" s="295"/>
      <c r="F296" s="86">
        <f>SUM(F297)</f>
        <v>38699</v>
      </c>
      <c r="G296" s="86">
        <f>SUM(G297)</f>
        <v>38699</v>
      </c>
    </row>
    <row r="297" spans="1:7" ht="25.5">
      <c r="A297" s="22" t="s">
        <v>373</v>
      </c>
      <c r="B297" s="335">
        <v>475</v>
      </c>
      <c r="C297" s="298" t="s">
        <v>467</v>
      </c>
      <c r="D297" s="298" t="s">
        <v>413</v>
      </c>
      <c r="E297" s="298"/>
      <c r="F297" s="70">
        <f>F298+F300</f>
        <v>38699</v>
      </c>
      <c r="G297" s="70">
        <f>G298+G300</f>
        <v>38699</v>
      </c>
    </row>
    <row r="298" spans="1:7" ht="25.5">
      <c r="A298" s="47" t="s">
        <v>542</v>
      </c>
      <c r="B298" s="335">
        <v>475</v>
      </c>
      <c r="C298" s="298" t="s">
        <v>467</v>
      </c>
      <c r="D298" s="298" t="s">
        <v>414</v>
      </c>
      <c r="E298" s="298"/>
      <c r="F298" s="70">
        <f>F299</f>
        <v>19555</v>
      </c>
      <c r="G298" s="70">
        <f>G299</f>
        <v>19555</v>
      </c>
    </row>
    <row r="299" spans="1:7" ht="15">
      <c r="A299" s="28" t="s">
        <v>145</v>
      </c>
      <c r="B299" s="335">
        <v>475</v>
      </c>
      <c r="C299" s="298" t="s">
        <v>467</v>
      </c>
      <c r="D299" s="298" t="s">
        <v>414</v>
      </c>
      <c r="E299" s="298" t="s">
        <v>539</v>
      </c>
      <c r="F299" s="70">
        <v>19555</v>
      </c>
      <c r="G299" s="70">
        <v>19555</v>
      </c>
    </row>
    <row r="300" spans="1:7" ht="25.5">
      <c r="A300" s="47" t="s">
        <v>541</v>
      </c>
      <c r="B300" s="335">
        <v>475</v>
      </c>
      <c r="C300" s="298" t="s">
        <v>467</v>
      </c>
      <c r="D300" s="298" t="s">
        <v>540</v>
      </c>
      <c r="E300" s="298"/>
      <c r="F300" s="70">
        <f>F301</f>
        <v>19144</v>
      </c>
      <c r="G300" s="70">
        <f>G301</f>
        <v>19144</v>
      </c>
    </row>
    <row r="301" spans="1:7" ht="15">
      <c r="A301" s="28" t="s">
        <v>145</v>
      </c>
      <c r="B301" s="335">
        <v>475</v>
      </c>
      <c r="C301" s="298" t="s">
        <v>467</v>
      </c>
      <c r="D301" s="298" t="s">
        <v>540</v>
      </c>
      <c r="E301" s="298" t="s">
        <v>539</v>
      </c>
      <c r="F301" s="70">
        <v>19144</v>
      </c>
      <c r="G301" s="70">
        <v>19144</v>
      </c>
    </row>
    <row r="302" spans="1:7" ht="14.25">
      <c r="A302" s="27" t="s">
        <v>77</v>
      </c>
      <c r="B302" s="334">
        <v>475</v>
      </c>
      <c r="C302" s="292" t="s">
        <v>53</v>
      </c>
      <c r="D302" s="295"/>
      <c r="E302" s="295"/>
      <c r="F302" s="86">
        <f>SUM(F308,F305)</f>
        <v>11170</v>
      </c>
      <c r="G302" s="86">
        <f>SUM(G308,G305)</f>
        <v>11170</v>
      </c>
    </row>
    <row r="303" spans="1:7" ht="38.25">
      <c r="A303" s="27" t="s">
        <v>693</v>
      </c>
      <c r="B303" s="334">
        <v>475</v>
      </c>
      <c r="C303" s="292" t="s">
        <v>53</v>
      </c>
      <c r="D303" s="295" t="s">
        <v>348</v>
      </c>
      <c r="E303" s="295"/>
      <c r="F303" s="86">
        <f>SUM(F305)</f>
        <v>8125</v>
      </c>
      <c r="G303" s="86">
        <f>SUM(G305)</f>
        <v>8125</v>
      </c>
    </row>
    <row r="304" spans="1:7" ht="25.5">
      <c r="A304" s="22" t="s">
        <v>417</v>
      </c>
      <c r="B304" s="335">
        <v>475</v>
      </c>
      <c r="C304" s="297" t="s">
        <v>53</v>
      </c>
      <c r="D304" s="298" t="s">
        <v>447</v>
      </c>
      <c r="E304" s="298"/>
      <c r="F304" s="70">
        <f>SUM(F305)</f>
        <v>8125</v>
      </c>
      <c r="G304" s="70">
        <f>SUM(G305)</f>
        <v>8125</v>
      </c>
    </row>
    <row r="305" spans="1:7" ht="51">
      <c r="A305" s="22" t="s">
        <v>203</v>
      </c>
      <c r="B305" s="335">
        <v>475</v>
      </c>
      <c r="C305" s="297" t="s">
        <v>53</v>
      </c>
      <c r="D305" s="298" t="s">
        <v>418</v>
      </c>
      <c r="E305" s="298"/>
      <c r="F305" s="70">
        <f>SUM(F306:F307)</f>
        <v>8125</v>
      </c>
      <c r="G305" s="70">
        <f>SUM(G306:G307)</f>
        <v>8125</v>
      </c>
    </row>
    <row r="306" spans="1:7" ht="15">
      <c r="A306" s="47" t="s">
        <v>146</v>
      </c>
      <c r="B306" s="335">
        <v>475</v>
      </c>
      <c r="C306" s="297" t="s">
        <v>53</v>
      </c>
      <c r="D306" s="298" t="s">
        <v>418</v>
      </c>
      <c r="E306" s="298" t="s">
        <v>143</v>
      </c>
      <c r="F306" s="70">
        <v>6035</v>
      </c>
      <c r="G306" s="70">
        <v>6035</v>
      </c>
    </row>
    <row r="307" spans="1:7" ht="25.5">
      <c r="A307" s="22" t="s">
        <v>192</v>
      </c>
      <c r="B307" s="335">
        <v>475</v>
      </c>
      <c r="C307" s="297" t="s">
        <v>53</v>
      </c>
      <c r="D307" s="298" t="s">
        <v>418</v>
      </c>
      <c r="E307" s="298" t="s">
        <v>191</v>
      </c>
      <c r="F307" s="70">
        <v>2090</v>
      </c>
      <c r="G307" s="70">
        <v>2090</v>
      </c>
    </row>
    <row r="308" spans="1:7" ht="28.5">
      <c r="A308" s="27" t="s">
        <v>270</v>
      </c>
      <c r="B308" s="334">
        <v>475</v>
      </c>
      <c r="C308" s="292" t="s">
        <v>53</v>
      </c>
      <c r="D308" s="295" t="s">
        <v>228</v>
      </c>
      <c r="E308" s="295"/>
      <c r="F308" s="86">
        <f>SUM(F309)</f>
        <v>3045</v>
      </c>
      <c r="G308" s="86">
        <f>SUM(G309)</f>
        <v>3045</v>
      </c>
    </row>
    <row r="309" spans="1:7" ht="25.5">
      <c r="A309" s="33" t="s">
        <v>32</v>
      </c>
      <c r="B309" s="335">
        <v>475</v>
      </c>
      <c r="C309" s="297" t="s">
        <v>53</v>
      </c>
      <c r="D309" s="298" t="s">
        <v>351</v>
      </c>
      <c r="E309" s="298"/>
      <c r="F309" s="70">
        <f>SUM(F312,F310)</f>
        <v>3045</v>
      </c>
      <c r="G309" s="70">
        <f>SUM(G312,G310)</f>
        <v>3045</v>
      </c>
    </row>
    <row r="310" spans="1:7" ht="25.5">
      <c r="A310" s="22" t="s">
        <v>194</v>
      </c>
      <c r="B310" s="335">
        <v>475</v>
      </c>
      <c r="C310" s="297" t="s">
        <v>53</v>
      </c>
      <c r="D310" s="298" t="s">
        <v>352</v>
      </c>
      <c r="E310" s="298"/>
      <c r="F310" s="70">
        <f>SUM(F311)</f>
        <v>2535</v>
      </c>
      <c r="G310" s="70">
        <f>SUM(G311)</f>
        <v>2535</v>
      </c>
    </row>
    <row r="311" spans="1:7" ht="25.5">
      <c r="A311" s="22" t="s">
        <v>196</v>
      </c>
      <c r="B311" s="335">
        <v>475</v>
      </c>
      <c r="C311" s="297" t="s">
        <v>53</v>
      </c>
      <c r="D311" s="298" t="s">
        <v>352</v>
      </c>
      <c r="E311" s="298" t="s">
        <v>195</v>
      </c>
      <c r="F311" s="70">
        <v>2535</v>
      </c>
      <c r="G311" s="70">
        <v>2535</v>
      </c>
    </row>
    <row r="312" spans="1:7" ht="15">
      <c r="A312" s="22" t="s">
        <v>175</v>
      </c>
      <c r="B312" s="335">
        <v>475</v>
      </c>
      <c r="C312" s="297" t="s">
        <v>53</v>
      </c>
      <c r="D312" s="298" t="s">
        <v>353</v>
      </c>
      <c r="E312" s="298"/>
      <c r="F312" s="70">
        <f>SUM(F313)</f>
        <v>510</v>
      </c>
      <c r="G312" s="70">
        <f>SUM(G313)</f>
        <v>510</v>
      </c>
    </row>
    <row r="313" spans="1:7" ht="25.5">
      <c r="A313" s="22" t="s">
        <v>192</v>
      </c>
      <c r="B313" s="335">
        <v>475</v>
      </c>
      <c r="C313" s="297" t="s">
        <v>53</v>
      </c>
      <c r="D313" s="298" t="s">
        <v>353</v>
      </c>
      <c r="E313" s="298" t="s">
        <v>191</v>
      </c>
      <c r="F313" s="70">
        <v>510</v>
      </c>
      <c r="G313" s="70">
        <v>510</v>
      </c>
    </row>
    <row r="314" spans="1:7" ht="15">
      <c r="A314" s="27" t="s">
        <v>109</v>
      </c>
      <c r="B314" s="334">
        <v>475</v>
      </c>
      <c r="C314" s="292" t="s">
        <v>98</v>
      </c>
      <c r="D314" s="298"/>
      <c r="E314" s="298"/>
      <c r="F314" s="86">
        <f>F315</f>
        <v>628.79999999999995</v>
      </c>
      <c r="G314" s="86">
        <f>G315</f>
        <v>580.20000000000005</v>
      </c>
    </row>
    <row r="315" spans="1:7" ht="28.5">
      <c r="A315" s="113" t="s">
        <v>717</v>
      </c>
      <c r="B315" s="334">
        <v>475</v>
      </c>
      <c r="C315" s="292" t="s">
        <v>98</v>
      </c>
      <c r="D315" s="295" t="s">
        <v>265</v>
      </c>
      <c r="E315" s="295"/>
      <c r="F315" s="86">
        <f t="shared" ref="F315:G318" si="12">SUM(F316)</f>
        <v>628.79999999999995</v>
      </c>
      <c r="G315" s="86">
        <f t="shared" si="12"/>
        <v>580.20000000000005</v>
      </c>
    </row>
    <row r="316" spans="1:7" ht="15">
      <c r="A316" s="34" t="s">
        <v>12</v>
      </c>
      <c r="B316" s="335">
        <v>475</v>
      </c>
      <c r="C316" s="297" t="s">
        <v>98</v>
      </c>
      <c r="D316" s="298" t="s">
        <v>359</v>
      </c>
      <c r="E316" s="298"/>
      <c r="F316" s="70">
        <f t="shared" si="12"/>
        <v>628.79999999999995</v>
      </c>
      <c r="G316" s="70">
        <f t="shared" si="12"/>
        <v>580.20000000000005</v>
      </c>
    </row>
    <row r="317" spans="1:7" ht="25.5">
      <c r="A317" s="34" t="s">
        <v>426</v>
      </c>
      <c r="B317" s="335">
        <v>475</v>
      </c>
      <c r="C317" s="297" t="s">
        <v>98</v>
      </c>
      <c r="D317" s="298" t="s">
        <v>427</v>
      </c>
      <c r="E317" s="298"/>
      <c r="F317" s="70">
        <f t="shared" si="12"/>
        <v>628.79999999999995</v>
      </c>
      <c r="G317" s="70">
        <f t="shared" si="12"/>
        <v>580.20000000000005</v>
      </c>
    </row>
    <row r="318" spans="1:7" ht="63.75">
      <c r="A318" s="22" t="s">
        <v>3</v>
      </c>
      <c r="B318" s="335">
        <v>475</v>
      </c>
      <c r="C318" s="297" t="s">
        <v>98</v>
      </c>
      <c r="D318" s="298" t="s">
        <v>428</v>
      </c>
      <c r="E318" s="298"/>
      <c r="F318" s="70">
        <f t="shared" si="12"/>
        <v>628.79999999999995</v>
      </c>
      <c r="G318" s="70">
        <f t="shared" si="12"/>
        <v>580.20000000000005</v>
      </c>
    </row>
    <row r="319" spans="1:7" ht="15">
      <c r="A319" s="22" t="s">
        <v>145</v>
      </c>
      <c r="B319" s="335">
        <v>475</v>
      </c>
      <c r="C319" s="297" t="s">
        <v>98</v>
      </c>
      <c r="D319" s="298" t="s">
        <v>428</v>
      </c>
      <c r="E319" s="298" t="s">
        <v>539</v>
      </c>
      <c r="F319" s="322">
        <v>628.79999999999995</v>
      </c>
      <c r="G319" s="322">
        <v>580.20000000000005</v>
      </c>
    </row>
    <row r="320" spans="1:7" ht="14.25">
      <c r="A320" s="32" t="s">
        <v>108</v>
      </c>
      <c r="B320" s="334">
        <v>475</v>
      </c>
      <c r="C320" s="292" t="s">
        <v>93</v>
      </c>
      <c r="D320" s="295"/>
      <c r="E320" s="295"/>
      <c r="F320" s="86">
        <f>SUM(F321)</f>
        <v>3045</v>
      </c>
      <c r="G320" s="86">
        <f>SUM(G321)</f>
        <v>2892</v>
      </c>
    </row>
    <row r="321" spans="1:7" ht="28.5">
      <c r="A321" s="113" t="s">
        <v>466</v>
      </c>
      <c r="B321" s="334">
        <v>475</v>
      </c>
      <c r="C321" s="292" t="s">
        <v>93</v>
      </c>
      <c r="D321" s="295" t="s">
        <v>265</v>
      </c>
      <c r="E321" s="298"/>
      <c r="F321" s="86">
        <f>SUM(F322)</f>
        <v>3045</v>
      </c>
      <c r="G321" s="86">
        <f>SUM(G322)</f>
        <v>2892</v>
      </c>
    </row>
    <row r="322" spans="1:7" ht="15">
      <c r="A322" s="34" t="s">
        <v>39</v>
      </c>
      <c r="B322" s="335">
        <v>475</v>
      </c>
      <c r="C322" s="297" t="s">
        <v>93</v>
      </c>
      <c r="D322" s="298" t="s">
        <v>360</v>
      </c>
      <c r="E322" s="298"/>
      <c r="F322" s="70">
        <f t="shared" ref="F322:G324" si="13">F323</f>
        <v>3045</v>
      </c>
      <c r="G322" s="70">
        <f t="shared" si="13"/>
        <v>2892</v>
      </c>
    </row>
    <row r="323" spans="1:7" ht="25.5">
      <c r="A323" s="34" t="s">
        <v>426</v>
      </c>
      <c r="B323" s="335">
        <v>475</v>
      </c>
      <c r="C323" s="297" t="s">
        <v>93</v>
      </c>
      <c r="D323" s="298" t="s">
        <v>429</v>
      </c>
      <c r="E323" s="298"/>
      <c r="F323" s="70">
        <f t="shared" si="13"/>
        <v>3045</v>
      </c>
      <c r="G323" s="70">
        <f t="shared" si="13"/>
        <v>2892</v>
      </c>
    </row>
    <row r="324" spans="1:7" ht="72">
      <c r="A324" s="63" t="s">
        <v>279</v>
      </c>
      <c r="B324" s="335">
        <v>475</v>
      </c>
      <c r="C324" s="297" t="s">
        <v>93</v>
      </c>
      <c r="D324" s="298" t="s">
        <v>430</v>
      </c>
      <c r="E324" s="295"/>
      <c r="F324" s="70">
        <f t="shared" si="13"/>
        <v>3045</v>
      </c>
      <c r="G324" s="70">
        <f t="shared" si="13"/>
        <v>2892</v>
      </c>
    </row>
    <row r="325" spans="1:7" ht="15">
      <c r="A325" s="22" t="s">
        <v>145</v>
      </c>
      <c r="B325" s="335">
        <v>475</v>
      </c>
      <c r="C325" s="297" t="s">
        <v>93</v>
      </c>
      <c r="D325" s="298" t="s">
        <v>430</v>
      </c>
      <c r="E325" s="298" t="s">
        <v>481</v>
      </c>
      <c r="F325" s="322">
        <v>3045</v>
      </c>
      <c r="G325" s="322">
        <v>2892</v>
      </c>
    </row>
    <row r="326" spans="1:7" ht="25.5">
      <c r="A326" s="62" t="s">
        <v>94</v>
      </c>
      <c r="B326" s="334">
        <v>476</v>
      </c>
      <c r="C326" s="297"/>
      <c r="D326" s="298"/>
      <c r="E326" s="298"/>
      <c r="F326" s="86">
        <f>SUM(F332+F327)</f>
        <v>12890</v>
      </c>
      <c r="G326" s="86">
        <f>SUM(G332+G327)</f>
        <v>12890</v>
      </c>
    </row>
    <row r="327" spans="1:7" ht="14.25">
      <c r="A327" s="27" t="s">
        <v>292</v>
      </c>
      <c r="B327" s="334">
        <v>476</v>
      </c>
      <c r="C327" s="292" t="s">
        <v>95</v>
      </c>
      <c r="D327" s="295"/>
      <c r="E327" s="295"/>
      <c r="F327" s="86">
        <f>SUM(F328)</f>
        <v>600</v>
      </c>
      <c r="G327" s="86">
        <f>SUM(G328)</f>
        <v>600</v>
      </c>
    </row>
    <row r="328" spans="1:7" ht="38.25">
      <c r="A328" s="113" t="s">
        <v>688</v>
      </c>
      <c r="B328" s="334">
        <v>476</v>
      </c>
      <c r="C328" s="292" t="s">
        <v>95</v>
      </c>
      <c r="D328" s="295" t="s">
        <v>361</v>
      </c>
      <c r="E328" s="295"/>
      <c r="F328" s="86">
        <f>SUM(F330)</f>
        <v>600</v>
      </c>
      <c r="G328" s="86">
        <f>SUM(G330)</f>
        <v>600</v>
      </c>
    </row>
    <row r="329" spans="1:7" ht="25.5">
      <c r="A329" s="34" t="s">
        <v>415</v>
      </c>
      <c r="B329" s="335">
        <v>476</v>
      </c>
      <c r="C329" s="297" t="s">
        <v>95</v>
      </c>
      <c r="D329" s="298" t="s">
        <v>425</v>
      </c>
      <c r="E329" s="295"/>
      <c r="F329" s="70">
        <f>F330</f>
        <v>600</v>
      </c>
      <c r="G329" s="70">
        <f>G330</f>
        <v>600</v>
      </c>
    </row>
    <row r="330" spans="1:7" ht="15">
      <c r="A330" s="22" t="s">
        <v>11</v>
      </c>
      <c r="B330" s="335">
        <v>476</v>
      </c>
      <c r="C330" s="297" t="s">
        <v>95</v>
      </c>
      <c r="D330" s="298" t="s">
        <v>416</v>
      </c>
      <c r="E330" s="298"/>
      <c r="F330" s="70">
        <f>SUM(F331)</f>
        <v>600</v>
      </c>
      <c r="G330" s="70">
        <f>SUM(G331)</f>
        <v>600</v>
      </c>
    </row>
    <row r="331" spans="1:7" ht="25.5">
      <c r="A331" s="28" t="s">
        <v>192</v>
      </c>
      <c r="B331" s="335">
        <v>476</v>
      </c>
      <c r="C331" s="297" t="s">
        <v>95</v>
      </c>
      <c r="D331" s="298" t="s">
        <v>416</v>
      </c>
      <c r="E331" s="298" t="s">
        <v>191</v>
      </c>
      <c r="F331" s="70">
        <v>600</v>
      </c>
      <c r="G331" s="70">
        <v>600</v>
      </c>
    </row>
    <row r="332" spans="1:7" ht="14.25">
      <c r="A332" s="27" t="s">
        <v>164</v>
      </c>
      <c r="B332" s="334">
        <v>476</v>
      </c>
      <c r="C332" s="292" t="s">
        <v>96</v>
      </c>
      <c r="D332" s="295"/>
      <c r="E332" s="295"/>
      <c r="F332" s="86">
        <f>SUM(F333)</f>
        <v>12290</v>
      </c>
      <c r="G332" s="86">
        <f>SUM(G333)</f>
        <v>12290</v>
      </c>
    </row>
    <row r="333" spans="1:7" ht="14.25">
      <c r="A333" s="27" t="s">
        <v>97</v>
      </c>
      <c r="B333" s="334">
        <v>476</v>
      </c>
      <c r="C333" s="292" t="s">
        <v>329</v>
      </c>
      <c r="D333" s="295"/>
      <c r="E333" s="295"/>
      <c r="F333" s="86">
        <f>SUM(F334)</f>
        <v>12290</v>
      </c>
      <c r="G333" s="86">
        <f>SUM(G334)</f>
        <v>12290</v>
      </c>
    </row>
    <row r="334" spans="1:7" ht="38.25">
      <c r="A334" s="113" t="s">
        <v>688</v>
      </c>
      <c r="B334" s="334">
        <v>476</v>
      </c>
      <c r="C334" s="292" t="s">
        <v>329</v>
      </c>
      <c r="D334" s="295" t="s">
        <v>361</v>
      </c>
      <c r="E334" s="295"/>
      <c r="F334" s="86">
        <f>SUM(F338,F336,F340)</f>
        <v>12290</v>
      </c>
      <c r="G334" s="86">
        <f>SUM(G338,G336,G340)</f>
        <v>12290</v>
      </c>
    </row>
    <row r="335" spans="1:7" ht="25.5">
      <c r="A335" s="33" t="s">
        <v>424</v>
      </c>
      <c r="B335" s="335">
        <v>476</v>
      </c>
      <c r="C335" s="297" t="s">
        <v>329</v>
      </c>
      <c r="D335" s="298" t="s">
        <v>454</v>
      </c>
      <c r="E335" s="295"/>
      <c r="F335" s="70">
        <f>SUM(F337,F339,F340)</f>
        <v>12290</v>
      </c>
      <c r="G335" s="70">
        <f>SUM(G337,G339,G340)</f>
        <v>12290</v>
      </c>
    </row>
    <row r="336" spans="1:7" ht="15">
      <c r="A336" s="64" t="s">
        <v>464</v>
      </c>
      <c r="B336" s="298" t="s">
        <v>227</v>
      </c>
      <c r="C336" s="298" t="s">
        <v>329</v>
      </c>
      <c r="D336" s="298" t="s">
        <v>455</v>
      </c>
      <c r="E336" s="298"/>
      <c r="F336" s="70">
        <f>SUM(F337)</f>
        <v>1450</v>
      </c>
      <c r="G336" s="70">
        <f>SUM(G337)</f>
        <v>1450</v>
      </c>
    </row>
    <row r="337" spans="1:7" ht="25.5">
      <c r="A337" s="28" t="s">
        <v>192</v>
      </c>
      <c r="B337" s="298" t="s">
        <v>227</v>
      </c>
      <c r="C337" s="298" t="s">
        <v>329</v>
      </c>
      <c r="D337" s="298" t="s">
        <v>455</v>
      </c>
      <c r="E337" s="298" t="s">
        <v>191</v>
      </c>
      <c r="F337" s="70">
        <v>1450</v>
      </c>
      <c r="G337" s="70">
        <v>1450</v>
      </c>
    </row>
    <row r="338" spans="1:7" ht="15">
      <c r="A338" s="64" t="s">
        <v>463</v>
      </c>
      <c r="B338" s="298" t="s">
        <v>227</v>
      </c>
      <c r="C338" s="298" t="s">
        <v>329</v>
      </c>
      <c r="D338" s="298" t="s">
        <v>456</v>
      </c>
      <c r="E338" s="298"/>
      <c r="F338" s="70">
        <f>F339</f>
        <v>920</v>
      </c>
      <c r="G338" s="70">
        <f>G339</f>
        <v>920</v>
      </c>
    </row>
    <row r="339" spans="1:7" ht="15">
      <c r="A339" s="22" t="s">
        <v>462</v>
      </c>
      <c r="B339" s="335">
        <v>476</v>
      </c>
      <c r="C339" s="297" t="s">
        <v>329</v>
      </c>
      <c r="D339" s="298" t="s">
        <v>456</v>
      </c>
      <c r="E339" s="298" t="s">
        <v>460</v>
      </c>
      <c r="F339" s="70">
        <v>920</v>
      </c>
      <c r="G339" s="70">
        <v>920</v>
      </c>
    </row>
    <row r="340" spans="1:7" ht="15">
      <c r="A340" s="64" t="s">
        <v>469</v>
      </c>
      <c r="B340" s="335">
        <v>476</v>
      </c>
      <c r="C340" s="297" t="s">
        <v>329</v>
      </c>
      <c r="D340" s="298" t="s">
        <v>917</v>
      </c>
      <c r="E340" s="298"/>
      <c r="F340" s="70">
        <f>F344+F345+F341</f>
        <v>9920</v>
      </c>
      <c r="G340" s="70">
        <f>G344+G345+G341</f>
        <v>9920</v>
      </c>
    </row>
    <row r="341" spans="1:7" ht="25.5" hidden="1">
      <c r="A341" s="27" t="s">
        <v>202</v>
      </c>
      <c r="B341" s="335">
        <v>476</v>
      </c>
      <c r="C341" s="298" t="s">
        <v>467</v>
      </c>
      <c r="D341" s="298"/>
      <c r="E341" s="298"/>
      <c r="F341" s="70">
        <f>F342</f>
        <v>0</v>
      </c>
      <c r="G341" s="70">
        <f>G342</f>
        <v>0</v>
      </c>
    </row>
    <row r="342" spans="1:7" ht="25.5" hidden="1">
      <c r="A342" s="28" t="s">
        <v>639</v>
      </c>
      <c r="B342" s="335">
        <v>476</v>
      </c>
      <c r="C342" s="298" t="s">
        <v>467</v>
      </c>
      <c r="D342" s="328" t="s">
        <v>640</v>
      </c>
      <c r="E342" s="298"/>
      <c r="F342" s="70">
        <f>F343</f>
        <v>0</v>
      </c>
      <c r="G342" s="70">
        <f>G343</f>
        <v>0</v>
      </c>
    </row>
    <row r="343" spans="1:7" ht="15" hidden="1">
      <c r="A343" s="58" t="s">
        <v>462</v>
      </c>
      <c r="B343" s="335">
        <v>476</v>
      </c>
      <c r="C343" s="298" t="s">
        <v>467</v>
      </c>
      <c r="D343" s="328" t="s">
        <v>640</v>
      </c>
      <c r="E343" s="298" t="s">
        <v>460</v>
      </c>
      <c r="F343" s="70"/>
      <c r="G343" s="70"/>
    </row>
    <row r="344" spans="1:7" ht="15">
      <c r="A344" s="22" t="s">
        <v>462</v>
      </c>
      <c r="B344" s="335">
        <v>476</v>
      </c>
      <c r="C344" s="297" t="s">
        <v>329</v>
      </c>
      <c r="D344" s="298" t="s">
        <v>457</v>
      </c>
      <c r="E344" s="298" t="s">
        <v>460</v>
      </c>
      <c r="F344" s="70">
        <v>9420</v>
      </c>
      <c r="G344" s="70">
        <v>9420</v>
      </c>
    </row>
    <row r="345" spans="1:7" ht="15">
      <c r="A345" s="22" t="s">
        <v>560</v>
      </c>
      <c r="B345" s="335">
        <v>476</v>
      </c>
      <c r="C345" s="297" t="s">
        <v>329</v>
      </c>
      <c r="D345" s="298" t="s">
        <v>561</v>
      </c>
      <c r="E345" s="298" t="s">
        <v>460</v>
      </c>
      <c r="F345" s="70">
        <v>500</v>
      </c>
      <c r="G345" s="70">
        <v>500</v>
      </c>
    </row>
    <row r="346" spans="1:7" ht="15">
      <c r="A346" s="39" t="s">
        <v>99</v>
      </c>
      <c r="B346" s="321">
        <v>477</v>
      </c>
      <c r="C346" s="297"/>
      <c r="D346" s="298"/>
      <c r="E346" s="298"/>
      <c r="F346" s="86">
        <f>SUM(F347,F354)</f>
        <v>64511.6</v>
      </c>
      <c r="G346" s="86">
        <f>SUM(G347,G354)</f>
        <v>62511.6</v>
      </c>
    </row>
    <row r="347" spans="1:7" ht="15">
      <c r="A347" s="43" t="s">
        <v>163</v>
      </c>
      <c r="B347" s="321">
        <v>477</v>
      </c>
      <c r="C347" s="292" t="s">
        <v>162</v>
      </c>
      <c r="D347" s="298"/>
      <c r="E347" s="298"/>
      <c r="F347" s="86">
        <f t="shared" ref="F347:G349" si="14">SUM(F348)</f>
        <v>18000</v>
      </c>
      <c r="G347" s="86">
        <f t="shared" si="14"/>
        <v>18000</v>
      </c>
    </row>
    <row r="348" spans="1:7" ht="14.25">
      <c r="A348" s="40" t="s">
        <v>291</v>
      </c>
      <c r="B348" s="321">
        <v>477</v>
      </c>
      <c r="C348" s="295" t="s">
        <v>467</v>
      </c>
      <c r="D348" s="295"/>
      <c r="E348" s="295"/>
      <c r="F348" s="86">
        <f t="shared" si="14"/>
        <v>18000</v>
      </c>
      <c r="G348" s="86">
        <f t="shared" si="14"/>
        <v>18000</v>
      </c>
    </row>
    <row r="349" spans="1:7" ht="38.25">
      <c r="A349" s="40" t="s">
        <v>694</v>
      </c>
      <c r="B349" s="321">
        <v>477</v>
      </c>
      <c r="C349" s="295" t="s">
        <v>467</v>
      </c>
      <c r="D349" s="295" t="s">
        <v>343</v>
      </c>
      <c r="E349" s="298"/>
      <c r="F349" s="86">
        <f t="shared" si="14"/>
        <v>18000</v>
      </c>
      <c r="G349" s="86">
        <f t="shared" si="14"/>
        <v>18000</v>
      </c>
    </row>
    <row r="350" spans="1:7" ht="28.5">
      <c r="A350" s="40" t="s">
        <v>5</v>
      </c>
      <c r="B350" s="321">
        <v>477</v>
      </c>
      <c r="C350" s="295" t="s">
        <v>467</v>
      </c>
      <c r="D350" s="295" t="s">
        <v>344</v>
      </c>
      <c r="E350" s="295"/>
      <c r="F350" s="86">
        <f>SUM(F352)</f>
        <v>18000</v>
      </c>
      <c r="G350" s="86">
        <f>SUM(G352)</f>
        <v>18000</v>
      </c>
    </row>
    <row r="351" spans="1:7" ht="15">
      <c r="A351" s="47" t="s">
        <v>440</v>
      </c>
      <c r="B351" s="301">
        <v>477</v>
      </c>
      <c r="C351" s="298" t="s">
        <v>467</v>
      </c>
      <c r="D351" s="298" t="s">
        <v>441</v>
      </c>
      <c r="E351" s="298"/>
      <c r="F351" s="70">
        <f>F352</f>
        <v>18000</v>
      </c>
      <c r="G351" s="70">
        <f>G352</f>
        <v>18000</v>
      </c>
    </row>
    <row r="352" spans="1:7" ht="25.5">
      <c r="A352" s="28" t="s">
        <v>6</v>
      </c>
      <c r="B352" s="301">
        <v>477</v>
      </c>
      <c r="C352" s="298" t="s">
        <v>467</v>
      </c>
      <c r="D352" s="298" t="s">
        <v>442</v>
      </c>
      <c r="E352" s="295"/>
      <c r="F352" s="70">
        <f>SUM(F353)</f>
        <v>18000</v>
      </c>
      <c r="G352" s="70">
        <f>SUM(G353)</f>
        <v>18000</v>
      </c>
    </row>
    <row r="353" spans="1:7" ht="15">
      <c r="A353" s="28" t="s">
        <v>145</v>
      </c>
      <c r="B353" s="301">
        <v>477</v>
      </c>
      <c r="C353" s="298" t="s">
        <v>467</v>
      </c>
      <c r="D353" s="298" t="s">
        <v>442</v>
      </c>
      <c r="E353" s="298" t="s">
        <v>144</v>
      </c>
      <c r="F353" s="70">
        <v>18000</v>
      </c>
      <c r="G353" s="70">
        <v>18000</v>
      </c>
    </row>
    <row r="354" spans="1:7" ht="14.25">
      <c r="A354" s="27" t="s">
        <v>100</v>
      </c>
      <c r="B354" s="321">
        <v>477</v>
      </c>
      <c r="C354" s="292" t="s">
        <v>101</v>
      </c>
      <c r="D354" s="295"/>
      <c r="E354" s="295"/>
      <c r="F354" s="86">
        <f>SUM(F355,F376)</f>
        <v>46511.6</v>
      </c>
      <c r="G354" s="86">
        <f>SUM(G355,G376)</f>
        <v>44511.6</v>
      </c>
    </row>
    <row r="355" spans="1:7" ht="14.25">
      <c r="A355" s="27" t="s">
        <v>289</v>
      </c>
      <c r="B355" s="321">
        <v>477</v>
      </c>
      <c r="C355" s="292" t="s">
        <v>102</v>
      </c>
      <c r="D355" s="295"/>
      <c r="E355" s="295"/>
      <c r="F355" s="86">
        <f>SUM(F356)</f>
        <v>39815.599999999999</v>
      </c>
      <c r="G355" s="86">
        <f>SUM(G356)</f>
        <v>37815.599999999999</v>
      </c>
    </row>
    <row r="356" spans="1:7" ht="28.5">
      <c r="A356" s="40" t="s">
        <v>7</v>
      </c>
      <c r="B356" s="321">
        <v>477</v>
      </c>
      <c r="C356" s="292" t="s">
        <v>102</v>
      </c>
      <c r="D356" s="295" t="s">
        <v>354</v>
      </c>
      <c r="E356" s="295"/>
      <c r="F356" s="86">
        <f>SUM(F358,F360,F367,F370+F362)</f>
        <v>39815.599999999999</v>
      </c>
      <c r="G356" s="86">
        <f>SUM(G358,G360,G367,G370+G362)</f>
        <v>37815.599999999999</v>
      </c>
    </row>
    <row r="357" spans="1:7" ht="25.5">
      <c r="A357" s="28" t="s">
        <v>437</v>
      </c>
      <c r="B357" s="301">
        <v>477</v>
      </c>
      <c r="C357" s="297" t="s">
        <v>102</v>
      </c>
      <c r="D357" s="298" t="s">
        <v>431</v>
      </c>
      <c r="E357" s="295"/>
      <c r="F357" s="70">
        <f>F358+F360+F362</f>
        <v>19415.599999999999</v>
      </c>
      <c r="G357" s="70">
        <f>G358+G360+G362</f>
        <v>17415.599999999999</v>
      </c>
    </row>
    <row r="358" spans="1:7" ht="38.25">
      <c r="A358" s="20" t="s">
        <v>277</v>
      </c>
      <c r="B358" s="321">
        <v>477</v>
      </c>
      <c r="C358" s="292" t="s">
        <v>102</v>
      </c>
      <c r="D358" s="295" t="s">
        <v>438</v>
      </c>
      <c r="E358" s="295"/>
      <c r="F358" s="86">
        <f>SUM(F359)</f>
        <v>14000</v>
      </c>
      <c r="G358" s="86">
        <f>SUM(G359)</f>
        <v>12000</v>
      </c>
    </row>
    <row r="359" spans="1:7" ht="15">
      <c r="A359" s="28" t="s">
        <v>145</v>
      </c>
      <c r="B359" s="301">
        <v>477</v>
      </c>
      <c r="C359" s="297" t="s">
        <v>102</v>
      </c>
      <c r="D359" s="298" t="s">
        <v>438</v>
      </c>
      <c r="E359" s="298" t="s">
        <v>144</v>
      </c>
      <c r="F359" s="322">
        <v>14000</v>
      </c>
      <c r="G359" s="322">
        <v>12000</v>
      </c>
    </row>
    <row r="360" spans="1:7" ht="28.5">
      <c r="A360" s="40" t="s">
        <v>8</v>
      </c>
      <c r="B360" s="321">
        <v>477</v>
      </c>
      <c r="C360" s="292" t="s">
        <v>102</v>
      </c>
      <c r="D360" s="295" t="s">
        <v>439</v>
      </c>
      <c r="E360" s="295"/>
      <c r="F360" s="86">
        <f>F361</f>
        <v>5100</v>
      </c>
      <c r="G360" s="86">
        <f>G361</f>
        <v>5100</v>
      </c>
    </row>
    <row r="361" spans="1:7" ht="15">
      <c r="A361" s="28" t="s">
        <v>145</v>
      </c>
      <c r="B361" s="301">
        <v>477</v>
      </c>
      <c r="C361" s="297" t="s">
        <v>102</v>
      </c>
      <c r="D361" s="298" t="s">
        <v>439</v>
      </c>
      <c r="E361" s="298" t="s">
        <v>539</v>
      </c>
      <c r="F361" s="70">
        <v>5100</v>
      </c>
      <c r="G361" s="70">
        <v>5100</v>
      </c>
    </row>
    <row r="362" spans="1:7" ht="15">
      <c r="A362" s="28" t="s">
        <v>918</v>
      </c>
      <c r="B362" s="301">
        <v>477</v>
      </c>
      <c r="C362" s="297" t="s">
        <v>102</v>
      </c>
      <c r="D362" s="298"/>
      <c r="E362" s="298"/>
      <c r="F362" s="70">
        <f>F363+F364+F365+F366</f>
        <v>315.60000000000002</v>
      </c>
      <c r="G362" s="70">
        <f>G363+G364+G365+G366</f>
        <v>315.60000000000002</v>
      </c>
    </row>
    <row r="363" spans="1:7" ht="15">
      <c r="A363" s="28" t="s">
        <v>651</v>
      </c>
      <c r="B363" s="301">
        <v>477</v>
      </c>
      <c r="C363" s="297" t="s">
        <v>102</v>
      </c>
      <c r="D363" s="298" t="s">
        <v>634</v>
      </c>
      <c r="E363" s="298" t="s">
        <v>606</v>
      </c>
      <c r="F363" s="322">
        <v>315.60000000000002</v>
      </c>
      <c r="G363" s="336">
        <v>315.60000000000002</v>
      </c>
    </row>
    <row r="364" spans="1:7" ht="15">
      <c r="A364" s="28" t="s">
        <v>604</v>
      </c>
      <c r="B364" s="301">
        <v>477</v>
      </c>
      <c r="C364" s="297" t="s">
        <v>102</v>
      </c>
      <c r="D364" s="298" t="s">
        <v>607</v>
      </c>
      <c r="E364" s="298" t="s">
        <v>606</v>
      </c>
      <c r="F364" s="70">
        <v>0</v>
      </c>
      <c r="G364" s="70">
        <v>0</v>
      </c>
    </row>
    <row r="365" spans="1:7" ht="15">
      <c r="A365" s="28" t="s">
        <v>651</v>
      </c>
      <c r="B365" s="301">
        <v>477</v>
      </c>
      <c r="C365" s="297" t="s">
        <v>102</v>
      </c>
      <c r="D365" s="298" t="s">
        <v>643</v>
      </c>
      <c r="E365" s="298" t="s">
        <v>606</v>
      </c>
      <c r="F365" s="70">
        <v>0</v>
      </c>
      <c r="G365" s="70">
        <v>0</v>
      </c>
    </row>
    <row r="366" spans="1:7" ht="15">
      <c r="A366" s="28" t="s">
        <v>604</v>
      </c>
      <c r="B366" s="301">
        <v>477</v>
      </c>
      <c r="C366" s="297" t="s">
        <v>102</v>
      </c>
      <c r="D366" s="298" t="s">
        <v>644</v>
      </c>
      <c r="E366" s="298" t="s">
        <v>606</v>
      </c>
      <c r="F366" s="70">
        <v>0</v>
      </c>
      <c r="G366" s="70">
        <v>0</v>
      </c>
    </row>
    <row r="367" spans="1:7" ht="28.5">
      <c r="A367" s="40" t="s">
        <v>436</v>
      </c>
      <c r="B367" s="321">
        <v>477</v>
      </c>
      <c r="C367" s="292" t="s">
        <v>102</v>
      </c>
      <c r="D367" s="295" t="s">
        <v>432</v>
      </c>
      <c r="E367" s="298"/>
      <c r="F367" s="86">
        <f>SUM(F368)</f>
        <v>4800</v>
      </c>
      <c r="G367" s="86">
        <f>SUM(G368)</f>
        <v>4800</v>
      </c>
    </row>
    <row r="368" spans="1:7" ht="15">
      <c r="A368" s="28" t="s">
        <v>9</v>
      </c>
      <c r="B368" s="301">
        <v>477</v>
      </c>
      <c r="C368" s="297" t="s">
        <v>102</v>
      </c>
      <c r="D368" s="298" t="s">
        <v>445</v>
      </c>
      <c r="E368" s="298"/>
      <c r="F368" s="70">
        <f>SUM(F369)</f>
        <v>4800</v>
      </c>
      <c r="G368" s="70">
        <f>SUM(G369)</f>
        <v>4800</v>
      </c>
    </row>
    <row r="369" spans="1:7" ht="15">
      <c r="A369" s="28" t="s">
        <v>145</v>
      </c>
      <c r="B369" s="301">
        <v>477</v>
      </c>
      <c r="C369" s="297" t="s">
        <v>102</v>
      </c>
      <c r="D369" s="298" t="s">
        <v>445</v>
      </c>
      <c r="E369" s="298" t="s">
        <v>144</v>
      </c>
      <c r="F369" s="70">
        <v>4800</v>
      </c>
      <c r="G369" s="70">
        <v>4800</v>
      </c>
    </row>
    <row r="370" spans="1:7" ht="28.5">
      <c r="A370" s="40" t="s">
        <v>433</v>
      </c>
      <c r="B370" s="321">
        <v>477</v>
      </c>
      <c r="C370" s="292" t="s">
        <v>102</v>
      </c>
      <c r="D370" s="295" t="s">
        <v>435</v>
      </c>
      <c r="E370" s="298"/>
      <c r="F370" s="86">
        <f>SUM(F371)+F373</f>
        <v>15600</v>
      </c>
      <c r="G370" s="86">
        <f>SUM(G371)+G373</f>
        <v>15600</v>
      </c>
    </row>
    <row r="371" spans="1:7" ht="15">
      <c r="A371" s="40" t="s">
        <v>10</v>
      </c>
      <c r="B371" s="301">
        <v>477</v>
      </c>
      <c r="C371" s="297" t="s">
        <v>102</v>
      </c>
      <c r="D371" s="298" t="s">
        <v>434</v>
      </c>
      <c r="E371" s="298"/>
      <c r="F371" s="70">
        <f>F372</f>
        <v>15600</v>
      </c>
      <c r="G371" s="70">
        <f>G372</f>
        <v>15600</v>
      </c>
    </row>
    <row r="372" spans="1:7" ht="15">
      <c r="A372" s="28" t="s">
        <v>145</v>
      </c>
      <c r="B372" s="301">
        <v>477</v>
      </c>
      <c r="C372" s="297" t="s">
        <v>102</v>
      </c>
      <c r="D372" s="298" t="s">
        <v>434</v>
      </c>
      <c r="E372" s="298" t="s">
        <v>539</v>
      </c>
      <c r="F372" s="70">
        <v>15600</v>
      </c>
      <c r="G372" s="70">
        <v>15600</v>
      </c>
    </row>
    <row r="373" spans="1:7" ht="25.5" hidden="1">
      <c r="A373" s="28" t="s">
        <v>636</v>
      </c>
      <c r="B373" s="301">
        <v>477</v>
      </c>
      <c r="C373" s="297" t="s">
        <v>102</v>
      </c>
      <c r="D373" s="298"/>
      <c r="E373" s="298"/>
      <c r="F373" s="70">
        <f>F374+F375</f>
        <v>0</v>
      </c>
      <c r="G373" s="70">
        <f>G374+G375</f>
        <v>0</v>
      </c>
    </row>
    <row r="374" spans="1:7" ht="15" hidden="1">
      <c r="A374" s="28" t="s">
        <v>651</v>
      </c>
      <c r="B374" s="301">
        <v>477</v>
      </c>
      <c r="C374" s="297" t="s">
        <v>102</v>
      </c>
      <c r="D374" s="298" t="s">
        <v>635</v>
      </c>
      <c r="E374" s="298" t="s">
        <v>606</v>
      </c>
      <c r="F374" s="70">
        <v>0</v>
      </c>
      <c r="G374" s="70">
        <v>0</v>
      </c>
    </row>
    <row r="375" spans="1:7" ht="15" hidden="1">
      <c r="A375" s="28" t="s">
        <v>604</v>
      </c>
      <c r="B375" s="301">
        <v>477</v>
      </c>
      <c r="C375" s="297" t="s">
        <v>102</v>
      </c>
      <c r="D375" s="298" t="s">
        <v>605</v>
      </c>
      <c r="E375" s="298" t="s">
        <v>606</v>
      </c>
      <c r="F375" s="70">
        <v>0</v>
      </c>
      <c r="G375" s="70">
        <v>0</v>
      </c>
    </row>
    <row r="376" spans="1:7" ht="14.25">
      <c r="A376" s="43" t="s">
        <v>142</v>
      </c>
      <c r="B376" s="321">
        <v>477</v>
      </c>
      <c r="C376" s="292" t="s">
        <v>103</v>
      </c>
      <c r="D376" s="295"/>
      <c r="E376" s="295"/>
      <c r="F376" s="86">
        <f>SUM(F381)+F377</f>
        <v>6696</v>
      </c>
      <c r="G376" s="86">
        <f>SUM(G381)+G377</f>
        <v>6696</v>
      </c>
    </row>
    <row r="377" spans="1:7" ht="28.5">
      <c r="A377" s="27" t="s">
        <v>553</v>
      </c>
      <c r="B377" s="321">
        <v>477</v>
      </c>
      <c r="C377" s="295" t="s">
        <v>103</v>
      </c>
      <c r="D377" s="295" t="s">
        <v>554</v>
      </c>
      <c r="E377" s="295"/>
      <c r="F377" s="86">
        <f>F378</f>
        <v>5118</v>
      </c>
      <c r="G377" s="86">
        <f>G378</f>
        <v>5118</v>
      </c>
    </row>
    <row r="378" spans="1:7" ht="25.5">
      <c r="A378" s="28" t="s">
        <v>555</v>
      </c>
      <c r="B378" s="301">
        <v>477</v>
      </c>
      <c r="C378" s="298" t="s">
        <v>103</v>
      </c>
      <c r="D378" s="298" t="s">
        <v>554</v>
      </c>
      <c r="E378" s="298"/>
      <c r="F378" s="70">
        <f>F379</f>
        <v>5118</v>
      </c>
      <c r="G378" s="70">
        <f>G379</f>
        <v>5118</v>
      </c>
    </row>
    <row r="379" spans="1:7" ht="15">
      <c r="A379" s="28" t="s">
        <v>145</v>
      </c>
      <c r="B379" s="301">
        <v>477</v>
      </c>
      <c r="C379" s="298" t="s">
        <v>103</v>
      </c>
      <c r="D379" s="298" t="s">
        <v>554</v>
      </c>
      <c r="E379" s="298" t="s">
        <v>539</v>
      </c>
      <c r="F379" s="70">
        <v>5118</v>
      </c>
      <c r="G379" s="70">
        <v>5118</v>
      </c>
    </row>
    <row r="380" spans="1:7" ht="28.5">
      <c r="A380" s="27" t="s">
        <v>270</v>
      </c>
      <c r="B380" s="321">
        <v>477</v>
      </c>
      <c r="C380" s="292" t="s">
        <v>103</v>
      </c>
      <c r="D380" s="295" t="s">
        <v>228</v>
      </c>
      <c r="E380" s="295"/>
      <c r="F380" s="86">
        <f>SUM(F381)</f>
        <v>1578</v>
      </c>
      <c r="G380" s="86">
        <f>SUM(G381)</f>
        <v>1578</v>
      </c>
    </row>
    <row r="381" spans="1:7" ht="25.5">
      <c r="A381" s="33" t="s">
        <v>206</v>
      </c>
      <c r="B381" s="301">
        <v>477</v>
      </c>
      <c r="C381" s="298" t="s">
        <v>103</v>
      </c>
      <c r="D381" s="298" t="s">
        <v>355</v>
      </c>
      <c r="E381" s="298"/>
      <c r="F381" s="70">
        <f>SUM(F382,F384)</f>
        <v>1578</v>
      </c>
      <c r="G381" s="70">
        <f>SUM(G382,G384)</f>
        <v>1578</v>
      </c>
    </row>
    <row r="382" spans="1:7" ht="25.5">
      <c r="A382" s="22" t="s">
        <v>194</v>
      </c>
      <c r="B382" s="301">
        <v>477</v>
      </c>
      <c r="C382" s="298" t="s">
        <v>103</v>
      </c>
      <c r="D382" s="298" t="s">
        <v>356</v>
      </c>
      <c r="E382" s="298"/>
      <c r="F382" s="70">
        <f>SUM(F383)</f>
        <v>1563</v>
      </c>
      <c r="G382" s="70">
        <f>SUM(G383)</f>
        <v>1563</v>
      </c>
    </row>
    <row r="383" spans="1:7" ht="25.5">
      <c r="A383" s="22" t="s">
        <v>196</v>
      </c>
      <c r="B383" s="301">
        <v>477</v>
      </c>
      <c r="C383" s="298" t="s">
        <v>103</v>
      </c>
      <c r="D383" s="298" t="s">
        <v>356</v>
      </c>
      <c r="E383" s="298" t="s">
        <v>195</v>
      </c>
      <c r="F383" s="70">
        <v>1563</v>
      </c>
      <c r="G383" s="70">
        <v>1563</v>
      </c>
    </row>
    <row r="384" spans="1:7" ht="15">
      <c r="A384" s="22" t="s">
        <v>175</v>
      </c>
      <c r="B384" s="301">
        <v>477</v>
      </c>
      <c r="C384" s="298" t="s">
        <v>103</v>
      </c>
      <c r="D384" s="298" t="s">
        <v>357</v>
      </c>
      <c r="E384" s="298"/>
      <c r="F384" s="70">
        <f>SUM(F385)</f>
        <v>15</v>
      </c>
      <c r="G384" s="70">
        <f>SUM(G385)</f>
        <v>15</v>
      </c>
    </row>
    <row r="385" spans="1:7" ht="25.5">
      <c r="A385" s="22" t="s">
        <v>192</v>
      </c>
      <c r="B385" s="301">
        <v>477</v>
      </c>
      <c r="C385" s="298" t="s">
        <v>103</v>
      </c>
      <c r="D385" s="298" t="s">
        <v>357</v>
      </c>
      <c r="E385" s="298" t="s">
        <v>191</v>
      </c>
      <c r="F385" s="70">
        <v>15</v>
      </c>
      <c r="G385" s="70">
        <v>15</v>
      </c>
    </row>
    <row r="386" spans="1:7" ht="15">
      <c r="A386" s="85" t="s">
        <v>919</v>
      </c>
      <c r="B386" s="337"/>
      <c r="C386" s="338"/>
      <c r="D386" s="337"/>
      <c r="E386" s="337"/>
      <c r="F386" s="87">
        <v>11879</v>
      </c>
      <c r="G386" s="87">
        <v>22438</v>
      </c>
    </row>
  </sheetData>
  <mergeCells count="7">
    <mergeCell ref="F1:G1"/>
    <mergeCell ref="F3:G3"/>
    <mergeCell ref="B4:G4"/>
    <mergeCell ref="D5:G5"/>
    <mergeCell ref="F6:G6"/>
    <mergeCell ref="A8:F8"/>
    <mergeCell ref="C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3"/>
  <sheetViews>
    <sheetView topLeftCell="A71" workbookViewId="0">
      <selection activeCell="L6" sqref="L6"/>
    </sheetView>
  </sheetViews>
  <sheetFormatPr defaultRowHeight="12.75"/>
  <cols>
    <col min="1" max="1" width="45.5703125" style="35" customWidth="1"/>
    <col min="2" max="2" width="11" style="35" customWidth="1"/>
    <col min="3" max="3" width="15.5703125" style="35" customWidth="1"/>
    <col min="4" max="4" width="10.140625" style="35" customWidth="1"/>
    <col min="5" max="5" width="13.140625" style="168" hidden="1" customWidth="1"/>
    <col min="6" max="7" width="11.140625" style="143" hidden="1" customWidth="1"/>
    <col min="8" max="8" width="31.42578125" style="180" customWidth="1"/>
    <col min="9" max="10" width="9.140625" customWidth="1"/>
    <col min="11" max="11" width="9.140625" hidden="1" customWidth="1"/>
  </cols>
  <sheetData>
    <row r="1" spans="1:8" ht="17.25" customHeight="1">
      <c r="E1" s="224" t="s">
        <v>829</v>
      </c>
      <c r="F1" s="225"/>
      <c r="G1" s="225"/>
      <c r="H1" s="225"/>
    </row>
    <row r="2" spans="1:8" ht="50.25" customHeight="1">
      <c r="C2" s="393" t="s">
        <v>891</v>
      </c>
      <c r="D2" s="380"/>
      <c r="E2" s="380"/>
      <c r="F2" s="405"/>
      <c r="G2" s="405"/>
      <c r="H2" s="405"/>
    </row>
    <row r="3" spans="1:8" ht="18" customHeight="1">
      <c r="A3" s="36"/>
      <c r="B3" s="36"/>
      <c r="C3" s="36"/>
      <c r="D3" s="36"/>
      <c r="E3" s="231" t="s">
        <v>33</v>
      </c>
      <c r="F3" s="225"/>
      <c r="G3" s="225"/>
      <c r="H3" s="225"/>
    </row>
    <row r="4" spans="1:8" ht="39.75" customHeight="1">
      <c r="A4" s="181"/>
      <c r="B4" s="380" t="s">
        <v>689</v>
      </c>
      <c r="C4" s="380"/>
      <c r="D4" s="380"/>
      <c r="E4" s="411"/>
      <c r="F4" s="405"/>
      <c r="G4" s="405"/>
      <c r="H4" s="405"/>
    </row>
    <row r="5" spans="1:8" ht="16.5" customHeight="1">
      <c r="A5" s="181"/>
      <c r="B5" s="119"/>
      <c r="C5" s="119"/>
      <c r="D5" s="119"/>
      <c r="E5" s="230" t="s">
        <v>187</v>
      </c>
      <c r="F5" s="225"/>
      <c r="G5" s="225"/>
      <c r="H5" s="225"/>
    </row>
    <row r="6" spans="1:8" ht="45" customHeight="1">
      <c r="A6" s="228" t="s">
        <v>718</v>
      </c>
      <c r="B6" s="228"/>
      <c r="C6" s="228"/>
      <c r="D6" s="228"/>
      <c r="E6" s="228"/>
      <c r="F6" s="229"/>
      <c r="G6" s="229"/>
      <c r="H6" s="229"/>
    </row>
    <row r="7" spans="1:8">
      <c r="A7" s="182"/>
      <c r="B7" s="37"/>
      <c r="C7" s="37"/>
      <c r="D7" s="37"/>
      <c r="E7" s="226" t="s">
        <v>297</v>
      </c>
      <c r="F7" s="227"/>
      <c r="G7" s="227"/>
      <c r="H7" s="227"/>
    </row>
    <row r="8" spans="1:8" ht="35.25" customHeight="1">
      <c r="A8" s="46" t="s">
        <v>157</v>
      </c>
      <c r="B8" s="38" t="s">
        <v>133</v>
      </c>
      <c r="C8" s="38" t="s">
        <v>190</v>
      </c>
      <c r="D8" s="38" t="s">
        <v>134</v>
      </c>
      <c r="E8" s="88" t="s">
        <v>620</v>
      </c>
      <c r="F8" s="92" t="s">
        <v>759</v>
      </c>
      <c r="G8" s="92" t="s">
        <v>759</v>
      </c>
      <c r="H8" s="91" t="s">
        <v>927</v>
      </c>
    </row>
    <row r="9" spans="1:8" ht="33" customHeight="1">
      <c r="A9" s="46" t="s">
        <v>135</v>
      </c>
      <c r="B9" s="38"/>
      <c r="C9" s="38"/>
      <c r="D9" s="38"/>
      <c r="E9" s="86">
        <f>SUM(E10,E71,E79,E104,E143,E176,E232,E270,E315,E328,E334,E340)</f>
        <v>810321.10000000009</v>
      </c>
      <c r="F9" s="86">
        <f>SUM(F10,F71,F79,F104,F143,F176,F232,F270,F315,F328,F334,F340)</f>
        <v>39996.185999999994</v>
      </c>
      <c r="G9" s="86">
        <f>SUM(G10,G71,G79,G104,G143,G176,G232,G270,G315,G328,G334,G340)</f>
        <v>24300.2</v>
      </c>
      <c r="H9" s="86">
        <f>E9+F9+G9</f>
        <v>874617.48600000003</v>
      </c>
    </row>
    <row r="10" spans="1:8" s="4" customFormat="1" ht="32.25" customHeight="1">
      <c r="A10" s="46" t="s">
        <v>136</v>
      </c>
      <c r="B10" s="67" t="s">
        <v>137</v>
      </c>
      <c r="C10" s="67"/>
      <c r="D10" s="67"/>
      <c r="E10" s="86">
        <f>SUM(E11,E18,E26,E40,E60,E65,E54)</f>
        <v>46324</v>
      </c>
      <c r="F10" s="91"/>
      <c r="G10" s="91"/>
      <c r="H10" s="86">
        <f t="shared" ref="H10:H73" si="0">E10+F10</f>
        <v>46324</v>
      </c>
    </row>
    <row r="11" spans="1:8" s="4" customFormat="1" ht="42.75" hidden="1" customHeight="1">
      <c r="A11" s="46" t="s">
        <v>138</v>
      </c>
      <c r="B11" s="67" t="s">
        <v>139</v>
      </c>
      <c r="C11" s="67"/>
      <c r="D11" s="67"/>
      <c r="E11" s="86">
        <f>SUM(E13)</f>
        <v>1592</v>
      </c>
      <c r="F11" s="91"/>
      <c r="G11" s="91"/>
      <c r="H11" s="86">
        <f t="shared" si="0"/>
        <v>1592</v>
      </c>
    </row>
    <row r="12" spans="1:8" s="4" customFormat="1" ht="42.75" hidden="1" customHeight="1">
      <c r="A12" s="46" t="s">
        <v>271</v>
      </c>
      <c r="B12" s="67" t="s">
        <v>139</v>
      </c>
      <c r="C12" s="67" t="s">
        <v>220</v>
      </c>
      <c r="D12" s="67"/>
      <c r="E12" s="86">
        <f>SUM(E13)</f>
        <v>1592</v>
      </c>
      <c r="F12" s="91"/>
      <c r="G12" s="91"/>
      <c r="H12" s="86">
        <f t="shared" si="0"/>
        <v>1592</v>
      </c>
    </row>
    <row r="13" spans="1:8" ht="27" hidden="1" customHeight="1">
      <c r="A13" s="48" t="s">
        <v>140</v>
      </c>
      <c r="B13" s="69" t="s">
        <v>139</v>
      </c>
      <c r="C13" s="69" t="s">
        <v>221</v>
      </c>
      <c r="D13" s="69"/>
      <c r="E13" s="70">
        <f>SUM(E14,E16)</f>
        <v>1592</v>
      </c>
      <c r="F13" s="92"/>
      <c r="G13" s="92"/>
      <c r="H13" s="86">
        <f t="shared" si="0"/>
        <v>1592</v>
      </c>
    </row>
    <row r="14" spans="1:8" ht="36.75" hidden="1" customHeight="1">
      <c r="A14" s="48" t="s">
        <v>194</v>
      </c>
      <c r="B14" s="69" t="s">
        <v>139</v>
      </c>
      <c r="C14" s="69" t="s">
        <v>222</v>
      </c>
      <c r="D14" s="69"/>
      <c r="E14" s="70">
        <f>SUM(E15)</f>
        <v>1592</v>
      </c>
      <c r="F14" s="92"/>
      <c r="G14" s="92"/>
      <c r="H14" s="86">
        <f t="shared" si="0"/>
        <v>1592</v>
      </c>
    </row>
    <row r="15" spans="1:8" ht="27.75" hidden="1" customHeight="1">
      <c r="A15" s="48" t="s">
        <v>196</v>
      </c>
      <c r="B15" s="69" t="s">
        <v>139</v>
      </c>
      <c r="C15" s="69" t="s">
        <v>222</v>
      </c>
      <c r="D15" s="69" t="s">
        <v>195</v>
      </c>
      <c r="E15" s="70">
        <v>1592</v>
      </c>
      <c r="F15" s="92"/>
      <c r="G15" s="92"/>
      <c r="H15" s="86">
        <f t="shared" si="0"/>
        <v>1592</v>
      </c>
    </row>
    <row r="16" spans="1:8" ht="22.5" hidden="1" customHeight="1">
      <c r="A16" s="48" t="s">
        <v>175</v>
      </c>
      <c r="B16" s="69" t="s">
        <v>139</v>
      </c>
      <c r="C16" s="69" t="s">
        <v>223</v>
      </c>
      <c r="D16" s="69"/>
      <c r="E16" s="70">
        <f>E17</f>
        <v>0</v>
      </c>
      <c r="F16" s="92"/>
      <c r="G16" s="92"/>
      <c r="H16" s="86">
        <f t="shared" si="0"/>
        <v>0</v>
      </c>
    </row>
    <row r="17" spans="1:11" ht="36.75" hidden="1" customHeight="1">
      <c r="A17" s="48" t="s">
        <v>192</v>
      </c>
      <c r="B17" s="69" t="s">
        <v>139</v>
      </c>
      <c r="C17" s="69" t="s">
        <v>223</v>
      </c>
      <c r="D17" s="69" t="s">
        <v>191</v>
      </c>
      <c r="E17" s="70">
        <v>0</v>
      </c>
      <c r="F17" s="92"/>
      <c r="G17" s="92"/>
      <c r="H17" s="86">
        <f t="shared" si="0"/>
        <v>0</v>
      </c>
    </row>
    <row r="18" spans="1:11" ht="62.25" hidden="1" customHeight="1">
      <c r="A18" s="46" t="s">
        <v>188</v>
      </c>
      <c r="B18" s="67" t="s">
        <v>301</v>
      </c>
      <c r="C18" s="67"/>
      <c r="D18" s="67"/>
      <c r="E18" s="86">
        <f>SUM(E20)</f>
        <v>1454</v>
      </c>
      <c r="F18" s="92"/>
      <c r="G18" s="92"/>
      <c r="H18" s="86">
        <f t="shared" si="0"/>
        <v>1454</v>
      </c>
    </row>
    <row r="19" spans="1:11" ht="37.5" hidden="1" customHeight="1">
      <c r="A19" s="46" t="s">
        <v>271</v>
      </c>
      <c r="B19" s="67" t="s">
        <v>301</v>
      </c>
      <c r="C19" s="67" t="s">
        <v>220</v>
      </c>
      <c r="D19" s="67"/>
      <c r="E19" s="86">
        <f>SUM(E20)</f>
        <v>1454</v>
      </c>
      <c r="F19" s="92"/>
      <c r="G19" s="92"/>
      <c r="H19" s="86">
        <f t="shared" si="0"/>
        <v>1454</v>
      </c>
    </row>
    <row r="20" spans="1:11" s="4" customFormat="1" ht="32.25" hidden="1" customHeight="1">
      <c r="A20" s="48" t="s">
        <v>300</v>
      </c>
      <c r="B20" s="69" t="s">
        <v>301</v>
      </c>
      <c r="C20" s="69" t="s">
        <v>224</v>
      </c>
      <c r="D20" s="69"/>
      <c r="E20" s="70">
        <f>SUM(E21,E23)+E25</f>
        <v>1454</v>
      </c>
      <c r="F20" s="91"/>
      <c r="G20" s="91"/>
      <c r="H20" s="86">
        <f t="shared" si="0"/>
        <v>1454</v>
      </c>
    </row>
    <row r="21" spans="1:11" s="4" customFormat="1" ht="32.25" hidden="1" customHeight="1">
      <c r="A21" s="48" t="s">
        <v>194</v>
      </c>
      <c r="B21" s="69" t="s">
        <v>301</v>
      </c>
      <c r="C21" s="69" t="s">
        <v>225</v>
      </c>
      <c r="D21" s="69"/>
      <c r="E21" s="70">
        <f>SUM(E22)</f>
        <v>1154</v>
      </c>
      <c r="F21" s="91"/>
      <c r="G21" s="91"/>
      <c r="H21" s="86">
        <f t="shared" si="0"/>
        <v>1154</v>
      </c>
    </row>
    <row r="22" spans="1:11" s="4" customFormat="1" ht="29.25" hidden="1" customHeight="1">
      <c r="A22" s="48" t="s">
        <v>196</v>
      </c>
      <c r="B22" s="69" t="s">
        <v>301</v>
      </c>
      <c r="C22" s="69" t="s">
        <v>225</v>
      </c>
      <c r="D22" s="69" t="s">
        <v>195</v>
      </c>
      <c r="E22" s="70">
        <v>1154</v>
      </c>
      <c r="F22" s="91"/>
      <c r="G22" s="91"/>
      <c r="H22" s="86">
        <f t="shared" si="0"/>
        <v>1154</v>
      </c>
    </row>
    <row r="23" spans="1:11" s="4" customFormat="1" ht="24.75" hidden="1" customHeight="1">
      <c r="A23" s="48" t="s">
        <v>175</v>
      </c>
      <c r="B23" s="69" t="s">
        <v>301</v>
      </c>
      <c r="C23" s="69" t="s">
        <v>226</v>
      </c>
      <c r="D23" s="69"/>
      <c r="E23" s="70">
        <f>E24</f>
        <v>300</v>
      </c>
      <c r="F23" s="91"/>
      <c r="G23" s="91"/>
      <c r="H23" s="86">
        <f t="shared" si="0"/>
        <v>300</v>
      </c>
    </row>
    <row r="24" spans="1:11" s="4" customFormat="1" ht="31.5" hidden="1" customHeight="1">
      <c r="A24" s="48" t="s">
        <v>192</v>
      </c>
      <c r="B24" s="69" t="s">
        <v>301</v>
      </c>
      <c r="C24" s="69" t="s">
        <v>226</v>
      </c>
      <c r="D24" s="69" t="s">
        <v>191</v>
      </c>
      <c r="E24" s="70">
        <v>300</v>
      </c>
      <c r="F24" s="91"/>
      <c r="G24" s="91"/>
      <c r="H24" s="86">
        <f t="shared" si="0"/>
        <v>300</v>
      </c>
      <c r="K24" s="4">
        <v>-300</v>
      </c>
    </row>
    <row r="25" spans="1:11" s="4" customFormat="1" ht="25.5" hidden="1" customHeight="1">
      <c r="A25" s="48" t="s">
        <v>647</v>
      </c>
      <c r="B25" s="68" t="s">
        <v>301</v>
      </c>
      <c r="C25" s="69" t="s">
        <v>646</v>
      </c>
      <c r="D25" s="69" t="s">
        <v>191</v>
      </c>
      <c r="E25" s="70">
        <v>0</v>
      </c>
      <c r="F25" s="91"/>
      <c r="G25" s="91"/>
      <c r="H25" s="86">
        <f t="shared" si="0"/>
        <v>0</v>
      </c>
    </row>
    <row r="26" spans="1:11" s="4" customFormat="1" ht="42.75" hidden="1" customHeight="1">
      <c r="A26" s="46" t="s">
        <v>302</v>
      </c>
      <c r="B26" s="67" t="s">
        <v>303</v>
      </c>
      <c r="C26" s="67"/>
      <c r="D26" s="67"/>
      <c r="E26" s="86">
        <f>SUM(E27)</f>
        <v>29379</v>
      </c>
      <c r="F26" s="91"/>
      <c r="G26" s="91"/>
      <c r="H26" s="86">
        <f t="shared" si="0"/>
        <v>29379</v>
      </c>
    </row>
    <row r="27" spans="1:11" s="4" customFormat="1" ht="25.5" hidden="1" customHeight="1">
      <c r="A27" s="46" t="s">
        <v>272</v>
      </c>
      <c r="B27" s="67" t="s">
        <v>303</v>
      </c>
      <c r="C27" s="67" t="s">
        <v>228</v>
      </c>
      <c r="D27" s="67"/>
      <c r="E27" s="86">
        <f>SUM(E28,E33)</f>
        <v>29379</v>
      </c>
      <c r="F27" s="91"/>
      <c r="G27" s="91"/>
      <c r="H27" s="86">
        <f t="shared" si="0"/>
        <v>29379</v>
      </c>
    </row>
    <row r="28" spans="1:11" ht="30.75" hidden="1" customHeight="1">
      <c r="A28" s="48" t="s">
        <v>304</v>
      </c>
      <c r="B28" s="69" t="s">
        <v>303</v>
      </c>
      <c r="C28" s="69" t="s">
        <v>229</v>
      </c>
      <c r="D28" s="69"/>
      <c r="E28" s="70"/>
      <c r="F28" s="92"/>
      <c r="G28" s="92"/>
      <c r="H28" s="86">
        <f t="shared" si="0"/>
        <v>0</v>
      </c>
    </row>
    <row r="29" spans="1:11" ht="30.75" hidden="1" customHeight="1">
      <c r="A29" s="48" t="s">
        <v>194</v>
      </c>
      <c r="B29" s="69" t="s">
        <v>303</v>
      </c>
      <c r="C29" s="69" t="s">
        <v>230</v>
      </c>
      <c r="D29" s="69"/>
      <c r="E29" s="70"/>
      <c r="F29" s="92"/>
      <c r="G29" s="92"/>
      <c r="H29" s="86">
        <f t="shared" si="0"/>
        <v>0</v>
      </c>
    </row>
    <row r="30" spans="1:11" ht="34.5" hidden="1" customHeight="1">
      <c r="A30" s="48" t="s">
        <v>196</v>
      </c>
      <c r="B30" s="69" t="s">
        <v>303</v>
      </c>
      <c r="C30" s="69" t="s">
        <v>230</v>
      </c>
      <c r="D30" s="69" t="s">
        <v>195</v>
      </c>
      <c r="E30" s="70"/>
      <c r="F30" s="92"/>
      <c r="G30" s="92"/>
      <c r="H30" s="86">
        <f t="shared" si="0"/>
        <v>0</v>
      </c>
    </row>
    <row r="31" spans="1:11" ht="34.5" hidden="1" customHeight="1">
      <c r="A31" s="48" t="s">
        <v>175</v>
      </c>
      <c r="B31" s="69" t="s">
        <v>303</v>
      </c>
      <c r="C31" s="69" t="s">
        <v>231</v>
      </c>
      <c r="D31" s="69"/>
      <c r="E31" s="70"/>
      <c r="F31" s="92"/>
      <c r="G31" s="92"/>
      <c r="H31" s="86">
        <f t="shared" si="0"/>
        <v>0</v>
      </c>
    </row>
    <row r="32" spans="1:11" ht="34.5" hidden="1" customHeight="1">
      <c r="A32" s="48" t="s">
        <v>192</v>
      </c>
      <c r="B32" s="69" t="s">
        <v>303</v>
      </c>
      <c r="C32" s="69" t="s">
        <v>231</v>
      </c>
      <c r="D32" s="69" t="s">
        <v>191</v>
      </c>
      <c r="E32" s="70"/>
      <c r="F32" s="92"/>
      <c r="G32" s="92"/>
      <c r="H32" s="86">
        <f t="shared" si="0"/>
        <v>0</v>
      </c>
    </row>
    <row r="33" spans="1:11" ht="26.25" hidden="1" customHeight="1">
      <c r="A33" s="48" t="s">
        <v>189</v>
      </c>
      <c r="B33" s="69" t="s">
        <v>303</v>
      </c>
      <c r="C33" s="69" t="s">
        <v>232</v>
      </c>
      <c r="D33" s="69"/>
      <c r="E33" s="70">
        <f>SUM(E34,E36)</f>
        <v>29379</v>
      </c>
      <c r="F33" s="92"/>
      <c r="G33" s="92"/>
      <c r="H33" s="86">
        <f t="shared" si="0"/>
        <v>29379</v>
      </c>
    </row>
    <row r="34" spans="1:11" ht="27" hidden="1" customHeight="1">
      <c r="A34" s="48" t="s">
        <v>194</v>
      </c>
      <c r="B34" s="69" t="s">
        <v>303</v>
      </c>
      <c r="C34" s="69" t="s">
        <v>233</v>
      </c>
      <c r="D34" s="69"/>
      <c r="E34" s="70">
        <f>SUM(E35)</f>
        <v>22756</v>
      </c>
      <c r="F34" s="92"/>
      <c r="G34" s="92"/>
      <c r="H34" s="86"/>
    </row>
    <row r="35" spans="1:11" ht="36" hidden="1" customHeight="1">
      <c r="A35" s="48" t="s">
        <v>196</v>
      </c>
      <c r="B35" s="69" t="s">
        <v>303</v>
      </c>
      <c r="C35" s="69" t="s">
        <v>233</v>
      </c>
      <c r="D35" s="69" t="s">
        <v>195</v>
      </c>
      <c r="E35" s="70">
        <v>22756</v>
      </c>
      <c r="F35" s="92"/>
      <c r="G35" s="92"/>
      <c r="H35" s="86">
        <f t="shared" si="0"/>
        <v>22756</v>
      </c>
    </row>
    <row r="36" spans="1:11" ht="21.75" hidden="1" customHeight="1">
      <c r="A36" s="48" t="s">
        <v>175</v>
      </c>
      <c r="B36" s="69" t="s">
        <v>303</v>
      </c>
      <c r="C36" s="69" t="s">
        <v>234</v>
      </c>
      <c r="D36" s="69"/>
      <c r="E36" s="70">
        <f>E37+E39+E38</f>
        <v>6623</v>
      </c>
      <c r="F36" s="92"/>
      <c r="G36" s="92"/>
      <c r="H36" s="86">
        <f t="shared" si="0"/>
        <v>6623</v>
      </c>
    </row>
    <row r="37" spans="1:11" ht="38.25" hidden="1" customHeight="1">
      <c r="A37" s="48" t="s">
        <v>192</v>
      </c>
      <c r="B37" s="69" t="s">
        <v>303</v>
      </c>
      <c r="C37" s="69" t="s">
        <v>234</v>
      </c>
      <c r="D37" s="69" t="s">
        <v>191</v>
      </c>
      <c r="E37" s="70">
        <v>6113</v>
      </c>
      <c r="F37" s="92"/>
      <c r="G37" s="92"/>
      <c r="H37" s="86">
        <f t="shared" si="0"/>
        <v>6113</v>
      </c>
    </row>
    <row r="38" spans="1:11" ht="38.25" hidden="1" customHeight="1">
      <c r="A38" s="48" t="s">
        <v>192</v>
      </c>
      <c r="B38" s="69" t="s">
        <v>303</v>
      </c>
      <c r="C38" s="69" t="s">
        <v>521</v>
      </c>
      <c r="D38" s="69" t="s">
        <v>191</v>
      </c>
      <c r="E38" s="70">
        <v>0</v>
      </c>
      <c r="F38" s="92"/>
      <c r="G38" s="92"/>
      <c r="H38" s="86">
        <f t="shared" si="0"/>
        <v>0</v>
      </c>
    </row>
    <row r="39" spans="1:11" ht="38.25" hidden="1" customHeight="1">
      <c r="A39" s="48" t="s">
        <v>31</v>
      </c>
      <c r="B39" s="69" t="s">
        <v>303</v>
      </c>
      <c r="C39" s="69" t="s">
        <v>234</v>
      </c>
      <c r="D39" s="69" t="s">
        <v>207</v>
      </c>
      <c r="E39" s="70">
        <v>510</v>
      </c>
      <c r="F39" s="92"/>
      <c r="G39" s="92"/>
      <c r="H39" s="86">
        <f t="shared" si="0"/>
        <v>510</v>
      </c>
    </row>
    <row r="40" spans="1:11" ht="42.75" hidden="1" customHeight="1">
      <c r="A40" s="43" t="s">
        <v>320</v>
      </c>
      <c r="B40" s="67" t="s">
        <v>305</v>
      </c>
      <c r="C40" s="67"/>
      <c r="D40" s="67"/>
      <c r="E40" s="86">
        <f>SUM(E42,E48)</f>
        <v>8664</v>
      </c>
      <c r="F40" s="92"/>
      <c r="G40" s="92"/>
      <c r="H40" s="86">
        <f t="shared" si="0"/>
        <v>8664</v>
      </c>
    </row>
    <row r="41" spans="1:11" s="4" customFormat="1" ht="44.25" hidden="1" customHeight="1">
      <c r="A41" s="46" t="s">
        <v>270</v>
      </c>
      <c r="B41" s="67" t="s">
        <v>305</v>
      </c>
      <c r="C41" s="67" t="s">
        <v>228</v>
      </c>
      <c r="D41" s="67"/>
      <c r="E41" s="86">
        <f>SUM(E42)</f>
        <v>7216</v>
      </c>
      <c r="F41" s="91"/>
      <c r="G41" s="91"/>
      <c r="H41" s="86">
        <f t="shared" si="0"/>
        <v>7216</v>
      </c>
    </row>
    <row r="42" spans="1:11" s="4" customFormat="1" ht="32.25" hidden="1" customHeight="1">
      <c r="A42" s="33" t="s">
        <v>198</v>
      </c>
      <c r="B42" s="69" t="s">
        <v>305</v>
      </c>
      <c r="C42" s="69" t="s">
        <v>253</v>
      </c>
      <c r="D42" s="69"/>
      <c r="E42" s="70">
        <f>SUM(E43,E45)</f>
        <v>7216</v>
      </c>
      <c r="F42" s="91"/>
      <c r="G42" s="91"/>
      <c r="H42" s="86">
        <f t="shared" si="0"/>
        <v>7216</v>
      </c>
    </row>
    <row r="43" spans="1:11" s="4" customFormat="1" ht="31.5" hidden="1" customHeight="1">
      <c r="A43" s="48" t="s">
        <v>194</v>
      </c>
      <c r="B43" s="69" t="s">
        <v>305</v>
      </c>
      <c r="C43" s="69" t="s">
        <v>254</v>
      </c>
      <c r="D43" s="69"/>
      <c r="E43" s="70">
        <f>SUM(E44)</f>
        <v>6586</v>
      </c>
      <c r="F43" s="91"/>
      <c r="G43" s="91"/>
      <c r="H43" s="86">
        <f t="shared" si="0"/>
        <v>6586</v>
      </c>
    </row>
    <row r="44" spans="1:11" ht="29.25" hidden="1" customHeight="1">
      <c r="A44" s="48" t="s">
        <v>196</v>
      </c>
      <c r="B44" s="69" t="s">
        <v>305</v>
      </c>
      <c r="C44" s="69" t="s">
        <v>254</v>
      </c>
      <c r="D44" s="69" t="s">
        <v>195</v>
      </c>
      <c r="E44" s="70">
        <v>6586</v>
      </c>
      <c r="F44" s="92"/>
      <c r="G44" s="92"/>
      <c r="H44" s="86">
        <f t="shared" si="0"/>
        <v>6586</v>
      </c>
    </row>
    <row r="45" spans="1:11" ht="31.5" hidden="1" customHeight="1">
      <c r="A45" s="48" t="s">
        <v>175</v>
      </c>
      <c r="B45" s="69" t="s">
        <v>305</v>
      </c>
      <c r="C45" s="69" t="s">
        <v>255</v>
      </c>
      <c r="D45" s="69"/>
      <c r="E45" s="70">
        <f>E46+E47</f>
        <v>630</v>
      </c>
      <c r="F45" s="92"/>
      <c r="G45" s="92"/>
      <c r="H45" s="86">
        <f t="shared" si="0"/>
        <v>630</v>
      </c>
    </row>
    <row r="46" spans="1:11" ht="34.5" hidden="1" customHeight="1">
      <c r="A46" s="48" t="s">
        <v>192</v>
      </c>
      <c r="B46" s="69" t="s">
        <v>305</v>
      </c>
      <c r="C46" s="69" t="s">
        <v>255</v>
      </c>
      <c r="D46" s="69" t="s">
        <v>191</v>
      </c>
      <c r="E46" s="70">
        <v>620</v>
      </c>
      <c r="F46" s="92"/>
      <c r="G46" s="92"/>
      <c r="H46" s="86">
        <f t="shared" si="0"/>
        <v>620</v>
      </c>
      <c r="K46">
        <v>-100</v>
      </c>
    </row>
    <row r="47" spans="1:11" ht="34.5" hidden="1" customHeight="1">
      <c r="A47" s="48" t="s">
        <v>31</v>
      </c>
      <c r="B47" s="69" t="s">
        <v>305</v>
      </c>
      <c r="C47" s="69" t="s">
        <v>255</v>
      </c>
      <c r="D47" s="69" t="s">
        <v>207</v>
      </c>
      <c r="E47" s="70">
        <v>10</v>
      </c>
      <c r="F47" s="92"/>
      <c r="G47" s="92"/>
      <c r="H47" s="86">
        <f t="shared" si="0"/>
        <v>10</v>
      </c>
    </row>
    <row r="48" spans="1:11" ht="32.25" hidden="1" customHeight="1">
      <c r="A48" s="46" t="s">
        <v>269</v>
      </c>
      <c r="B48" s="67" t="s">
        <v>305</v>
      </c>
      <c r="C48" s="67" t="s">
        <v>40</v>
      </c>
      <c r="D48" s="69"/>
      <c r="E48" s="86">
        <f>SUM(E49)</f>
        <v>1448</v>
      </c>
      <c r="F48" s="92"/>
      <c r="G48" s="92"/>
      <c r="H48" s="86">
        <f t="shared" si="0"/>
        <v>1448</v>
      </c>
    </row>
    <row r="49" spans="1:11" ht="32.25" hidden="1" customHeight="1">
      <c r="A49" s="48" t="s">
        <v>199</v>
      </c>
      <c r="B49" s="69" t="s">
        <v>305</v>
      </c>
      <c r="C49" s="69" t="s">
        <v>235</v>
      </c>
      <c r="D49" s="69"/>
      <c r="E49" s="70">
        <f>SUM(E51,E53)</f>
        <v>1448</v>
      </c>
      <c r="F49" s="92"/>
      <c r="G49" s="92"/>
      <c r="H49" s="86">
        <f t="shared" si="0"/>
        <v>1448</v>
      </c>
    </row>
    <row r="50" spans="1:11" ht="36" hidden="1" customHeight="1">
      <c r="A50" s="48" t="s">
        <v>194</v>
      </c>
      <c r="B50" s="69" t="s">
        <v>305</v>
      </c>
      <c r="C50" s="69" t="s">
        <v>236</v>
      </c>
      <c r="D50" s="69"/>
      <c r="E50" s="70">
        <f>SUM(E51)</f>
        <v>1328</v>
      </c>
      <c r="F50" s="92"/>
      <c r="G50" s="92"/>
      <c r="H50" s="86">
        <f t="shared" si="0"/>
        <v>1328</v>
      </c>
    </row>
    <row r="51" spans="1:11" ht="32.25" hidden="1" customHeight="1">
      <c r="A51" s="48" t="s">
        <v>196</v>
      </c>
      <c r="B51" s="69" t="s">
        <v>305</v>
      </c>
      <c r="C51" s="69" t="s">
        <v>236</v>
      </c>
      <c r="D51" s="69" t="s">
        <v>195</v>
      </c>
      <c r="E51" s="70">
        <v>1328</v>
      </c>
      <c r="F51" s="92"/>
      <c r="G51" s="92"/>
      <c r="H51" s="86">
        <f t="shared" si="0"/>
        <v>1328</v>
      </c>
    </row>
    <row r="52" spans="1:11" ht="28.5" hidden="1" customHeight="1">
      <c r="A52" s="48" t="s">
        <v>175</v>
      </c>
      <c r="B52" s="69" t="s">
        <v>305</v>
      </c>
      <c r="C52" s="69" t="s">
        <v>461</v>
      </c>
      <c r="D52" s="69"/>
      <c r="E52" s="70">
        <v>120</v>
      </c>
      <c r="F52" s="92"/>
      <c r="G52" s="92"/>
      <c r="H52" s="86">
        <f t="shared" si="0"/>
        <v>120</v>
      </c>
    </row>
    <row r="53" spans="1:11" ht="36" hidden="1" customHeight="1">
      <c r="A53" s="48" t="s">
        <v>192</v>
      </c>
      <c r="B53" s="69" t="s">
        <v>305</v>
      </c>
      <c r="C53" s="69" t="s">
        <v>461</v>
      </c>
      <c r="D53" s="69" t="s">
        <v>191</v>
      </c>
      <c r="E53" s="70">
        <v>120</v>
      </c>
      <c r="F53" s="92"/>
      <c r="G53" s="92"/>
      <c r="H53" s="86">
        <f t="shared" si="0"/>
        <v>120</v>
      </c>
    </row>
    <row r="54" spans="1:11" ht="20.25" hidden="1" customHeight="1">
      <c r="A54" s="41" t="s">
        <v>42</v>
      </c>
      <c r="B54" s="67" t="s">
        <v>41</v>
      </c>
      <c r="C54" s="67"/>
      <c r="D54" s="69"/>
      <c r="E54" s="86">
        <f>SUM(E55)</f>
        <v>1865</v>
      </c>
      <c r="F54" s="92"/>
      <c r="G54" s="92"/>
      <c r="H54" s="86">
        <f t="shared" si="0"/>
        <v>1865</v>
      </c>
    </row>
    <row r="55" spans="1:11" ht="32.25" hidden="1" customHeight="1">
      <c r="A55" s="42" t="s">
        <v>514</v>
      </c>
      <c r="B55" s="69" t="s">
        <v>41</v>
      </c>
      <c r="C55" s="69" t="s">
        <v>237</v>
      </c>
      <c r="D55" s="69"/>
      <c r="E55" s="70">
        <f>SUM(E56,E58)</f>
        <v>1865</v>
      </c>
      <c r="F55" s="92"/>
      <c r="G55" s="92"/>
      <c r="H55" s="86">
        <f t="shared" si="0"/>
        <v>1865</v>
      </c>
    </row>
    <row r="56" spans="1:11" ht="33.75" hidden="1" customHeight="1">
      <c r="A56" s="42" t="s">
        <v>515</v>
      </c>
      <c r="B56" s="69" t="s">
        <v>41</v>
      </c>
      <c r="C56" s="69" t="s">
        <v>516</v>
      </c>
      <c r="D56" s="67"/>
      <c r="E56" s="70">
        <f>E57</f>
        <v>1000</v>
      </c>
      <c r="F56" s="92"/>
      <c r="G56" s="92"/>
      <c r="H56" s="86">
        <f t="shared" si="0"/>
        <v>1000</v>
      </c>
    </row>
    <row r="57" spans="1:11" ht="33.75" hidden="1" customHeight="1">
      <c r="A57" s="48" t="s">
        <v>192</v>
      </c>
      <c r="B57" s="69" t="s">
        <v>41</v>
      </c>
      <c r="C57" s="69" t="s">
        <v>459</v>
      </c>
      <c r="D57" s="69" t="s">
        <v>191</v>
      </c>
      <c r="E57" s="70">
        <v>1000</v>
      </c>
      <c r="F57" s="92"/>
      <c r="G57" s="92"/>
      <c r="H57" s="86">
        <f t="shared" si="0"/>
        <v>1000</v>
      </c>
      <c r="K57">
        <v>1000</v>
      </c>
    </row>
    <row r="58" spans="1:11" ht="33.75" hidden="1" customHeight="1">
      <c r="A58" s="48" t="s">
        <v>513</v>
      </c>
      <c r="B58" s="69" t="s">
        <v>41</v>
      </c>
      <c r="C58" s="69" t="s">
        <v>517</v>
      </c>
      <c r="D58" s="69"/>
      <c r="E58" s="70">
        <f>E59</f>
        <v>865</v>
      </c>
      <c r="F58" s="92"/>
      <c r="G58" s="92"/>
      <c r="H58" s="86">
        <f t="shared" si="0"/>
        <v>865</v>
      </c>
    </row>
    <row r="59" spans="1:11" ht="33.75" hidden="1" customHeight="1">
      <c r="A59" s="48" t="s">
        <v>192</v>
      </c>
      <c r="B59" s="69" t="s">
        <v>41</v>
      </c>
      <c r="C59" s="69" t="s">
        <v>459</v>
      </c>
      <c r="D59" s="69" t="s">
        <v>191</v>
      </c>
      <c r="E59" s="70">
        <v>865</v>
      </c>
      <c r="F59" s="92"/>
      <c r="G59" s="92"/>
      <c r="H59" s="86">
        <f t="shared" si="0"/>
        <v>865</v>
      </c>
    </row>
    <row r="60" spans="1:11" ht="28.5" hidden="1" customHeight="1">
      <c r="A60" s="46" t="s">
        <v>30</v>
      </c>
      <c r="B60" s="67" t="s">
        <v>306</v>
      </c>
      <c r="C60" s="67"/>
      <c r="D60" s="67"/>
      <c r="E60" s="86">
        <v>3000</v>
      </c>
      <c r="F60" s="92"/>
      <c r="G60" s="92"/>
      <c r="H60" s="86">
        <f t="shared" si="0"/>
        <v>3000</v>
      </c>
    </row>
    <row r="61" spans="1:11" ht="33.75" hidden="1" customHeight="1">
      <c r="A61" s="48" t="s">
        <v>16</v>
      </c>
      <c r="B61" s="69" t="s">
        <v>306</v>
      </c>
      <c r="C61" s="69" t="s">
        <v>238</v>
      </c>
      <c r="D61" s="69"/>
      <c r="E61" s="70">
        <v>3000</v>
      </c>
      <c r="F61" s="92"/>
      <c r="G61" s="92"/>
      <c r="H61" s="86">
        <f t="shared" si="0"/>
        <v>3000</v>
      </c>
    </row>
    <row r="62" spans="1:11" s="4" customFormat="1" ht="20.25" hidden="1" customHeight="1">
      <c r="A62" s="48" t="s">
        <v>30</v>
      </c>
      <c r="B62" s="69" t="s">
        <v>306</v>
      </c>
      <c r="C62" s="69" t="s">
        <v>239</v>
      </c>
      <c r="D62" s="69"/>
      <c r="E62" s="70">
        <f>E63</f>
        <v>3000</v>
      </c>
      <c r="F62" s="91"/>
      <c r="G62" s="91"/>
      <c r="H62" s="86">
        <f t="shared" si="0"/>
        <v>3000</v>
      </c>
    </row>
    <row r="63" spans="1:11" s="2" customFormat="1" ht="20.25" hidden="1" customHeight="1">
      <c r="A63" s="48" t="s">
        <v>307</v>
      </c>
      <c r="B63" s="69" t="s">
        <v>306</v>
      </c>
      <c r="C63" s="69" t="s">
        <v>240</v>
      </c>
      <c r="D63" s="69"/>
      <c r="E63" s="70">
        <v>3000</v>
      </c>
      <c r="F63" s="92"/>
      <c r="G63" s="92"/>
      <c r="H63" s="86">
        <f t="shared" si="0"/>
        <v>3000</v>
      </c>
    </row>
    <row r="64" spans="1:11" s="2" customFormat="1" ht="20.25" hidden="1" customHeight="1">
      <c r="A64" s="33" t="s">
        <v>81</v>
      </c>
      <c r="B64" s="69" t="s">
        <v>306</v>
      </c>
      <c r="C64" s="69" t="s">
        <v>240</v>
      </c>
      <c r="D64" s="69" t="s">
        <v>79</v>
      </c>
      <c r="E64" s="70">
        <v>3000</v>
      </c>
      <c r="F64" s="92"/>
      <c r="G64" s="92"/>
      <c r="H64" s="86">
        <f t="shared" si="0"/>
        <v>3000</v>
      </c>
    </row>
    <row r="65" spans="1:8" ht="23.25" hidden="1" customHeight="1">
      <c r="A65" s="43" t="s">
        <v>212</v>
      </c>
      <c r="B65" s="67" t="s">
        <v>130</v>
      </c>
      <c r="C65" s="67"/>
      <c r="D65" s="67"/>
      <c r="E65" s="86">
        <f>SUM(E67)</f>
        <v>370</v>
      </c>
      <c r="F65" s="92"/>
      <c r="G65" s="92"/>
      <c r="H65" s="86">
        <f t="shared" si="0"/>
        <v>370</v>
      </c>
    </row>
    <row r="66" spans="1:8" ht="35.25" hidden="1" customHeight="1">
      <c r="A66" s="46" t="s">
        <v>269</v>
      </c>
      <c r="B66" s="69" t="s">
        <v>130</v>
      </c>
      <c r="C66" s="69" t="s">
        <v>241</v>
      </c>
      <c r="D66" s="69"/>
      <c r="E66" s="70">
        <f>E67</f>
        <v>370</v>
      </c>
      <c r="F66" s="92"/>
      <c r="G66" s="92"/>
      <c r="H66" s="86">
        <f t="shared" si="0"/>
        <v>370</v>
      </c>
    </row>
    <row r="67" spans="1:8" s="4" customFormat="1" ht="31.5" hidden="1" customHeight="1">
      <c r="A67" s="33" t="s">
        <v>200</v>
      </c>
      <c r="B67" s="69" t="s">
        <v>130</v>
      </c>
      <c r="C67" s="69" t="s">
        <v>242</v>
      </c>
      <c r="D67" s="69"/>
      <c r="E67" s="70">
        <f>E68</f>
        <v>370</v>
      </c>
      <c r="F67" s="91"/>
      <c r="G67" s="91"/>
      <c r="H67" s="86">
        <f t="shared" si="0"/>
        <v>370</v>
      </c>
    </row>
    <row r="68" spans="1:8" s="4" customFormat="1" ht="45" hidden="1" customHeight="1">
      <c r="A68" s="48" t="s">
        <v>280</v>
      </c>
      <c r="B68" s="69" t="s">
        <v>130</v>
      </c>
      <c r="C68" s="69" t="s">
        <v>243</v>
      </c>
      <c r="D68" s="69"/>
      <c r="E68" s="70">
        <f>E69+E70</f>
        <v>370</v>
      </c>
      <c r="F68" s="91"/>
      <c r="G68" s="91"/>
      <c r="H68" s="86">
        <f t="shared" si="0"/>
        <v>370</v>
      </c>
    </row>
    <row r="69" spans="1:8" s="4" customFormat="1" ht="35.25" hidden="1" customHeight="1">
      <c r="A69" s="48" t="s">
        <v>196</v>
      </c>
      <c r="B69" s="69" t="s">
        <v>130</v>
      </c>
      <c r="C69" s="69" t="s">
        <v>244</v>
      </c>
      <c r="D69" s="69" t="s">
        <v>195</v>
      </c>
      <c r="E69" s="70">
        <v>320</v>
      </c>
      <c r="F69" s="91"/>
      <c r="G69" s="91"/>
      <c r="H69" s="86">
        <f t="shared" si="0"/>
        <v>320</v>
      </c>
    </row>
    <row r="70" spans="1:8" s="4" customFormat="1" ht="35.25" hidden="1" customHeight="1">
      <c r="A70" s="48" t="s">
        <v>192</v>
      </c>
      <c r="B70" s="69" t="s">
        <v>130</v>
      </c>
      <c r="C70" s="69" t="s">
        <v>244</v>
      </c>
      <c r="D70" s="69" t="s">
        <v>191</v>
      </c>
      <c r="E70" s="70">
        <v>50</v>
      </c>
      <c r="F70" s="91"/>
      <c r="G70" s="91"/>
      <c r="H70" s="86">
        <f t="shared" si="0"/>
        <v>50</v>
      </c>
    </row>
    <row r="71" spans="1:8" ht="23.25" customHeight="1">
      <c r="A71" s="43" t="s">
        <v>310</v>
      </c>
      <c r="B71" s="67" t="s">
        <v>311</v>
      </c>
      <c r="C71" s="67"/>
      <c r="D71" s="67"/>
      <c r="E71" s="86">
        <f>SUM(E72)</f>
        <v>2749</v>
      </c>
      <c r="F71" s="92"/>
      <c r="G71" s="92"/>
      <c r="H71" s="86">
        <f t="shared" si="0"/>
        <v>2749</v>
      </c>
    </row>
    <row r="72" spans="1:8" ht="34.5" customHeight="1">
      <c r="A72" s="33" t="s">
        <v>16</v>
      </c>
      <c r="B72" s="69" t="s">
        <v>312</v>
      </c>
      <c r="C72" s="69" t="s">
        <v>339</v>
      </c>
      <c r="D72" s="69"/>
      <c r="E72" s="70">
        <f>E73+E76</f>
        <v>2749</v>
      </c>
      <c r="F72" s="92"/>
      <c r="G72" s="92"/>
      <c r="H72" s="86">
        <f t="shared" si="0"/>
        <v>2749</v>
      </c>
    </row>
    <row r="73" spans="1:8" s="4" customFormat="1" ht="21" customHeight="1">
      <c r="A73" s="33" t="s">
        <v>70</v>
      </c>
      <c r="B73" s="69" t="s">
        <v>312</v>
      </c>
      <c r="C73" s="69" t="s">
        <v>256</v>
      </c>
      <c r="D73" s="69"/>
      <c r="E73" s="70">
        <f>E74</f>
        <v>1521</v>
      </c>
      <c r="F73" s="91"/>
      <c r="G73" s="91"/>
      <c r="H73" s="86">
        <f t="shared" si="0"/>
        <v>1521</v>
      </c>
    </row>
    <row r="74" spans="1:8" s="4" customFormat="1" ht="31.5" customHeight="1">
      <c r="A74" s="33" t="s">
        <v>205</v>
      </c>
      <c r="B74" s="69" t="s">
        <v>312</v>
      </c>
      <c r="C74" s="69" t="s">
        <v>340</v>
      </c>
      <c r="D74" s="69"/>
      <c r="E74" s="70">
        <f>E75</f>
        <v>1521</v>
      </c>
      <c r="F74" s="91"/>
      <c r="G74" s="91"/>
      <c r="H74" s="86">
        <f t="shared" ref="H74:H137" si="1">E74+F74</f>
        <v>1521</v>
      </c>
    </row>
    <row r="75" spans="1:8" s="4" customFormat="1" ht="24.75" customHeight="1">
      <c r="A75" s="33" t="s">
        <v>84</v>
      </c>
      <c r="B75" s="69" t="s">
        <v>312</v>
      </c>
      <c r="C75" s="69" t="s">
        <v>340</v>
      </c>
      <c r="D75" s="69" t="s">
        <v>85</v>
      </c>
      <c r="E75" s="70">
        <v>1521</v>
      </c>
      <c r="F75" s="91"/>
      <c r="G75" s="91"/>
      <c r="H75" s="86">
        <f t="shared" si="1"/>
        <v>1521</v>
      </c>
    </row>
    <row r="76" spans="1:8" ht="34.5" customHeight="1">
      <c r="A76" s="33" t="s">
        <v>71</v>
      </c>
      <c r="B76" s="69" t="s">
        <v>312</v>
      </c>
      <c r="C76" s="69" t="s">
        <v>341</v>
      </c>
      <c r="D76" s="69"/>
      <c r="E76" s="70">
        <f>E77</f>
        <v>1228</v>
      </c>
      <c r="F76" s="92"/>
      <c r="G76" s="92"/>
      <c r="H76" s="86">
        <f t="shared" si="1"/>
        <v>1228</v>
      </c>
    </row>
    <row r="77" spans="1:8" ht="36.75" customHeight="1">
      <c r="A77" s="33" t="s">
        <v>205</v>
      </c>
      <c r="B77" s="69" t="s">
        <v>312</v>
      </c>
      <c r="C77" s="69" t="s">
        <v>342</v>
      </c>
      <c r="D77" s="69"/>
      <c r="E77" s="70">
        <f>E78</f>
        <v>1228</v>
      </c>
      <c r="F77" s="92"/>
      <c r="G77" s="92"/>
      <c r="H77" s="86">
        <f t="shared" si="1"/>
        <v>1228</v>
      </c>
    </row>
    <row r="78" spans="1:8" ht="21" customHeight="1">
      <c r="A78" s="33" t="s">
        <v>84</v>
      </c>
      <c r="B78" s="69" t="s">
        <v>312</v>
      </c>
      <c r="C78" s="69" t="s">
        <v>342</v>
      </c>
      <c r="D78" s="69" t="s">
        <v>85</v>
      </c>
      <c r="E78" s="70">
        <v>1228</v>
      </c>
      <c r="F78" s="92"/>
      <c r="G78" s="92"/>
      <c r="H78" s="86">
        <f t="shared" si="1"/>
        <v>1228</v>
      </c>
    </row>
    <row r="79" spans="1:8" ht="31.5" customHeight="1">
      <c r="A79" s="43" t="s">
        <v>158</v>
      </c>
      <c r="B79" s="67" t="s">
        <v>159</v>
      </c>
      <c r="C79" s="67"/>
      <c r="D79" s="67"/>
      <c r="E79" s="86">
        <f>E80+E87</f>
        <v>7221</v>
      </c>
      <c r="F79" s="92"/>
      <c r="G79" s="92"/>
      <c r="H79" s="86">
        <f t="shared" si="1"/>
        <v>7221</v>
      </c>
    </row>
    <row r="80" spans="1:8" ht="39.75" hidden="1" customHeight="1">
      <c r="A80" s="43" t="s">
        <v>150</v>
      </c>
      <c r="B80" s="67" t="s">
        <v>193</v>
      </c>
      <c r="C80" s="67"/>
      <c r="D80" s="67"/>
      <c r="E80" s="86">
        <f>E81</f>
        <v>5996</v>
      </c>
      <c r="F80" s="92"/>
      <c r="G80" s="92"/>
      <c r="H80" s="86">
        <f t="shared" si="1"/>
        <v>5996</v>
      </c>
    </row>
    <row r="81" spans="1:11" ht="44.25" hidden="1" customHeight="1">
      <c r="A81" s="43" t="s">
        <v>686</v>
      </c>
      <c r="B81" s="67" t="s">
        <v>193</v>
      </c>
      <c r="C81" s="67" t="s">
        <v>261</v>
      </c>
      <c r="D81" s="69"/>
      <c r="E81" s="70">
        <f>SUM(E83)</f>
        <v>5996</v>
      </c>
      <c r="F81" s="92"/>
      <c r="G81" s="92"/>
      <c r="H81" s="86">
        <f t="shared" si="1"/>
        <v>5996</v>
      </c>
    </row>
    <row r="82" spans="1:11" s="11" customFormat="1" ht="35.25" hidden="1" customHeight="1">
      <c r="A82" s="45" t="s">
        <v>379</v>
      </c>
      <c r="B82" s="69" t="s">
        <v>193</v>
      </c>
      <c r="C82" s="69" t="s">
        <v>386</v>
      </c>
      <c r="D82" s="69"/>
      <c r="E82" s="70">
        <f>E83</f>
        <v>5996</v>
      </c>
      <c r="F82" s="91"/>
      <c r="G82" s="91"/>
      <c r="H82" s="86">
        <f t="shared" si="1"/>
        <v>5996</v>
      </c>
    </row>
    <row r="83" spans="1:11" s="2" customFormat="1" ht="32.25" hidden="1" customHeight="1">
      <c r="A83" s="47" t="s">
        <v>178</v>
      </c>
      <c r="B83" s="69" t="s">
        <v>193</v>
      </c>
      <c r="C83" s="69" t="s">
        <v>387</v>
      </c>
      <c r="D83" s="69"/>
      <c r="E83" s="70">
        <f>SUM(E84:E86)</f>
        <v>5996</v>
      </c>
      <c r="F83" s="92"/>
      <c r="G83" s="92"/>
      <c r="H83" s="86">
        <f t="shared" si="1"/>
        <v>5996</v>
      </c>
    </row>
    <row r="84" spans="1:11" s="2" customFormat="1" ht="24.75" hidden="1" customHeight="1">
      <c r="A84" s="48" t="s">
        <v>146</v>
      </c>
      <c r="B84" s="69" t="s">
        <v>193</v>
      </c>
      <c r="C84" s="69" t="s">
        <v>387</v>
      </c>
      <c r="D84" s="69" t="s">
        <v>143</v>
      </c>
      <c r="E84" s="70">
        <v>4588</v>
      </c>
      <c r="F84" s="92"/>
      <c r="G84" s="92"/>
      <c r="H84" s="86">
        <f t="shared" si="1"/>
        <v>4588</v>
      </c>
    </row>
    <row r="85" spans="1:11" ht="39.75" hidden="1" customHeight="1">
      <c r="A85" s="48" t="s">
        <v>192</v>
      </c>
      <c r="B85" s="74" t="s">
        <v>193</v>
      </c>
      <c r="C85" s="69" t="s">
        <v>387</v>
      </c>
      <c r="D85" s="74" t="s">
        <v>191</v>
      </c>
      <c r="E85" s="89">
        <v>1388</v>
      </c>
      <c r="F85" s="92"/>
      <c r="G85" s="92"/>
      <c r="H85" s="86">
        <f t="shared" si="1"/>
        <v>1388</v>
      </c>
    </row>
    <row r="86" spans="1:11" ht="39.75" hidden="1" customHeight="1">
      <c r="A86" s="48" t="s">
        <v>31</v>
      </c>
      <c r="B86" s="74" t="s">
        <v>193</v>
      </c>
      <c r="C86" s="69" t="s">
        <v>387</v>
      </c>
      <c r="D86" s="74" t="s">
        <v>207</v>
      </c>
      <c r="E86" s="89">
        <v>20</v>
      </c>
      <c r="F86" s="92"/>
      <c r="G86" s="92"/>
      <c r="H86" s="86">
        <f t="shared" si="1"/>
        <v>20</v>
      </c>
    </row>
    <row r="87" spans="1:11" ht="38.25" hidden="1" customHeight="1">
      <c r="A87" s="46" t="s">
        <v>543</v>
      </c>
      <c r="B87" s="71" t="s">
        <v>54</v>
      </c>
      <c r="C87" s="67" t="s">
        <v>544</v>
      </c>
      <c r="D87" s="74"/>
      <c r="E87" s="90">
        <f>SUM(E88,E92,E96,E100)</f>
        <v>1225</v>
      </c>
      <c r="F87" s="92"/>
      <c r="G87" s="92"/>
      <c r="H87" s="86">
        <f t="shared" si="1"/>
        <v>1225</v>
      </c>
    </row>
    <row r="88" spans="1:11" s="2" customFormat="1" ht="45" hidden="1" customHeight="1">
      <c r="A88" s="44" t="s">
        <v>709</v>
      </c>
      <c r="B88" s="67" t="s">
        <v>54</v>
      </c>
      <c r="C88" s="67" t="s">
        <v>245</v>
      </c>
      <c r="D88" s="67"/>
      <c r="E88" s="86">
        <f>SUM(E90)</f>
        <v>950</v>
      </c>
      <c r="F88" s="92"/>
      <c r="G88" s="92"/>
      <c r="H88" s="86">
        <f t="shared" si="1"/>
        <v>950</v>
      </c>
    </row>
    <row r="89" spans="1:11" s="2" customFormat="1" ht="39" hidden="1" customHeight="1">
      <c r="A89" s="45" t="s">
        <v>375</v>
      </c>
      <c r="B89" s="69" t="s">
        <v>54</v>
      </c>
      <c r="C89" s="69" t="s">
        <v>388</v>
      </c>
      <c r="D89" s="67"/>
      <c r="E89" s="70">
        <f>SUM(E90)</f>
        <v>950</v>
      </c>
      <c r="F89" s="92"/>
      <c r="G89" s="92"/>
      <c r="H89" s="86">
        <f t="shared" si="1"/>
        <v>950</v>
      </c>
    </row>
    <row r="90" spans="1:11" s="3" customFormat="1" ht="46.5" hidden="1" customHeight="1">
      <c r="A90" s="45" t="s">
        <v>747</v>
      </c>
      <c r="B90" s="69" t="s">
        <v>54</v>
      </c>
      <c r="C90" s="69" t="s">
        <v>389</v>
      </c>
      <c r="D90" s="69"/>
      <c r="E90" s="70">
        <f>SUM(E91)</f>
        <v>950</v>
      </c>
      <c r="F90" s="178"/>
      <c r="G90" s="178"/>
      <c r="H90" s="86">
        <f t="shared" si="1"/>
        <v>950</v>
      </c>
    </row>
    <row r="91" spans="1:11" s="3" customFormat="1" ht="44.25" hidden="1" customHeight="1">
      <c r="A91" s="48" t="s">
        <v>192</v>
      </c>
      <c r="B91" s="69" t="s">
        <v>54</v>
      </c>
      <c r="C91" s="69" t="s">
        <v>389</v>
      </c>
      <c r="D91" s="69" t="s">
        <v>191</v>
      </c>
      <c r="E91" s="70">
        <v>950</v>
      </c>
      <c r="F91" s="178"/>
      <c r="G91" s="178"/>
      <c r="H91" s="86">
        <f t="shared" si="1"/>
        <v>950</v>
      </c>
      <c r="K91" s="3">
        <v>500</v>
      </c>
    </row>
    <row r="92" spans="1:11" s="2" customFormat="1" ht="46.5" hidden="1" customHeight="1">
      <c r="A92" s="44" t="s">
        <v>710</v>
      </c>
      <c r="B92" s="67" t="s">
        <v>54</v>
      </c>
      <c r="C92" s="67" t="s">
        <v>246</v>
      </c>
      <c r="D92" s="67"/>
      <c r="E92" s="86">
        <f>SUM(E94)</f>
        <v>55</v>
      </c>
      <c r="F92" s="92"/>
      <c r="G92" s="92"/>
      <c r="H92" s="86">
        <f t="shared" si="1"/>
        <v>55</v>
      </c>
    </row>
    <row r="93" spans="1:11" s="2" customFormat="1" ht="36" hidden="1" customHeight="1">
      <c r="A93" s="45" t="s">
        <v>374</v>
      </c>
      <c r="B93" s="69" t="s">
        <v>54</v>
      </c>
      <c r="C93" s="69" t="s">
        <v>390</v>
      </c>
      <c r="D93" s="67"/>
      <c r="E93" s="70">
        <f>SUM(E94)</f>
        <v>55</v>
      </c>
      <c r="F93" s="92"/>
      <c r="G93" s="92"/>
      <c r="H93" s="86">
        <f t="shared" si="1"/>
        <v>55</v>
      </c>
    </row>
    <row r="94" spans="1:11" s="2" customFormat="1" ht="46.5" hidden="1" customHeight="1">
      <c r="A94" s="45" t="s">
        <v>727</v>
      </c>
      <c r="B94" s="69" t="s">
        <v>54</v>
      </c>
      <c r="C94" s="69" t="s">
        <v>391</v>
      </c>
      <c r="D94" s="69"/>
      <c r="E94" s="70">
        <f>SUM(E95)</f>
        <v>55</v>
      </c>
      <c r="F94" s="92"/>
      <c r="G94" s="92"/>
      <c r="H94" s="86">
        <f t="shared" si="1"/>
        <v>55</v>
      </c>
    </row>
    <row r="95" spans="1:11" s="2" customFormat="1" ht="36" hidden="1" customHeight="1">
      <c r="A95" s="48" t="s">
        <v>192</v>
      </c>
      <c r="B95" s="69" t="s">
        <v>54</v>
      </c>
      <c r="C95" s="69" t="s">
        <v>391</v>
      </c>
      <c r="D95" s="69" t="s">
        <v>191</v>
      </c>
      <c r="E95" s="70">
        <v>55</v>
      </c>
      <c r="F95" s="92"/>
      <c r="G95" s="92"/>
      <c r="H95" s="86">
        <f t="shared" si="1"/>
        <v>55</v>
      </c>
    </row>
    <row r="96" spans="1:11" s="2" customFormat="1" ht="58.5" hidden="1" customHeight="1">
      <c r="A96" s="44" t="s">
        <v>681</v>
      </c>
      <c r="B96" s="67" t="s">
        <v>54</v>
      </c>
      <c r="C96" s="67" t="s">
        <v>247</v>
      </c>
      <c r="D96" s="67"/>
      <c r="E96" s="86">
        <f>SUM(E98)</f>
        <v>120</v>
      </c>
      <c r="F96" s="92"/>
      <c r="G96" s="92"/>
      <c r="H96" s="86">
        <f t="shared" si="1"/>
        <v>120</v>
      </c>
    </row>
    <row r="97" spans="1:8" s="2" customFormat="1" ht="43.5" hidden="1" customHeight="1">
      <c r="A97" s="45" t="s">
        <v>376</v>
      </c>
      <c r="B97" s="69" t="s">
        <v>54</v>
      </c>
      <c r="C97" s="69" t="s">
        <v>448</v>
      </c>
      <c r="D97" s="67"/>
      <c r="E97" s="70">
        <f>SUM(E98)</f>
        <v>120</v>
      </c>
      <c r="F97" s="92"/>
      <c r="G97" s="92"/>
      <c r="H97" s="86">
        <f t="shared" si="1"/>
        <v>120</v>
      </c>
    </row>
    <row r="98" spans="1:8" s="3" customFormat="1" ht="57.75" hidden="1" customHeight="1">
      <c r="A98" s="45" t="s">
        <v>723</v>
      </c>
      <c r="B98" s="69" t="s">
        <v>54</v>
      </c>
      <c r="C98" s="69" t="s">
        <v>443</v>
      </c>
      <c r="D98" s="69"/>
      <c r="E98" s="70">
        <f>SUM(E99)</f>
        <v>120</v>
      </c>
      <c r="F98" s="178"/>
      <c r="G98" s="178"/>
      <c r="H98" s="86">
        <f t="shared" si="1"/>
        <v>120</v>
      </c>
    </row>
    <row r="99" spans="1:8" s="3" customFormat="1" ht="51.75" hidden="1" customHeight="1">
      <c r="A99" s="48" t="s">
        <v>192</v>
      </c>
      <c r="B99" s="69" t="s">
        <v>54</v>
      </c>
      <c r="C99" s="69" t="s">
        <v>443</v>
      </c>
      <c r="D99" s="69" t="s">
        <v>191</v>
      </c>
      <c r="E99" s="70">
        <v>120</v>
      </c>
      <c r="F99" s="178"/>
      <c r="G99" s="178"/>
      <c r="H99" s="86">
        <f t="shared" si="1"/>
        <v>120</v>
      </c>
    </row>
    <row r="100" spans="1:8" s="2" customFormat="1" ht="42.75" hidden="1" customHeight="1">
      <c r="A100" s="44" t="s">
        <v>711</v>
      </c>
      <c r="B100" s="67" t="s">
        <v>54</v>
      </c>
      <c r="C100" s="67" t="s">
        <v>248</v>
      </c>
      <c r="D100" s="67"/>
      <c r="E100" s="86">
        <f>SUM(E102)</f>
        <v>100</v>
      </c>
      <c r="F100" s="92"/>
      <c r="G100" s="92"/>
      <c r="H100" s="86">
        <f t="shared" si="1"/>
        <v>100</v>
      </c>
    </row>
    <row r="101" spans="1:8" s="2" customFormat="1" ht="53.25" hidden="1" customHeight="1">
      <c r="A101" s="45" t="s">
        <v>377</v>
      </c>
      <c r="B101" s="69" t="s">
        <v>54</v>
      </c>
      <c r="C101" s="69" t="s">
        <v>392</v>
      </c>
      <c r="D101" s="67"/>
      <c r="E101" s="70">
        <f>SUM(E102)</f>
        <v>100</v>
      </c>
      <c r="F101" s="92"/>
      <c r="G101" s="92"/>
      <c r="H101" s="86">
        <f t="shared" si="1"/>
        <v>100</v>
      </c>
    </row>
    <row r="102" spans="1:8" s="3" customFormat="1" ht="51.75" hidden="1" customHeight="1">
      <c r="A102" s="45" t="s">
        <v>746</v>
      </c>
      <c r="B102" s="69" t="s">
        <v>54</v>
      </c>
      <c r="C102" s="69" t="s">
        <v>393</v>
      </c>
      <c r="D102" s="69"/>
      <c r="E102" s="70">
        <f>SUM(E103)</f>
        <v>100</v>
      </c>
      <c r="F102" s="178"/>
      <c r="G102" s="178"/>
      <c r="H102" s="86">
        <f t="shared" si="1"/>
        <v>100</v>
      </c>
    </row>
    <row r="103" spans="1:8" s="3" customFormat="1" ht="30" hidden="1" customHeight="1">
      <c r="A103" s="48" t="s">
        <v>192</v>
      </c>
      <c r="B103" s="69" t="s">
        <v>54</v>
      </c>
      <c r="C103" s="69" t="s">
        <v>393</v>
      </c>
      <c r="D103" s="69" t="s">
        <v>191</v>
      </c>
      <c r="E103" s="70">
        <v>100</v>
      </c>
      <c r="F103" s="178"/>
      <c r="G103" s="178"/>
      <c r="H103" s="86">
        <f t="shared" si="1"/>
        <v>100</v>
      </c>
    </row>
    <row r="104" spans="1:8" s="2" customFormat="1" ht="32.25" hidden="1" customHeight="1">
      <c r="A104" s="46" t="s">
        <v>160</v>
      </c>
      <c r="B104" s="71" t="s">
        <v>161</v>
      </c>
      <c r="C104" s="71"/>
      <c r="D104" s="71"/>
      <c r="E104" s="90">
        <f>SUM(E107,E115,E126)+E105</f>
        <v>76670.8</v>
      </c>
      <c r="F104" s="92"/>
      <c r="G104" s="92"/>
      <c r="H104" s="86">
        <f t="shared" si="1"/>
        <v>76670.8</v>
      </c>
    </row>
    <row r="105" spans="1:8" s="2" customFormat="1" ht="32.25" hidden="1" customHeight="1">
      <c r="A105" s="44" t="s">
        <v>656</v>
      </c>
      <c r="B105" s="72" t="s">
        <v>638</v>
      </c>
      <c r="C105" s="72"/>
      <c r="D105" s="71"/>
      <c r="E105" s="90">
        <f>E106</f>
        <v>0</v>
      </c>
      <c r="F105" s="90"/>
      <c r="G105" s="90"/>
      <c r="H105" s="86">
        <f t="shared" si="1"/>
        <v>0</v>
      </c>
    </row>
    <row r="106" spans="1:8" s="2" customFormat="1" ht="32.25" hidden="1" customHeight="1">
      <c r="A106" s="48" t="s">
        <v>192</v>
      </c>
      <c r="B106" s="73" t="s">
        <v>638</v>
      </c>
      <c r="C106" s="73" t="s">
        <v>655</v>
      </c>
      <c r="D106" s="74" t="s">
        <v>191</v>
      </c>
      <c r="E106" s="89">
        <v>0</v>
      </c>
      <c r="F106" s="90"/>
      <c r="G106" s="90"/>
      <c r="H106" s="86">
        <f t="shared" si="1"/>
        <v>0</v>
      </c>
    </row>
    <row r="107" spans="1:8" s="2" customFormat="1" ht="27" hidden="1" customHeight="1">
      <c r="A107" s="46" t="s">
        <v>273</v>
      </c>
      <c r="B107" s="67" t="s">
        <v>330</v>
      </c>
      <c r="C107" s="67"/>
      <c r="D107" s="71"/>
      <c r="E107" s="90">
        <f>SUM(E108)</f>
        <v>5661</v>
      </c>
      <c r="F107" s="92"/>
      <c r="G107" s="92"/>
      <c r="H107" s="86">
        <f t="shared" si="1"/>
        <v>5661</v>
      </c>
    </row>
    <row r="108" spans="1:8" s="2" customFormat="1" ht="27.75" hidden="1" customHeight="1">
      <c r="A108" s="46" t="s">
        <v>270</v>
      </c>
      <c r="B108" s="67" t="s">
        <v>330</v>
      </c>
      <c r="C108" s="67" t="s">
        <v>228</v>
      </c>
      <c r="D108" s="67"/>
      <c r="E108" s="86">
        <f>SUM(E109)</f>
        <v>5661</v>
      </c>
      <c r="F108" s="92"/>
      <c r="G108" s="92"/>
      <c r="H108" s="86">
        <f t="shared" si="1"/>
        <v>5661</v>
      </c>
    </row>
    <row r="109" spans="1:8" s="2" customFormat="1" ht="48.75" hidden="1" customHeight="1">
      <c r="A109" s="48" t="s">
        <v>141</v>
      </c>
      <c r="B109" s="69" t="s">
        <v>330</v>
      </c>
      <c r="C109" s="69" t="s">
        <v>257</v>
      </c>
      <c r="D109" s="69"/>
      <c r="E109" s="70">
        <f>SUM(E110,E112)</f>
        <v>5661</v>
      </c>
      <c r="F109" s="92"/>
      <c r="G109" s="92"/>
      <c r="H109" s="86">
        <f t="shared" si="1"/>
        <v>5661</v>
      </c>
    </row>
    <row r="110" spans="1:8" ht="42" hidden="1" customHeight="1">
      <c r="A110" s="48" t="s">
        <v>194</v>
      </c>
      <c r="B110" s="69" t="s">
        <v>330</v>
      </c>
      <c r="C110" s="69" t="s">
        <v>258</v>
      </c>
      <c r="D110" s="69"/>
      <c r="E110" s="70">
        <f>SUM(E111)</f>
        <v>4881</v>
      </c>
      <c r="F110" s="92"/>
      <c r="G110" s="92"/>
      <c r="H110" s="86">
        <f t="shared" si="1"/>
        <v>4881</v>
      </c>
    </row>
    <row r="111" spans="1:8" ht="47.25" hidden="1" customHeight="1">
      <c r="A111" s="48" t="s">
        <v>196</v>
      </c>
      <c r="B111" s="69" t="s">
        <v>330</v>
      </c>
      <c r="C111" s="69" t="s">
        <v>258</v>
      </c>
      <c r="D111" s="69" t="s">
        <v>195</v>
      </c>
      <c r="E111" s="70">
        <v>4881</v>
      </c>
      <c r="F111" s="92"/>
      <c r="G111" s="92"/>
      <c r="H111" s="86">
        <f t="shared" si="1"/>
        <v>4881</v>
      </c>
    </row>
    <row r="112" spans="1:8" ht="30" hidden="1" customHeight="1">
      <c r="A112" s="48" t="s">
        <v>197</v>
      </c>
      <c r="B112" s="69" t="s">
        <v>330</v>
      </c>
      <c r="C112" s="69" t="s">
        <v>259</v>
      </c>
      <c r="D112" s="69"/>
      <c r="E112" s="70">
        <f>SUM(E113:E114)</f>
        <v>780</v>
      </c>
      <c r="F112" s="92"/>
      <c r="G112" s="92"/>
      <c r="H112" s="86">
        <f t="shared" si="1"/>
        <v>780</v>
      </c>
    </row>
    <row r="113" spans="1:8" ht="31.5" hidden="1" customHeight="1">
      <c r="A113" s="48" t="s">
        <v>192</v>
      </c>
      <c r="B113" s="69" t="s">
        <v>330</v>
      </c>
      <c r="C113" s="69" t="s">
        <v>259</v>
      </c>
      <c r="D113" s="69" t="s">
        <v>191</v>
      </c>
      <c r="E113" s="70">
        <v>740</v>
      </c>
      <c r="F113" s="92"/>
      <c r="G113" s="92"/>
      <c r="H113" s="86">
        <f t="shared" si="1"/>
        <v>740</v>
      </c>
    </row>
    <row r="114" spans="1:8" ht="27" hidden="1" customHeight="1">
      <c r="A114" s="48" t="s">
        <v>31</v>
      </c>
      <c r="B114" s="69" t="s">
        <v>330</v>
      </c>
      <c r="C114" s="69" t="s">
        <v>259</v>
      </c>
      <c r="D114" s="69" t="s">
        <v>207</v>
      </c>
      <c r="E114" s="70">
        <v>40</v>
      </c>
      <c r="F114" s="92"/>
      <c r="G114" s="92"/>
      <c r="H114" s="86">
        <f t="shared" si="1"/>
        <v>40</v>
      </c>
    </row>
    <row r="115" spans="1:8" ht="33" hidden="1" customHeight="1">
      <c r="A115" s="46" t="s">
        <v>115</v>
      </c>
      <c r="B115" s="67" t="s">
        <v>116</v>
      </c>
      <c r="C115" s="67"/>
      <c r="D115" s="67"/>
      <c r="E115" s="86">
        <f>SUM(E116)+E123</f>
        <v>64299.8</v>
      </c>
      <c r="F115" s="92"/>
      <c r="G115" s="92"/>
      <c r="H115" s="86">
        <f t="shared" si="1"/>
        <v>64299.8</v>
      </c>
    </row>
    <row r="116" spans="1:8" ht="33" hidden="1" customHeight="1">
      <c r="A116" s="46" t="s">
        <v>687</v>
      </c>
      <c r="B116" s="67" t="s">
        <v>116</v>
      </c>
      <c r="C116" s="67" t="s">
        <v>262</v>
      </c>
      <c r="D116" s="67"/>
      <c r="E116" s="86">
        <f>E117</f>
        <v>64299.8</v>
      </c>
      <c r="F116" s="92"/>
      <c r="G116" s="92"/>
      <c r="H116" s="86">
        <f t="shared" si="1"/>
        <v>64299.8</v>
      </c>
    </row>
    <row r="117" spans="1:8" ht="39" hidden="1" customHeight="1">
      <c r="A117" s="45" t="s">
        <v>524</v>
      </c>
      <c r="B117" s="69" t="s">
        <v>116</v>
      </c>
      <c r="C117" s="69" t="s">
        <v>396</v>
      </c>
      <c r="D117" s="67"/>
      <c r="E117" s="70">
        <f>E118+E122</f>
        <v>64299.8</v>
      </c>
      <c r="F117" s="92"/>
      <c r="G117" s="92"/>
      <c r="H117" s="86">
        <f t="shared" si="1"/>
        <v>64299.8</v>
      </c>
    </row>
    <row r="118" spans="1:8" ht="51" hidden="1" customHeight="1">
      <c r="A118" s="48" t="s">
        <v>395</v>
      </c>
      <c r="B118" s="69" t="s">
        <v>116</v>
      </c>
      <c r="C118" s="69" t="s">
        <v>397</v>
      </c>
      <c r="D118" s="69"/>
      <c r="E118" s="70">
        <f>E119+E121</f>
        <v>18872</v>
      </c>
      <c r="F118" s="92"/>
      <c r="G118" s="92"/>
      <c r="H118" s="86">
        <f t="shared" si="1"/>
        <v>18872</v>
      </c>
    </row>
    <row r="119" spans="1:8" ht="37.5" hidden="1" customHeight="1">
      <c r="A119" s="48" t="s">
        <v>192</v>
      </c>
      <c r="B119" s="69" t="s">
        <v>116</v>
      </c>
      <c r="C119" s="69" t="s">
        <v>397</v>
      </c>
      <c r="D119" s="69" t="s">
        <v>191</v>
      </c>
      <c r="E119" s="70">
        <v>16372</v>
      </c>
      <c r="F119" s="92"/>
      <c r="G119" s="92"/>
      <c r="H119" s="86">
        <f t="shared" si="1"/>
        <v>16372</v>
      </c>
    </row>
    <row r="120" spans="1:8" ht="30.75" hidden="1" customHeight="1">
      <c r="A120" s="48" t="s">
        <v>15</v>
      </c>
      <c r="B120" s="69" t="s">
        <v>116</v>
      </c>
      <c r="C120" s="69" t="s">
        <v>446</v>
      </c>
      <c r="D120" s="69"/>
      <c r="E120" s="70">
        <f>E121</f>
        <v>2500</v>
      </c>
      <c r="F120" s="92"/>
      <c r="G120" s="92"/>
      <c r="H120" s="86">
        <f t="shared" si="1"/>
        <v>2500</v>
      </c>
    </row>
    <row r="121" spans="1:8" ht="32.25" hidden="1" customHeight="1">
      <c r="A121" s="48" t="s">
        <v>192</v>
      </c>
      <c r="B121" s="69" t="s">
        <v>116</v>
      </c>
      <c r="C121" s="69" t="s">
        <v>446</v>
      </c>
      <c r="D121" s="69" t="s">
        <v>191</v>
      </c>
      <c r="E121" s="70">
        <v>2500</v>
      </c>
      <c r="F121" s="92"/>
      <c r="G121" s="92"/>
      <c r="H121" s="86">
        <f t="shared" si="1"/>
        <v>2500</v>
      </c>
    </row>
    <row r="122" spans="1:8" ht="45.75" hidden="1" customHeight="1">
      <c r="A122" s="48" t="s">
        <v>587</v>
      </c>
      <c r="B122" s="68" t="s">
        <v>116</v>
      </c>
      <c r="C122" s="69" t="s">
        <v>588</v>
      </c>
      <c r="D122" s="69" t="s">
        <v>191</v>
      </c>
      <c r="E122" s="70">
        <v>45427.8</v>
      </c>
      <c r="F122" s="92"/>
      <c r="G122" s="92"/>
      <c r="H122" s="86">
        <f t="shared" si="1"/>
        <v>45427.8</v>
      </c>
    </row>
    <row r="123" spans="1:8" ht="52.5" hidden="1" customHeight="1">
      <c r="A123" s="46" t="s">
        <v>626</v>
      </c>
      <c r="B123" s="66" t="s">
        <v>116</v>
      </c>
      <c r="C123" s="67" t="s">
        <v>628</v>
      </c>
      <c r="D123" s="67"/>
      <c r="E123" s="86">
        <f>E124</f>
        <v>0</v>
      </c>
      <c r="F123" s="92"/>
      <c r="G123" s="92"/>
      <c r="H123" s="86">
        <f t="shared" si="1"/>
        <v>0</v>
      </c>
    </row>
    <row r="124" spans="1:8" ht="30" hidden="1" customHeight="1">
      <c r="A124" s="48" t="s">
        <v>627</v>
      </c>
      <c r="B124" s="68" t="s">
        <v>116</v>
      </c>
      <c r="C124" s="69" t="s">
        <v>629</v>
      </c>
      <c r="D124" s="69"/>
      <c r="E124" s="70">
        <f>E125</f>
        <v>0</v>
      </c>
      <c r="F124" s="92"/>
      <c r="G124" s="92"/>
      <c r="H124" s="86">
        <f t="shared" si="1"/>
        <v>0</v>
      </c>
    </row>
    <row r="125" spans="1:8" ht="34.5" hidden="1" customHeight="1">
      <c r="A125" s="48" t="s">
        <v>192</v>
      </c>
      <c r="B125" s="68" t="s">
        <v>116</v>
      </c>
      <c r="C125" s="69" t="s">
        <v>629</v>
      </c>
      <c r="D125" s="69" t="s">
        <v>191</v>
      </c>
      <c r="E125" s="70">
        <v>0</v>
      </c>
      <c r="F125" s="92"/>
      <c r="G125" s="92"/>
      <c r="H125" s="86">
        <f t="shared" si="1"/>
        <v>0</v>
      </c>
    </row>
    <row r="126" spans="1:8" ht="32.25" hidden="1" customHeight="1">
      <c r="A126" s="46" t="s">
        <v>51</v>
      </c>
      <c r="B126" s="67" t="s">
        <v>308</v>
      </c>
      <c r="C126" s="67"/>
      <c r="D126" s="67"/>
      <c r="E126" s="86">
        <f>SUM(E127,E132,E136,E140)</f>
        <v>6710</v>
      </c>
      <c r="F126" s="92"/>
      <c r="G126" s="92"/>
      <c r="H126" s="86">
        <f t="shared" si="1"/>
        <v>6710</v>
      </c>
    </row>
    <row r="127" spans="1:8" ht="39.75" hidden="1" customHeight="1">
      <c r="A127" s="46" t="s">
        <v>699</v>
      </c>
      <c r="B127" s="67" t="s">
        <v>308</v>
      </c>
      <c r="C127" s="67" t="s">
        <v>260</v>
      </c>
      <c r="D127" s="67"/>
      <c r="E127" s="86">
        <f>SUM(E129)</f>
        <v>5500</v>
      </c>
      <c r="F127" s="92"/>
      <c r="G127" s="92"/>
      <c r="H127" s="86">
        <f t="shared" si="1"/>
        <v>5500</v>
      </c>
    </row>
    <row r="128" spans="1:8" s="3" customFormat="1" ht="42.75" hidden="1" customHeight="1">
      <c r="A128" s="48" t="s">
        <v>381</v>
      </c>
      <c r="B128" s="69" t="s">
        <v>308</v>
      </c>
      <c r="C128" s="69" t="s">
        <v>398</v>
      </c>
      <c r="D128" s="67"/>
      <c r="E128" s="70">
        <f>SUM(E129)</f>
        <v>5500</v>
      </c>
      <c r="F128" s="178"/>
      <c r="G128" s="178"/>
      <c r="H128" s="86">
        <f t="shared" si="1"/>
        <v>5500</v>
      </c>
    </row>
    <row r="129" spans="1:11" s="3" customFormat="1" ht="27" hidden="1" customHeight="1">
      <c r="A129" s="33" t="s">
        <v>209</v>
      </c>
      <c r="B129" s="69" t="s">
        <v>308</v>
      </c>
      <c r="C129" s="69" t="s">
        <v>399</v>
      </c>
      <c r="D129" s="69"/>
      <c r="E129" s="70">
        <f>E130+E131</f>
        <v>5500</v>
      </c>
      <c r="F129" s="178"/>
      <c r="G129" s="178"/>
      <c r="H129" s="86">
        <f t="shared" si="1"/>
        <v>5500</v>
      </c>
    </row>
    <row r="130" spans="1:11" s="3" customFormat="1" ht="45.75" hidden="1" customHeight="1">
      <c r="A130" s="33" t="s">
        <v>192</v>
      </c>
      <c r="B130" s="69" t="s">
        <v>308</v>
      </c>
      <c r="C130" s="69" t="s">
        <v>399</v>
      </c>
      <c r="D130" s="69" t="s">
        <v>191</v>
      </c>
      <c r="E130" s="70">
        <v>2000</v>
      </c>
      <c r="F130" s="178"/>
      <c r="G130" s="178"/>
      <c r="H130" s="86">
        <f t="shared" si="1"/>
        <v>2000</v>
      </c>
    </row>
    <row r="131" spans="1:11" s="3" customFormat="1" ht="24" hidden="1" customHeight="1">
      <c r="A131" s="33" t="s">
        <v>700</v>
      </c>
      <c r="B131" s="69" t="s">
        <v>308</v>
      </c>
      <c r="C131" s="69" t="s">
        <v>702</v>
      </c>
      <c r="D131" s="69" t="s">
        <v>191</v>
      </c>
      <c r="E131" s="70">
        <v>3500</v>
      </c>
      <c r="F131" s="178"/>
      <c r="G131" s="178"/>
      <c r="H131" s="86">
        <f t="shared" si="1"/>
        <v>3500</v>
      </c>
    </row>
    <row r="132" spans="1:11" s="3" customFormat="1" ht="41.25" hidden="1" customHeight="1">
      <c r="A132" s="46" t="s">
        <v>526</v>
      </c>
      <c r="B132" s="67" t="s">
        <v>308</v>
      </c>
      <c r="C132" s="67" t="s">
        <v>249</v>
      </c>
      <c r="D132" s="67"/>
      <c r="E132" s="86">
        <f>SUM(E133)</f>
        <v>200</v>
      </c>
      <c r="F132" s="178"/>
      <c r="G132" s="178"/>
      <c r="H132" s="86">
        <f t="shared" si="1"/>
        <v>200</v>
      </c>
    </row>
    <row r="133" spans="1:11" s="3" customFormat="1" ht="25.5" hidden="1" customHeight="1">
      <c r="A133" s="48" t="s">
        <v>400</v>
      </c>
      <c r="B133" s="69" t="s">
        <v>308</v>
      </c>
      <c r="C133" s="69" t="s">
        <v>401</v>
      </c>
      <c r="D133" s="67"/>
      <c r="E133" s="70">
        <f>SUM(E134)</f>
        <v>200</v>
      </c>
      <c r="F133" s="178"/>
      <c r="G133" s="178"/>
      <c r="H133" s="86">
        <f t="shared" si="1"/>
        <v>200</v>
      </c>
    </row>
    <row r="134" spans="1:11" s="3" customFormat="1" ht="30.75" hidden="1" customHeight="1">
      <c r="A134" s="33" t="s">
        <v>4</v>
      </c>
      <c r="B134" s="69" t="s">
        <v>308</v>
      </c>
      <c r="C134" s="69" t="s">
        <v>402</v>
      </c>
      <c r="D134" s="69"/>
      <c r="E134" s="70">
        <f>SUM(E135)</f>
        <v>200</v>
      </c>
      <c r="F134" s="178"/>
      <c r="G134" s="178"/>
      <c r="H134" s="86">
        <f t="shared" si="1"/>
        <v>200</v>
      </c>
    </row>
    <row r="135" spans="1:11" s="3" customFormat="1" ht="40.5" hidden="1" customHeight="1">
      <c r="A135" s="47" t="s">
        <v>75</v>
      </c>
      <c r="B135" s="69" t="s">
        <v>308</v>
      </c>
      <c r="C135" s="69" t="s">
        <v>402</v>
      </c>
      <c r="D135" s="69" t="s">
        <v>484</v>
      </c>
      <c r="E135" s="70">
        <v>200</v>
      </c>
      <c r="F135" s="178"/>
      <c r="G135" s="178"/>
      <c r="H135" s="86">
        <f t="shared" si="1"/>
        <v>200</v>
      </c>
      <c r="K135" s="3">
        <v>100</v>
      </c>
    </row>
    <row r="136" spans="1:11" s="3" customFormat="1" ht="45.75" hidden="1" customHeight="1">
      <c r="A136" s="113" t="s">
        <v>705</v>
      </c>
      <c r="B136" s="67" t="s">
        <v>308</v>
      </c>
      <c r="C136" s="67" t="s">
        <v>250</v>
      </c>
      <c r="D136" s="136"/>
      <c r="E136" s="91">
        <f>SUM(E138)</f>
        <v>1000</v>
      </c>
      <c r="F136" s="178"/>
      <c r="G136" s="178"/>
      <c r="H136" s="86">
        <f t="shared" si="1"/>
        <v>1000</v>
      </c>
    </row>
    <row r="137" spans="1:11" s="3" customFormat="1" ht="42" hidden="1" customHeight="1">
      <c r="A137" s="48" t="s">
        <v>380</v>
      </c>
      <c r="B137" s="69" t="s">
        <v>308</v>
      </c>
      <c r="C137" s="69" t="s">
        <v>403</v>
      </c>
      <c r="D137" s="136"/>
      <c r="E137" s="92">
        <f>SUM(E138)</f>
        <v>1000</v>
      </c>
      <c r="F137" s="178"/>
      <c r="G137" s="178"/>
      <c r="H137" s="86">
        <f t="shared" si="1"/>
        <v>1000</v>
      </c>
    </row>
    <row r="138" spans="1:11" s="15" customFormat="1" ht="43.5" hidden="1" customHeight="1">
      <c r="A138" s="34" t="s">
        <v>730</v>
      </c>
      <c r="B138" s="69" t="s">
        <v>308</v>
      </c>
      <c r="C138" s="69" t="s">
        <v>404</v>
      </c>
      <c r="D138" s="135"/>
      <c r="E138" s="92">
        <f>SUM(E139)</f>
        <v>1000</v>
      </c>
      <c r="F138" s="91"/>
      <c r="G138" s="91"/>
      <c r="H138" s="86">
        <f t="shared" ref="H138:H201" si="2">E138+F138</f>
        <v>1000</v>
      </c>
    </row>
    <row r="139" spans="1:11" s="15" customFormat="1" ht="38.25" hidden="1" customHeight="1">
      <c r="A139" s="47" t="s">
        <v>75</v>
      </c>
      <c r="B139" s="69" t="s">
        <v>308</v>
      </c>
      <c r="C139" s="69" t="s">
        <v>404</v>
      </c>
      <c r="D139" s="69" t="s">
        <v>484</v>
      </c>
      <c r="E139" s="70">
        <v>1000</v>
      </c>
      <c r="F139" s="91"/>
      <c r="G139" s="91"/>
      <c r="H139" s="86">
        <f t="shared" si="2"/>
        <v>1000</v>
      </c>
    </row>
    <row r="140" spans="1:11" s="14" customFormat="1" ht="42.75" hidden="1" customHeight="1">
      <c r="A140" s="20" t="s">
        <v>707</v>
      </c>
      <c r="B140" s="68" t="s">
        <v>308</v>
      </c>
      <c r="C140" s="69" t="s">
        <v>518</v>
      </c>
      <c r="D140" s="69"/>
      <c r="E140" s="86">
        <f>SUM(E141)</f>
        <v>10</v>
      </c>
      <c r="F140" s="92"/>
      <c r="G140" s="92"/>
      <c r="H140" s="86">
        <f t="shared" si="2"/>
        <v>10</v>
      </c>
    </row>
    <row r="141" spans="1:11" s="3" customFormat="1" ht="33" hidden="1" customHeight="1">
      <c r="A141" s="47" t="s">
        <v>522</v>
      </c>
      <c r="B141" s="68" t="s">
        <v>308</v>
      </c>
      <c r="C141" s="69" t="s">
        <v>518</v>
      </c>
      <c r="D141" s="69"/>
      <c r="E141" s="70">
        <f>SUM(E142)</f>
        <v>10</v>
      </c>
      <c r="F141" s="178"/>
      <c r="G141" s="178"/>
      <c r="H141" s="86">
        <f t="shared" si="2"/>
        <v>10</v>
      </c>
    </row>
    <row r="142" spans="1:11" s="3" customFormat="1" ht="40.5" hidden="1" customHeight="1">
      <c r="A142" s="33" t="s">
        <v>192</v>
      </c>
      <c r="B142" s="68" t="s">
        <v>308</v>
      </c>
      <c r="C142" s="69" t="s">
        <v>518</v>
      </c>
      <c r="D142" s="69" t="s">
        <v>191</v>
      </c>
      <c r="E142" s="70">
        <v>10</v>
      </c>
      <c r="F142" s="178"/>
      <c r="G142" s="178"/>
      <c r="H142" s="86">
        <f t="shared" si="2"/>
        <v>10</v>
      </c>
    </row>
    <row r="143" spans="1:11" s="3" customFormat="1" ht="29.25" customHeight="1">
      <c r="A143" s="46" t="s">
        <v>331</v>
      </c>
      <c r="B143" s="67" t="s">
        <v>332</v>
      </c>
      <c r="C143" s="67"/>
      <c r="D143" s="67"/>
      <c r="E143" s="86">
        <f>E144+E152+E165</f>
        <v>52333.1</v>
      </c>
      <c r="F143" s="86">
        <f>F144+F152+F165</f>
        <v>3656.6</v>
      </c>
      <c r="G143" s="86">
        <f>G152</f>
        <v>10000</v>
      </c>
      <c r="H143" s="86">
        <f>E143+F143+G143</f>
        <v>65989.7</v>
      </c>
    </row>
    <row r="144" spans="1:11" s="3" customFormat="1" ht="27.75" customHeight="1">
      <c r="A144" s="46" t="s">
        <v>64</v>
      </c>
      <c r="B144" s="67" t="s">
        <v>63</v>
      </c>
      <c r="C144" s="67"/>
      <c r="D144" s="67"/>
      <c r="E144" s="86">
        <f>E145+E149</f>
        <v>14900</v>
      </c>
      <c r="F144" s="178"/>
      <c r="G144" s="178"/>
      <c r="H144" s="86">
        <f t="shared" si="2"/>
        <v>14900</v>
      </c>
    </row>
    <row r="145" spans="1:11" ht="49.5" customHeight="1">
      <c r="A145" s="46" t="s">
        <v>485</v>
      </c>
      <c r="B145" s="67" t="s">
        <v>63</v>
      </c>
      <c r="C145" s="67" t="s">
        <v>486</v>
      </c>
      <c r="D145" s="69"/>
      <c r="E145" s="86">
        <f>SUM(E146)</f>
        <v>3800</v>
      </c>
      <c r="F145" s="92"/>
      <c r="G145" s="92"/>
      <c r="H145" s="86">
        <f t="shared" si="2"/>
        <v>3800</v>
      </c>
    </row>
    <row r="146" spans="1:11" ht="39" hidden="1" customHeight="1">
      <c r="A146" s="48" t="s">
        <v>487</v>
      </c>
      <c r="B146" s="69" t="s">
        <v>63</v>
      </c>
      <c r="C146" s="69" t="s">
        <v>488</v>
      </c>
      <c r="D146" s="69"/>
      <c r="E146" s="70">
        <f>SUM(E147)</f>
        <v>3800</v>
      </c>
      <c r="F146" s="92"/>
      <c r="G146" s="92"/>
      <c r="H146" s="86">
        <f t="shared" si="2"/>
        <v>3800</v>
      </c>
    </row>
    <row r="147" spans="1:11" ht="24.75" hidden="1" customHeight="1">
      <c r="A147" s="47" t="s">
        <v>489</v>
      </c>
      <c r="B147" s="69" t="s">
        <v>63</v>
      </c>
      <c r="C147" s="69" t="s">
        <v>490</v>
      </c>
      <c r="D147" s="69"/>
      <c r="E147" s="70">
        <f>SUM(E148)</f>
        <v>3800</v>
      </c>
      <c r="F147" s="92"/>
      <c r="G147" s="92"/>
      <c r="H147" s="86">
        <f t="shared" si="2"/>
        <v>3800</v>
      </c>
    </row>
    <row r="148" spans="1:11" ht="28.5" hidden="1" customHeight="1">
      <c r="A148" s="48" t="s">
        <v>192</v>
      </c>
      <c r="B148" s="69" t="s">
        <v>63</v>
      </c>
      <c r="C148" s="69" t="s">
        <v>490</v>
      </c>
      <c r="D148" s="69" t="s">
        <v>529</v>
      </c>
      <c r="E148" s="70">
        <v>3800</v>
      </c>
      <c r="F148" s="92"/>
      <c r="G148" s="92"/>
      <c r="H148" s="86">
        <f t="shared" si="2"/>
        <v>3800</v>
      </c>
      <c r="K148">
        <v>3800</v>
      </c>
    </row>
    <row r="149" spans="1:11" ht="54.75" hidden="1" customHeight="1">
      <c r="A149" s="46" t="s">
        <v>696</v>
      </c>
      <c r="B149" s="67" t="s">
        <v>63</v>
      </c>
      <c r="C149" s="67" t="s">
        <v>264</v>
      </c>
      <c r="D149" s="67"/>
      <c r="E149" s="86">
        <f>E150</f>
        <v>11100</v>
      </c>
      <c r="F149" s="92"/>
      <c r="G149" s="92"/>
      <c r="H149" s="86">
        <f t="shared" si="2"/>
        <v>11100</v>
      </c>
    </row>
    <row r="150" spans="1:11" ht="22.5" hidden="1" customHeight="1">
      <c r="A150" s="33" t="s">
        <v>742</v>
      </c>
      <c r="B150" s="69" t="s">
        <v>63</v>
      </c>
      <c r="C150" s="69" t="s">
        <v>507</v>
      </c>
      <c r="D150" s="69"/>
      <c r="E150" s="70">
        <f>E151</f>
        <v>11100</v>
      </c>
      <c r="F150" s="92"/>
      <c r="G150" s="92"/>
      <c r="H150" s="86">
        <f t="shared" si="2"/>
        <v>11100</v>
      </c>
    </row>
    <row r="151" spans="1:11" ht="42.75" hidden="1" customHeight="1">
      <c r="A151" s="48" t="s">
        <v>192</v>
      </c>
      <c r="B151" s="69" t="s">
        <v>63</v>
      </c>
      <c r="C151" s="69" t="s">
        <v>507</v>
      </c>
      <c r="D151" s="69" t="s">
        <v>191</v>
      </c>
      <c r="E151" s="70">
        <v>11100</v>
      </c>
      <c r="F151" s="92"/>
      <c r="G151" s="92"/>
      <c r="H151" s="86">
        <f t="shared" si="2"/>
        <v>11100</v>
      </c>
      <c r="K151">
        <v>6100</v>
      </c>
    </row>
    <row r="152" spans="1:11" ht="24" customHeight="1">
      <c r="A152" s="46" t="s">
        <v>288</v>
      </c>
      <c r="B152" s="67" t="s">
        <v>333</v>
      </c>
      <c r="C152" s="67"/>
      <c r="D152" s="67"/>
      <c r="E152" s="86">
        <f>SUM(E153)</f>
        <v>16815</v>
      </c>
      <c r="F152" s="86">
        <f>SUM(F153)</f>
        <v>550</v>
      </c>
      <c r="G152" s="86">
        <f>G153</f>
        <v>10000</v>
      </c>
      <c r="H152" s="86">
        <f>E152+F152+G152</f>
        <v>27365</v>
      </c>
    </row>
    <row r="153" spans="1:11" ht="49.5" customHeight="1">
      <c r="A153" s="46" t="s">
        <v>696</v>
      </c>
      <c r="B153" s="67" t="s">
        <v>333</v>
      </c>
      <c r="C153" s="67" t="s">
        <v>264</v>
      </c>
      <c r="D153" s="67"/>
      <c r="E153" s="86">
        <f>E154</f>
        <v>16815</v>
      </c>
      <c r="F153" s="86">
        <f>F154</f>
        <v>550</v>
      </c>
      <c r="G153" s="86">
        <f>G154</f>
        <v>10000</v>
      </c>
      <c r="H153" s="86">
        <f t="shared" ref="H153:H157" si="3">E153+F153+G153</f>
        <v>27365</v>
      </c>
    </row>
    <row r="154" spans="1:11" ht="23.25" customHeight="1">
      <c r="A154" s="46" t="s">
        <v>288</v>
      </c>
      <c r="B154" s="67" t="s">
        <v>333</v>
      </c>
      <c r="C154" s="67"/>
      <c r="D154" s="67"/>
      <c r="E154" s="86">
        <f>E155</f>
        <v>16815</v>
      </c>
      <c r="F154" s="86">
        <f>F155</f>
        <v>550</v>
      </c>
      <c r="G154" s="86">
        <f>G155</f>
        <v>10000</v>
      </c>
      <c r="H154" s="86">
        <f t="shared" si="3"/>
        <v>27365</v>
      </c>
    </row>
    <row r="155" spans="1:11" ht="48" customHeight="1">
      <c r="A155" s="46" t="s">
        <v>696</v>
      </c>
      <c r="B155" s="67" t="s">
        <v>333</v>
      </c>
      <c r="C155" s="69" t="s">
        <v>264</v>
      </c>
      <c r="D155" s="67"/>
      <c r="E155" s="86">
        <f>E156+E163+E161</f>
        <v>16815</v>
      </c>
      <c r="F155" s="86">
        <f>F156+F163+F161</f>
        <v>550</v>
      </c>
      <c r="G155" s="86">
        <f>G156</f>
        <v>10000</v>
      </c>
      <c r="H155" s="86">
        <f t="shared" si="3"/>
        <v>27365</v>
      </c>
    </row>
    <row r="156" spans="1:11" ht="33.75" customHeight="1">
      <c r="A156" s="48" t="s">
        <v>502</v>
      </c>
      <c r="B156" s="101" t="s">
        <v>112</v>
      </c>
      <c r="C156" s="75" t="s">
        <v>406</v>
      </c>
      <c r="D156" s="75"/>
      <c r="E156" s="93">
        <f>E157+E158+E159+E160</f>
        <v>16315</v>
      </c>
      <c r="F156" s="93">
        <f t="shared" ref="F156" si="4">F157+F158+F159+F160</f>
        <v>550</v>
      </c>
      <c r="G156" s="93">
        <f>G157+G158</f>
        <v>10000</v>
      </c>
      <c r="H156" s="86">
        <f t="shared" si="3"/>
        <v>26865</v>
      </c>
    </row>
    <row r="157" spans="1:11" ht="27" customHeight="1">
      <c r="A157" s="52" t="s">
        <v>503</v>
      </c>
      <c r="B157" s="101" t="s">
        <v>112</v>
      </c>
      <c r="C157" s="75" t="s">
        <v>406</v>
      </c>
      <c r="D157" s="75" t="s">
        <v>191</v>
      </c>
      <c r="E157" s="93">
        <v>10815</v>
      </c>
      <c r="F157" s="92">
        <v>3550</v>
      </c>
      <c r="G157" s="92">
        <v>5500</v>
      </c>
      <c r="H157" s="86">
        <f t="shared" si="3"/>
        <v>19865</v>
      </c>
    </row>
    <row r="158" spans="1:11" ht="38.25" customHeight="1">
      <c r="A158" s="33" t="s">
        <v>192</v>
      </c>
      <c r="B158" s="101" t="s">
        <v>112</v>
      </c>
      <c r="C158" s="69" t="s">
        <v>406</v>
      </c>
      <c r="D158" s="75" t="s">
        <v>585</v>
      </c>
      <c r="E158" s="93">
        <v>3000</v>
      </c>
      <c r="F158" s="92">
        <v>-3000</v>
      </c>
      <c r="G158" s="92">
        <v>4500</v>
      </c>
      <c r="H158" s="86">
        <f t="shared" si="2"/>
        <v>0</v>
      </c>
    </row>
    <row r="159" spans="1:11" ht="44.25" customHeight="1">
      <c r="A159" s="33" t="s">
        <v>744</v>
      </c>
      <c r="B159" s="101" t="s">
        <v>112</v>
      </c>
      <c r="C159" s="69" t="s">
        <v>734</v>
      </c>
      <c r="D159" s="75" t="s">
        <v>191</v>
      </c>
      <c r="E159" s="93">
        <v>2000</v>
      </c>
      <c r="F159" s="92"/>
      <c r="G159" s="92"/>
      <c r="H159" s="86">
        <f t="shared" si="2"/>
        <v>2000</v>
      </c>
      <c r="K159">
        <v>2000</v>
      </c>
    </row>
    <row r="160" spans="1:11" ht="31.5" customHeight="1">
      <c r="A160" s="33" t="s">
        <v>735</v>
      </c>
      <c r="B160" s="101" t="s">
        <v>112</v>
      </c>
      <c r="C160" s="69" t="s">
        <v>736</v>
      </c>
      <c r="D160" s="75" t="s">
        <v>191</v>
      </c>
      <c r="E160" s="93">
        <v>500</v>
      </c>
      <c r="F160" s="92"/>
      <c r="G160" s="92"/>
      <c r="H160" s="86">
        <f t="shared" si="2"/>
        <v>500</v>
      </c>
      <c r="K160">
        <v>500</v>
      </c>
    </row>
    <row r="161" spans="1:8" ht="27.75" customHeight="1">
      <c r="A161" s="33" t="s">
        <v>209</v>
      </c>
      <c r="B161" s="101" t="s">
        <v>112</v>
      </c>
      <c r="C161" s="69" t="s">
        <v>507</v>
      </c>
      <c r="D161" s="69"/>
      <c r="E161" s="70">
        <f>E162</f>
        <v>500</v>
      </c>
      <c r="F161" s="92"/>
      <c r="G161" s="92"/>
      <c r="H161" s="86">
        <f t="shared" si="2"/>
        <v>500</v>
      </c>
    </row>
    <row r="162" spans="1:8" ht="36" customHeight="1">
      <c r="A162" s="33" t="s">
        <v>192</v>
      </c>
      <c r="B162" s="101" t="s">
        <v>112</v>
      </c>
      <c r="C162" s="69" t="s">
        <v>507</v>
      </c>
      <c r="D162" s="69" t="s">
        <v>191</v>
      </c>
      <c r="E162" s="70">
        <v>500</v>
      </c>
      <c r="F162" s="92"/>
      <c r="G162" s="92"/>
      <c r="H162" s="86">
        <f t="shared" si="2"/>
        <v>500</v>
      </c>
    </row>
    <row r="163" spans="1:8" ht="36" hidden="1" customHeight="1">
      <c r="A163" s="48" t="s">
        <v>504</v>
      </c>
      <c r="B163" s="101" t="s">
        <v>112</v>
      </c>
      <c r="C163" s="69" t="s">
        <v>564</v>
      </c>
      <c r="D163" s="69"/>
      <c r="E163" s="70">
        <f>SUM(E164)</f>
        <v>0</v>
      </c>
      <c r="F163" s="92"/>
      <c r="G163" s="92"/>
      <c r="H163" s="86">
        <f t="shared" si="2"/>
        <v>0</v>
      </c>
    </row>
    <row r="164" spans="1:8" ht="36" hidden="1" customHeight="1">
      <c r="A164" s="48" t="s">
        <v>192</v>
      </c>
      <c r="B164" s="101" t="s">
        <v>112</v>
      </c>
      <c r="C164" s="69" t="s">
        <v>506</v>
      </c>
      <c r="D164" s="69" t="s">
        <v>191</v>
      </c>
      <c r="E164" s="70">
        <v>0</v>
      </c>
      <c r="F164" s="92"/>
      <c r="G164" s="92"/>
      <c r="H164" s="86">
        <f t="shared" si="2"/>
        <v>0</v>
      </c>
    </row>
    <row r="165" spans="1:8" ht="36" customHeight="1">
      <c r="A165" s="46" t="s">
        <v>593</v>
      </c>
      <c r="B165" s="67" t="s">
        <v>592</v>
      </c>
      <c r="C165" s="69"/>
      <c r="D165" s="69"/>
      <c r="E165" s="86">
        <f>E166+E171+E173</f>
        <v>20618.099999999999</v>
      </c>
      <c r="F165" s="86">
        <f>F166+F171+F173</f>
        <v>3106.6</v>
      </c>
      <c r="G165" s="86"/>
      <c r="H165" s="86">
        <f t="shared" ref="H165" si="5">H166+H171+H173</f>
        <v>23724.7</v>
      </c>
    </row>
    <row r="166" spans="1:8" ht="47.25" customHeight="1">
      <c r="A166" s="46" t="s">
        <v>712</v>
      </c>
      <c r="B166" s="67" t="s">
        <v>592</v>
      </c>
      <c r="C166" s="67" t="s">
        <v>591</v>
      </c>
      <c r="D166" s="69"/>
      <c r="E166" s="86">
        <f>E167</f>
        <v>14168.1</v>
      </c>
      <c r="F166" s="86">
        <f>F167</f>
        <v>1482.6</v>
      </c>
      <c r="G166" s="86"/>
      <c r="H166" s="86">
        <f t="shared" si="2"/>
        <v>15650.7</v>
      </c>
    </row>
    <row r="167" spans="1:8" ht="36" customHeight="1">
      <c r="A167" s="48" t="s">
        <v>589</v>
      </c>
      <c r="B167" s="69" t="s">
        <v>592</v>
      </c>
      <c r="C167" s="69" t="s">
        <v>584</v>
      </c>
      <c r="D167" s="69"/>
      <c r="E167" s="70">
        <f>E168+E169</f>
        <v>14168.1</v>
      </c>
      <c r="F167" s="70">
        <f>F168+F169</f>
        <v>1482.6</v>
      </c>
      <c r="G167" s="70"/>
      <c r="H167" s="86">
        <f t="shared" si="2"/>
        <v>15650.7</v>
      </c>
    </row>
    <row r="168" spans="1:8" ht="36" customHeight="1">
      <c r="A168" s="48" t="s">
        <v>590</v>
      </c>
      <c r="B168" s="69" t="s">
        <v>592</v>
      </c>
      <c r="C168" s="69" t="s">
        <v>584</v>
      </c>
      <c r="D168" s="69" t="s">
        <v>191</v>
      </c>
      <c r="E168" s="70">
        <v>2210</v>
      </c>
      <c r="F168" s="92">
        <v>-1110</v>
      </c>
      <c r="G168" s="92"/>
      <c r="H168" s="86">
        <f t="shared" si="2"/>
        <v>1100</v>
      </c>
    </row>
    <row r="169" spans="1:8" ht="24" customHeight="1">
      <c r="A169" s="48" t="s">
        <v>651</v>
      </c>
      <c r="B169" s="69" t="s">
        <v>592</v>
      </c>
      <c r="C169" s="69" t="s">
        <v>584</v>
      </c>
      <c r="D169" s="69" t="s">
        <v>191</v>
      </c>
      <c r="E169" s="70">
        <v>11958.1</v>
      </c>
      <c r="F169" s="92">
        <v>2592.6</v>
      </c>
      <c r="G169" s="92"/>
      <c r="H169" s="86">
        <f t="shared" si="2"/>
        <v>14550.7</v>
      </c>
    </row>
    <row r="170" spans="1:8" ht="41.25" customHeight="1">
      <c r="A170" s="46" t="s">
        <v>696</v>
      </c>
      <c r="B170" s="101" t="s">
        <v>583</v>
      </c>
      <c r="C170" s="69" t="s">
        <v>713</v>
      </c>
      <c r="D170" s="69"/>
      <c r="E170" s="70">
        <f>E171</f>
        <v>1000</v>
      </c>
      <c r="F170" s="70">
        <f>F171</f>
        <v>560</v>
      </c>
      <c r="G170" s="70"/>
      <c r="H170" s="86">
        <f t="shared" si="2"/>
        <v>1560</v>
      </c>
    </row>
    <row r="171" spans="1:8" ht="36" customHeight="1">
      <c r="A171" s="33" t="s">
        <v>209</v>
      </c>
      <c r="B171" s="101" t="s">
        <v>583</v>
      </c>
      <c r="C171" s="69" t="s">
        <v>507</v>
      </c>
      <c r="D171" s="69"/>
      <c r="E171" s="70">
        <f>E172</f>
        <v>1000</v>
      </c>
      <c r="F171" s="70">
        <f>F172</f>
        <v>560</v>
      </c>
      <c r="G171" s="70"/>
      <c r="H171" s="86">
        <f t="shared" si="2"/>
        <v>1560</v>
      </c>
    </row>
    <row r="172" spans="1:8" ht="31.5" customHeight="1">
      <c r="A172" s="48" t="s">
        <v>192</v>
      </c>
      <c r="B172" s="101" t="s">
        <v>583</v>
      </c>
      <c r="C172" s="69" t="s">
        <v>507</v>
      </c>
      <c r="D172" s="69" t="s">
        <v>191</v>
      </c>
      <c r="E172" s="70">
        <v>1000</v>
      </c>
      <c r="F172" s="92">
        <v>560</v>
      </c>
      <c r="G172" s="92"/>
      <c r="H172" s="86">
        <f t="shared" si="2"/>
        <v>1560</v>
      </c>
    </row>
    <row r="173" spans="1:8" ht="40.5" customHeight="1">
      <c r="A173" s="46" t="s">
        <v>626</v>
      </c>
      <c r="B173" s="82" t="s">
        <v>583</v>
      </c>
      <c r="C173" s="67"/>
      <c r="D173" s="67"/>
      <c r="E173" s="86">
        <f>E174+E175</f>
        <v>5450</v>
      </c>
      <c r="F173" s="86">
        <f t="shared" ref="F173:H173" si="6">F174+F175</f>
        <v>1064</v>
      </c>
      <c r="G173" s="86"/>
      <c r="H173" s="86">
        <f t="shared" si="6"/>
        <v>6514</v>
      </c>
    </row>
    <row r="174" spans="1:8" ht="36" hidden="1" customHeight="1">
      <c r="A174" s="48" t="s">
        <v>666</v>
      </c>
      <c r="B174" s="101" t="s">
        <v>583</v>
      </c>
      <c r="C174" s="69" t="s">
        <v>631</v>
      </c>
      <c r="D174" s="69" t="s">
        <v>191</v>
      </c>
      <c r="E174" s="70">
        <v>0</v>
      </c>
      <c r="F174" s="92"/>
      <c r="G174" s="92"/>
      <c r="H174" s="86">
        <f t="shared" si="2"/>
        <v>0</v>
      </c>
    </row>
    <row r="175" spans="1:8" ht="32.25" customHeight="1">
      <c r="A175" s="48" t="s">
        <v>650</v>
      </c>
      <c r="B175" s="101" t="s">
        <v>583</v>
      </c>
      <c r="C175" s="69" t="s">
        <v>632</v>
      </c>
      <c r="D175" s="69" t="s">
        <v>191</v>
      </c>
      <c r="E175" s="70">
        <v>5450</v>
      </c>
      <c r="F175" s="92">
        <v>1064</v>
      </c>
      <c r="G175" s="92"/>
      <c r="H175" s="86">
        <f t="shared" si="2"/>
        <v>6514</v>
      </c>
    </row>
    <row r="176" spans="1:8" ht="25.5" customHeight="1">
      <c r="A176" s="43" t="s">
        <v>163</v>
      </c>
      <c r="B176" s="67" t="s">
        <v>162</v>
      </c>
      <c r="C176" s="67"/>
      <c r="D176" s="67"/>
      <c r="E176" s="86">
        <f>SUM(E177,E188,E215,E220,E203)</f>
        <v>492564</v>
      </c>
      <c r="F176" s="86">
        <f>SUM(F177,F188,F215,F220,F203)</f>
        <v>34014.315999999999</v>
      </c>
      <c r="G176" s="86">
        <f>G177+G188</f>
        <v>13348.5</v>
      </c>
      <c r="H176" s="86">
        <f>E176+F176+G176</f>
        <v>539926.81599999999</v>
      </c>
    </row>
    <row r="177" spans="1:8" ht="23.25" customHeight="1">
      <c r="A177" s="46" t="s">
        <v>290</v>
      </c>
      <c r="B177" s="67" t="s">
        <v>335</v>
      </c>
      <c r="C177" s="67"/>
      <c r="D177" s="67"/>
      <c r="E177" s="86">
        <f>SUM(E178)</f>
        <v>158631</v>
      </c>
      <c r="F177" s="92"/>
      <c r="G177" s="92">
        <f>G178</f>
        <v>3824.5</v>
      </c>
      <c r="H177" s="86">
        <f t="shared" ref="H177:H200" si="7">E177+F177+G177</f>
        <v>162455.5</v>
      </c>
    </row>
    <row r="178" spans="1:8" ht="41.25" customHeight="1">
      <c r="A178" s="113" t="s">
        <v>692</v>
      </c>
      <c r="B178" s="67" t="s">
        <v>335</v>
      </c>
      <c r="C178" s="67" t="s">
        <v>265</v>
      </c>
      <c r="D178" s="69"/>
      <c r="E178" s="86">
        <f>SUM(E179)</f>
        <v>158631</v>
      </c>
      <c r="F178" s="92"/>
      <c r="G178" s="92">
        <f>G179</f>
        <v>3824.5</v>
      </c>
      <c r="H178" s="86">
        <f t="shared" si="7"/>
        <v>162455.5</v>
      </c>
    </row>
    <row r="179" spans="1:8" ht="24.75" customHeight="1">
      <c r="A179" s="20" t="s">
        <v>14</v>
      </c>
      <c r="B179" s="67" t="s">
        <v>335</v>
      </c>
      <c r="C179" s="67" t="s">
        <v>266</v>
      </c>
      <c r="D179" s="67"/>
      <c r="E179" s="86">
        <f>SUM(E180)</f>
        <v>158631</v>
      </c>
      <c r="F179" s="92"/>
      <c r="G179" s="92">
        <f>G180</f>
        <v>3824.5</v>
      </c>
      <c r="H179" s="86">
        <f t="shared" si="7"/>
        <v>162455.5</v>
      </c>
    </row>
    <row r="180" spans="1:8" s="9" customFormat="1" ht="38.25" customHeight="1">
      <c r="A180" s="47" t="s">
        <v>384</v>
      </c>
      <c r="B180" s="69" t="s">
        <v>335</v>
      </c>
      <c r="C180" s="69" t="s">
        <v>407</v>
      </c>
      <c r="D180" s="67"/>
      <c r="E180" s="70">
        <f>SUM(E181,E184,)</f>
        <v>158631</v>
      </c>
      <c r="F180" s="179"/>
      <c r="G180" s="91">
        <f>G184</f>
        <v>3824.5</v>
      </c>
      <c r="H180" s="86">
        <f t="shared" si="7"/>
        <v>162455.5</v>
      </c>
    </row>
    <row r="181" spans="1:8" s="12" customFormat="1" ht="65.25" customHeight="1">
      <c r="A181" s="47" t="s">
        <v>274</v>
      </c>
      <c r="B181" s="69" t="s">
        <v>335</v>
      </c>
      <c r="C181" s="69" t="s">
        <v>408</v>
      </c>
      <c r="D181" s="69"/>
      <c r="E181" s="70">
        <f>E182+E183</f>
        <v>90788</v>
      </c>
      <c r="F181" s="179"/>
      <c r="G181" s="179"/>
      <c r="H181" s="86">
        <f t="shared" si="7"/>
        <v>90788</v>
      </c>
    </row>
    <row r="182" spans="1:8" s="12" customFormat="1" ht="21.75" customHeight="1">
      <c r="A182" s="33" t="s">
        <v>586</v>
      </c>
      <c r="B182" s="68" t="s">
        <v>335</v>
      </c>
      <c r="C182" s="69" t="s">
        <v>408</v>
      </c>
      <c r="D182" s="69" t="s">
        <v>539</v>
      </c>
      <c r="E182" s="70">
        <v>89856.4</v>
      </c>
      <c r="F182" s="179"/>
      <c r="G182" s="179"/>
      <c r="H182" s="86">
        <f t="shared" si="7"/>
        <v>89856.4</v>
      </c>
    </row>
    <row r="183" spans="1:8" s="12" customFormat="1" ht="20.25" customHeight="1">
      <c r="A183" s="33" t="s">
        <v>145</v>
      </c>
      <c r="B183" s="68" t="s">
        <v>335</v>
      </c>
      <c r="C183" s="67" t="s">
        <v>595</v>
      </c>
      <c r="D183" s="69" t="s">
        <v>539</v>
      </c>
      <c r="E183" s="70">
        <v>931.6</v>
      </c>
      <c r="F183" s="179"/>
      <c r="G183" s="179"/>
      <c r="H183" s="86">
        <f t="shared" si="7"/>
        <v>931.6</v>
      </c>
    </row>
    <row r="184" spans="1:8" s="12" customFormat="1" ht="43.5" customHeight="1">
      <c r="A184" s="47" t="s">
        <v>338</v>
      </c>
      <c r="B184" s="69" t="s">
        <v>335</v>
      </c>
      <c r="C184" s="69" t="s">
        <v>409</v>
      </c>
      <c r="D184" s="69"/>
      <c r="E184" s="70">
        <f>E185+E186+E187</f>
        <v>67843</v>
      </c>
      <c r="F184" s="179"/>
      <c r="G184" s="91">
        <f>G186</f>
        <v>3824.5</v>
      </c>
      <c r="H184" s="86">
        <f t="shared" si="7"/>
        <v>71667.5</v>
      </c>
    </row>
    <row r="185" spans="1:8" s="13" customFormat="1" ht="26.25" customHeight="1">
      <c r="A185" s="47" t="s">
        <v>586</v>
      </c>
      <c r="B185" s="101" t="s">
        <v>471</v>
      </c>
      <c r="C185" s="69" t="s">
        <v>409</v>
      </c>
      <c r="D185" s="69" t="s">
        <v>539</v>
      </c>
      <c r="E185" s="70">
        <v>26600</v>
      </c>
      <c r="F185" s="91"/>
      <c r="G185" s="91"/>
      <c r="H185" s="86">
        <f t="shared" si="7"/>
        <v>26600</v>
      </c>
    </row>
    <row r="186" spans="1:8" s="13" customFormat="1" ht="26.25" customHeight="1">
      <c r="A186" s="47" t="s">
        <v>145</v>
      </c>
      <c r="B186" s="101" t="s">
        <v>471</v>
      </c>
      <c r="C186" s="69" t="s">
        <v>453</v>
      </c>
      <c r="D186" s="69" t="s">
        <v>539</v>
      </c>
      <c r="E186" s="70">
        <v>30304</v>
      </c>
      <c r="F186" s="91"/>
      <c r="G186" s="91">
        <v>3824.5</v>
      </c>
      <c r="H186" s="86">
        <f t="shared" si="7"/>
        <v>34128.5</v>
      </c>
    </row>
    <row r="187" spans="1:8" s="13" customFormat="1" ht="26.25" customHeight="1">
      <c r="A187" s="33" t="s">
        <v>642</v>
      </c>
      <c r="B187" s="101" t="s">
        <v>471</v>
      </c>
      <c r="C187" s="69" t="s">
        <v>641</v>
      </c>
      <c r="D187" s="69" t="s">
        <v>539</v>
      </c>
      <c r="E187" s="114">
        <v>10939</v>
      </c>
      <c r="F187" s="91"/>
      <c r="G187" s="91"/>
      <c r="H187" s="86">
        <f t="shared" si="7"/>
        <v>10939</v>
      </c>
    </row>
    <row r="188" spans="1:8" s="13" customFormat="1" ht="21" customHeight="1">
      <c r="A188" s="43" t="s">
        <v>291</v>
      </c>
      <c r="B188" s="67" t="s">
        <v>336</v>
      </c>
      <c r="C188" s="67"/>
      <c r="D188" s="67"/>
      <c r="E188" s="86">
        <f>SUM(E189)+E202</f>
        <v>263646</v>
      </c>
      <c r="F188" s="86">
        <f>SUM(F189)+F202</f>
        <v>34014.315999999999</v>
      </c>
      <c r="G188" s="86">
        <f>G189</f>
        <v>9524</v>
      </c>
      <c r="H188" s="86">
        <f t="shared" si="7"/>
        <v>307184.31599999999</v>
      </c>
    </row>
    <row r="189" spans="1:8" s="13" customFormat="1" ht="24" customHeight="1">
      <c r="A189" s="43" t="s">
        <v>201</v>
      </c>
      <c r="B189" s="67" t="s">
        <v>336</v>
      </c>
      <c r="C189" s="67" t="s">
        <v>345</v>
      </c>
      <c r="D189" s="67"/>
      <c r="E189" s="86">
        <f>SUM(E190)+E198</f>
        <v>262646</v>
      </c>
      <c r="F189" s="86">
        <f>SUM(F190)+F198</f>
        <v>34014.315999999999</v>
      </c>
      <c r="G189" s="86">
        <f>G190</f>
        <v>9524</v>
      </c>
      <c r="H189" s="86">
        <f t="shared" si="7"/>
        <v>306184.31599999999</v>
      </c>
    </row>
    <row r="190" spans="1:8" s="13" customFormat="1" ht="47.25" customHeight="1">
      <c r="A190" s="47" t="s">
        <v>385</v>
      </c>
      <c r="B190" s="69" t="s">
        <v>336</v>
      </c>
      <c r="C190" s="69" t="s">
        <v>410</v>
      </c>
      <c r="D190" s="67"/>
      <c r="E190" s="70">
        <f>SUM(E191,E194)</f>
        <v>262646</v>
      </c>
      <c r="F190" s="70">
        <f t="shared" ref="F190" si="8">SUM(F191,F194)</f>
        <v>0</v>
      </c>
      <c r="G190" s="70">
        <f>G194</f>
        <v>9524</v>
      </c>
      <c r="H190" s="86">
        <f t="shared" si="7"/>
        <v>272170</v>
      </c>
    </row>
    <row r="191" spans="1:8" s="4" customFormat="1" ht="78" customHeight="1">
      <c r="A191" s="47" t="s">
        <v>275</v>
      </c>
      <c r="B191" s="69" t="s">
        <v>336</v>
      </c>
      <c r="C191" s="69" t="s">
        <v>411</v>
      </c>
      <c r="D191" s="69"/>
      <c r="E191" s="70">
        <f>E192+E193</f>
        <v>165851</v>
      </c>
      <c r="F191" s="91"/>
      <c r="G191" s="91"/>
      <c r="H191" s="86">
        <f t="shared" si="7"/>
        <v>165851</v>
      </c>
    </row>
    <row r="192" spans="1:8" s="4" customFormat="1" ht="25.5" customHeight="1">
      <c r="A192" s="33" t="s">
        <v>586</v>
      </c>
      <c r="B192" s="68" t="s">
        <v>336</v>
      </c>
      <c r="C192" s="69" t="s">
        <v>411</v>
      </c>
      <c r="D192" s="69" t="s">
        <v>539</v>
      </c>
      <c r="E192" s="70">
        <v>163401.4</v>
      </c>
      <c r="F192" s="91"/>
      <c r="G192" s="91"/>
      <c r="H192" s="86">
        <f t="shared" si="7"/>
        <v>163401.4</v>
      </c>
    </row>
    <row r="193" spans="1:11" s="4" customFormat="1" ht="21.75" customHeight="1">
      <c r="A193" s="33" t="s">
        <v>145</v>
      </c>
      <c r="B193" s="68" t="s">
        <v>336</v>
      </c>
      <c r="C193" s="67" t="s">
        <v>594</v>
      </c>
      <c r="D193" s="69" t="s">
        <v>539</v>
      </c>
      <c r="E193" s="70">
        <v>2449.6</v>
      </c>
      <c r="F193" s="91"/>
      <c r="G193" s="91"/>
      <c r="H193" s="86">
        <f t="shared" si="7"/>
        <v>2449.6</v>
      </c>
    </row>
    <row r="194" spans="1:11" s="4" customFormat="1" ht="45" customHeight="1">
      <c r="A194" s="47" t="s">
        <v>276</v>
      </c>
      <c r="B194" s="69" t="s">
        <v>336</v>
      </c>
      <c r="C194" s="69" t="s">
        <v>412</v>
      </c>
      <c r="D194" s="69"/>
      <c r="E194" s="70">
        <f>E195+E196+E197</f>
        <v>96795</v>
      </c>
      <c r="F194" s="91"/>
      <c r="G194" s="91">
        <f>G196</f>
        <v>9524</v>
      </c>
      <c r="H194" s="86">
        <f t="shared" si="7"/>
        <v>106319</v>
      </c>
    </row>
    <row r="195" spans="1:11" s="4" customFormat="1" ht="23.25" customHeight="1">
      <c r="A195" s="33" t="s">
        <v>586</v>
      </c>
      <c r="B195" s="68" t="s">
        <v>336</v>
      </c>
      <c r="C195" s="69" t="s">
        <v>412</v>
      </c>
      <c r="D195" s="69" t="s">
        <v>539</v>
      </c>
      <c r="E195" s="70">
        <v>43379</v>
      </c>
      <c r="F195" s="91"/>
      <c r="G195" s="91"/>
      <c r="H195" s="86">
        <f t="shared" si="7"/>
        <v>43379</v>
      </c>
    </row>
    <row r="196" spans="1:11" s="4" customFormat="1" ht="23.25" customHeight="1">
      <c r="A196" s="33" t="s">
        <v>145</v>
      </c>
      <c r="B196" s="68" t="s">
        <v>336</v>
      </c>
      <c r="C196" s="69" t="s">
        <v>559</v>
      </c>
      <c r="D196" s="69" t="s">
        <v>539</v>
      </c>
      <c r="E196" s="114">
        <v>47706</v>
      </c>
      <c r="F196" s="91"/>
      <c r="G196" s="91">
        <v>9524</v>
      </c>
      <c r="H196" s="86">
        <f t="shared" si="7"/>
        <v>57230</v>
      </c>
      <c r="K196" s="4">
        <v>300</v>
      </c>
    </row>
    <row r="197" spans="1:11" s="4" customFormat="1" ht="24.75" customHeight="1">
      <c r="A197" s="33" t="s">
        <v>642</v>
      </c>
      <c r="B197" s="68" t="s">
        <v>336</v>
      </c>
      <c r="C197" s="69" t="s">
        <v>645</v>
      </c>
      <c r="D197" s="69" t="s">
        <v>539</v>
      </c>
      <c r="E197" s="70">
        <v>5710</v>
      </c>
      <c r="F197" s="91"/>
      <c r="G197" s="91"/>
      <c r="H197" s="86">
        <f t="shared" si="7"/>
        <v>5710</v>
      </c>
    </row>
    <row r="198" spans="1:11" s="4" customFormat="1" ht="24.75" customHeight="1">
      <c r="A198" s="33" t="s">
        <v>753</v>
      </c>
      <c r="B198" s="68" t="s">
        <v>336</v>
      </c>
      <c r="C198" s="69" t="s">
        <v>754</v>
      </c>
      <c r="D198" s="69"/>
      <c r="E198" s="70"/>
      <c r="F198" s="91">
        <f>F199+F200</f>
        <v>34014.315999999999</v>
      </c>
      <c r="G198" s="91"/>
      <c r="H198" s="86">
        <f t="shared" si="7"/>
        <v>34014.315999999999</v>
      </c>
    </row>
    <row r="199" spans="1:11" s="4" customFormat="1" ht="24.75" customHeight="1">
      <c r="A199" s="34" t="s">
        <v>755</v>
      </c>
      <c r="B199" s="68" t="s">
        <v>336</v>
      </c>
      <c r="C199" s="69" t="s">
        <v>756</v>
      </c>
      <c r="D199" s="69" t="s">
        <v>606</v>
      </c>
      <c r="E199" s="70"/>
      <c r="F199" s="92">
        <v>17577</v>
      </c>
      <c r="G199" s="92"/>
      <c r="H199" s="86">
        <f t="shared" si="7"/>
        <v>17577</v>
      </c>
    </row>
    <row r="200" spans="1:11" s="4" customFormat="1" ht="29.25" customHeight="1">
      <c r="A200" s="34" t="s">
        <v>757</v>
      </c>
      <c r="B200" s="68" t="s">
        <v>336</v>
      </c>
      <c r="C200" s="69" t="s">
        <v>758</v>
      </c>
      <c r="D200" s="69" t="s">
        <v>606</v>
      </c>
      <c r="E200" s="70"/>
      <c r="F200" s="92">
        <v>16437.315999999999</v>
      </c>
      <c r="G200" s="92"/>
      <c r="H200" s="86">
        <f t="shared" si="7"/>
        <v>16437.315999999999</v>
      </c>
    </row>
    <row r="201" spans="1:11" s="4" customFormat="1" ht="39.75" customHeight="1">
      <c r="A201" s="46" t="s">
        <v>696</v>
      </c>
      <c r="B201" s="82" t="s">
        <v>615</v>
      </c>
      <c r="C201" s="67" t="s">
        <v>507</v>
      </c>
      <c r="D201" s="67" t="s">
        <v>191</v>
      </c>
      <c r="E201" s="86">
        <f>E202</f>
        <v>1000</v>
      </c>
      <c r="F201" s="91"/>
      <c r="G201" s="91"/>
      <c r="H201" s="86">
        <f t="shared" si="2"/>
        <v>1000</v>
      </c>
    </row>
    <row r="202" spans="1:11" s="4" customFormat="1" ht="29.25" customHeight="1">
      <c r="A202" s="33" t="s">
        <v>209</v>
      </c>
      <c r="B202" s="101" t="s">
        <v>615</v>
      </c>
      <c r="C202" s="69" t="s">
        <v>507</v>
      </c>
      <c r="D202" s="69" t="s">
        <v>191</v>
      </c>
      <c r="E202" s="70">
        <v>1000</v>
      </c>
      <c r="F202" s="91"/>
      <c r="G202" s="91"/>
      <c r="H202" s="86">
        <f t="shared" ref="H202:H265" si="9">E202+F202</f>
        <v>1000</v>
      </c>
    </row>
    <row r="203" spans="1:11" s="4" customFormat="1" ht="24.75" customHeight="1">
      <c r="A203" s="46" t="s">
        <v>470</v>
      </c>
      <c r="B203" s="67" t="s">
        <v>467</v>
      </c>
      <c r="C203" s="69"/>
      <c r="D203" s="69"/>
      <c r="E203" s="86">
        <f>SUM(E204,E209)</f>
        <v>58453</v>
      </c>
      <c r="F203" s="91"/>
      <c r="G203" s="91"/>
      <c r="H203" s="86">
        <f t="shared" si="9"/>
        <v>58453</v>
      </c>
    </row>
    <row r="204" spans="1:11" s="4" customFormat="1" ht="39.75" hidden="1" customHeight="1">
      <c r="A204" s="43" t="s">
        <v>714</v>
      </c>
      <c r="B204" s="67" t="s">
        <v>467</v>
      </c>
      <c r="C204" s="67" t="s">
        <v>343</v>
      </c>
      <c r="D204" s="69"/>
      <c r="E204" s="86">
        <f>SUM(E205)</f>
        <v>20169</v>
      </c>
      <c r="F204" s="91"/>
      <c r="G204" s="91"/>
      <c r="H204" s="86">
        <f t="shared" si="9"/>
        <v>20169</v>
      </c>
    </row>
    <row r="205" spans="1:11" ht="30.75" hidden="1" customHeight="1">
      <c r="A205" s="33" t="s">
        <v>5</v>
      </c>
      <c r="B205" s="69" t="s">
        <v>467</v>
      </c>
      <c r="C205" s="69" t="s">
        <v>344</v>
      </c>
      <c r="D205" s="69"/>
      <c r="E205" s="70">
        <f>SUM(E206)</f>
        <v>20169</v>
      </c>
      <c r="F205" s="92"/>
      <c r="G205" s="92"/>
      <c r="H205" s="86">
        <f t="shared" si="9"/>
        <v>20169</v>
      </c>
    </row>
    <row r="206" spans="1:11" ht="24" hidden="1" customHeight="1">
      <c r="A206" s="47" t="s">
        <v>440</v>
      </c>
      <c r="B206" s="69" t="s">
        <v>467</v>
      </c>
      <c r="C206" s="69" t="s">
        <v>441</v>
      </c>
      <c r="D206" s="69"/>
      <c r="E206" s="70">
        <f>SUM(E207)</f>
        <v>20169</v>
      </c>
      <c r="F206" s="92"/>
      <c r="G206" s="92"/>
      <c r="H206" s="86">
        <f t="shared" si="9"/>
        <v>20169</v>
      </c>
    </row>
    <row r="207" spans="1:11" s="9" customFormat="1" ht="33.75" hidden="1" customHeight="1">
      <c r="A207" s="33" t="s">
        <v>6</v>
      </c>
      <c r="B207" s="69" t="s">
        <v>467</v>
      </c>
      <c r="C207" s="69" t="s">
        <v>442</v>
      </c>
      <c r="D207" s="69"/>
      <c r="E207" s="70">
        <f>SUM(E208)</f>
        <v>20169</v>
      </c>
      <c r="F207" s="179"/>
      <c r="G207" s="179"/>
      <c r="H207" s="86">
        <f t="shared" si="9"/>
        <v>20169</v>
      </c>
    </row>
    <row r="208" spans="1:11" s="4" customFormat="1" ht="23.25" hidden="1" customHeight="1">
      <c r="A208" s="33" t="s">
        <v>145</v>
      </c>
      <c r="B208" s="69" t="s">
        <v>467</v>
      </c>
      <c r="C208" s="69" t="s">
        <v>442</v>
      </c>
      <c r="D208" s="69" t="s">
        <v>539</v>
      </c>
      <c r="E208" s="70">
        <v>20169</v>
      </c>
      <c r="F208" s="91"/>
      <c r="G208" s="91"/>
      <c r="H208" s="86">
        <f t="shared" si="9"/>
        <v>20169</v>
      </c>
    </row>
    <row r="209" spans="1:8" s="4" customFormat="1" ht="36.75" hidden="1" customHeight="1">
      <c r="A209" s="46" t="s">
        <v>202</v>
      </c>
      <c r="B209" s="67" t="s">
        <v>467</v>
      </c>
      <c r="C209" s="67" t="s">
        <v>346</v>
      </c>
      <c r="D209" s="67"/>
      <c r="E209" s="86">
        <f>SUM(E210)</f>
        <v>38284</v>
      </c>
      <c r="F209" s="91"/>
      <c r="G209" s="91"/>
      <c r="H209" s="86">
        <f t="shared" si="9"/>
        <v>38284</v>
      </c>
    </row>
    <row r="210" spans="1:8" s="4" customFormat="1" ht="36.75" hidden="1" customHeight="1">
      <c r="A210" s="48" t="s">
        <v>373</v>
      </c>
      <c r="B210" s="69" t="s">
        <v>467</v>
      </c>
      <c r="C210" s="69" t="s">
        <v>413</v>
      </c>
      <c r="D210" s="67"/>
      <c r="E210" s="70">
        <f>E211+E213</f>
        <v>38284</v>
      </c>
      <c r="F210" s="91"/>
      <c r="G210" s="91"/>
      <c r="H210" s="86">
        <f t="shared" si="9"/>
        <v>38284</v>
      </c>
    </row>
    <row r="211" spans="1:8" s="4" customFormat="1" ht="30.75" hidden="1" customHeight="1">
      <c r="A211" s="47" t="s">
        <v>546</v>
      </c>
      <c r="B211" s="69" t="s">
        <v>467</v>
      </c>
      <c r="C211" s="69" t="s">
        <v>414</v>
      </c>
      <c r="D211" s="69"/>
      <c r="E211" s="70">
        <f>E212</f>
        <v>19390</v>
      </c>
      <c r="F211" s="91"/>
      <c r="G211" s="91"/>
      <c r="H211" s="86">
        <f t="shared" si="9"/>
        <v>19390</v>
      </c>
    </row>
    <row r="212" spans="1:8" s="4" customFormat="1" ht="30.75" hidden="1" customHeight="1">
      <c r="A212" s="33" t="s">
        <v>145</v>
      </c>
      <c r="B212" s="69" t="s">
        <v>467</v>
      </c>
      <c r="C212" s="69" t="s">
        <v>414</v>
      </c>
      <c r="D212" s="69" t="s">
        <v>144</v>
      </c>
      <c r="E212" s="70">
        <v>19390</v>
      </c>
      <c r="F212" s="91"/>
      <c r="G212" s="91"/>
      <c r="H212" s="86">
        <f t="shared" si="9"/>
        <v>19390</v>
      </c>
    </row>
    <row r="213" spans="1:8" s="4" customFormat="1" ht="26.25" hidden="1" customHeight="1">
      <c r="A213" s="47" t="s">
        <v>545</v>
      </c>
      <c r="B213" s="69" t="s">
        <v>467</v>
      </c>
      <c r="C213" s="69" t="s">
        <v>540</v>
      </c>
      <c r="D213" s="69"/>
      <c r="E213" s="70">
        <f>SUM(E214)</f>
        <v>18894</v>
      </c>
      <c r="F213" s="91"/>
      <c r="G213" s="91"/>
      <c r="H213" s="86">
        <f t="shared" si="9"/>
        <v>18894</v>
      </c>
    </row>
    <row r="214" spans="1:8" s="4" customFormat="1" ht="27.75" hidden="1" customHeight="1">
      <c r="A214" s="33" t="s">
        <v>145</v>
      </c>
      <c r="B214" s="69" t="s">
        <v>467</v>
      </c>
      <c r="C214" s="69" t="s">
        <v>540</v>
      </c>
      <c r="D214" s="69" t="s">
        <v>539</v>
      </c>
      <c r="E214" s="70">
        <v>18894</v>
      </c>
      <c r="F214" s="91"/>
      <c r="G214" s="91"/>
      <c r="H214" s="86">
        <f t="shared" si="9"/>
        <v>18894</v>
      </c>
    </row>
    <row r="215" spans="1:8" s="4" customFormat="1" ht="30.75" hidden="1" customHeight="1">
      <c r="A215" s="46" t="s">
        <v>292</v>
      </c>
      <c r="B215" s="67" t="s">
        <v>95</v>
      </c>
      <c r="C215" s="67"/>
      <c r="D215" s="67"/>
      <c r="E215" s="86">
        <f>SUM(E216)</f>
        <v>600</v>
      </c>
      <c r="F215" s="91"/>
      <c r="G215" s="91"/>
      <c r="H215" s="86">
        <f t="shared" si="9"/>
        <v>600</v>
      </c>
    </row>
    <row r="216" spans="1:8" s="4" customFormat="1" ht="39" hidden="1" customHeight="1">
      <c r="A216" s="113" t="s">
        <v>465</v>
      </c>
      <c r="B216" s="67" t="s">
        <v>95</v>
      </c>
      <c r="C216" s="67" t="s">
        <v>347</v>
      </c>
      <c r="D216" s="67"/>
      <c r="E216" s="86">
        <f>SUM(E218)</f>
        <v>600</v>
      </c>
      <c r="F216" s="91"/>
      <c r="G216" s="91"/>
      <c r="H216" s="86">
        <f t="shared" si="9"/>
        <v>600</v>
      </c>
    </row>
    <row r="217" spans="1:8" s="10" customFormat="1" ht="36" hidden="1" customHeight="1">
      <c r="A217" s="34" t="s">
        <v>415</v>
      </c>
      <c r="B217" s="69" t="s">
        <v>95</v>
      </c>
      <c r="C217" s="69" t="s">
        <v>425</v>
      </c>
      <c r="D217" s="67"/>
      <c r="E217" s="70">
        <f>E218</f>
        <v>600</v>
      </c>
      <c r="F217" s="92"/>
      <c r="G217" s="92"/>
      <c r="H217" s="86">
        <f t="shared" si="9"/>
        <v>600</v>
      </c>
    </row>
    <row r="218" spans="1:8" s="10" customFormat="1" ht="31.5" hidden="1" customHeight="1">
      <c r="A218" s="48" t="s">
        <v>11</v>
      </c>
      <c r="B218" s="69" t="s">
        <v>95</v>
      </c>
      <c r="C218" s="69" t="s">
        <v>416</v>
      </c>
      <c r="D218" s="69"/>
      <c r="E218" s="70">
        <f>SUM(E219)</f>
        <v>600</v>
      </c>
      <c r="F218" s="92"/>
      <c r="G218" s="92"/>
      <c r="H218" s="86">
        <f t="shared" si="9"/>
        <v>600</v>
      </c>
    </row>
    <row r="219" spans="1:8" s="10" customFormat="1" ht="34.5" hidden="1" customHeight="1">
      <c r="A219" s="33" t="s">
        <v>192</v>
      </c>
      <c r="B219" s="69" t="s">
        <v>95</v>
      </c>
      <c r="C219" s="69" t="s">
        <v>416</v>
      </c>
      <c r="D219" s="69" t="s">
        <v>191</v>
      </c>
      <c r="E219" s="70">
        <v>600</v>
      </c>
      <c r="F219" s="92"/>
      <c r="G219" s="92"/>
      <c r="H219" s="86">
        <f t="shared" si="9"/>
        <v>600</v>
      </c>
    </row>
    <row r="220" spans="1:8" ht="27" hidden="1" customHeight="1">
      <c r="A220" s="46" t="s">
        <v>77</v>
      </c>
      <c r="B220" s="67" t="s">
        <v>53</v>
      </c>
      <c r="C220" s="67"/>
      <c r="D220" s="67"/>
      <c r="E220" s="86">
        <f>SUM(E226,E223)</f>
        <v>11234</v>
      </c>
      <c r="F220" s="92"/>
      <c r="G220" s="92"/>
      <c r="H220" s="86">
        <f t="shared" si="9"/>
        <v>11234</v>
      </c>
    </row>
    <row r="221" spans="1:8" ht="47.25" hidden="1" customHeight="1">
      <c r="A221" s="46" t="s">
        <v>693</v>
      </c>
      <c r="B221" s="67" t="s">
        <v>53</v>
      </c>
      <c r="C221" s="67" t="s">
        <v>348</v>
      </c>
      <c r="D221" s="67"/>
      <c r="E221" s="86">
        <f>SUM(E223)</f>
        <v>8125</v>
      </c>
      <c r="F221" s="92"/>
      <c r="G221" s="92"/>
      <c r="H221" s="86">
        <f t="shared" si="9"/>
        <v>8125</v>
      </c>
    </row>
    <row r="222" spans="1:8" ht="34.5" hidden="1" customHeight="1">
      <c r="A222" s="48" t="s">
        <v>417</v>
      </c>
      <c r="B222" s="69" t="s">
        <v>53</v>
      </c>
      <c r="C222" s="69" t="s">
        <v>418</v>
      </c>
      <c r="D222" s="69"/>
      <c r="E222" s="70">
        <f>SUM(E223)</f>
        <v>8125</v>
      </c>
      <c r="F222" s="92"/>
      <c r="G222" s="92"/>
      <c r="H222" s="86">
        <f t="shared" si="9"/>
        <v>8125</v>
      </c>
    </row>
    <row r="223" spans="1:8" ht="54.75" hidden="1" customHeight="1">
      <c r="A223" s="48" t="s">
        <v>203</v>
      </c>
      <c r="B223" s="69" t="s">
        <v>53</v>
      </c>
      <c r="C223" s="69" t="s">
        <v>418</v>
      </c>
      <c r="D223" s="69"/>
      <c r="E223" s="70">
        <f>SUM(E224:E225)</f>
        <v>8125</v>
      </c>
      <c r="F223" s="92"/>
      <c r="G223" s="92"/>
      <c r="H223" s="86">
        <f t="shared" si="9"/>
        <v>8125</v>
      </c>
    </row>
    <row r="224" spans="1:8" ht="33" hidden="1" customHeight="1">
      <c r="A224" s="47" t="s">
        <v>146</v>
      </c>
      <c r="B224" s="69" t="s">
        <v>53</v>
      </c>
      <c r="C224" s="69" t="s">
        <v>418</v>
      </c>
      <c r="D224" s="69" t="s">
        <v>143</v>
      </c>
      <c r="E224" s="70">
        <v>6035</v>
      </c>
      <c r="F224" s="92"/>
      <c r="G224" s="92"/>
      <c r="H224" s="86">
        <f t="shared" si="9"/>
        <v>6035</v>
      </c>
    </row>
    <row r="225" spans="1:8" ht="37.5" hidden="1" customHeight="1">
      <c r="A225" s="48" t="s">
        <v>192</v>
      </c>
      <c r="B225" s="69" t="s">
        <v>53</v>
      </c>
      <c r="C225" s="69" t="s">
        <v>418</v>
      </c>
      <c r="D225" s="69" t="s">
        <v>191</v>
      </c>
      <c r="E225" s="70">
        <v>2090</v>
      </c>
      <c r="F225" s="92"/>
      <c r="G225" s="92"/>
      <c r="H225" s="86">
        <f t="shared" si="9"/>
        <v>2090</v>
      </c>
    </row>
    <row r="226" spans="1:8" ht="28.5" hidden="1" customHeight="1">
      <c r="A226" s="46" t="s">
        <v>270</v>
      </c>
      <c r="B226" s="67" t="s">
        <v>53</v>
      </c>
      <c r="C226" s="67" t="s">
        <v>350</v>
      </c>
      <c r="D226" s="67"/>
      <c r="E226" s="86">
        <f>SUM(E227)</f>
        <v>3109</v>
      </c>
      <c r="F226" s="92"/>
      <c r="G226" s="92"/>
      <c r="H226" s="86">
        <f t="shared" si="9"/>
        <v>3109</v>
      </c>
    </row>
    <row r="227" spans="1:8" ht="33" hidden="1" customHeight="1">
      <c r="A227" s="33" t="s">
        <v>32</v>
      </c>
      <c r="B227" s="69" t="s">
        <v>53</v>
      </c>
      <c r="C227" s="69" t="s">
        <v>351</v>
      </c>
      <c r="D227" s="69"/>
      <c r="E227" s="70">
        <f>SUM(E230,E228)</f>
        <v>3109</v>
      </c>
      <c r="F227" s="92"/>
      <c r="G227" s="92"/>
      <c r="H227" s="86">
        <f t="shared" si="9"/>
        <v>3109</v>
      </c>
    </row>
    <row r="228" spans="1:8" ht="41.25" hidden="1" customHeight="1">
      <c r="A228" s="48" t="s">
        <v>194</v>
      </c>
      <c r="B228" s="69" t="s">
        <v>53</v>
      </c>
      <c r="C228" s="69" t="s">
        <v>352</v>
      </c>
      <c r="D228" s="69"/>
      <c r="E228" s="70">
        <f>SUM(E229)</f>
        <v>2599</v>
      </c>
      <c r="F228" s="92"/>
      <c r="G228" s="92"/>
      <c r="H228" s="86">
        <f t="shared" si="9"/>
        <v>2599</v>
      </c>
    </row>
    <row r="229" spans="1:8" ht="39" hidden="1" customHeight="1">
      <c r="A229" s="48" t="s">
        <v>196</v>
      </c>
      <c r="B229" s="69" t="s">
        <v>53</v>
      </c>
      <c r="C229" s="69" t="s">
        <v>352</v>
      </c>
      <c r="D229" s="69" t="s">
        <v>195</v>
      </c>
      <c r="E229" s="70">
        <v>2599</v>
      </c>
      <c r="F229" s="92"/>
      <c r="G229" s="92"/>
      <c r="H229" s="86">
        <f t="shared" si="9"/>
        <v>2599</v>
      </c>
    </row>
    <row r="230" spans="1:8" ht="33" hidden="1" customHeight="1">
      <c r="A230" s="48" t="s">
        <v>175</v>
      </c>
      <c r="B230" s="69" t="s">
        <v>53</v>
      </c>
      <c r="C230" s="69" t="s">
        <v>353</v>
      </c>
      <c r="D230" s="69"/>
      <c r="E230" s="70">
        <f>SUM(E231)</f>
        <v>510</v>
      </c>
      <c r="F230" s="92"/>
      <c r="G230" s="92"/>
      <c r="H230" s="86">
        <f t="shared" si="9"/>
        <v>510</v>
      </c>
    </row>
    <row r="231" spans="1:8" ht="36.75" hidden="1" customHeight="1">
      <c r="A231" s="48" t="s">
        <v>192</v>
      </c>
      <c r="B231" s="69" t="s">
        <v>53</v>
      </c>
      <c r="C231" s="69" t="s">
        <v>353</v>
      </c>
      <c r="D231" s="69" t="s">
        <v>191</v>
      </c>
      <c r="E231" s="70">
        <v>510</v>
      </c>
      <c r="F231" s="92"/>
      <c r="G231" s="92"/>
      <c r="H231" s="86">
        <f t="shared" si="9"/>
        <v>510</v>
      </c>
    </row>
    <row r="232" spans="1:8" ht="28.5" customHeight="1">
      <c r="A232" s="46" t="s">
        <v>100</v>
      </c>
      <c r="B232" s="67" t="s">
        <v>101</v>
      </c>
      <c r="C232" s="67"/>
      <c r="D232" s="67"/>
      <c r="E232" s="86">
        <f>E233+E257</f>
        <v>64286.899999999994</v>
      </c>
      <c r="F232" s="86">
        <f t="shared" ref="F232" si="10">F233+F257</f>
        <v>-635.73</v>
      </c>
      <c r="G232" s="86">
        <f>G233</f>
        <v>951.7</v>
      </c>
      <c r="H232" s="86">
        <f>E232+F232+G232</f>
        <v>64602.869999999988</v>
      </c>
    </row>
    <row r="233" spans="1:8" ht="29.25" customHeight="1">
      <c r="A233" s="46" t="s">
        <v>289</v>
      </c>
      <c r="B233" s="67" t="s">
        <v>102</v>
      </c>
      <c r="C233" s="67"/>
      <c r="D233" s="67"/>
      <c r="E233" s="86">
        <f>E234+E255</f>
        <v>56593.2</v>
      </c>
      <c r="F233" s="86">
        <f t="shared" ref="F233" si="11">F234+F255</f>
        <v>-311.89999999999998</v>
      </c>
      <c r="G233" s="86">
        <f>G234</f>
        <v>951.7</v>
      </c>
      <c r="H233" s="86">
        <f t="shared" ref="H233:H245" si="12">E233+F233+G233</f>
        <v>57232.999999999993</v>
      </c>
    </row>
    <row r="234" spans="1:8" ht="39" customHeight="1">
      <c r="A234" s="43" t="s">
        <v>714</v>
      </c>
      <c r="B234" s="67" t="s">
        <v>102</v>
      </c>
      <c r="C234" s="67" t="s">
        <v>343</v>
      </c>
      <c r="D234" s="67"/>
      <c r="E234" s="86">
        <f>E235</f>
        <v>55593.2</v>
      </c>
      <c r="F234" s="86">
        <f>F235</f>
        <v>-311.39999999999998</v>
      </c>
      <c r="G234" s="86">
        <f>G235</f>
        <v>951.7</v>
      </c>
      <c r="H234" s="86">
        <f t="shared" si="12"/>
        <v>56233.499999999993</v>
      </c>
    </row>
    <row r="235" spans="1:8" ht="33.75" customHeight="1">
      <c r="A235" s="43" t="s">
        <v>7</v>
      </c>
      <c r="B235" s="67" t="s">
        <v>102</v>
      </c>
      <c r="C235" s="67" t="s">
        <v>354</v>
      </c>
      <c r="D235" s="67"/>
      <c r="E235" s="86">
        <f>E236+E246+E249</f>
        <v>55593.2</v>
      </c>
      <c r="F235" s="86">
        <f>F236+F246+F249</f>
        <v>-311.39999999999998</v>
      </c>
      <c r="G235" s="86">
        <f>G236</f>
        <v>951.7</v>
      </c>
      <c r="H235" s="86">
        <f t="shared" si="12"/>
        <v>56233.499999999993</v>
      </c>
    </row>
    <row r="236" spans="1:8" ht="28.5" customHeight="1">
      <c r="A236" s="43" t="s">
        <v>437</v>
      </c>
      <c r="B236" s="67" t="s">
        <v>102</v>
      </c>
      <c r="C236" s="67" t="s">
        <v>431</v>
      </c>
      <c r="D236" s="67"/>
      <c r="E236" s="86">
        <f>SUM(E237,E239)</f>
        <v>35193.199999999997</v>
      </c>
      <c r="F236" s="86">
        <f>SUM(F237,F239)+F241</f>
        <v>-311.39999999999998</v>
      </c>
      <c r="G236" s="86">
        <f>G243</f>
        <v>951.7</v>
      </c>
      <c r="H236" s="86">
        <f t="shared" si="12"/>
        <v>35833.499999999993</v>
      </c>
    </row>
    <row r="237" spans="1:8" ht="39.75" customHeight="1">
      <c r="A237" s="47" t="s">
        <v>277</v>
      </c>
      <c r="B237" s="69" t="s">
        <v>102</v>
      </c>
      <c r="C237" s="69" t="s">
        <v>438</v>
      </c>
      <c r="D237" s="67"/>
      <c r="E237" s="70">
        <f>SUM(E238)</f>
        <v>27781.8</v>
      </c>
      <c r="F237" s="92"/>
      <c r="G237" s="92"/>
      <c r="H237" s="70">
        <f t="shared" si="12"/>
        <v>27781.8</v>
      </c>
    </row>
    <row r="238" spans="1:8" ht="20.25" customHeight="1">
      <c r="A238" s="33" t="s">
        <v>145</v>
      </c>
      <c r="B238" s="69" t="s">
        <v>102</v>
      </c>
      <c r="C238" s="69" t="s">
        <v>438</v>
      </c>
      <c r="D238" s="69" t="s">
        <v>539</v>
      </c>
      <c r="E238" s="70">
        <v>27781.8</v>
      </c>
      <c r="F238" s="92"/>
      <c r="G238" s="92"/>
      <c r="H238" s="70">
        <f t="shared" si="12"/>
        <v>27781.8</v>
      </c>
    </row>
    <row r="239" spans="1:8" ht="33" customHeight="1">
      <c r="A239" s="33" t="s">
        <v>8</v>
      </c>
      <c r="B239" s="69" t="s">
        <v>102</v>
      </c>
      <c r="C239" s="69" t="s">
        <v>439</v>
      </c>
      <c r="D239" s="67"/>
      <c r="E239" s="70">
        <f>SUM(E240)+E241</f>
        <v>7411.4</v>
      </c>
      <c r="F239" s="92"/>
      <c r="G239" s="92"/>
      <c r="H239" s="70">
        <f t="shared" si="12"/>
        <v>7411.4</v>
      </c>
    </row>
    <row r="240" spans="1:8" ht="19.5" customHeight="1">
      <c r="A240" s="33" t="s">
        <v>145</v>
      </c>
      <c r="B240" s="68" t="s">
        <v>102</v>
      </c>
      <c r="C240" s="69" t="s">
        <v>439</v>
      </c>
      <c r="D240" s="69" t="s">
        <v>539</v>
      </c>
      <c r="E240" s="70">
        <v>7100</v>
      </c>
      <c r="F240" s="92"/>
      <c r="G240" s="92"/>
      <c r="H240" s="70">
        <f t="shared" si="12"/>
        <v>7100</v>
      </c>
    </row>
    <row r="241" spans="1:8" ht="21.75" customHeight="1">
      <c r="A241" s="28" t="s">
        <v>886</v>
      </c>
      <c r="B241" s="68" t="s">
        <v>102</v>
      </c>
      <c r="C241" s="69"/>
      <c r="D241" s="69"/>
      <c r="E241" s="70">
        <f>E242+E243+E244+E245</f>
        <v>311.39999999999998</v>
      </c>
      <c r="F241" s="70">
        <f>F242+F243+F244+F245</f>
        <v>-311.39999999999998</v>
      </c>
      <c r="G241" s="70"/>
      <c r="H241" s="70">
        <f t="shared" si="12"/>
        <v>0</v>
      </c>
    </row>
    <row r="242" spans="1:8" ht="24" customHeight="1">
      <c r="A242" s="33" t="s">
        <v>651</v>
      </c>
      <c r="B242" s="68" t="s">
        <v>102</v>
      </c>
      <c r="C242" s="69" t="s">
        <v>634</v>
      </c>
      <c r="D242" s="69" t="s">
        <v>606</v>
      </c>
      <c r="E242" s="70">
        <v>311.39999999999998</v>
      </c>
      <c r="F242" s="92">
        <v>-311.39999999999998</v>
      </c>
      <c r="G242" s="92"/>
      <c r="H242" s="70">
        <f t="shared" si="12"/>
        <v>0</v>
      </c>
    </row>
    <row r="243" spans="1:8" ht="35.25" customHeight="1">
      <c r="A243" s="28" t="s">
        <v>885</v>
      </c>
      <c r="B243" s="68" t="s">
        <v>102</v>
      </c>
      <c r="C243" s="69"/>
      <c r="D243" s="69"/>
      <c r="E243" s="70"/>
      <c r="F243" s="92"/>
      <c r="G243" s="92">
        <f>G244+G245</f>
        <v>951.7</v>
      </c>
      <c r="H243" s="70">
        <f t="shared" si="12"/>
        <v>951.7</v>
      </c>
    </row>
    <row r="244" spans="1:8" ht="35.25" customHeight="1">
      <c r="A244" s="33" t="s">
        <v>651</v>
      </c>
      <c r="B244" s="68" t="s">
        <v>102</v>
      </c>
      <c r="C244" s="69" t="s">
        <v>643</v>
      </c>
      <c r="D244" s="69" t="s">
        <v>606</v>
      </c>
      <c r="E244" s="70"/>
      <c r="F244" s="92"/>
      <c r="G244" s="92">
        <v>942.2</v>
      </c>
      <c r="H244" s="70">
        <f t="shared" si="12"/>
        <v>942.2</v>
      </c>
    </row>
    <row r="245" spans="1:8" ht="35.25" customHeight="1">
      <c r="A245" s="33" t="s">
        <v>604</v>
      </c>
      <c r="B245" s="68" t="s">
        <v>102</v>
      </c>
      <c r="C245" s="69" t="s">
        <v>644</v>
      </c>
      <c r="D245" s="69" t="s">
        <v>606</v>
      </c>
      <c r="E245" s="70"/>
      <c r="F245" s="92"/>
      <c r="G245" s="92">
        <v>9.5</v>
      </c>
      <c r="H245" s="70">
        <f t="shared" si="12"/>
        <v>9.5</v>
      </c>
    </row>
    <row r="246" spans="1:8" ht="24.75" customHeight="1">
      <c r="A246" s="43" t="s">
        <v>436</v>
      </c>
      <c r="B246" s="67" t="s">
        <v>102</v>
      </c>
      <c r="C246" s="67" t="s">
        <v>432</v>
      </c>
      <c r="D246" s="69"/>
      <c r="E246" s="86">
        <f>E247</f>
        <v>4800</v>
      </c>
      <c r="F246" s="92"/>
      <c r="G246" s="92"/>
      <c r="H246" s="86">
        <f t="shared" si="9"/>
        <v>4800</v>
      </c>
    </row>
    <row r="247" spans="1:8" ht="23.25" customHeight="1">
      <c r="A247" s="33" t="s">
        <v>9</v>
      </c>
      <c r="B247" s="69" t="s">
        <v>102</v>
      </c>
      <c r="C247" s="69" t="s">
        <v>445</v>
      </c>
      <c r="D247" s="67"/>
      <c r="E247" s="70">
        <f>SUM(E248)</f>
        <v>4800</v>
      </c>
      <c r="F247" s="92"/>
      <c r="G247" s="92"/>
      <c r="H247" s="86">
        <f t="shared" si="9"/>
        <v>4800</v>
      </c>
    </row>
    <row r="248" spans="1:8" ht="27" customHeight="1">
      <c r="A248" s="33" t="s">
        <v>145</v>
      </c>
      <c r="B248" s="69" t="s">
        <v>102</v>
      </c>
      <c r="C248" s="69" t="s">
        <v>445</v>
      </c>
      <c r="D248" s="69" t="s">
        <v>539</v>
      </c>
      <c r="E248" s="70">
        <v>4800</v>
      </c>
      <c r="F248" s="92"/>
      <c r="G248" s="92"/>
      <c r="H248" s="86">
        <f t="shared" si="9"/>
        <v>4800</v>
      </c>
    </row>
    <row r="249" spans="1:8" ht="36" customHeight="1">
      <c r="A249" s="43" t="s">
        <v>433</v>
      </c>
      <c r="B249" s="67" t="s">
        <v>102</v>
      </c>
      <c r="C249" s="67" t="s">
        <v>435</v>
      </c>
      <c r="D249" s="69"/>
      <c r="E249" s="86">
        <f>E250</f>
        <v>15600</v>
      </c>
      <c r="F249" s="92"/>
      <c r="G249" s="92"/>
      <c r="H249" s="86">
        <f t="shared" si="9"/>
        <v>15600</v>
      </c>
    </row>
    <row r="250" spans="1:8" s="11" customFormat="1" ht="28.5" customHeight="1">
      <c r="A250" s="33" t="s">
        <v>10</v>
      </c>
      <c r="B250" s="69" t="s">
        <v>102</v>
      </c>
      <c r="C250" s="69" t="s">
        <v>434</v>
      </c>
      <c r="D250" s="67"/>
      <c r="E250" s="70">
        <f>SUM(E251)+E252</f>
        <v>15600</v>
      </c>
      <c r="F250" s="91"/>
      <c r="G250" s="91"/>
      <c r="H250" s="86">
        <f t="shared" si="9"/>
        <v>15600</v>
      </c>
    </row>
    <row r="251" spans="1:8" ht="32.25" customHeight="1">
      <c r="A251" s="33" t="s">
        <v>145</v>
      </c>
      <c r="B251" s="68" t="s">
        <v>102</v>
      </c>
      <c r="C251" s="69" t="s">
        <v>434</v>
      </c>
      <c r="D251" s="69" t="s">
        <v>539</v>
      </c>
      <c r="E251" s="70">
        <v>15600</v>
      </c>
      <c r="F251" s="92"/>
      <c r="G251" s="92"/>
      <c r="H251" s="86">
        <f t="shared" si="9"/>
        <v>15600</v>
      </c>
    </row>
    <row r="252" spans="1:8" ht="32.25" customHeight="1">
      <c r="A252" s="33" t="s">
        <v>636</v>
      </c>
      <c r="B252" s="68" t="s">
        <v>102</v>
      </c>
      <c r="C252" s="69"/>
      <c r="D252" s="69"/>
      <c r="E252" s="70"/>
      <c r="F252" s="92"/>
      <c r="G252" s="92"/>
      <c r="H252" s="86">
        <f t="shared" si="9"/>
        <v>0</v>
      </c>
    </row>
    <row r="253" spans="1:8" ht="32.25" customHeight="1">
      <c r="A253" s="33" t="s">
        <v>651</v>
      </c>
      <c r="B253" s="68" t="s">
        <v>102</v>
      </c>
      <c r="C253" s="69" t="s">
        <v>635</v>
      </c>
      <c r="D253" s="69" t="s">
        <v>606</v>
      </c>
      <c r="E253" s="70"/>
      <c r="F253" s="92"/>
      <c r="G253" s="92"/>
      <c r="H253" s="86">
        <f t="shared" si="9"/>
        <v>0</v>
      </c>
    </row>
    <row r="254" spans="1:8" ht="32.25" customHeight="1">
      <c r="A254" s="33" t="s">
        <v>604</v>
      </c>
      <c r="B254" s="68" t="s">
        <v>102</v>
      </c>
      <c r="C254" s="69" t="s">
        <v>605</v>
      </c>
      <c r="D254" s="69" t="s">
        <v>606</v>
      </c>
      <c r="E254" s="70"/>
      <c r="F254" s="92"/>
      <c r="G254" s="92"/>
      <c r="H254" s="86">
        <f t="shared" si="9"/>
        <v>0</v>
      </c>
    </row>
    <row r="255" spans="1:8" ht="42" customHeight="1">
      <c r="A255" s="46" t="s">
        <v>696</v>
      </c>
      <c r="B255" s="66" t="s">
        <v>102</v>
      </c>
      <c r="C255" s="67" t="s">
        <v>507</v>
      </c>
      <c r="D255" s="67"/>
      <c r="E255" s="86">
        <f>E256</f>
        <v>1000</v>
      </c>
      <c r="F255" s="91">
        <f>F256</f>
        <v>-0.5</v>
      </c>
      <c r="G255" s="91"/>
      <c r="H255" s="86">
        <f t="shared" si="9"/>
        <v>999.5</v>
      </c>
    </row>
    <row r="256" spans="1:8" ht="32.25" customHeight="1">
      <c r="A256" s="33" t="s">
        <v>209</v>
      </c>
      <c r="B256" s="68" t="s">
        <v>102</v>
      </c>
      <c r="C256" s="69" t="s">
        <v>507</v>
      </c>
      <c r="D256" s="69" t="s">
        <v>191</v>
      </c>
      <c r="E256" s="70">
        <v>1000</v>
      </c>
      <c r="F256" s="92">
        <v>-0.5</v>
      </c>
      <c r="G256" s="92"/>
      <c r="H256" s="86">
        <f t="shared" si="9"/>
        <v>999.5</v>
      </c>
    </row>
    <row r="257" spans="1:8" ht="32.25" customHeight="1">
      <c r="A257" s="43" t="s">
        <v>142</v>
      </c>
      <c r="B257" s="67" t="s">
        <v>103</v>
      </c>
      <c r="C257" s="69"/>
      <c r="D257" s="69"/>
      <c r="E257" s="86">
        <f>E258+E261+E267</f>
        <v>7693.7</v>
      </c>
      <c r="F257" s="86">
        <f>F258+F261+F267</f>
        <v>-323.83</v>
      </c>
      <c r="G257" s="86"/>
      <c r="H257" s="86">
        <f t="shared" si="9"/>
        <v>7369.87</v>
      </c>
    </row>
    <row r="258" spans="1:8" ht="32.25" customHeight="1">
      <c r="A258" s="46" t="s">
        <v>553</v>
      </c>
      <c r="B258" s="67" t="s">
        <v>103</v>
      </c>
      <c r="C258" s="67" t="s">
        <v>554</v>
      </c>
      <c r="D258" s="67"/>
      <c r="E258" s="86">
        <f>E259</f>
        <v>5118</v>
      </c>
      <c r="F258" s="92"/>
      <c r="G258" s="92"/>
      <c r="H258" s="86">
        <f t="shared" si="9"/>
        <v>5118</v>
      </c>
    </row>
    <row r="259" spans="1:8" ht="32.25" customHeight="1">
      <c r="A259" s="33" t="s">
        <v>555</v>
      </c>
      <c r="B259" s="69" t="s">
        <v>103</v>
      </c>
      <c r="C259" s="69" t="s">
        <v>554</v>
      </c>
      <c r="D259" s="69"/>
      <c r="E259" s="70">
        <f>E260</f>
        <v>5118</v>
      </c>
      <c r="F259" s="92"/>
      <c r="G259" s="92"/>
      <c r="H259" s="86">
        <f t="shared" si="9"/>
        <v>5118</v>
      </c>
    </row>
    <row r="260" spans="1:8" ht="32.25" customHeight="1">
      <c r="A260" s="33" t="s">
        <v>145</v>
      </c>
      <c r="B260" s="69" t="s">
        <v>103</v>
      </c>
      <c r="C260" s="69" t="s">
        <v>554</v>
      </c>
      <c r="D260" s="69" t="s">
        <v>539</v>
      </c>
      <c r="E260" s="70">
        <v>5118</v>
      </c>
      <c r="F260" s="92"/>
      <c r="G260" s="92"/>
      <c r="H260" s="86">
        <f t="shared" si="9"/>
        <v>5118</v>
      </c>
    </row>
    <row r="261" spans="1:8" ht="30" customHeight="1">
      <c r="A261" s="46" t="s">
        <v>270</v>
      </c>
      <c r="B261" s="67" t="s">
        <v>103</v>
      </c>
      <c r="C261" s="67" t="s">
        <v>228</v>
      </c>
      <c r="D261" s="67"/>
      <c r="E261" s="86">
        <f>SUM(E262)</f>
        <v>1549</v>
      </c>
      <c r="F261" s="92"/>
      <c r="G261" s="92"/>
      <c r="H261" s="86">
        <f t="shared" si="9"/>
        <v>1549</v>
      </c>
    </row>
    <row r="262" spans="1:8" ht="36" customHeight="1">
      <c r="A262" s="33" t="s">
        <v>206</v>
      </c>
      <c r="B262" s="69" t="s">
        <v>103</v>
      </c>
      <c r="C262" s="69" t="s">
        <v>355</v>
      </c>
      <c r="D262" s="69"/>
      <c r="E262" s="70">
        <f>SUM(E263,E265)</f>
        <v>1549</v>
      </c>
      <c r="F262" s="92"/>
      <c r="G262" s="92"/>
      <c r="H262" s="86">
        <f t="shared" si="9"/>
        <v>1549</v>
      </c>
    </row>
    <row r="263" spans="1:8" ht="33.75" customHeight="1">
      <c r="A263" s="48" t="s">
        <v>194</v>
      </c>
      <c r="B263" s="69" t="s">
        <v>103</v>
      </c>
      <c r="C263" s="69" t="s">
        <v>356</v>
      </c>
      <c r="D263" s="69"/>
      <c r="E263" s="70">
        <f>SUM(E264)</f>
        <v>1534</v>
      </c>
      <c r="F263" s="92"/>
      <c r="G263" s="92"/>
      <c r="H263" s="86">
        <f t="shared" si="9"/>
        <v>1534</v>
      </c>
    </row>
    <row r="264" spans="1:8" ht="29.25" customHeight="1">
      <c r="A264" s="48" t="s">
        <v>196</v>
      </c>
      <c r="B264" s="69" t="s">
        <v>103</v>
      </c>
      <c r="C264" s="69" t="s">
        <v>356</v>
      </c>
      <c r="D264" s="69" t="s">
        <v>195</v>
      </c>
      <c r="E264" s="70">
        <v>1534</v>
      </c>
      <c r="F264" s="92"/>
      <c r="G264" s="92"/>
      <c r="H264" s="86">
        <f t="shared" si="9"/>
        <v>1534</v>
      </c>
    </row>
    <row r="265" spans="1:8" ht="22.5" customHeight="1">
      <c r="A265" s="48" t="s">
        <v>175</v>
      </c>
      <c r="B265" s="69" t="s">
        <v>103</v>
      </c>
      <c r="C265" s="69" t="s">
        <v>357</v>
      </c>
      <c r="D265" s="69"/>
      <c r="E265" s="70">
        <f>SUM(E266)</f>
        <v>15</v>
      </c>
      <c r="F265" s="92"/>
      <c r="G265" s="92"/>
      <c r="H265" s="86">
        <f t="shared" si="9"/>
        <v>15</v>
      </c>
    </row>
    <row r="266" spans="1:8" ht="29.25" customHeight="1">
      <c r="A266" s="48" t="s">
        <v>192</v>
      </c>
      <c r="B266" s="69" t="s">
        <v>103</v>
      </c>
      <c r="C266" s="69" t="s">
        <v>357</v>
      </c>
      <c r="D266" s="69" t="s">
        <v>191</v>
      </c>
      <c r="E266" s="70">
        <v>15</v>
      </c>
      <c r="F266" s="92"/>
      <c r="G266" s="92"/>
      <c r="H266" s="86">
        <f t="shared" ref="H266:H329" si="13">E266+F266</f>
        <v>15</v>
      </c>
    </row>
    <row r="267" spans="1:8" ht="45" customHeight="1">
      <c r="A267" s="43" t="s">
        <v>715</v>
      </c>
      <c r="B267" s="69" t="s">
        <v>103</v>
      </c>
      <c r="C267" s="69" t="s">
        <v>611</v>
      </c>
      <c r="D267" s="69"/>
      <c r="E267" s="86">
        <f>E268+E269</f>
        <v>1026.7</v>
      </c>
      <c r="F267" s="86">
        <f t="shared" ref="F267" si="14">F268+F269</f>
        <v>-323.83</v>
      </c>
      <c r="G267" s="86"/>
      <c r="H267" s="86">
        <f t="shared" si="13"/>
        <v>702.87000000000012</v>
      </c>
    </row>
    <row r="268" spans="1:8" ht="47.25" customHeight="1">
      <c r="A268" s="48" t="s">
        <v>613</v>
      </c>
      <c r="B268" s="69" t="s">
        <v>103</v>
      </c>
      <c r="C268" s="69" t="s">
        <v>610</v>
      </c>
      <c r="D268" s="69" t="s">
        <v>191</v>
      </c>
      <c r="E268" s="70">
        <v>1026.7</v>
      </c>
      <c r="F268" s="92">
        <v>-324.33</v>
      </c>
      <c r="G268" s="92"/>
      <c r="H268" s="86">
        <f t="shared" si="13"/>
        <v>702.37000000000012</v>
      </c>
    </row>
    <row r="269" spans="1:8" ht="38.25" customHeight="1">
      <c r="A269" s="48" t="s">
        <v>614</v>
      </c>
      <c r="B269" s="69" t="s">
        <v>103</v>
      </c>
      <c r="C269" s="69" t="s">
        <v>612</v>
      </c>
      <c r="D269" s="69" t="s">
        <v>191</v>
      </c>
      <c r="E269" s="70"/>
      <c r="F269" s="92">
        <v>0.5</v>
      </c>
      <c r="G269" s="92"/>
      <c r="H269" s="86">
        <f t="shared" si="13"/>
        <v>0.5</v>
      </c>
    </row>
    <row r="270" spans="1:8" ht="46.5" customHeight="1">
      <c r="A270" s="46" t="s">
        <v>117</v>
      </c>
      <c r="B270" s="67" t="s">
        <v>219</v>
      </c>
      <c r="C270" s="67"/>
      <c r="D270" s="67"/>
      <c r="E270" s="86">
        <f>SUM(E271,E276,E297,E303)</f>
        <v>16847.400000000001</v>
      </c>
      <c r="F270" s="86">
        <f>SUM(F271,F276,F297,F303)</f>
        <v>661</v>
      </c>
      <c r="G270" s="86"/>
      <c r="H270" s="86">
        <f t="shared" si="13"/>
        <v>17508.400000000001</v>
      </c>
    </row>
    <row r="271" spans="1:8" ht="33.75" customHeight="1">
      <c r="A271" s="43" t="s">
        <v>685</v>
      </c>
      <c r="B271" s="67" t="s">
        <v>309</v>
      </c>
      <c r="C271" s="67"/>
      <c r="D271" s="67"/>
      <c r="E271" s="86">
        <f>SUM(E272)</f>
        <v>6280</v>
      </c>
      <c r="F271" s="92"/>
      <c r="G271" s="92"/>
      <c r="H271" s="86">
        <f t="shared" si="13"/>
        <v>6280</v>
      </c>
    </row>
    <row r="272" spans="1:8" s="4" customFormat="1" ht="28.5" customHeight="1">
      <c r="A272" s="46" t="s">
        <v>217</v>
      </c>
      <c r="B272" s="67" t="s">
        <v>309</v>
      </c>
      <c r="C272" s="67"/>
      <c r="D272" s="67"/>
      <c r="E272" s="86">
        <f>SUM(E273)</f>
        <v>6280</v>
      </c>
      <c r="F272" s="91"/>
      <c r="G272" s="91"/>
      <c r="H272" s="86">
        <f t="shared" si="13"/>
        <v>6280</v>
      </c>
    </row>
    <row r="273" spans="1:11" s="4" customFormat="1" ht="36.75" customHeight="1">
      <c r="A273" s="33" t="s">
        <v>475</v>
      </c>
      <c r="B273" s="67" t="s">
        <v>309</v>
      </c>
      <c r="C273" s="69" t="s">
        <v>474</v>
      </c>
      <c r="D273" s="67"/>
      <c r="E273" s="86">
        <f>SUM(E274)</f>
        <v>6280</v>
      </c>
      <c r="F273" s="91"/>
      <c r="G273" s="91"/>
      <c r="H273" s="86">
        <f t="shared" si="13"/>
        <v>6280</v>
      </c>
    </row>
    <row r="274" spans="1:11" ht="30.75" customHeight="1">
      <c r="A274" s="48" t="s">
        <v>278</v>
      </c>
      <c r="B274" s="69" t="s">
        <v>309</v>
      </c>
      <c r="C274" s="69" t="s">
        <v>473</v>
      </c>
      <c r="D274" s="69"/>
      <c r="E274" s="70">
        <f>SUM(E275)</f>
        <v>6280</v>
      </c>
      <c r="F274" s="92"/>
      <c r="G274" s="92"/>
      <c r="H274" s="86">
        <f t="shared" si="13"/>
        <v>6280</v>
      </c>
    </row>
    <row r="275" spans="1:11" ht="34.5" customHeight="1">
      <c r="A275" s="48" t="s">
        <v>148</v>
      </c>
      <c r="B275" s="69" t="s">
        <v>309</v>
      </c>
      <c r="C275" s="69" t="s">
        <v>473</v>
      </c>
      <c r="D275" s="69" t="s">
        <v>552</v>
      </c>
      <c r="E275" s="70">
        <v>6280</v>
      </c>
      <c r="F275" s="92"/>
      <c r="G275" s="92"/>
      <c r="H275" s="86">
        <f t="shared" si="13"/>
        <v>6280</v>
      </c>
      <c r="K275">
        <v>630</v>
      </c>
    </row>
    <row r="276" spans="1:11" ht="34.5" customHeight="1">
      <c r="A276" s="46" t="s">
        <v>109</v>
      </c>
      <c r="B276" s="67" t="s">
        <v>98</v>
      </c>
      <c r="C276" s="67"/>
      <c r="D276" s="67"/>
      <c r="E276" s="86">
        <f>SUM(E277,E283)</f>
        <v>3167.4</v>
      </c>
      <c r="F276" s="86">
        <f>SUM(F277,F283)</f>
        <v>661</v>
      </c>
      <c r="G276" s="86"/>
      <c r="H276" s="86">
        <f t="shared" si="13"/>
        <v>3828.4</v>
      </c>
    </row>
    <row r="277" spans="1:11" ht="38.25" customHeight="1">
      <c r="A277" s="46" t="s">
        <v>695</v>
      </c>
      <c r="B277" s="67" t="s">
        <v>98</v>
      </c>
      <c r="C277" s="67" t="s">
        <v>358</v>
      </c>
      <c r="D277" s="67"/>
      <c r="E277" s="86">
        <f>E278</f>
        <v>2381</v>
      </c>
      <c r="F277" s="86">
        <f>F278</f>
        <v>661</v>
      </c>
      <c r="G277" s="86"/>
      <c r="H277" s="86">
        <f t="shared" si="13"/>
        <v>3042</v>
      </c>
    </row>
    <row r="278" spans="1:11" ht="36.75" customHeight="1">
      <c r="A278" s="48" t="s">
        <v>382</v>
      </c>
      <c r="B278" s="69" t="s">
        <v>98</v>
      </c>
      <c r="C278" s="69" t="s">
        <v>419</v>
      </c>
      <c r="D278" s="67"/>
      <c r="E278" s="86">
        <f>SUM(E279)+E281</f>
        <v>2381</v>
      </c>
      <c r="F278" s="86">
        <f>SUM(F279)+F281</f>
        <v>661</v>
      </c>
      <c r="G278" s="86"/>
      <c r="H278" s="86">
        <f t="shared" si="13"/>
        <v>3042</v>
      </c>
    </row>
    <row r="279" spans="1:11" ht="36.75" customHeight="1">
      <c r="A279" s="48" t="s">
        <v>13</v>
      </c>
      <c r="B279" s="69" t="s">
        <v>98</v>
      </c>
      <c r="C279" s="69" t="s">
        <v>563</v>
      </c>
      <c r="D279" s="67"/>
      <c r="E279" s="86">
        <f>SUM(E280)</f>
        <v>2381</v>
      </c>
      <c r="F279" s="86">
        <f>SUM(F280)</f>
        <v>661</v>
      </c>
      <c r="G279" s="86"/>
      <c r="H279" s="86">
        <f t="shared" si="13"/>
        <v>3042</v>
      </c>
    </row>
    <row r="280" spans="1:11" s="4" customFormat="1" ht="31.5" customHeight="1">
      <c r="A280" s="34" t="s">
        <v>151</v>
      </c>
      <c r="B280" s="69" t="s">
        <v>98</v>
      </c>
      <c r="C280" s="69" t="s">
        <v>563</v>
      </c>
      <c r="D280" s="69" t="s">
        <v>149</v>
      </c>
      <c r="E280" s="70">
        <v>2381</v>
      </c>
      <c r="F280" s="92">
        <v>661</v>
      </c>
      <c r="G280" s="92"/>
      <c r="H280" s="86">
        <f t="shared" si="13"/>
        <v>3042</v>
      </c>
      <c r="K280" s="4">
        <v>381</v>
      </c>
    </row>
    <row r="281" spans="1:11" s="4" customFormat="1" ht="31.5" hidden="1" customHeight="1">
      <c r="A281" s="77" t="s">
        <v>551</v>
      </c>
      <c r="B281" s="68" t="s">
        <v>98</v>
      </c>
      <c r="C281" s="69" t="s">
        <v>633</v>
      </c>
      <c r="D281" s="69"/>
      <c r="E281" s="70">
        <f>E282</f>
        <v>0</v>
      </c>
      <c r="F281" s="91"/>
      <c r="G281" s="91"/>
      <c r="H281" s="86">
        <f t="shared" si="13"/>
        <v>0</v>
      </c>
    </row>
    <row r="282" spans="1:11" s="4" customFormat="1" ht="31.5" hidden="1" customHeight="1">
      <c r="A282" s="34" t="s">
        <v>151</v>
      </c>
      <c r="B282" s="68" t="s">
        <v>98</v>
      </c>
      <c r="C282" s="69" t="s">
        <v>633</v>
      </c>
      <c r="D282" s="69" t="s">
        <v>149</v>
      </c>
      <c r="E282" s="70">
        <v>0</v>
      </c>
      <c r="F282" s="91"/>
      <c r="G282" s="91"/>
      <c r="H282" s="86">
        <f t="shared" si="13"/>
        <v>0</v>
      </c>
    </row>
    <row r="283" spans="1:11" s="4" customFormat="1" ht="38.25" customHeight="1">
      <c r="A283" s="113" t="s">
        <v>717</v>
      </c>
      <c r="B283" s="67" t="s">
        <v>98</v>
      </c>
      <c r="C283" s="67" t="s">
        <v>265</v>
      </c>
      <c r="D283" s="67"/>
      <c r="E283" s="86">
        <f>SUM(E284)</f>
        <v>786.4</v>
      </c>
      <c r="F283" s="91"/>
      <c r="G283" s="91"/>
      <c r="H283" s="86">
        <f t="shared" si="13"/>
        <v>786.4</v>
      </c>
    </row>
    <row r="284" spans="1:11" s="4" customFormat="1" ht="25.5" hidden="1" customHeight="1">
      <c r="A284" s="76" t="s">
        <v>12</v>
      </c>
      <c r="B284" s="69" t="s">
        <v>98</v>
      </c>
      <c r="C284" s="69" t="s">
        <v>359</v>
      </c>
      <c r="D284" s="69"/>
      <c r="E284" s="70">
        <f>SUM(E286)</f>
        <v>786.4</v>
      </c>
      <c r="F284" s="91"/>
      <c r="G284" s="91"/>
      <c r="H284" s="86">
        <f t="shared" si="13"/>
        <v>786.4</v>
      </c>
    </row>
    <row r="285" spans="1:11" s="4" customFormat="1" ht="29.25" hidden="1" customHeight="1">
      <c r="A285" s="34" t="s">
        <v>426</v>
      </c>
      <c r="B285" s="69" t="s">
        <v>98</v>
      </c>
      <c r="C285" s="69" t="s">
        <v>427</v>
      </c>
      <c r="D285" s="69"/>
      <c r="E285" s="70">
        <f>E286</f>
        <v>786.4</v>
      </c>
      <c r="F285" s="91"/>
      <c r="G285" s="91"/>
      <c r="H285" s="86">
        <f t="shared" si="13"/>
        <v>786.4</v>
      </c>
    </row>
    <row r="286" spans="1:11" ht="54" hidden="1" customHeight="1">
      <c r="A286" s="48" t="s">
        <v>3</v>
      </c>
      <c r="B286" s="69" t="s">
        <v>98</v>
      </c>
      <c r="C286" s="69" t="s">
        <v>428</v>
      </c>
      <c r="D286" s="69"/>
      <c r="E286" s="70">
        <f>SUM(E287)</f>
        <v>786.4</v>
      </c>
      <c r="F286" s="92"/>
      <c r="G286" s="92"/>
      <c r="H286" s="86">
        <f t="shared" si="13"/>
        <v>786.4</v>
      </c>
    </row>
    <row r="287" spans="1:11" s="4" customFormat="1" ht="27" hidden="1" customHeight="1">
      <c r="A287" s="48" t="s">
        <v>145</v>
      </c>
      <c r="B287" s="69" t="s">
        <v>98</v>
      </c>
      <c r="C287" s="69" t="s">
        <v>428</v>
      </c>
      <c r="D287" s="69" t="s">
        <v>539</v>
      </c>
      <c r="E287" s="70">
        <v>786.4</v>
      </c>
      <c r="F287" s="91"/>
      <c r="G287" s="91"/>
      <c r="H287" s="86">
        <f t="shared" si="13"/>
        <v>786.4</v>
      </c>
    </row>
    <row r="288" spans="1:11" s="4" customFormat="1" ht="67.5" hidden="1" customHeight="1">
      <c r="A288" s="43" t="s">
        <v>491</v>
      </c>
      <c r="B288" s="67" t="s">
        <v>98</v>
      </c>
      <c r="C288" s="67" t="s">
        <v>251</v>
      </c>
      <c r="D288" s="69"/>
      <c r="E288" s="86">
        <f>E289</f>
        <v>0</v>
      </c>
      <c r="F288" s="91"/>
      <c r="G288" s="91"/>
      <c r="H288" s="86">
        <f t="shared" si="13"/>
        <v>0</v>
      </c>
    </row>
    <row r="289" spans="1:8" s="11" customFormat="1" ht="47.25" hidden="1" customHeight="1">
      <c r="A289" s="113" t="s">
        <v>525</v>
      </c>
      <c r="B289" s="67" t="s">
        <v>98</v>
      </c>
      <c r="C289" s="67" t="s">
        <v>492</v>
      </c>
      <c r="D289" s="67"/>
      <c r="E289" s="86">
        <f>E290</f>
        <v>0</v>
      </c>
      <c r="F289" s="91"/>
      <c r="G289" s="91"/>
      <c r="H289" s="86">
        <f t="shared" si="13"/>
        <v>0</v>
      </c>
    </row>
    <row r="290" spans="1:8" s="11" customFormat="1" ht="50.25" hidden="1" customHeight="1">
      <c r="A290" s="34" t="s">
        <v>378</v>
      </c>
      <c r="B290" s="69" t="s">
        <v>98</v>
      </c>
      <c r="C290" s="69" t="s">
        <v>493</v>
      </c>
      <c r="D290" s="67"/>
      <c r="E290" s="70">
        <f>SUM(E291)</f>
        <v>0</v>
      </c>
      <c r="F290" s="91"/>
      <c r="G290" s="91"/>
      <c r="H290" s="86">
        <f t="shared" si="13"/>
        <v>0</v>
      </c>
    </row>
    <row r="291" spans="1:8" s="4" customFormat="1" ht="45" hidden="1" customHeight="1">
      <c r="A291" s="34" t="s">
        <v>523</v>
      </c>
      <c r="B291" s="68" t="s">
        <v>98</v>
      </c>
      <c r="C291" s="69" t="s">
        <v>565</v>
      </c>
      <c r="D291" s="69"/>
      <c r="E291" s="70">
        <f>E292</f>
        <v>0</v>
      </c>
      <c r="F291" s="91"/>
      <c r="G291" s="91"/>
      <c r="H291" s="86">
        <f t="shared" si="13"/>
        <v>0</v>
      </c>
    </row>
    <row r="292" spans="1:8" ht="34.5" hidden="1" customHeight="1">
      <c r="A292" s="34" t="s">
        <v>151</v>
      </c>
      <c r="B292" s="68" t="s">
        <v>98</v>
      </c>
      <c r="C292" s="69" t="s">
        <v>565</v>
      </c>
      <c r="D292" s="69" t="s">
        <v>149</v>
      </c>
      <c r="E292" s="70">
        <v>0</v>
      </c>
      <c r="F292" s="92"/>
      <c r="G292" s="92"/>
      <c r="H292" s="86">
        <f t="shared" si="13"/>
        <v>0</v>
      </c>
    </row>
    <row r="293" spans="1:8" s="11" customFormat="1" ht="45" hidden="1" customHeight="1">
      <c r="A293" s="46" t="s">
        <v>527</v>
      </c>
      <c r="B293" s="67" t="s">
        <v>98</v>
      </c>
      <c r="C293" s="67" t="s">
        <v>510</v>
      </c>
      <c r="D293" s="69"/>
      <c r="E293" s="86">
        <f>E294</f>
        <v>0</v>
      </c>
      <c r="F293" s="91"/>
      <c r="G293" s="91"/>
      <c r="H293" s="86">
        <f t="shared" si="13"/>
        <v>0</v>
      </c>
    </row>
    <row r="294" spans="1:8" ht="60.75" hidden="1" customHeight="1">
      <c r="A294" s="46" t="s">
        <v>508</v>
      </c>
      <c r="B294" s="69" t="s">
        <v>98</v>
      </c>
      <c r="C294" s="67" t="s">
        <v>511</v>
      </c>
      <c r="D294" s="69"/>
      <c r="E294" s="70">
        <f>E295</f>
        <v>0</v>
      </c>
      <c r="F294" s="92"/>
      <c r="G294" s="92"/>
      <c r="H294" s="86">
        <f t="shared" si="13"/>
        <v>0</v>
      </c>
    </row>
    <row r="295" spans="1:8" ht="34.5" hidden="1" customHeight="1">
      <c r="A295" s="48" t="s">
        <v>509</v>
      </c>
      <c r="B295" s="69" t="s">
        <v>98</v>
      </c>
      <c r="C295" s="69" t="s">
        <v>512</v>
      </c>
      <c r="D295" s="69"/>
      <c r="E295" s="70">
        <f>E296</f>
        <v>0</v>
      </c>
      <c r="F295" s="92"/>
      <c r="G295" s="92"/>
      <c r="H295" s="86">
        <f t="shared" si="13"/>
        <v>0</v>
      </c>
    </row>
    <row r="296" spans="1:8" ht="39" hidden="1" customHeight="1">
      <c r="A296" s="48" t="s">
        <v>192</v>
      </c>
      <c r="B296" s="69" t="s">
        <v>98</v>
      </c>
      <c r="C296" s="69" t="s">
        <v>512</v>
      </c>
      <c r="D296" s="69" t="s">
        <v>191</v>
      </c>
      <c r="E296" s="70">
        <v>0</v>
      </c>
      <c r="F296" s="92"/>
      <c r="G296" s="92"/>
      <c r="H296" s="86">
        <f t="shared" si="13"/>
        <v>0</v>
      </c>
    </row>
    <row r="297" spans="1:8" ht="18.75" customHeight="1">
      <c r="A297" s="113" t="s">
        <v>108</v>
      </c>
      <c r="B297" s="67" t="s">
        <v>93</v>
      </c>
      <c r="C297" s="67"/>
      <c r="D297" s="67"/>
      <c r="E297" s="86">
        <f>SUM(E298)</f>
        <v>3400</v>
      </c>
      <c r="F297" s="92"/>
      <c r="G297" s="92"/>
      <c r="H297" s="86">
        <f t="shared" si="13"/>
        <v>3400</v>
      </c>
    </row>
    <row r="298" spans="1:8" ht="30.75" customHeight="1">
      <c r="A298" s="113" t="s">
        <v>717</v>
      </c>
      <c r="B298" s="67" t="s">
        <v>93</v>
      </c>
      <c r="C298" s="67" t="s">
        <v>265</v>
      </c>
      <c r="D298" s="69"/>
      <c r="E298" s="86">
        <f>SUM(E299)</f>
        <v>3400</v>
      </c>
      <c r="F298" s="92"/>
      <c r="G298" s="92"/>
      <c r="H298" s="86">
        <f t="shared" si="13"/>
        <v>3400</v>
      </c>
    </row>
    <row r="299" spans="1:8" s="11" customFormat="1" ht="20.25" hidden="1" customHeight="1">
      <c r="A299" s="34" t="s">
        <v>39</v>
      </c>
      <c r="B299" s="69" t="s">
        <v>93</v>
      </c>
      <c r="C299" s="69" t="s">
        <v>360</v>
      </c>
      <c r="D299" s="69"/>
      <c r="E299" s="70">
        <f>SUM(E301)</f>
        <v>3400</v>
      </c>
      <c r="F299" s="91"/>
      <c r="G299" s="91"/>
      <c r="H299" s="86">
        <f t="shared" si="13"/>
        <v>3400</v>
      </c>
    </row>
    <row r="300" spans="1:8" s="11" customFormat="1" ht="30.75" hidden="1" customHeight="1">
      <c r="A300" s="34" t="s">
        <v>426</v>
      </c>
      <c r="B300" s="69" t="s">
        <v>93</v>
      </c>
      <c r="C300" s="69" t="s">
        <v>429</v>
      </c>
      <c r="D300" s="69"/>
      <c r="E300" s="70">
        <f>SUM(E301)</f>
        <v>3400</v>
      </c>
      <c r="F300" s="91"/>
      <c r="G300" s="91"/>
      <c r="H300" s="86">
        <f t="shared" si="13"/>
        <v>3400</v>
      </c>
    </row>
    <row r="301" spans="1:8" ht="75.75" hidden="1" customHeight="1">
      <c r="A301" s="48" t="s">
        <v>279</v>
      </c>
      <c r="B301" s="69" t="s">
        <v>93</v>
      </c>
      <c r="C301" s="69" t="s">
        <v>430</v>
      </c>
      <c r="D301" s="67"/>
      <c r="E301" s="70">
        <f>SUM(E302)</f>
        <v>3400</v>
      </c>
      <c r="F301" s="92"/>
      <c r="G301" s="92"/>
      <c r="H301" s="86">
        <f t="shared" si="13"/>
        <v>3400</v>
      </c>
    </row>
    <row r="302" spans="1:8" ht="25.5" hidden="1" customHeight="1">
      <c r="A302" s="48" t="s">
        <v>145</v>
      </c>
      <c r="B302" s="69" t="s">
        <v>93</v>
      </c>
      <c r="C302" s="69" t="s">
        <v>430</v>
      </c>
      <c r="D302" s="69" t="s">
        <v>481</v>
      </c>
      <c r="E302" s="70">
        <v>3400</v>
      </c>
      <c r="F302" s="92"/>
      <c r="G302" s="92"/>
      <c r="H302" s="86">
        <f t="shared" si="13"/>
        <v>3400</v>
      </c>
    </row>
    <row r="303" spans="1:8" ht="35.25" customHeight="1">
      <c r="A303" s="46" t="s">
        <v>61</v>
      </c>
      <c r="B303" s="67" t="s">
        <v>324</v>
      </c>
      <c r="C303" s="67"/>
      <c r="D303" s="67"/>
      <c r="E303" s="86">
        <f>E304</f>
        <v>4000</v>
      </c>
      <c r="F303" s="92"/>
      <c r="G303" s="92"/>
      <c r="H303" s="86">
        <f t="shared" si="13"/>
        <v>4000</v>
      </c>
    </row>
    <row r="304" spans="1:8" ht="33.75" customHeight="1">
      <c r="A304" s="43" t="s">
        <v>716</v>
      </c>
      <c r="B304" s="67" t="s">
        <v>324</v>
      </c>
      <c r="C304" s="67" t="s">
        <v>252</v>
      </c>
      <c r="D304" s="67"/>
      <c r="E304" s="86">
        <f>SUM(E306,E308,E310,E313)</f>
        <v>4000</v>
      </c>
      <c r="F304" s="92"/>
      <c r="G304" s="92"/>
      <c r="H304" s="86">
        <f t="shared" si="13"/>
        <v>4000</v>
      </c>
    </row>
    <row r="305" spans="1:8" ht="35.25" hidden="1" customHeight="1">
      <c r="A305" s="33" t="s">
        <v>476</v>
      </c>
      <c r="B305" s="69" t="s">
        <v>324</v>
      </c>
      <c r="C305" s="69" t="s">
        <v>421</v>
      </c>
      <c r="D305" s="67"/>
      <c r="E305" s="86">
        <f>E306+E308</f>
        <v>3400</v>
      </c>
      <c r="F305" s="92"/>
      <c r="G305" s="92"/>
      <c r="H305" s="86">
        <f t="shared" si="13"/>
        <v>3400</v>
      </c>
    </row>
    <row r="306" spans="1:8" ht="35.25" hidden="1" customHeight="1">
      <c r="A306" s="33" t="s">
        <v>267</v>
      </c>
      <c r="B306" s="69" t="s">
        <v>324</v>
      </c>
      <c r="C306" s="69" t="s">
        <v>422</v>
      </c>
      <c r="D306" s="67"/>
      <c r="E306" s="86">
        <f>SUM(E307)</f>
        <v>800</v>
      </c>
      <c r="F306" s="92"/>
      <c r="G306" s="92"/>
      <c r="H306" s="86">
        <f t="shared" si="13"/>
        <v>800</v>
      </c>
    </row>
    <row r="307" spans="1:8" s="11" customFormat="1" ht="39" hidden="1" customHeight="1">
      <c r="A307" s="33" t="s">
        <v>192</v>
      </c>
      <c r="B307" s="69" t="s">
        <v>324</v>
      </c>
      <c r="C307" s="69" t="s">
        <v>422</v>
      </c>
      <c r="D307" s="69" t="s">
        <v>191</v>
      </c>
      <c r="E307" s="70">
        <v>800</v>
      </c>
      <c r="F307" s="91"/>
      <c r="G307" s="91"/>
      <c r="H307" s="86">
        <f t="shared" si="13"/>
        <v>800</v>
      </c>
    </row>
    <row r="308" spans="1:8" ht="38.25" hidden="1" customHeight="1">
      <c r="A308" s="45" t="s">
        <v>268</v>
      </c>
      <c r="B308" s="69" t="s">
        <v>324</v>
      </c>
      <c r="C308" s="69" t="s">
        <v>423</v>
      </c>
      <c r="D308" s="67"/>
      <c r="E308" s="86">
        <f>SUM(E309)</f>
        <v>2600</v>
      </c>
      <c r="F308" s="92"/>
      <c r="G308" s="92"/>
      <c r="H308" s="86">
        <f t="shared" si="13"/>
        <v>2600</v>
      </c>
    </row>
    <row r="309" spans="1:8" s="2" customFormat="1" ht="27" hidden="1" customHeight="1">
      <c r="A309" s="48" t="s">
        <v>283</v>
      </c>
      <c r="B309" s="69" t="s">
        <v>324</v>
      </c>
      <c r="C309" s="69" t="s">
        <v>423</v>
      </c>
      <c r="D309" s="69" t="s">
        <v>299</v>
      </c>
      <c r="E309" s="70">
        <v>2600</v>
      </c>
      <c r="F309" s="92"/>
      <c r="G309" s="92"/>
      <c r="H309" s="86">
        <f t="shared" si="13"/>
        <v>2600</v>
      </c>
    </row>
    <row r="310" spans="1:8" s="2" customFormat="1" ht="34.5" hidden="1" customHeight="1">
      <c r="A310" s="33" t="s">
        <v>477</v>
      </c>
      <c r="B310" s="69" t="s">
        <v>324</v>
      </c>
      <c r="C310" s="69" t="s">
        <v>479</v>
      </c>
      <c r="D310" s="69"/>
      <c r="E310" s="86">
        <v>100</v>
      </c>
      <c r="F310" s="92"/>
      <c r="G310" s="92"/>
      <c r="H310" s="86">
        <f t="shared" si="13"/>
        <v>100</v>
      </c>
    </row>
    <row r="311" spans="1:8" ht="32.25" hidden="1" customHeight="1">
      <c r="A311" s="45" t="s">
        <v>478</v>
      </c>
      <c r="B311" s="69" t="s">
        <v>324</v>
      </c>
      <c r="C311" s="69" t="s">
        <v>480</v>
      </c>
      <c r="D311" s="69"/>
      <c r="E311" s="70">
        <v>100</v>
      </c>
      <c r="F311" s="92"/>
      <c r="G311" s="92"/>
      <c r="H311" s="86">
        <f t="shared" si="13"/>
        <v>100</v>
      </c>
    </row>
    <row r="312" spans="1:8" s="4" customFormat="1" ht="33.75" hidden="1" customHeight="1">
      <c r="A312" s="33" t="s">
        <v>192</v>
      </c>
      <c r="B312" s="69" t="s">
        <v>324</v>
      </c>
      <c r="C312" s="69" t="s">
        <v>480</v>
      </c>
      <c r="D312" s="69" t="s">
        <v>191</v>
      </c>
      <c r="E312" s="70">
        <v>100</v>
      </c>
      <c r="F312" s="91"/>
      <c r="G312" s="91"/>
      <c r="H312" s="86">
        <f t="shared" si="13"/>
        <v>100</v>
      </c>
    </row>
    <row r="313" spans="1:8" s="4" customFormat="1" ht="24.75" hidden="1" customHeight="1">
      <c r="A313" s="45" t="s">
        <v>619</v>
      </c>
      <c r="B313" s="67" t="s">
        <v>324</v>
      </c>
      <c r="C313" s="67" t="s">
        <v>618</v>
      </c>
      <c r="D313" s="67"/>
      <c r="E313" s="86">
        <f>E314</f>
        <v>500</v>
      </c>
      <c r="F313" s="91"/>
      <c r="G313" s="91"/>
      <c r="H313" s="86">
        <f t="shared" si="13"/>
        <v>500</v>
      </c>
    </row>
    <row r="314" spans="1:8" s="4" customFormat="1" ht="33.75" hidden="1" customHeight="1">
      <c r="A314" s="33" t="s">
        <v>192</v>
      </c>
      <c r="B314" s="69" t="s">
        <v>324</v>
      </c>
      <c r="C314" s="69" t="s">
        <v>618</v>
      </c>
      <c r="D314" s="69" t="s">
        <v>191</v>
      </c>
      <c r="E314" s="70">
        <v>500</v>
      </c>
      <c r="F314" s="91"/>
      <c r="G314" s="91"/>
      <c r="H314" s="86">
        <f t="shared" si="13"/>
        <v>500</v>
      </c>
    </row>
    <row r="315" spans="1:8" ht="24.75" customHeight="1">
      <c r="A315" s="46" t="s">
        <v>164</v>
      </c>
      <c r="B315" s="67" t="s">
        <v>96</v>
      </c>
      <c r="C315" s="67"/>
      <c r="D315" s="67"/>
      <c r="E315" s="86">
        <f>SUM(E316)+E327</f>
        <v>13990</v>
      </c>
      <c r="F315" s="92"/>
      <c r="G315" s="92"/>
      <c r="H315" s="86">
        <f t="shared" si="13"/>
        <v>13990</v>
      </c>
    </row>
    <row r="316" spans="1:8" ht="25.5" hidden="1" customHeight="1">
      <c r="A316" s="46" t="s">
        <v>97</v>
      </c>
      <c r="B316" s="67" t="s">
        <v>329</v>
      </c>
      <c r="C316" s="67"/>
      <c r="D316" s="67"/>
      <c r="E316" s="86">
        <f>SUM(E317)</f>
        <v>12990</v>
      </c>
      <c r="F316" s="92"/>
      <c r="G316" s="92"/>
      <c r="H316" s="86">
        <f t="shared" si="13"/>
        <v>12990</v>
      </c>
    </row>
    <row r="317" spans="1:8" ht="51.75" hidden="1" customHeight="1">
      <c r="A317" s="113" t="s">
        <v>688</v>
      </c>
      <c r="B317" s="67" t="s">
        <v>329</v>
      </c>
      <c r="C317" s="67" t="s">
        <v>361</v>
      </c>
      <c r="D317" s="67"/>
      <c r="E317" s="86">
        <f>SUM(E321,E323,E319)</f>
        <v>12990</v>
      </c>
      <c r="F317" s="92"/>
      <c r="G317" s="92"/>
      <c r="H317" s="86">
        <f t="shared" si="13"/>
        <v>12990</v>
      </c>
    </row>
    <row r="318" spans="1:8" ht="35.25" hidden="1" customHeight="1">
      <c r="A318" s="33" t="s">
        <v>424</v>
      </c>
      <c r="B318" s="69" t="s">
        <v>329</v>
      </c>
      <c r="C318" s="69" t="s">
        <v>454</v>
      </c>
      <c r="D318" s="67"/>
      <c r="E318" s="86">
        <f>SUM(E320,E322,E323)</f>
        <v>12990</v>
      </c>
      <c r="F318" s="92"/>
      <c r="G318" s="92"/>
      <c r="H318" s="86">
        <f t="shared" si="13"/>
        <v>12990</v>
      </c>
    </row>
    <row r="319" spans="1:8" ht="26.25" hidden="1" customHeight="1">
      <c r="A319" s="48" t="s">
        <v>464</v>
      </c>
      <c r="B319" s="69" t="s">
        <v>329</v>
      </c>
      <c r="C319" s="69" t="s">
        <v>455</v>
      </c>
      <c r="D319" s="69"/>
      <c r="E319" s="70">
        <f>SUM(E320)</f>
        <v>1450</v>
      </c>
      <c r="F319" s="92"/>
      <c r="G319" s="92"/>
      <c r="H319" s="86">
        <f t="shared" si="13"/>
        <v>1450</v>
      </c>
    </row>
    <row r="320" spans="1:8" ht="33" hidden="1" customHeight="1">
      <c r="A320" s="33" t="s">
        <v>192</v>
      </c>
      <c r="B320" s="69" t="s">
        <v>329</v>
      </c>
      <c r="C320" s="69" t="s">
        <v>455</v>
      </c>
      <c r="D320" s="69" t="s">
        <v>191</v>
      </c>
      <c r="E320" s="70">
        <v>1450</v>
      </c>
      <c r="F320" s="92"/>
      <c r="G320" s="92"/>
      <c r="H320" s="86">
        <f t="shared" si="13"/>
        <v>1450</v>
      </c>
    </row>
    <row r="321" spans="1:11" ht="28.5" hidden="1" customHeight="1">
      <c r="A321" s="48" t="s">
        <v>463</v>
      </c>
      <c r="B321" s="69" t="s">
        <v>329</v>
      </c>
      <c r="C321" s="69" t="s">
        <v>456</v>
      </c>
      <c r="D321" s="69"/>
      <c r="E321" s="70">
        <f>SUM(E322:E322)</f>
        <v>1120</v>
      </c>
      <c r="F321" s="92"/>
      <c r="G321" s="92"/>
      <c r="H321" s="86">
        <f t="shared" si="13"/>
        <v>1120</v>
      </c>
    </row>
    <row r="322" spans="1:11" ht="32.25" hidden="1" customHeight="1">
      <c r="A322" s="48" t="s">
        <v>462</v>
      </c>
      <c r="B322" s="68" t="s">
        <v>329</v>
      </c>
      <c r="C322" s="69" t="s">
        <v>456</v>
      </c>
      <c r="D322" s="69" t="s">
        <v>460</v>
      </c>
      <c r="E322" s="70">
        <v>1120</v>
      </c>
      <c r="F322" s="92"/>
      <c r="G322" s="92"/>
      <c r="H322" s="86">
        <f t="shared" si="13"/>
        <v>1120</v>
      </c>
      <c r="K322">
        <v>200</v>
      </c>
    </row>
    <row r="323" spans="1:11" ht="27" hidden="1" customHeight="1">
      <c r="A323" s="48" t="s">
        <v>469</v>
      </c>
      <c r="B323" s="69" t="s">
        <v>329</v>
      </c>
      <c r="C323" s="69" t="s">
        <v>457</v>
      </c>
      <c r="D323" s="69"/>
      <c r="E323" s="70">
        <f>SUM(E324:E325)</f>
        <v>10420</v>
      </c>
      <c r="F323" s="92"/>
      <c r="G323" s="92"/>
      <c r="H323" s="86">
        <f t="shared" si="13"/>
        <v>10420</v>
      </c>
    </row>
    <row r="324" spans="1:11" ht="20.25" hidden="1" customHeight="1">
      <c r="A324" s="48" t="s">
        <v>462</v>
      </c>
      <c r="B324" s="69" t="s">
        <v>329</v>
      </c>
      <c r="C324" s="69" t="s">
        <v>457</v>
      </c>
      <c r="D324" s="69" t="s">
        <v>460</v>
      </c>
      <c r="E324" s="70">
        <v>9920</v>
      </c>
      <c r="F324" s="92"/>
      <c r="G324" s="92"/>
      <c r="H324" s="86">
        <f t="shared" si="13"/>
        <v>9920</v>
      </c>
    </row>
    <row r="325" spans="1:11" s="4" customFormat="1" ht="20.25" hidden="1" customHeight="1">
      <c r="A325" s="48" t="s">
        <v>562</v>
      </c>
      <c r="B325" s="69" t="s">
        <v>329</v>
      </c>
      <c r="C325" s="69" t="s">
        <v>561</v>
      </c>
      <c r="D325" s="69" t="s">
        <v>460</v>
      </c>
      <c r="E325" s="70">
        <v>500</v>
      </c>
      <c r="F325" s="91"/>
      <c r="G325" s="91"/>
      <c r="H325" s="86">
        <f t="shared" si="13"/>
        <v>500</v>
      </c>
      <c r="K325" s="4">
        <v>500</v>
      </c>
    </row>
    <row r="326" spans="1:11" s="4" customFormat="1" ht="44.25" hidden="1" customHeight="1">
      <c r="A326" s="46" t="s">
        <v>696</v>
      </c>
      <c r="B326" s="69" t="s">
        <v>617</v>
      </c>
      <c r="C326" s="69" t="s">
        <v>507</v>
      </c>
      <c r="D326" s="69"/>
      <c r="E326" s="70">
        <f>E327</f>
        <v>1000</v>
      </c>
      <c r="F326" s="91"/>
      <c r="G326" s="91"/>
      <c r="H326" s="86">
        <f t="shared" si="13"/>
        <v>1000</v>
      </c>
    </row>
    <row r="327" spans="1:11" s="4" customFormat="1" ht="33" hidden="1" customHeight="1">
      <c r="A327" s="33" t="s">
        <v>209</v>
      </c>
      <c r="B327" s="69" t="s">
        <v>617</v>
      </c>
      <c r="C327" s="69" t="s">
        <v>507</v>
      </c>
      <c r="D327" s="69" t="s">
        <v>191</v>
      </c>
      <c r="E327" s="70">
        <v>1000</v>
      </c>
      <c r="F327" s="91"/>
      <c r="G327" s="91"/>
      <c r="H327" s="86">
        <f t="shared" si="13"/>
        <v>1000</v>
      </c>
    </row>
    <row r="328" spans="1:11" ht="21.75" customHeight="1">
      <c r="A328" s="46" t="s">
        <v>165</v>
      </c>
      <c r="B328" s="67" t="s">
        <v>166</v>
      </c>
      <c r="C328" s="67"/>
      <c r="D328" s="67"/>
      <c r="E328" s="86">
        <f>SUM(E329)</f>
        <v>2800</v>
      </c>
      <c r="F328" s="92"/>
      <c r="G328" s="92"/>
      <c r="H328" s="86">
        <f t="shared" si="13"/>
        <v>2800</v>
      </c>
    </row>
    <row r="329" spans="1:11" s="11" customFormat="1" ht="29.25" hidden="1" customHeight="1">
      <c r="A329" s="46" t="s">
        <v>293</v>
      </c>
      <c r="B329" s="67" t="s">
        <v>327</v>
      </c>
      <c r="C329" s="67"/>
      <c r="D329" s="67"/>
      <c r="E329" s="86">
        <f>SUM(E331)</f>
        <v>2800</v>
      </c>
      <c r="F329" s="91"/>
      <c r="G329" s="91"/>
      <c r="H329" s="86">
        <f t="shared" si="13"/>
        <v>2800</v>
      </c>
    </row>
    <row r="330" spans="1:11" s="11" customFormat="1" ht="27" hidden="1" customHeight="1">
      <c r="A330" s="48" t="s">
        <v>16</v>
      </c>
      <c r="B330" s="69" t="s">
        <v>327</v>
      </c>
      <c r="C330" s="69" t="s">
        <v>238</v>
      </c>
      <c r="D330" s="69"/>
      <c r="E330" s="70">
        <f>SUM(E331)</f>
        <v>2800</v>
      </c>
      <c r="F330" s="91"/>
      <c r="G330" s="91"/>
      <c r="H330" s="86">
        <f t="shared" ref="H330:H354" si="15">E330+F330</f>
        <v>2800</v>
      </c>
    </row>
    <row r="331" spans="1:11" s="11" customFormat="1" ht="44.25" hidden="1" customHeight="1">
      <c r="A331" s="48" t="s">
        <v>179</v>
      </c>
      <c r="B331" s="69" t="s">
        <v>327</v>
      </c>
      <c r="C331" s="69" t="s">
        <v>362</v>
      </c>
      <c r="D331" s="69"/>
      <c r="E331" s="70">
        <f>SUM(E332)</f>
        <v>2800</v>
      </c>
      <c r="F331" s="91"/>
      <c r="G331" s="91"/>
      <c r="H331" s="86">
        <f t="shared" si="15"/>
        <v>2800</v>
      </c>
    </row>
    <row r="332" spans="1:11" s="11" customFormat="1" ht="40.5" hidden="1" customHeight="1">
      <c r="A332" s="45" t="s">
        <v>204</v>
      </c>
      <c r="B332" s="69" t="s">
        <v>327</v>
      </c>
      <c r="C332" s="69" t="s">
        <v>363</v>
      </c>
      <c r="D332" s="69"/>
      <c r="E332" s="70">
        <f>SUM(E333)</f>
        <v>2800</v>
      </c>
      <c r="F332" s="91"/>
      <c r="G332" s="91"/>
      <c r="H332" s="86">
        <f t="shared" si="15"/>
        <v>2800</v>
      </c>
    </row>
    <row r="333" spans="1:11" s="3" customFormat="1" ht="20.25" hidden="1" customHeight="1">
      <c r="A333" s="48" t="s">
        <v>82</v>
      </c>
      <c r="B333" s="69" t="s">
        <v>327</v>
      </c>
      <c r="C333" s="69" t="s">
        <v>363</v>
      </c>
      <c r="D333" s="69" t="s">
        <v>484</v>
      </c>
      <c r="E333" s="70">
        <v>2800</v>
      </c>
      <c r="F333" s="178"/>
      <c r="G333" s="178"/>
      <c r="H333" s="86">
        <f t="shared" si="15"/>
        <v>2800</v>
      </c>
      <c r="K333" s="3">
        <v>100</v>
      </c>
    </row>
    <row r="334" spans="1:11" s="3" customFormat="1" ht="28.5" customHeight="1">
      <c r="A334" s="46" t="s">
        <v>167</v>
      </c>
      <c r="B334" s="67" t="s">
        <v>325</v>
      </c>
      <c r="C334" s="67"/>
      <c r="D334" s="67"/>
      <c r="E334" s="86">
        <f>SUM(E335)</f>
        <v>0</v>
      </c>
      <c r="F334" s="178"/>
      <c r="G334" s="178"/>
      <c r="H334" s="86">
        <f t="shared" si="15"/>
        <v>0</v>
      </c>
    </row>
    <row r="335" spans="1:11" s="3" customFormat="1" ht="36" hidden="1" customHeight="1">
      <c r="A335" s="113" t="s">
        <v>104</v>
      </c>
      <c r="B335" s="67" t="s">
        <v>326</v>
      </c>
      <c r="C335" s="67"/>
      <c r="D335" s="67"/>
      <c r="E335" s="86">
        <f>SUM(E338)</f>
        <v>0</v>
      </c>
      <c r="F335" s="178"/>
      <c r="G335" s="178"/>
      <c r="H335" s="86">
        <f t="shared" si="15"/>
        <v>0</v>
      </c>
    </row>
    <row r="336" spans="1:11" ht="27.75" hidden="1" customHeight="1">
      <c r="A336" s="48" t="s">
        <v>16</v>
      </c>
      <c r="B336" s="69" t="s">
        <v>326</v>
      </c>
      <c r="C336" s="69" t="s">
        <v>238</v>
      </c>
      <c r="D336" s="69"/>
      <c r="E336" s="70">
        <f>SUM(E337)</f>
        <v>0</v>
      </c>
      <c r="F336" s="92"/>
      <c r="G336" s="92"/>
      <c r="H336" s="86">
        <f t="shared" si="15"/>
        <v>0</v>
      </c>
    </row>
    <row r="337" spans="1:11" ht="36" hidden="1" customHeight="1">
      <c r="A337" s="34" t="s">
        <v>285</v>
      </c>
      <c r="B337" s="69" t="s">
        <v>326</v>
      </c>
      <c r="C337" s="69" t="s">
        <v>364</v>
      </c>
      <c r="D337" s="69"/>
      <c r="E337" s="70">
        <f>SUM(E338)</f>
        <v>0</v>
      </c>
      <c r="F337" s="92"/>
      <c r="G337" s="92"/>
      <c r="H337" s="86">
        <f t="shared" si="15"/>
        <v>0</v>
      </c>
    </row>
    <row r="338" spans="1:11" ht="22.5" hidden="1" customHeight="1">
      <c r="A338" s="50" t="s">
        <v>152</v>
      </c>
      <c r="B338" s="69" t="s">
        <v>326</v>
      </c>
      <c r="C338" s="69" t="s">
        <v>365</v>
      </c>
      <c r="D338" s="69"/>
      <c r="E338" s="70">
        <f>SUM(E339)</f>
        <v>0</v>
      </c>
      <c r="F338" s="92"/>
      <c r="G338" s="92"/>
      <c r="H338" s="86">
        <f t="shared" si="15"/>
        <v>0</v>
      </c>
    </row>
    <row r="339" spans="1:11" ht="26.25" hidden="1" customHeight="1">
      <c r="A339" s="48" t="s">
        <v>285</v>
      </c>
      <c r="B339" s="69" t="s">
        <v>326</v>
      </c>
      <c r="C339" s="69" t="s">
        <v>365</v>
      </c>
      <c r="D339" s="69" t="s">
        <v>80</v>
      </c>
      <c r="E339" s="70">
        <v>0</v>
      </c>
      <c r="F339" s="92"/>
      <c r="G339" s="92"/>
      <c r="H339" s="86">
        <f t="shared" si="15"/>
        <v>0</v>
      </c>
    </row>
    <row r="340" spans="1:11" ht="47.25" customHeight="1">
      <c r="A340" s="43" t="s">
        <v>169</v>
      </c>
      <c r="B340" s="67" t="s">
        <v>168</v>
      </c>
      <c r="C340" s="67"/>
      <c r="D340" s="67"/>
      <c r="E340" s="86">
        <f>SUM(E342)+E353</f>
        <v>34534.9</v>
      </c>
      <c r="F340" s="86">
        <f t="shared" ref="F340" si="16">SUM(F342)+F353</f>
        <v>2300</v>
      </c>
      <c r="G340" s="86"/>
      <c r="H340" s="86">
        <f t="shared" si="15"/>
        <v>36834.9</v>
      </c>
    </row>
    <row r="341" spans="1:11" ht="41.25" customHeight="1">
      <c r="A341" s="113" t="s">
        <v>281</v>
      </c>
      <c r="B341" s="67" t="s">
        <v>105</v>
      </c>
      <c r="C341" s="67"/>
      <c r="D341" s="67"/>
      <c r="E341" s="86">
        <f>E342</f>
        <v>34534.9</v>
      </c>
      <c r="F341" s="92"/>
      <c r="G341" s="92"/>
      <c r="H341" s="86">
        <f t="shared" si="15"/>
        <v>34534.9</v>
      </c>
    </row>
    <row r="342" spans="1:11" ht="28.5" hidden="1" customHeight="1">
      <c r="A342" s="46" t="s">
        <v>16</v>
      </c>
      <c r="B342" s="67" t="s">
        <v>105</v>
      </c>
      <c r="C342" s="67" t="s">
        <v>238</v>
      </c>
      <c r="D342" s="67"/>
      <c r="E342" s="86">
        <f>SUM(E343,E348)</f>
        <v>34534.9</v>
      </c>
      <c r="F342" s="92"/>
      <c r="G342" s="92"/>
      <c r="H342" s="86">
        <f t="shared" si="15"/>
        <v>34534.9</v>
      </c>
    </row>
    <row r="343" spans="1:11" ht="21.75" hidden="1" customHeight="1">
      <c r="A343" s="43" t="s">
        <v>70</v>
      </c>
      <c r="B343" s="67" t="s">
        <v>105</v>
      </c>
      <c r="C343" s="67" t="s">
        <v>256</v>
      </c>
      <c r="D343" s="67"/>
      <c r="E343" s="86">
        <f>SUM(E344,E346)</f>
        <v>23910.9</v>
      </c>
      <c r="F343" s="92"/>
      <c r="G343" s="92"/>
      <c r="H343" s="86">
        <f t="shared" si="15"/>
        <v>23910.9</v>
      </c>
    </row>
    <row r="344" spans="1:11" ht="45" hidden="1" customHeight="1">
      <c r="A344" s="52" t="s">
        <v>73</v>
      </c>
      <c r="B344" s="69" t="s">
        <v>105</v>
      </c>
      <c r="C344" s="69" t="s">
        <v>449</v>
      </c>
      <c r="D344" s="69"/>
      <c r="E344" s="70">
        <f>SUM(E345)</f>
        <v>2043.9</v>
      </c>
      <c r="F344" s="92"/>
      <c r="G344" s="92"/>
      <c r="H344" s="86">
        <f t="shared" si="15"/>
        <v>2043.9</v>
      </c>
    </row>
    <row r="345" spans="1:11" ht="32.25" hidden="1" customHeight="1">
      <c r="A345" s="52" t="s">
        <v>314</v>
      </c>
      <c r="B345" s="69" t="s">
        <v>105</v>
      </c>
      <c r="C345" s="69" t="s">
        <v>449</v>
      </c>
      <c r="D345" s="69" t="s">
        <v>313</v>
      </c>
      <c r="E345" s="89">
        <v>2043.9</v>
      </c>
      <c r="F345" s="92"/>
      <c r="G345" s="92"/>
      <c r="H345" s="86">
        <f t="shared" si="15"/>
        <v>2043.9</v>
      </c>
    </row>
    <row r="346" spans="1:11" s="6" customFormat="1" ht="46.5" hidden="1" customHeight="1">
      <c r="A346" s="52" t="s">
        <v>74</v>
      </c>
      <c r="B346" s="74" t="s">
        <v>105</v>
      </c>
      <c r="C346" s="74" t="s">
        <v>366</v>
      </c>
      <c r="D346" s="74"/>
      <c r="E346" s="70">
        <f>SUM(E347)</f>
        <v>21867</v>
      </c>
      <c r="F346" s="92"/>
      <c r="G346" s="92"/>
      <c r="H346" s="86">
        <f t="shared" si="15"/>
        <v>21867</v>
      </c>
    </row>
    <row r="347" spans="1:11" s="6" customFormat="1" ht="24.75" hidden="1" customHeight="1">
      <c r="A347" s="52" t="s">
        <v>314</v>
      </c>
      <c r="B347" s="74" t="s">
        <v>105</v>
      </c>
      <c r="C347" s="74" t="s">
        <v>366</v>
      </c>
      <c r="D347" s="74" t="s">
        <v>313</v>
      </c>
      <c r="E347" s="89">
        <v>21867</v>
      </c>
      <c r="F347" s="92"/>
      <c r="G347" s="92"/>
      <c r="H347" s="86">
        <f t="shared" si="15"/>
        <v>21867</v>
      </c>
    </row>
    <row r="348" spans="1:11" ht="28.5" hidden="1" customHeight="1">
      <c r="A348" s="43" t="s">
        <v>76</v>
      </c>
      <c r="B348" s="67" t="s">
        <v>105</v>
      </c>
      <c r="C348" s="67" t="s">
        <v>341</v>
      </c>
      <c r="D348" s="67"/>
      <c r="E348" s="86">
        <f>SUM(E349,E351)</f>
        <v>10624</v>
      </c>
      <c r="F348" s="92"/>
      <c r="G348" s="92"/>
      <c r="H348" s="86">
        <f t="shared" si="15"/>
        <v>10624</v>
      </c>
    </row>
    <row r="349" spans="1:11" ht="42" hidden="1" customHeight="1">
      <c r="A349" s="52" t="s">
        <v>72</v>
      </c>
      <c r="B349" s="69" t="s">
        <v>105</v>
      </c>
      <c r="C349" s="69" t="s">
        <v>450</v>
      </c>
      <c r="D349" s="69"/>
      <c r="E349" s="70">
        <f>SUM(E350)</f>
        <v>2491</v>
      </c>
      <c r="F349" s="92"/>
      <c r="G349" s="92"/>
      <c r="H349" s="86">
        <f t="shared" si="15"/>
        <v>2491</v>
      </c>
    </row>
    <row r="350" spans="1:11" ht="22.5" hidden="1" customHeight="1">
      <c r="A350" s="52" t="s">
        <v>314</v>
      </c>
      <c r="B350" s="69" t="s">
        <v>105</v>
      </c>
      <c r="C350" s="69" t="s">
        <v>450</v>
      </c>
      <c r="D350" s="69" t="s">
        <v>313</v>
      </c>
      <c r="E350" s="70">
        <v>2491</v>
      </c>
      <c r="F350" s="92"/>
      <c r="G350" s="92"/>
      <c r="H350" s="86">
        <f t="shared" si="15"/>
        <v>2491</v>
      </c>
    </row>
    <row r="351" spans="1:11" s="11" customFormat="1" ht="39.75" hidden="1" customHeight="1">
      <c r="A351" s="52" t="s">
        <v>733</v>
      </c>
      <c r="B351" s="74" t="s">
        <v>105</v>
      </c>
      <c r="C351" s="74" t="s">
        <v>367</v>
      </c>
      <c r="D351" s="74"/>
      <c r="E351" s="70">
        <f>E352</f>
        <v>8133</v>
      </c>
      <c r="F351" s="91"/>
      <c r="G351" s="91"/>
      <c r="H351" s="86">
        <f t="shared" si="15"/>
        <v>8133</v>
      </c>
    </row>
    <row r="352" spans="1:11" s="11" customFormat="1" ht="24.75" hidden="1" customHeight="1">
      <c r="A352" s="52" t="s">
        <v>314</v>
      </c>
      <c r="B352" s="74" t="s">
        <v>105</v>
      </c>
      <c r="C352" s="74" t="s">
        <v>367</v>
      </c>
      <c r="D352" s="74" t="s">
        <v>313</v>
      </c>
      <c r="E352" s="89">
        <v>8133</v>
      </c>
      <c r="F352" s="91"/>
      <c r="G352" s="91"/>
      <c r="H352" s="86">
        <f t="shared" si="15"/>
        <v>8133</v>
      </c>
      <c r="K352" s="11">
        <f>SUM(K9:K351)</f>
        <v>15711</v>
      </c>
    </row>
    <row r="353" spans="1:8" ht="24" customHeight="1">
      <c r="A353" s="78" t="s">
        <v>674</v>
      </c>
      <c r="B353" s="71" t="s">
        <v>673</v>
      </c>
      <c r="C353" s="71" t="s">
        <v>866</v>
      </c>
      <c r="D353" s="71"/>
      <c r="E353" s="90">
        <f>E354</f>
        <v>0</v>
      </c>
      <c r="F353" s="90">
        <f t="shared" ref="F353" si="17">F354</f>
        <v>2300</v>
      </c>
      <c r="G353" s="90"/>
      <c r="H353" s="86">
        <f t="shared" si="15"/>
        <v>2300</v>
      </c>
    </row>
    <row r="354" spans="1:8" ht="37.5" customHeight="1">
      <c r="A354" s="47" t="s">
        <v>675</v>
      </c>
      <c r="B354" s="74" t="s">
        <v>654</v>
      </c>
      <c r="C354" s="74" t="s">
        <v>866</v>
      </c>
      <c r="D354" s="74" t="s">
        <v>676</v>
      </c>
      <c r="E354" s="87"/>
      <c r="F354" s="92">
        <v>2300</v>
      </c>
      <c r="G354" s="92"/>
      <c r="H354" s="86">
        <f t="shared" si="15"/>
        <v>2300</v>
      </c>
    </row>
    <row r="355" spans="1:8" ht="45.75" customHeight="1"/>
    <row r="356" spans="1:8" ht="21" customHeight="1"/>
    <row r="357" spans="1:8" ht="42.75" customHeight="1"/>
    <row r="358" spans="1:8" ht="21" customHeight="1"/>
    <row r="359" spans="1:8" ht="24.75" customHeight="1"/>
    <row r="360" spans="1:8" ht="48" customHeight="1"/>
    <row r="361" spans="1:8" ht="21" customHeight="1"/>
    <row r="362" spans="1:8" s="10" customFormat="1" ht="36.75" customHeight="1">
      <c r="A362" s="35"/>
      <c r="B362" s="35"/>
      <c r="C362" s="35"/>
      <c r="D362" s="35"/>
      <c r="E362" s="168"/>
      <c r="F362" s="143"/>
      <c r="G362" s="143"/>
      <c r="H362" s="180"/>
    </row>
    <row r="363" spans="1:8" s="10" customFormat="1" ht="24.75" customHeight="1">
      <c r="A363" s="35"/>
      <c r="B363" s="35"/>
      <c r="C363" s="35"/>
      <c r="D363" s="35"/>
      <c r="E363" s="168"/>
      <c r="F363" s="143"/>
      <c r="G363" s="143"/>
      <c r="H363" s="180"/>
    </row>
  </sheetData>
  <mergeCells count="7">
    <mergeCell ref="E1:H1"/>
    <mergeCell ref="E7:H7"/>
    <mergeCell ref="A6:H6"/>
    <mergeCell ref="E5:H5"/>
    <mergeCell ref="B4:H4"/>
    <mergeCell ref="E3:H3"/>
    <mergeCell ref="C2:H2"/>
  </mergeCells>
  <phoneticPr fontId="4" type="noConversion"/>
  <pageMargins left="0.98425196850393704" right="0" top="0.39370078740157483" bottom="0" header="0.51181102362204722" footer="0.51181102362204722"/>
  <pageSetup paperSize="9" scale="8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5"/>
  <sheetViews>
    <sheetView workbookViewId="0">
      <selection activeCell="J7" sqref="J7"/>
    </sheetView>
  </sheetViews>
  <sheetFormatPr defaultRowHeight="12.75"/>
  <cols>
    <col min="1" max="1" width="51" style="339" customWidth="1"/>
    <col min="2" max="2" width="9.7109375" style="339" customWidth="1"/>
    <col min="3" max="3" width="14.5703125" style="339" customWidth="1"/>
    <col min="4" max="4" width="8.7109375" style="339" customWidth="1"/>
    <col min="5" max="5" width="12" style="340" customWidth="1"/>
    <col min="6" max="6" width="11.7109375" style="340" customWidth="1"/>
  </cols>
  <sheetData>
    <row r="1" spans="1:6" ht="22.5" customHeight="1">
      <c r="E1" s="224" t="s">
        <v>829</v>
      </c>
      <c r="F1" s="224"/>
    </row>
    <row r="2" spans="1:6" s="391" customFormat="1" ht="69" customHeight="1">
      <c r="A2" s="397"/>
      <c r="B2" s="397"/>
      <c r="C2" s="393" t="s">
        <v>891</v>
      </c>
      <c r="D2" s="380"/>
      <c r="E2" s="380"/>
      <c r="F2" s="380"/>
    </row>
    <row r="3" spans="1:6" s="391" customFormat="1" ht="11.25">
      <c r="E3" s="376" t="s">
        <v>33</v>
      </c>
      <c r="F3" s="376"/>
    </row>
    <row r="4" spans="1:6" s="391" customFormat="1" ht="39.75" customHeight="1">
      <c r="A4" s="403"/>
      <c r="B4" s="404" t="s">
        <v>689</v>
      </c>
      <c r="C4" s="404"/>
      <c r="D4" s="404"/>
      <c r="E4" s="406"/>
      <c r="F4" s="407"/>
    </row>
    <row r="5" spans="1:6">
      <c r="A5" s="341"/>
      <c r="B5" s="341"/>
      <c r="C5"/>
      <c r="D5" s="201"/>
      <c r="E5" s="201"/>
      <c r="F5" s="201"/>
    </row>
    <row r="6" spans="1:6">
      <c r="A6" s="341"/>
      <c r="B6" s="341"/>
      <c r="C6" s="193"/>
      <c r="D6" s="193"/>
      <c r="E6" s="189"/>
      <c r="F6" s="189" t="s">
        <v>893</v>
      </c>
    </row>
    <row r="7" spans="1:6" ht="51.75" customHeight="1">
      <c r="A7" s="342" t="s">
        <v>924</v>
      </c>
      <c r="B7" s="342"/>
      <c r="C7" s="342"/>
      <c r="D7" s="342"/>
      <c r="E7" s="342"/>
      <c r="F7" s="343"/>
    </row>
    <row r="8" spans="1:6">
      <c r="A8" s="344"/>
      <c r="B8" s="344"/>
      <c r="C8" s="344"/>
      <c r="D8" s="344"/>
      <c r="E8" s="345"/>
      <c r="F8" s="345"/>
    </row>
    <row r="9" spans="1:6">
      <c r="A9" s="344"/>
      <c r="B9" s="344"/>
      <c r="C9" s="344"/>
      <c r="D9" s="344"/>
      <c r="E9" s="346"/>
      <c r="F9" s="346" t="s">
        <v>297</v>
      </c>
    </row>
    <row r="10" spans="1:6" ht="25.5">
      <c r="A10" s="38" t="s">
        <v>157</v>
      </c>
      <c r="B10" s="38" t="s">
        <v>133</v>
      </c>
      <c r="C10" s="38" t="s">
        <v>190</v>
      </c>
      <c r="D10" s="38" t="s">
        <v>134</v>
      </c>
      <c r="E10" s="82">
        <v>2022</v>
      </c>
      <c r="F10" s="82">
        <v>2023</v>
      </c>
    </row>
    <row r="11" spans="1:6" ht="14.25">
      <c r="A11" s="27" t="s">
        <v>135</v>
      </c>
      <c r="B11" s="294"/>
      <c r="C11" s="294"/>
      <c r="D11" s="294"/>
      <c r="E11" s="86">
        <f>SUM(E12,E75,E83,E108,E146,E180,E233,E271,E316,E329,E335,E341)+E354</f>
        <v>656923.60000000009</v>
      </c>
      <c r="F11" s="86">
        <f>SUM(F12,F75,F83,F108,F146,F180,F233,F271,F316,F329,F335,F341)+F354</f>
        <v>648479.5</v>
      </c>
    </row>
    <row r="12" spans="1:6" ht="14.25">
      <c r="A12" s="27" t="s">
        <v>136</v>
      </c>
      <c r="B12" s="295" t="s">
        <v>137</v>
      </c>
      <c r="C12" s="295"/>
      <c r="D12" s="295"/>
      <c r="E12" s="86">
        <f>SUM(E13,E20,E28,E44,E64,E69,E58)+E42</f>
        <v>45319.1</v>
      </c>
      <c r="F12" s="86">
        <f>SUM(F13,F20,F28,F44,F64,F69,F58)</f>
        <v>44915</v>
      </c>
    </row>
    <row r="13" spans="1:6" ht="25.5">
      <c r="A13" s="27" t="s">
        <v>138</v>
      </c>
      <c r="B13" s="295" t="s">
        <v>139</v>
      </c>
      <c r="C13" s="295"/>
      <c r="D13" s="295"/>
      <c r="E13" s="86">
        <f>SUM(E15)</f>
        <v>1560</v>
      </c>
      <c r="F13" s="86">
        <f>SUM(F15)</f>
        <v>1560</v>
      </c>
    </row>
    <row r="14" spans="1:6" ht="25.5">
      <c r="A14" s="27" t="s">
        <v>271</v>
      </c>
      <c r="B14" s="295" t="s">
        <v>139</v>
      </c>
      <c r="C14" s="295" t="s">
        <v>220</v>
      </c>
      <c r="D14" s="295"/>
      <c r="E14" s="86">
        <f>SUM(E15)</f>
        <v>1560</v>
      </c>
      <c r="F14" s="86">
        <f>SUM(F15)</f>
        <v>1560</v>
      </c>
    </row>
    <row r="15" spans="1:6" ht="15">
      <c r="A15" s="22" t="s">
        <v>140</v>
      </c>
      <c r="B15" s="298" t="s">
        <v>139</v>
      </c>
      <c r="C15" s="298" t="s">
        <v>221</v>
      </c>
      <c r="D15" s="298"/>
      <c r="E15" s="70">
        <f>SUM(E16,E18)</f>
        <v>1560</v>
      </c>
      <c r="F15" s="70">
        <f>SUM(F16,F18)</f>
        <v>1560</v>
      </c>
    </row>
    <row r="16" spans="1:6" ht="25.5">
      <c r="A16" s="22" t="s">
        <v>194</v>
      </c>
      <c r="B16" s="298" t="s">
        <v>139</v>
      </c>
      <c r="C16" s="298" t="s">
        <v>222</v>
      </c>
      <c r="D16" s="298"/>
      <c r="E16" s="70">
        <f>SUM(E17)</f>
        <v>1560</v>
      </c>
      <c r="F16" s="70">
        <f>SUM(F17)</f>
        <v>1560</v>
      </c>
    </row>
    <row r="17" spans="1:6" ht="25.5">
      <c r="A17" s="22" t="s">
        <v>196</v>
      </c>
      <c r="B17" s="298" t="s">
        <v>139</v>
      </c>
      <c r="C17" s="298" t="s">
        <v>222</v>
      </c>
      <c r="D17" s="298" t="s">
        <v>195</v>
      </c>
      <c r="E17" s="70">
        <v>1560</v>
      </c>
      <c r="F17" s="70">
        <v>1560</v>
      </c>
    </row>
    <row r="18" spans="1:6" ht="15" hidden="1">
      <c r="A18" s="22" t="s">
        <v>175</v>
      </c>
      <c r="B18" s="298" t="s">
        <v>139</v>
      </c>
      <c r="C18" s="298" t="s">
        <v>223</v>
      </c>
      <c r="D18" s="298"/>
      <c r="E18" s="70">
        <f>E19</f>
        <v>0</v>
      </c>
      <c r="F18" s="70">
        <f>SUM(F19)</f>
        <v>0</v>
      </c>
    </row>
    <row r="19" spans="1:6" ht="25.5" hidden="1">
      <c r="A19" s="22" t="s">
        <v>192</v>
      </c>
      <c r="B19" s="298" t="s">
        <v>139</v>
      </c>
      <c r="C19" s="298" t="s">
        <v>223</v>
      </c>
      <c r="D19" s="298" t="s">
        <v>191</v>
      </c>
      <c r="E19" s="70">
        <v>0</v>
      </c>
      <c r="F19" s="70">
        <v>0</v>
      </c>
    </row>
    <row r="20" spans="1:6" ht="38.25">
      <c r="A20" s="27" t="s">
        <v>188</v>
      </c>
      <c r="B20" s="295" t="s">
        <v>301</v>
      </c>
      <c r="C20" s="295"/>
      <c r="D20" s="295"/>
      <c r="E20" s="86">
        <f>SUM(E22)</f>
        <v>1872</v>
      </c>
      <c r="F20" s="86">
        <f>SUM(F22)</f>
        <v>1872</v>
      </c>
    </row>
    <row r="21" spans="1:6" ht="25.5">
      <c r="A21" s="27" t="s">
        <v>271</v>
      </c>
      <c r="B21" s="295" t="s">
        <v>301</v>
      </c>
      <c r="C21" s="295" t="s">
        <v>220</v>
      </c>
      <c r="D21" s="295"/>
      <c r="E21" s="86">
        <f>SUM(E22)</f>
        <v>1872</v>
      </c>
      <c r="F21" s="86">
        <f>SUM(F22)</f>
        <v>1872</v>
      </c>
    </row>
    <row r="22" spans="1:6" ht="25.5">
      <c r="A22" s="22" t="s">
        <v>300</v>
      </c>
      <c r="B22" s="298" t="s">
        <v>301</v>
      </c>
      <c r="C22" s="298" t="s">
        <v>224</v>
      </c>
      <c r="D22" s="298"/>
      <c r="E22" s="70">
        <f>SUM(E23,E25)+E27</f>
        <v>1872</v>
      </c>
      <c r="F22" s="70">
        <f>SUM(F23,F25)</f>
        <v>1872</v>
      </c>
    </row>
    <row r="23" spans="1:6" ht="25.5">
      <c r="A23" s="22" t="s">
        <v>194</v>
      </c>
      <c r="B23" s="298" t="s">
        <v>301</v>
      </c>
      <c r="C23" s="298" t="s">
        <v>225</v>
      </c>
      <c r="D23" s="298"/>
      <c r="E23" s="70">
        <f>SUM(E24)</f>
        <v>1272</v>
      </c>
      <c r="F23" s="70">
        <f>SUM(F24)</f>
        <v>1272</v>
      </c>
    </row>
    <row r="24" spans="1:6" ht="25.5">
      <c r="A24" s="22" t="s">
        <v>196</v>
      </c>
      <c r="B24" s="298" t="s">
        <v>301</v>
      </c>
      <c r="C24" s="298" t="s">
        <v>225</v>
      </c>
      <c r="D24" s="298" t="s">
        <v>195</v>
      </c>
      <c r="E24" s="70">
        <v>1272</v>
      </c>
      <c r="F24" s="70">
        <v>1272</v>
      </c>
    </row>
    <row r="25" spans="1:6" ht="15">
      <c r="A25" s="22" t="s">
        <v>175</v>
      </c>
      <c r="B25" s="298" t="s">
        <v>301</v>
      </c>
      <c r="C25" s="298" t="s">
        <v>226</v>
      </c>
      <c r="D25" s="298"/>
      <c r="E25" s="70">
        <f>E26</f>
        <v>600</v>
      </c>
      <c r="F25" s="70">
        <f>SUM(F26)</f>
        <v>600</v>
      </c>
    </row>
    <row r="26" spans="1:6" ht="25.5">
      <c r="A26" s="22" t="s">
        <v>192</v>
      </c>
      <c r="B26" s="298" t="s">
        <v>301</v>
      </c>
      <c r="C26" s="298" t="s">
        <v>226</v>
      </c>
      <c r="D26" s="298" t="s">
        <v>191</v>
      </c>
      <c r="E26" s="70">
        <v>600</v>
      </c>
      <c r="F26" s="70">
        <v>600</v>
      </c>
    </row>
    <row r="27" spans="1:6" ht="15" hidden="1">
      <c r="A27" s="22" t="s">
        <v>647</v>
      </c>
      <c r="B27" s="297" t="s">
        <v>301</v>
      </c>
      <c r="C27" s="298" t="s">
        <v>646</v>
      </c>
      <c r="D27" s="298" t="s">
        <v>191</v>
      </c>
      <c r="E27" s="70">
        <v>0</v>
      </c>
      <c r="F27" s="70">
        <v>0</v>
      </c>
    </row>
    <row r="28" spans="1:6" ht="38.25">
      <c r="A28" s="27" t="s">
        <v>302</v>
      </c>
      <c r="B28" s="295" t="s">
        <v>303</v>
      </c>
      <c r="C28" s="295"/>
      <c r="D28" s="295"/>
      <c r="E28" s="86">
        <f>SUM(E29)</f>
        <v>29042</v>
      </c>
      <c r="F28" s="86">
        <f>SUM(F29)</f>
        <v>29042</v>
      </c>
    </row>
    <row r="29" spans="1:6" ht="14.25">
      <c r="A29" s="27" t="s">
        <v>272</v>
      </c>
      <c r="B29" s="295" t="s">
        <v>303</v>
      </c>
      <c r="C29" s="295" t="s">
        <v>228</v>
      </c>
      <c r="D29" s="295"/>
      <c r="E29" s="86">
        <f>SUM(E30,E35)</f>
        <v>29042</v>
      </c>
      <c r="F29" s="86">
        <f>SUM(F30,F35)</f>
        <v>29042</v>
      </c>
    </row>
    <row r="30" spans="1:6" ht="25.5" hidden="1">
      <c r="A30" s="22" t="s">
        <v>304</v>
      </c>
      <c r="B30" s="298" t="s">
        <v>303</v>
      </c>
      <c r="C30" s="298" t="s">
        <v>229</v>
      </c>
      <c r="D30" s="298"/>
      <c r="E30" s="70"/>
      <c r="F30" s="70"/>
    </row>
    <row r="31" spans="1:6" ht="25.5" hidden="1">
      <c r="A31" s="22" t="s">
        <v>194</v>
      </c>
      <c r="B31" s="298" t="s">
        <v>303</v>
      </c>
      <c r="C31" s="298" t="s">
        <v>230</v>
      </c>
      <c r="D31" s="298"/>
      <c r="E31" s="70"/>
      <c r="F31" s="70"/>
    </row>
    <row r="32" spans="1:6" ht="25.5" hidden="1">
      <c r="A32" s="22" t="s">
        <v>196</v>
      </c>
      <c r="B32" s="298" t="s">
        <v>303</v>
      </c>
      <c r="C32" s="298" t="s">
        <v>230</v>
      </c>
      <c r="D32" s="298" t="s">
        <v>195</v>
      </c>
      <c r="E32" s="70"/>
      <c r="F32" s="70"/>
    </row>
    <row r="33" spans="1:6" ht="15" hidden="1">
      <c r="A33" s="22" t="s">
        <v>175</v>
      </c>
      <c r="B33" s="298" t="s">
        <v>303</v>
      </c>
      <c r="C33" s="298" t="s">
        <v>231</v>
      </c>
      <c r="D33" s="298"/>
      <c r="E33" s="70"/>
      <c r="F33" s="70"/>
    </row>
    <row r="34" spans="1:6" ht="25.5" hidden="1">
      <c r="A34" s="22" t="s">
        <v>192</v>
      </c>
      <c r="B34" s="298" t="s">
        <v>303</v>
      </c>
      <c r="C34" s="298" t="s">
        <v>231</v>
      </c>
      <c r="D34" s="298" t="s">
        <v>191</v>
      </c>
      <c r="E34" s="70"/>
      <c r="F34" s="86"/>
    </row>
    <row r="35" spans="1:6" ht="15">
      <c r="A35" s="22" t="s">
        <v>189</v>
      </c>
      <c r="B35" s="298" t="s">
        <v>303</v>
      </c>
      <c r="C35" s="298" t="s">
        <v>232</v>
      </c>
      <c r="D35" s="298"/>
      <c r="E35" s="70">
        <f>SUM(E36,E38)</f>
        <v>29042</v>
      </c>
      <c r="F35" s="70">
        <f>SUM(F36,F38)</f>
        <v>29042</v>
      </c>
    </row>
    <row r="36" spans="1:6" ht="25.5">
      <c r="A36" s="22" t="s">
        <v>194</v>
      </c>
      <c r="B36" s="298" t="s">
        <v>303</v>
      </c>
      <c r="C36" s="298" t="s">
        <v>233</v>
      </c>
      <c r="D36" s="298"/>
      <c r="E36" s="70">
        <f>SUM(E37)</f>
        <v>22419</v>
      </c>
      <c r="F36" s="70">
        <f>SUM(F37)</f>
        <v>22419</v>
      </c>
    </row>
    <row r="37" spans="1:6" ht="25.5">
      <c r="A37" s="22" t="s">
        <v>196</v>
      </c>
      <c r="B37" s="298" t="s">
        <v>303</v>
      </c>
      <c r="C37" s="298" t="s">
        <v>233</v>
      </c>
      <c r="D37" s="298" t="s">
        <v>195</v>
      </c>
      <c r="E37" s="70">
        <v>22419</v>
      </c>
      <c r="F37" s="70">
        <v>22419</v>
      </c>
    </row>
    <row r="38" spans="1:6" ht="15">
      <c r="A38" s="22" t="s">
        <v>175</v>
      </c>
      <c r="B38" s="298" t="s">
        <v>303</v>
      </c>
      <c r="C38" s="298" t="s">
        <v>234</v>
      </c>
      <c r="D38" s="298"/>
      <c r="E38" s="300">
        <f>E39+E41+E40</f>
        <v>6623</v>
      </c>
      <c r="F38" s="300">
        <f>F39+F41+F40</f>
        <v>6623</v>
      </c>
    </row>
    <row r="39" spans="1:6" ht="25.5">
      <c r="A39" s="22" t="s">
        <v>192</v>
      </c>
      <c r="B39" s="298" t="s">
        <v>303</v>
      </c>
      <c r="C39" s="298" t="s">
        <v>234</v>
      </c>
      <c r="D39" s="298" t="s">
        <v>191</v>
      </c>
      <c r="E39" s="70">
        <v>6113</v>
      </c>
      <c r="F39" s="70">
        <v>6113</v>
      </c>
    </row>
    <row r="40" spans="1:6" ht="25.5">
      <c r="A40" s="22" t="s">
        <v>192</v>
      </c>
      <c r="B40" s="298" t="s">
        <v>303</v>
      </c>
      <c r="C40" s="298" t="s">
        <v>521</v>
      </c>
      <c r="D40" s="298" t="s">
        <v>191</v>
      </c>
      <c r="E40" s="70">
        <v>0</v>
      </c>
      <c r="F40" s="70">
        <v>0</v>
      </c>
    </row>
    <row r="41" spans="1:6" ht="15">
      <c r="A41" s="22" t="s">
        <v>31</v>
      </c>
      <c r="B41" s="298" t="s">
        <v>303</v>
      </c>
      <c r="C41" s="298" t="s">
        <v>234</v>
      </c>
      <c r="D41" s="298" t="s">
        <v>207</v>
      </c>
      <c r="E41" s="70">
        <v>510</v>
      </c>
      <c r="F41" s="70">
        <v>510</v>
      </c>
    </row>
    <row r="42" spans="1:6">
      <c r="A42" s="302" t="s">
        <v>912</v>
      </c>
      <c r="B42" s="304" t="s">
        <v>913</v>
      </c>
      <c r="C42" s="305"/>
      <c r="D42" s="306"/>
      <c r="E42" s="308">
        <f>E43</f>
        <v>34.1</v>
      </c>
      <c r="F42" s="308">
        <f>F43</f>
        <v>0</v>
      </c>
    </row>
    <row r="43" spans="1:6" ht="38.25">
      <c r="A43" s="309" t="s">
        <v>914</v>
      </c>
      <c r="B43" s="310" t="s">
        <v>913</v>
      </c>
      <c r="C43" s="311" t="s">
        <v>916</v>
      </c>
      <c r="D43" s="306" t="s">
        <v>191</v>
      </c>
      <c r="E43" s="307">
        <v>34.1</v>
      </c>
      <c r="F43" s="307">
        <v>0</v>
      </c>
    </row>
    <row r="44" spans="1:6" ht="38.25">
      <c r="A44" s="40" t="s">
        <v>320</v>
      </c>
      <c r="B44" s="295" t="s">
        <v>305</v>
      </c>
      <c r="C44" s="295"/>
      <c r="D44" s="295"/>
      <c r="E44" s="86">
        <f>SUM(E46,E52)</f>
        <v>9106</v>
      </c>
      <c r="F44" s="86">
        <f>SUM(F46,F52)</f>
        <v>9106</v>
      </c>
    </row>
    <row r="45" spans="1:6" ht="14.25">
      <c r="A45" s="27" t="s">
        <v>270</v>
      </c>
      <c r="B45" s="295" t="s">
        <v>305</v>
      </c>
      <c r="C45" s="295" t="s">
        <v>228</v>
      </c>
      <c r="D45" s="295"/>
      <c r="E45" s="86">
        <f>SUM(E46)</f>
        <v>7541</v>
      </c>
      <c r="F45" s="86">
        <f>SUM(F46)</f>
        <v>7541</v>
      </c>
    </row>
    <row r="46" spans="1:6" ht="25.5">
      <c r="A46" s="28" t="s">
        <v>198</v>
      </c>
      <c r="B46" s="298" t="s">
        <v>305</v>
      </c>
      <c r="C46" s="298" t="s">
        <v>253</v>
      </c>
      <c r="D46" s="298"/>
      <c r="E46" s="70">
        <f>SUM(E47,E49)</f>
        <v>7541</v>
      </c>
      <c r="F46" s="70">
        <f>SUM(F47,F49)</f>
        <v>7541</v>
      </c>
    </row>
    <row r="47" spans="1:6" ht="25.5">
      <c r="A47" s="22" t="s">
        <v>194</v>
      </c>
      <c r="B47" s="298" t="s">
        <v>305</v>
      </c>
      <c r="C47" s="298" t="s">
        <v>254</v>
      </c>
      <c r="D47" s="298"/>
      <c r="E47" s="70">
        <f>SUM(E48)</f>
        <v>6811</v>
      </c>
      <c r="F47" s="70">
        <f>SUM(F48)</f>
        <v>6811</v>
      </c>
    </row>
    <row r="48" spans="1:6" ht="25.5">
      <c r="A48" s="22" t="s">
        <v>196</v>
      </c>
      <c r="B48" s="298" t="s">
        <v>305</v>
      </c>
      <c r="C48" s="298" t="s">
        <v>254</v>
      </c>
      <c r="D48" s="298" t="s">
        <v>195</v>
      </c>
      <c r="E48" s="70">
        <v>6811</v>
      </c>
      <c r="F48" s="70">
        <v>6811</v>
      </c>
    </row>
    <row r="49" spans="1:6" ht="15">
      <c r="A49" s="22" t="s">
        <v>175</v>
      </c>
      <c r="B49" s="298" t="s">
        <v>305</v>
      </c>
      <c r="C49" s="298" t="s">
        <v>255</v>
      </c>
      <c r="D49" s="298"/>
      <c r="E49" s="70">
        <f>E50+E51</f>
        <v>730</v>
      </c>
      <c r="F49" s="70">
        <f>F50+F51</f>
        <v>730</v>
      </c>
    </row>
    <row r="50" spans="1:6" ht="25.5">
      <c r="A50" s="22" t="s">
        <v>192</v>
      </c>
      <c r="B50" s="298" t="s">
        <v>305</v>
      </c>
      <c r="C50" s="298" t="s">
        <v>255</v>
      </c>
      <c r="D50" s="298" t="s">
        <v>191</v>
      </c>
      <c r="E50" s="70">
        <v>720</v>
      </c>
      <c r="F50" s="70">
        <v>720</v>
      </c>
    </row>
    <row r="51" spans="1:6" ht="15">
      <c r="A51" s="22" t="s">
        <v>31</v>
      </c>
      <c r="B51" s="298" t="s">
        <v>305</v>
      </c>
      <c r="C51" s="298" t="s">
        <v>255</v>
      </c>
      <c r="D51" s="298" t="s">
        <v>207</v>
      </c>
      <c r="E51" s="70">
        <v>10</v>
      </c>
      <c r="F51" s="70">
        <v>10</v>
      </c>
    </row>
    <row r="52" spans="1:6" ht="25.5">
      <c r="A52" s="27" t="s">
        <v>269</v>
      </c>
      <c r="B52" s="295" t="s">
        <v>305</v>
      </c>
      <c r="C52" s="295" t="s">
        <v>40</v>
      </c>
      <c r="D52" s="298"/>
      <c r="E52" s="86">
        <f>SUM(E53)</f>
        <v>1565</v>
      </c>
      <c r="F52" s="86">
        <f>SUM(F53)</f>
        <v>1565</v>
      </c>
    </row>
    <row r="53" spans="1:6" ht="25.5">
      <c r="A53" s="22" t="s">
        <v>199</v>
      </c>
      <c r="B53" s="298" t="s">
        <v>305</v>
      </c>
      <c r="C53" s="298" t="s">
        <v>235</v>
      </c>
      <c r="D53" s="298"/>
      <c r="E53" s="70">
        <f>SUM(E55,E57)</f>
        <v>1565</v>
      </c>
      <c r="F53" s="70">
        <f>SUM(F55,F57)</f>
        <v>1565</v>
      </c>
    </row>
    <row r="54" spans="1:6" ht="25.5">
      <c r="A54" s="22" t="s">
        <v>194</v>
      </c>
      <c r="B54" s="298" t="s">
        <v>305</v>
      </c>
      <c r="C54" s="298" t="s">
        <v>236</v>
      </c>
      <c r="D54" s="298"/>
      <c r="E54" s="70">
        <f>SUM(E55)</f>
        <v>1445</v>
      </c>
      <c r="F54" s="70">
        <f>SUM(F55)</f>
        <v>1445</v>
      </c>
    </row>
    <row r="55" spans="1:6" ht="25.5">
      <c r="A55" s="22" t="s">
        <v>196</v>
      </c>
      <c r="B55" s="298" t="s">
        <v>305</v>
      </c>
      <c r="C55" s="298" t="s">
        <v>236</v>
      </c>
      <c r="D55" s="298" t="s">
        <v>195</v>
      </c>
      <c r="E55" s="70">
        <v>1445</v>
      </c>
      <c r="F55" s="70">
        <v>1445</v>
      </c>
    </row>
    <row r="56" spans="1:6" ht="15">
      <c r="A56" s="22" t="s">
        <v>175</v>
      </c>
      <c r="B56" s="298" t="s">
        <v>305</v>
      </c>
      <c r="C56" s="298" t="s">
        <v>461</v>
      </c>
      <c r="D56" s="298"/>
      <c r="E56" s="70">
        <v>120</v>
      </c>
      <c r="F56" s="70">
        <v>120</v>
      </c>
    </row>
    <row r="57" spans="1:6" ht="25.5">
      <c r="A57" s="22" t="s">
        <v>192</v>
      </c>
      <c r="B57" s="298" t="s">
        <v>305</v>
      </c>
      <c r="C57" s="298" t="s">
        <v>461</v>
      </c>
      <c r="D57" s="298" t="s">
        <v>191</v>
      </c>
      <c r="E57" s="70">
        <v>120</v>
      </c>
      <c r="F57" s="70">
        <v>120</v>
      </c>
    </row>
    <row r="58" spans="1:6" ht="15">
      <c r="A58" s="41" t="s">
        <v>42</v>
      </c>
      <c r="B58" s="295" t="s">
        <v>41</v>
      </c>
      <c r="C58" s="295"/>
      <c r="D58" s="298"/>
      <c r="E58" s="86">
        <f>SUM(E59)</f>
        <v>335</v>
      </c>
      <c r="F58" s="86">
        <f>SUM(F59)</f>
        <v>335</v>
      </c>
    </row>
    <row r="59" spans="1:6" ht="25.5">
      <c r="A59" s="42" t="s">
        <v>514</v>
      </c>
      <c r="B59" s="298" t="s">
        <v>41</v>
      </c>
      <c r="C59" s="298" t="s">
        <v>237</v>
      </c>
      <c r="D59" s="298"/>
      <c r="E59" s="70">
        <f>SUM(E60,E62)</f>
        <v>335</v>
      </c>
      <c r="F59" s="70">
        <f>SUM(F60,F62)</f>
        <v>335</v>
      </c>
    </row>
    <row r="60" spans="1:6" ht="25.5" hidden="1">
      <c r="A60" s="42" t="s">
        <v>515</v>
      </c>
      <c r="B60" s="298" t="s">
        <v>41</v>
      </c>
      <c r="C60" s="298" t="s">
        <v>516</v>
      </c>
      <c r="D60" s="295"/>
      <c r="E60" s="70">
        <f>E61</f>
        <v>0</v>
      </c>
      <c r="F60" s="70">
        <f>F61</f>
        <v>0</v>
      </c>
    </row>
    <row r="61" spans="1:6" ht="25.5" hidden="1">
      <c r="A61" s="22" t="s">
        <v>192</v>
      </c>
      <c r="B61" s="298" t="s">
        <v>41</v>
      </c>
      <c r="C61" s="298" t="s">
        <v>459</v>
      </c>
      <c r="D61" s="298" t="s">
        <v>191</v>
      </c>
      <c r="E61" s="70">
        <v>0</v>
      </c>
      <c r="F61" s="70">
        <v>0</v>
      </c>
    </row>
    <row r="62" spans="1:6" ht="25.5">
      <c r="A62" s="22" t="s">
        <v>513</v>
      </c>
      <c r="B62" s="298" t="s">
        <v>41</v>
      </c>
      <c r="C62" s="298" t="s">
        <v>517</v>
      </c>
      <c r="D62" s="298"/>
      <c r="E62" s="70">
        <f>E63</f>
        <v>335</v>
      </c>
      <c r="F62" s="70">
        <f>F63</f>
        <v>335</v>
      </c>
    </row>
    <row r="63" spans="1:6" ht="25.5">
      <c r="A63" s="22" t="s">
        <v>192</v>
      </c>
      <c r="B63" s="298" t="s">
        <v>41</v>
      </c>
      <c r="C63" s="298" t="s">
        <v>459</v>
      </c>
      <c r="D63" s="298" t="s">
        <v>191</v>
      </c>
      <c r="E63" s="70">
        <v>335</v>
      </c>
      <c r="F63" s="70">
        <v>335</v>
      </c>
    </row>
    <row r="64" spans="1:6" ht="14.25">
      <c r="A64" s="27" t="s">
        <v>30</v>
      </c>
      <c r="B64" s="295" t="s">
        <v>306</v>
      </c>
      <c r="C64" s="295"/>
      <c r="D64" s="295"/>
      <c r="E64" s="86">
        <v>3000</v>
      </c>
      <c r="F64" s="86">
        <v>3000</v>
      </c>
    </row>
    <row r="65" spans="1:6" ht="15">
      <c r="A65" s="22" t="s">
        <v>16</v>
      </c>
      <c r="B65" s="298" t="s">
        <v>306</v>
      </c>
      <c r="C65" s="298" t="s">
        <v>238</v>
      </c>
      <c r="D65" s="298"/>
      <c r="E65" s="70">
        <v>3000</v>
      </c>
      <c r="F65" s="70">
        <v>3000</v>
      </c>
    </row>
    <row r="66" spans="1:6" ht="15">
      <c r="A66" s="22" t="s">
        <v>30</v>
      </c>
      <c r="B66" s="298" t="s">
        <v>306</v>
      </c>
      <c r="C66" s="298" t="s">
        <v>239</v>
      </c>
      <c r="D66" s="298"/>
      <c r="E66" s="70">
        <f>E67</f>
        <v>3000</v>
      </c>
      <c r="F66" s="70">
        <f>F67</f>
        <v>3000</v>
      </c>
    </row>
    <row r="67" spans="1:6" ht="15">
      <c r="A67" s="22" t="s">
        <v>307</v>
      </c>
      <c r="B67" s="298" t="s">
        <v>306</v>
      </c>
      <c r="C67" s="298" t="s">
        <v>240</v>
      </c>
      <c r="D67" s="298"/>
      <c r="E67" s="70">
        <v>3000</v>
      </c>
      <c r="F67" s="70">
        <v>3000</v>
      </c>
    </row>
    <row r="68" spans="1:6" ht="15">
      <c r="A68" s="33" t="s">
        <v>81</v>
      </c>
      <c r="B68" s="298" t="s">
        <v>306</v>
      </c>
      <c r="C68" s="298" t="s">
        <v>240</v>
      </c>
      <c r="D68" s="298" t="s">
        <v>79</v>
      </c>
      <c r="E68" s="70">
        <v>3000</v>
      </c>
      <c r="F68" s="70">
        <v>3000</v>
      </c>
    </row>
    <row r="69" spans="1:6" ht="14.25">
      <c r="A69" s="43" t="s">
        <v>212</v>
      </c>
      <c r="B69" s="295" t="s">
        <v>130</v>
      </c>
      <c r="C69" s="295"/>
      <c r="D69" s="295"/>
      <c r="E69" s="86">
        <f>SUM(E71)</f>
        <v>370</v>
      </c>
      <c r="F69" s="86">
        <f>SUM(F71)</f>
        <v>0</v>
      </c>
    </row>
    <row r="70" spans="1:6" ht="25.5">
      <c r="A70" s="27" t="s">
        <v>269</v>
      </c>
      <c r="B70" s="298" t="s">
        <v>130</v>
      </c>
      <c r="C70" s="298" t="s">
        <v>241</v>
      </c>
      <c r="D70" s="298"/>
      <c r="E70" s="70">
        <f>E71</f>
        <v>370</v>
      </c>
      <c r="F70" s="70">
        <f>F71</f>
        <v>0</v>
      </c>
    </row>
    <row r="71" spans="1:6" ht="25.5">
      <c r="A71" s="33" t="s">
        <v>200</v>
      </c>
      <c r="B71" s="298" t="s">
        <v>130</v>
      </c>
      <c r="C71" s="298" t="s">
        <v>242</v>
      </c>
      <c r="D71" s="298"/>
      <c r="E71" s="70">
        <f>E72</f>
        <v>370</v>
      </c>
      <c r="F71" s="70">
        <f>F72</f>
        <v>0</v>
      </c>
    </row>
    <row r="72" spans="1:6" ht="38.25">
      <c r="A72" s="22" t="s">
        <v>280</v>
      </c>
      <c r="B72" s="298" t="s">
        <v>130</v>
      </c>
      <c r="C72" s="298" t="s">
        <v>243</v>
      </c>
      <c r="D72" s="298"/>
      <c r="E72" s="70">
        <f>E73+E74</f>
        <v>370</v>
      </c>
      <c r="F72" s="70">
        <f>F73+F74</f>
        <v>0</v>
      </c>
    </row>
    <row r="73" spans="1:6" ht="25.5">
      <c r="A73" s="22" t="s">
        <v>196</v>
      </c>
      <c r="B73" s="298" t="s">
        <v>130</v>
      </c>
      <c r="C73" s="298" t="s">
        <v>244</v>
      </c>
      <c r="D73" s="298" t="s">
        <v>195</v>
      </c>
      <c r="E73" s="70">
        <v>320</v>
      </c>
      <c r="F73" s="70">
        <v>0</v>
      </c>
    </row>
    <row r="74" spans="1:6" ht="25.5">
      <c r="A74" s="22" t="s">
        <v>192</v>
      </c>
      <c r="B74" s="298" t="s">
        <v>130</v>
      </c>
      <c r="C74" s="298" t="s">
        <v>244</v>
      </c>
      <c r="D74" s="298" t="s">
        <v>191</v>
      </c>
      <c r="E74" s="70">
        <v>50</v>
      </c>
      <c r="F74" s="70">
        <v>0</v>
      </c>
    </row>
    <row r="75" spans="1:6" ht="14.25">
      <c r="A75" s="43" t="s">
        <v>310</v>
      </c>
      <c r="B75" s="295" t="s">
        <v>311</v>
      </c>
      <c r="C75" s="295"/>
      <c r="D75" s="295"/>
      <c r="E75" s="86">
        <f>SUM(E76)</f>
        <v>2776</v>
      </c>
      <c r="F75" s="86">
        <f>SUM(F76)</f>
        <v>2881</v>
      </c>
    </row>
    <row r="76" spans="1:6" ht="15">
      <c r="A76" s="33" t="s">
        <v>16</v>
      </c>
      <c r="B76" s="298" t="s">
        <v>312</v>
      </c>
      <c r="C76" s="298" t="s">
        <v>339</v>
      </c>
      <c r="D76" s="298"/>
      <c r="E76" s="70">
        <f>E77+E80</f>
        <v>2776</v>
      </c>
      <c r="F76" s="70">
        <f>F77+F80</f>
        <v>2881</v>
      </c>
    </row>
    <row r="77" spans="1:6" ht="15">
      <c r="A77" s="33" t="s">
        <v>70</v>
      </c>
      <c r="B77" s="298" t="s">
        <v>312</v>
      </c>
      <c r="C77" s="298" t="s">
        <v>256</v>
      </c>
      <c r="D77" s="298"/>
      <c r="E77" s="70">
        <f>E78</f>
        <v>1576</v>
      </c>
      <c r="F77" s="70">
        <f>F78</f>
        <v>1681</v>
      </c>
    </row>
    <row r="78" spans="1:6" ht="25.5">
      <c r="A78" s="33" t="s">
        <v>205</v>
      </c>
      <c r="B78" s="298" t="s">
        <v>312</v>
      </c>
      <c r="C78" s="298" t="s">
        <v>340</v>
      </c>
      <c r="D78" s="298"/>
      <c r="E78" s="70">
        <f>E79</f>
        <v>1576</v>
      </c>
      <c r="F78" s="70">
        <f>F79</f>
        <v>1681</v>
      </c>
    </row>
    <row r="79" spans="1:6" ht="15">
      <c r="A79" s="33" t="s">
        <v>84</v>
      </c>
      <c r="B79" s="298" t="s">
        <v>312</v>
      </c>
      <c r="C79" s="298" t="s">
        <v>340</v>
      </c>
      <c r="D79" s="298" t="s">
        <v>85</v>
      </c>
      <c r="E79" s="70">
        <v>1576</v>
      </c>
      <c r="F79" s="70">
        <v>1681</v>
      </c>
    </row>
    <row r="80" spans="1:6" ht="15">
      <c r="A80" s="33" t="s">
        <v>71</v>
      </c>
      <c r="B80" s="298" t="s">
        <v>312</v>
      </c>
      <c r="C80" s="298" t="s">
        <v>341</v>
      </c>
      <c r="D80" s="298"/>
      <c r="E80" s="70">
        <f>E81</f>
        <v>1200</v>
      </c>
      <c r="F80" s="70">
        <f>F81</f>
        <v>1200</v>
      </c>
    </row>
    <row r="81" spans="1:6" ht="25.5">
      <c r="A81" s="33" t="s">
        <v>205</v>
      </c>
      <c r="B81" s="298" t="s">
        <v>312</v>
      </c>
      <c r="C81" s="298" t="s">
        <v>342</v>
      </c>
      <c r="D81" s="298"/>
      <c r="E81" s="70">
        <f>E82</f>
        <v>1200</v>
      </c>
      <c r="F81" s="70">
        <f>F82</f>
        <v>1200</v>
      </c>
    </row>
    <row r="82" spans="1:6" ht="15">
      <c r="A82" s="33" t="s">
        <v>84</v>
      </c>
      <c r="B82" s="298" t="s">
        <v>312</v>
      </c>
      <c r="C82" s="298" t="s">
        <v>342</v>
      </c>
      <c r="D82" s="298" t="s">
        <v>85</v>
      </c>
      <c r="E82" s="70">
        <v>1200</v>
      </c>
      <c r="F82" s="70">
        <v>1200</v>
      </c>
    </row>
    <row r="83" spans="1:6" ht="25.5">
      <c r="A83" s="43" t="s">
        <v>158</v>
      </c>
      <c r="B83" s="295" t="s">
        <v>159</v>
      </c>
      <c r="C83" s="295"/>
      <c r="D83" s="295"/>
      <c r="E83" s="86">
        <f>E84+E91</f>
        <v>6721</v>
      </c>
      <c r="F83" s="86">
        <f>F84+F91</f>
        <v>6371</v>
      </c>
    </row>
    <row r="84" spans="1:6" ht="38.25">
      <c r="A84" s="43" t="s">
        <v>150</v>
      </c>
      <c r="B84" s="295" t="s">
        <v>193</v>
      </c>
      <c r="C84" s="295"/>
      <c r="D84" s="295"/>
      <c r="E84" s="86">
        <f>E85</f>
        <v>5996</v>
      </c>
      <c r="F84" s="86">
        <f>SUM(F86)</f>
        <v>5996</v>
      </c>
    </row>
    <row r="85" spans="1:6" ht="38.25">
      <c r="A85" s="43" t="s">
        <v>686</v>
      </c>
      <c r="B85" s="295" t="s">
        <v>193</v>
      </c>
      <c r="C85" s="295" t="s">
        <v>261</v>
      </c>
      <c r="D85" s="298"/>
      <c r="E85" s="70">
        <f>SUM(E87)</f>
        <v>5996</v>
      </c>
      <c r="F85" s="70">
        <f>SUM(F86)</f>
        <v>5996</v>
      </c>
    </row>
    <row r="86" spans="1:6" ht="25.5">
      <c r="A86" s="45" t="s">
        <v>379</v>
      </c>
      <c r="B86" s="298" t="s">
        <v>193</v>
      </c>
      <c r="C86" s="298" t="s">
        <v>386</v>
      </c>
      <c r="D86" s="298"/>
      <c r="E86" s="70">
        <f>E87</f>
        <v>5996</v>
      </c>
      <c r="F86" s="70">
        <f>SUM(F87)</f>
        <v>5996</v>
      </c>
    </row>
    <row r="87" spans="1:6" ht="25.5">
      <c r="A87" s="47" t="s">
        <v>178</v>
      </c>
      <c r="B87" s="298" t="s">
        <v>193</v>
      </c>
      <c r="C87" s="298" t="s">
        <v>387</v>
      </c>
      <c r="D87" s="298"/>
      <c r="E87" s="70">
        <f>SUM(E88:E90)</f>
        <v>5996</v>
      </c>
      <c r="F87" s="70">
        <f>SUM(F88:F90)</f>
        <v>5996</v>
      </c>
    </row>
    <row r="88" spans="1:6" ht="15">
      <c r="A88" s="22" t="s">
        <v>146</v>
      </c>
      <c r="B88" s="298" t="s">
        <v>193</v>
      </c>
      <c r="C88" s="298" t="s">
        <v>387</v>
      </c>
      <c r="D88" s="298" t="s">
        <v>143</v>
      </c>
      <c r="E88" s="70">
        <v>4588</v>
      </c>
      <c r="F88" s="70">
        <v>4588</v>
      </c>
    </row>
    <row r="89" spans="1:6" ht="25.5">
      <c r="A89" s="22" t="s">
        <v>192</v>
      </c>
      <c r="B89" s="318" t="s">
        <v>193</v>
      </c>
      <c r="C89" s="298" t="s">
        <v>387</v>
      </c>
      <c r="D89" s="318" t="s">
        <v>191</v>
      </c>
      <c r="E89" s="89">
        <v>1388</v>
      </c>
      <c r="F89" s="89">
        <v>1388</v>
      </c>
    </row>
    <row r="90" spans="1:6" ht="15">
      <c r="A90" s="22" t="s">
        <v>31</v>
      </c>
      <c r="B90" s="318" t="s">
        <v>193</v>
      </c>
      <c r="C90" s="298" t="s">
        <v>387</v>
      </c>
      <c r="D90" s="318" t="s">
        <v>207</v>
      </c>
      <c r="E90" s="89">
        <v>20</v>
      </c>
      <c r="F90" s="89">
        <v>20</v>
      </c>
    </row>
    <row r="91" spans="1:6" ht="25.5">
      <c r="A91" s="27" t="s">
        <v>543</v>
      </c>
      <c r="B91" s="314" t="s">
        <v>54</v>
      </c>
      <c r="C91" s="295" t="s">
        <v>544</v>
      </c>
      <c r="D91" s="318"/>
      <c r="E91" s="90">
        <f>SUM(E92,E96,E100,E104)</f>
        <v>725</v>
      </c>
      <c r="F91" s="90">
        <f>SUM(F92,F96,F100,F104)</f>
        <v>375</v>
      </c>
    </row>
    <row r="92" spans="1:6" ht="38.25">
      <c r="A92" s="44" t="s">
        <v>709</v>
      </c>
      <c r="B92" s="295" t="s">
        <v>54</v>
      </c>
      <c r="C92" s="295" t="s">
        <v>245</v>
      </c>
      <c r="D92" s="295"/>
      <c r="E92" s="86">
        <f>SUM(E94)</f>
        <v>450</v>
      </c>
      <c r="F92" s="86">
        <f>SUM(F94)</f>
        <v>100</v>
      </c>
    </row>
    <row r="93" spans="1:6" ht="25.5">
      <c r="A93" s="45" t="s">
        <v>375</v>
      </c>
      <c r="B93" s="298" t="s">
        <v>54</v>
      </c>
      <c r="C93" s="298" t="s">
        <v>388</v>
      </c>
      <c r="D93" s="295"/>
      <c r="E93" s="70">
        <f>SUM(E94)</f>
        <v>450</v>
      </c>
      <c r="F93" s="70">
        <f>SUM(F94)</f>
        <v>100</v>
      </c>
    </row>
    <row r="94" spans="1:6" ht="38.25">
      <c r="A94" s="45" t="s">
        <v>747</v>
      </c>
      <c r="B94" s="298" t="s">
        <v>54</v>
      </c>
      <c r="C94" s="298" t="s">
        <v>389</v>
      </c>
      <c r="D94" s="298"/>
      <c r="E94" s="70">
        <f>SUM(E95)</f>
        <v>450</v>
      </c>
      <c r="F94" s="70">
        <f>SUM(F95)</f>
        <v>100</v>
      </c>
    </row>
    <row r="95" spans="1:6" ht="25.5">
      <c r="A95" s="22" t="s">
        <v>192</v>
      </c>
      <c r="B95" s="298" t="s">
        <v>54</v>
      </c>
      <c r="C95" s="298" t="s">
        <v>389</v>
      </c>
      <c r="D95" s="298" t="s">
        <v>191</v>
      </c>
      <c r="E95" s="70">
        <v>450</v>
      </c>
      <c r="F95" s="70">
        <v>100</v>
      </c>
    </row>
    <row r="96" spans="1:6" ht="38.25">
      <c r="A96" s="44" t="s">
        <v>710</v>
      </c>
      <c r="B96" s="295" t="s">
        <v>54</v>
      </c>
      <c r="C96" s="295" t="s">
        <v>246</v>
      </c>
      <c r="D96" s="295"/>
      <c r="E96" s="86">
        <f>SUM(E98)</f>
        <v>55</v>
      </c>
      <c r="F96" s="86">
        <f>SUM(F98)</f>
        <v>55</v>
      </c>
    </row>
    <row r="97" spans="1:6" ht="25.5">
      <c r="A97" s="45" t="s">
        <v>374</v>
      </c>
      <c r="B97" s="298" t="s">
        <v>54</v>
      </c>
      <c r="C97" s="298" t="s">
        <v>390</v>
      </c>
      <c r="D97" s="295"/>
      <c r="E97" s="70">
        <f>SUM(E98)</f>
        <v>55</v>
      </c>
      <c r="F97" s="89">
        <f>SUM(F98)</f>
        <v>55</v>
      </c>
    </row>
    <row r="98" spans="1:6" ht="38.25">
      <c r="A98" s="45" t="s">
        <v>727</v>
      </c>
      <c r="B98" s="298" t="s">
        <v>54</v>
      </c>
      <c r="C98" s="298" t="s">
        <v>391</v>
      </c>
      <c r="D98" s="298"/>
      <c r="E98" s="70">
        <f>SUM(E99)</f>
        <v>55</v>
      </c>
      <c r="F98" s="70">
        <f>SUM(F99)</f>
        <v>55</v>
      </c>
    </row>
    <row r="99" spans="1:6" ht="25.5">
      <c r="A99" s="22" t="s">
        <v>192</v>
      </c>
      <c r="B99" s="298" t="s">
        <v>54</v>
      </c>
      <c r="C99" s="298" t="s">
        <v>391</v>
      </c>
      <c r="D99" s="298" t="s">
        <v>191</v>
      </c>
      <c r="E99" s="70">
        <v>55</v>
      </c>
      <c r="F99" s="70">
        <v>55</v>
      </c>
    </row>
    <row r="100" spans="1:6" ht="51">
      <c r="A100" s="44" t="s">
        <v>681</v>
      </c>
      <c r="B100" s="295" t="s">
        <v>54</v>
      </c>
      <c r="C100" s="295" t="s">
        <v>247</v>
      </c>
      <c r="D100" s="295"/>
      <c r="E100" s="86">
        <f>SUM(E102)</f>
        <v>120</v>
      </c>
      <c r="F100" s="86">
        <f>SUM(F102)</f>
        <v>120</v>
      </c>
    </row>
    <row r="101" spans="1:6" ht="38.25">
      <c r="A101" s="45" t="s">
        <v>376</v>
      </c>
      <c r="B101" s="298" t="s">
        <v>54</v>
      </c>
      <c r="C101" s="298" t="s">
        <v>448</v>
      </c>
      <c r="D101" s="295"/>
      <c r="E101" s="70">
        <f>SUM(E102)</f>
        <v>120</v>
      </c>
      <c r="F101" s="70">
        <f>SUM(F102)</f>
        <v>120</v>
      </c>
    </row>
    <row r="102" spans="1:6" ht="51">
      <c r="A102" s="45" t="s">
        <v>723</v>
      </c>
      <c r="B102" s="298" t="s">
        <v>54</v>
      </c>
      <c r="C102" s="298" t="s">
        <v>443</v>
      </c>
      <c r="D102" s="298"/>
      <c r="E102" s="70">
        <f>SUM(E103)</f>
        <v>120</v>
      </c>
      <c r="F102" s="70">
        <f>F103</f>
        <v>120</v>
      </c>
    </row>
    <row r="103" spans="1:6" ht="25.5">
      <c r="A103" s="22" t="s">
        <v>192</v>
      </c>
      <c r="B103" s="298" t="s">
        <v>54</v>
      </c>
      <c r="C103" s="298" t="s">
        <v>443</v>
      </c>
      <c r="D103" s="298" t="s">
        <v>191</v>
      </c>
      <c r="E103" s="70">
        <v>120</v>
      </c>
      <c r="F103" s="70">
        <v>120</v>
      </c>
    </row>
    <row r="104" spans="1:6" ht="38.25">
      <c r="A104" s="44" t="s">
        <v>711</v>
      </c>
      <c r="B104" s="295" t="s">
        <v>54</v>
      </c>
      <c r="C104" s="295" t="s">
        <v>248</v>
      </c>
      <c r="D104" s="295"/>
      <c r="E104" s="86">
        <f>SUM(E106)</f>
        <v>100</v>
      </c>
      <c r="F104" s="86">
        <f>SUM(F106)</f>
        <v>100</v>
      </c>
    </row>
    <row r="105" spans="1:6" ht="51">
      <c r="A105" s="45" t="s">
        <v>377</v>
      </c>
      <c r="B105" s="298" t="s">
        <v>54</v>
      </c>
      <c r="C105" s="298" t="s">
        <v>392</v>
      </c>
      <c r="D105" s="295"/>
      <c r="E105" s="70">
        <f>SUM(E106)</f>
        <v>100</v>
      </c>
      <c r="F105" s="86">
        <f>SUM(F106)</f>
        <v>100</v>
      </c>
    </row>
    <row r="106" spans="1:6" ht="38.25">
      <c r="A106" s="45" t="s">
        <v>746</v>
      </c>
      <c r="B106" s="298" t="s">
        <v>54</v>
      </c>
      <c r="C106" s="298" t="s">
        <v>393</v>
      </c>
      <c r="D106" s="298"/>
      <c r="E106" s="70">
        <f>SUM(E107)</f>
        <v>100</v>
      </c>
      <c r="F106" s="70">
        <f>SUM(F107)</f>
        <v>100</v>
      </c>
    </row>
    <row r="107" spans="1:6" ht="25.5">
      <c r="A107" s="22" t="s">
        <v>192</v>
      </c>
      <c r="B107" s="298" t="s">
        <v>54</v>
      </c>
      <c r="C107" s="298" t="s">
        <v>393</v>
      </c>
      <c r="D107" s="298" t="s">
        <v>191</v>
      </c>
      <c r="E107" s="70">
        <v>100</v>
      </c>
      <c r="F107" s="70">
        <v>100</v>
      </c>
    </row>
    <row r="108" spans="1:6" ht="14.25">
      <c r="A108" s="27" t="s">
        <v>160</v>
      </c>
      <c r="B108" s="314" t="s">
        <v>161</v>
      </c>
      <c r="C108" s="314"/>
      <c r="D108" s="314"/>
      <c r="E108" s="90">
        <f>SUM(E111,E119,E130)+E109</f>
        <v>27277</v>
      </c>
      <c r="F108" s="90">
        <f>SUM(F111,F119,F130)+F109</f>
        <v>26667</v>
      </c>
    </row>
    <row r="109" spans="1:6" ht="25.5" hidden="1">
      <c r="A109" s="44" t="s">
        <v>656</v>
      </c>
      <c r="B109" s="315" t="s">
        <v>638</v>
      </c>
      <c r="C109" s="315"/>
      <c r="D109" s="314"/>
      <c r="E109" s="90">
        <f>E110</f>
        <v>0</v>
      </c>
      <c r="F109" s="70">
        <v>0</v>
      </c>
    </row>
    <row r="110" spans="1:6" ht="25.5" hidden="1">
      <c r="A110" s="22" t="s">
        <v>192</v>
      </c>
      <c r="B110" s="317" t="s">
        <v>638</v>
      </c>
      <c r="C110" s="317" t="s">
        <v>655</v>
      </c>
      <c r="D110" s="318" t="s">
        <v>191</v>
      </c>
      <c r="E110" s="89">
        <v>0</v>
      </c>
      <c r="F110" s="70">
        <v>0</v>
      </c>
    </row>
    <row r="111" spans="1:6" ht="14.25">
      <c r="A111" s="27" t="s">
        <v>273</v>
      </c>
      <c r="B111" s="295" t="s">
        <v>330</v>
      </c>
      <c r="C111" s="295"/>
      <c r="D111" s="314"/>
      <c r="E111" s="90">
        <f>SUM(E112)</f>
        <v>5605</v>
      </c>
      <c r="F111" s="90">
        <f>SUM(F112)</f>
        <v>5605</v>
      </c>
    </row>
    <row r="112" spans="1:6" ht="14.25">
      <c r="A112" s="27" t="s">
        <v>270</v>
      </c>
      <c r="B112" s="295" t="s">
        <v>330</v>
      </c>
      <c r="C112" s="295" t="s">
        <v>228</v>
      </c>
      <c r="D112" s="295"/>
      <c r="E112" s="86">
        <f>SUM(E113)</f>
        <v>5605</v>
      </c>
      <c r="F112" s="86">
        <f>SUM(F113)</f>
        <v>5605</v>
      </c>
    </row>
    <row r="113" spans="1:6" ht="38.25">
      <c r="A113" s="22" t="s">
        <v>141</v>
      </c>
      <c r="B113" s="298" t="s">
        <v>330</v>
      </c>
      <c r="C113" s="298" t="s">
        <v>257</v>
      </c>
      <c r="D113" s="298"/>
      <c r="E113" s="70">
        <f>SUM(E114,E116)</f>
        <v>5605</v>
      </c>
      <c r="F113" s="70">
        <f>SUM(F114,F116)</f>
        <v>5605</v>
      </c>
    </row>
    <row r="114" spans="1:6" ht="25.5">
      <c r="A114" s="22" t="s">
        <v>194</v>
      </c>
      <c r="B114" s="298" t="s">
        <v>330</v>
      </c>
      <c r="C114" s="298" t="s">
        <v>258</v>
      </c>
      <c r="D114" s="298"/>
      <c r="E114" s="70">
        <f>SUM(E115)</f>
        <v>4825</v>
      </c>
      <c r="F114" s="70">
        <f>SUM(F115)</f>
        <v>4825</v>
      </c>
    </row>
    <row r="115" spans="1:6" ht="25.5">
      <c r="A115" s="22" t="s">
        <v>196</v>
      </c>
      <c r="B115" s="298" t="s">
        <v>330</v>
      </c>
      <c r="C115" s="298" t="s">
        <v>258</v>
      </c>
      <c r="D115" s="298" t="s">
        <v>195</v>
      </c>
      <c r="E115" s="70">
        <v>4825</v>
      </c>
      <c r="F115" s="70">
        <v>4825</v>
      </c>
    </row>
    <row r="116" spans="1:6" ht="15">
      <c r="A116" s="22" t="s">
        <v>197</v>
      </c>
      <c r="B116" s="298" t="s">
        <v>330</v>
      </c>
      <c r="C116" s="298" t="s">
        <v>259</v>
      </c>
      <c r="D116" s="298"/>
      <c r="E116" s="70">
        <f>SUM(E117:E118)</f>
        <v>780</v>
      </c>
      <c r="F116" s="70">
        <f>SUM(F117:F118)</f>
        <v>780</v>
      </c>
    </row>
    <row r="117" spans="1:6" ht="25.5">
      <c r="A117" s="22" t="s">
        <v>192</v>
      </c>
      <c r="B117" s="298" t="s">
        <v>330</v>
      </c>
      <c r="C117" s="298" t="s">
        <v>259</v>
      </c>
      <c r="D117" s="298" t="s">
        <v>191</v>
      </c>
      <c r="E117" s="70">
        <v>740</v>
      </c>
      <c r="F117" s="70">
        <v>740</v>
      </c>
    </row>
    <row r="118" spans="1:6" ht="15">
      <c r="A118" s="22" t="s">
        <v>31</v>
      </c>
      <c r="B118" s="298" t="s">
        <v>330</v>
      </c>
      <c r="C118" s="298" t="s">
        <v>259</v>
      </c>
      <c r="D118" s="298" t="s">
        <v>207</v>
      </c>
      <c r="E118" s="70">
        <v>40</v>
      </c>
      <c r="F118" s="70">
        <v>40</v>
      </c>
    </row>
    <row r="119" spans="1:6" ht="14.25">
      <c r="A119" s="27" t="s">
        <v>115</v>
      </c>
      <c r="B119" s="295" t="s">
        <v>116</v>
      </c>
      <c r="C119" s="295"/>
      <c r="D119" s="295"/>
      <c r="E119" s="86">
        <f>SUM(E120)+E127</f>
        <v>21062</v>
      </c>
      <c r="F119" s="86">
        <f t="shared" ref="F119" si="0">SUM(F120)</f>
        <v>21062</v>
      </c>
    </row>
    <row r="120" spans="1:6" ht="25.5">
      <c r="A120" s="27" t="s">
        <v>687</v>
      </c>
      <c r="B120" s="295" t="s">
        <v>116</v>
      </c>
      <c r="C120" s="295" t="s">
        <v>262</v>
      </c>
      <c r="D120" s="295"/>
      <c r="E120" s="86">
        <f>E121</f>
        <v>21062</v>
      </c>
      <c r="F120" s="86">
        <f>F121</f>
        <v>21062</v>
      </c>
    </row>
    <row r="121" spans="1:6" ht="25.5">
      <c r="A121" s="45" t="s">
        <v>524</v>
      </c>
      <c r="B121" s="298" t="s">
        <v>116</v>
      </c>
      <c r="C121" s="298" t="s">
        <v>396</v>
      </c>
      <c r="D121" s="295"/>
      <c r="E121" s="70">
        <f>E122+E126</f>
        <v>21062</v>
      </c>
      <c r="F121" s="70">
        <f>F122+F126</f>
        <v>21062</v>
      </c>
    </row>
    <row r="122" spans="1:6" ht="25.5">
      <c r="A122" s="48" t="s">
        <v>395</v>
      </c>
      <c r="B122" s="298" t="s">
        <v>116</v>
      </c>
      <c r="C122" s="298" t="s">
        <v>397</v>
      </c>
      <c r="D122" s="298"/>
      <c r="E122" s="70">
        <f>E123+E125</f>
        <v>21062</v>
      </c>
      <c r="F122" s="70">
        <f>F123+F125</f>
        <v>21062</v>
      </c>
    </row>
    <row r="123" spans="1:6" ht="25.5">
      <c r="A123" s="22" t="s">
        <v>192</v>
      </c>
      <c r="B123" s="298" t="s">
        <v>116</v>
      </c>
      <c r="C123" s="298" t="s">
        <v>397</v>
      </c>
      <c r="D123" s="298" t="s">
        <v>191</v>
      </c>
      <c r="E123" s="70">
        <v>18562</v>
      </c>
      <c r="F123" s="70">
        <v>18562</v>
      </c>
    </row>
    <row r="124" spans="1:6" ht="15">
      <c r="A124" s="22" t="s">
        <v>15</v>
      </c>
      <c r="B124" s="298" t="s">
        <v>116</v>
      </c>
      <c r="C124" s="298" t="s">
        <v>446</v>
      </c>
      <c r="D124" s="298"/>
      <c r="E124" s="70">
        <f>E125</f>
        <v>2500</v>
      </c>
      <c r="F124" s="70">
        <f>F125</f>
        <v>2500</v>
      </c>
    </row>
    <row r="125" spans="1:6" ht="25.5">
      <c r="A125" s="22" t="s">
        <v>192</v>
      </c>
      <c r="B125" s="298" t="s">
        <v>116</v>
      </c>
      <c r="C125" s="298" t="s">
        <v>446</v>
      </c>
      <c r="D125" s="298" t="s">
        <v>191</v>
      </c>
      <c r="E125" s="70">
        <v>2500</v>
      </c>
      <c r="F125" s="70">
        <v>2500</v>
      </c>
    </row>
    <row r="126" spans="1:6" ht="38.25" hidden="1">
      <c r="A126" s="22" t="s">
        <v>587</v>
      </c>
      <c r="B126" s="297" t="s">
        <v>116</v>
      </c>
      <c r="C126" s="298" t="s">
        <v>588</v>
      </c>
      <c r="D126" s="298" t="s">
        <v>191</v>
      </c>
      <c r="E126" s="70">
        <v>0</v>
      </c>
      <c r="F126" s="70">
        <v>0</v>
      </c>
    </row>
    <row r="127" spans="1:6" ht="25.5" hidden="1">
      <c r="A127" s="27" t="s">
        <v>626</v>
      </c>
      <c r="B127" s="292" t="s">
        <v>116</v>
      </c>
      <c r="C127" s="295" t="s">
        <v>628</v>
      </c>
      <c r="D127" s="295"/>
      <c r="E127" s="70">
        <f>E128</f>
        <v>0</v>
      </c>
      <c r="F127" s="70">
        <v>0</v>
      </c>
    </row>
    <row r="128" spans="1:6" ht="25.5" hidden="1">
      <c r="A128" s="22" t="s">
        <v>627</v>
      </c>
      <c r="B128" s="297" t="s">
        <v>116</v>
      </c>
      <c r="C128" s="298"/>
      <c r="D128" s="298"/>
      <c r="E128" s="70">
        <f>E129</f>
        <v>0</v>
      </c>
      <c r="F128" s="70">
        <v>0</v>
      </c>
    </row>
    <row r="129" spans="1:6" ht="25.5" hidden="1">
      <c r="A129" s="22" t="s">
        <v>192</v>
      </c>
      <c r="B129" s="297" t="s">
        <v>116</v>
      </c>
      <c r="C129" s="298"/>
      <c r="D129" s="298" t="s">
        <v>191</v>
      </c>
      <c r="E129" s="70">
        <v>0</v>
      </c>
      <c r="F129" s="70">
        <f t="shared" ref="F129:F132" si="1">SUM(F130)</f>
        <v>0</v>
      </c>
    </row>
    <row r="130" spans="1:6" ht="14.25" hidden="1">
      <c r="A130" s="46" t="s">
        <v>51</v>
      </c>
      <c r="B130" s="295" t="s">
        <v>308</v>
      </c>
      <c r="C130" s="295"/>
      <c r="D130" s="295"/>
      <c r="E130" s="70">
        <f>SUM(E131,E135,E139,E143)</f>
        <v>610</v>
      </c>
      <c r="F130" s="70">
        <f t="shared" si="1"/>
        <v>0</v>
      </c>
    </row>
    <row r="131" spans="1:6" ht="38.25" hidden="1">
      <c r="A131" s="46" t="s">
        <v>699</v>
      </c>
      <c r="B131" s="295" t="s">
        <v>308</v>
      </c>
      <c r="C131" s="295"/>
      <c r="D131" s="295"/>
      <c r="E131" s="70">
        <f>SUM(E133)</f>
        <v>0</v>
      </c>
      <c r="F131" s="70">
        <f t="shared" si="1"/>
        <v>0</v>
      </c>
    </row>
    <row r="132" spans="1:6" ht="25.5" hidden="1">
      <c r="A132" s="22" t="s">
        <v>381</v>
      </c>
      <c r="B132" s="298" t="s">
        <v>308</v>
      </c>
      <c r="C132" s="298"/>
      <c r="D132" s="295"/>
      <c r="E132" s="70">
        <f>SUM(E133)</f>
        <v>0</v>
      </c>
      <c r="F132" s="70">
        <f t="shared" si="1"/>
        <v>0</v>
      </c>
    </row>
    <row r="133" spans="1:6" ht="15" hidden="1">
      <c r="A133" s="28" t="s">
        <v>209</v>
      </c>
      <c r="B133" s="298" t="s">
        <v>308</v>
      </c>
      <c r="C133" s="298"/>
      <c r="D133" s="298"/>
      <c r="E133" s="70">
        <f>SUM(E134)</f>
        <v>0</v>
      </c>
      <c r="F133" s="70">
        <v>0</v>
      </c>
    </row>
    <row r="134" spans="1:6" ht="25.5" hidden="1">
      <c r="A134" s="28" t="s">
        <v>192</v>
      </c>
      <c r="B134" s="298" t="s">
        <v>308</v>
      </c>
      <c r="C134" s="298"/>
      <c r="D134" s="298" t="s">
        <v>191</v>
      </c>
      <c r="E134" s="70">
        <v>0</v>
      </c>
      <c r="F134" s="70">
        <v>0</v>
      </c>
    </row>
    <row r="135" spans="1:6" ht="38.25">
      <c r="A135" s="46" t="s">
        <v>920</v>
      </c>
      <c r="B135" s="295" t="s">
        <v>308</v>
      </c>
      <c r="C135" s="295" t="s">
        <v>249</v>
      </c>
      <c r="D135" s="295"/>
      <c r="E135" s="86">
        <f t="shared" ref="E135:F137" si="2">SUM(E136)</f>
        <v>100</v>
      </c>
      <c r="F135" s="86">
        <f t="shared" si="2"/>
        <v>100</v>
      </c>
    </row>
    <row r="136" spans="1:6" ht="25.5">
      <c r="A136" s="22" t="s">
        <v>400</v>
      </c>
      <c r="B136" s="298" t="s">
        <v>308</v>
      </c>
      <c r="C136" s="298" t="s">
        <v>401</v>
      </c>
      <c r="D136" s="295"/>
      <c r="E136" s="70">
        <f t="shared" si="2"/>
        <v>100</v>
      </c>
      <c r="F136" s="70">
        <f t="shared" si="2"/>
        <v>100</v>
      </c>
    </row>
    <row r="137" spans="1:6" ht="25.5">
      <c r="A137" s="28" t="s">
        <v>4</v>
      </c>
      <c r="B137" s="298" t="s">
        <v>308</v>
      </c>
      <c r="C137" s="298" t="s">
        <v>402</v>
      </c>
      <c r="D137" s="298"/>
      <c r="E137" s="70">
        <f t="shared" si="2"/>
        <v>100</v>
      </c>
      <c r="F137" s="70">
        <f t="shared" si="2"/>
        <v>100</v>
      </c>
    </row>
    <row r="138" spans="1:6" ht="38.25">
      <c r="A138" s="47" t="s">
        <v>75</v>
      </c>
      <c r="B138" s="298" t="s">
        <v>308</v>
      </c>
      <c r="C138" s="298" t="s">
        <v>402</v>
      </c>
      <c r="D138" s="298" t="s">
        <v>484</v>
      </c>
      <c r="E138" s="70">
        <v>100</v>
      </c>
      <c r="F138" s="70">
        <v>100</v>
      </c>
    </row>
    <row r="139" spans="1:6" ht="38.25">
      <c r="A139" s="113" t="s">
        <v>705</v>
      </c>
      <c r="B139" s="295" t="s">
        <v>308</v>
      </c>
      <c r="C139" s="295" t="s">
        <v>250</v>
      </c>
      <c r="D139" s="319"/>
      <c r="E139" s="91">
        <f>SUM(E141)</f>
        <v>500</v>
      </c>
      <c r="F139" s="91">
        <f>SUM(F141)</f>
        <v>500</v>
      </c>
    </row>
    <row r="140" spans="1:6" ht="38.25">
      <c r="A140" s="22" t="s">
        <v>380</v>
      </c>
      <c r="B140" s="298" t="s">
        <v>308</v>
      </c>
      <c r="C140" s="298" t="s">
        <v>403</v>
      </c>
      <c r="D140" s="319"/>
      <c r="E140" s="92">
        <f>SUM(E141)</f>
        <v>500</v>
      </c>
      <c r="F140" s="92">
        <f>SUM(F141)</f>
        <v>500</v>
      </c>
    </row>
    <row r="141" spans="1:6" ht="38.25">
      <c r="A141" s="34" t="s">
        <v>730</v>
      </c>
      <c r="B141" s="298" t="s">
        <v>308</v>
      </c>
      <c r="C141" s="298" t="s">
        <v>404</v>
      </c>
      <c r="D141" s="320"/>
      <c r="E141" s="92">
        <f>SUM(E142)</f>
        <v>500</v>
      </c>
      <c r="F141" s="92">
        <f>SUM(F142)</f>
        <v>500</v>
      </c>
    </row>
    <row r="142" spans="1:6" ht="38.25">
      <c r="A142" s="47" t="s">
        <v>75</v>
      </c>
      <c r="B142" s="298" t="s">
        <v>308</v>
      </c>
      <c r="C142" s="298" t="s">
        <v>404</v>
      </c>
      <c r="D142" s="298" t="s">
        <v>484</v>
      </c>
      <c r="E142" s="70">
        <v>500</v>
      </c>
      <c r="F142" s="70">
        <v>500</v>
      </c>
    </row>
    <row r="143" spans="1:6" ht="38.25">
      <c r="A143" s="20" t="s">
        <v>707</v>
      </c>
      <c r="B143" s="297" t="s">
        <v>308</v>
      </c>
      <c r="C143" s="298" t="s">
        <v>518</v>
      </c>
      <c r="D143" s="298"/>
      <c r="E143" s="70">
        <f>SUM(E144)</f>
        <v>10</v>
      </c>
      <c r="F143" s="70">
        <f t="shared" ref="F143:F144" si="3">SUM(F144)</f>
        <v>10</v>
      </c>
    </row>
    <row r="144" spans="1:6" ht="25.5">
      <c r="A144" s="47" t="s">
        <v>522</v>
      </c>
      <c r="B144" s="297" t="s">
        <v>308</v>
      </c>
      <c r="C144" s="298" t="s">
        <v>518</v>
      </c>
      <c r="D144" s="298"/>
      <c r="E144" s="70">
        <f>SUM(E145)</f>
        <v>10</v>
      </c>
      <c r="F144" s="70">
        <f t="shared" si="3"/>
        <v>10</v>
      </c>
    </row>
    <row r="145" spans="1:6" ht="25.5">
      <c r="A145" s="28" t="s">
        <v>192</v>
      </c>
      <c r="B145" s="297" t="s">
        <v>308</v>
      </c>
      <c r="C145" s="298" t="s">
        <v>518</v>
      </c>
      <c r="D145" s="298" t="s">
        <v>191</v>
      </c>
      <c r="E145" s="70">
        <v>10</v>
      </c>
      <c r="F145" s="70">
        <v>10</v>
      </c>
    </row>
    <row r="146" spans="1:6" ht="14.25">
      <c r="A146" s="27" t="s">
        <v>331</v>
      </c>
      <c r="B146" s="295" t="s">
        <v>332</v>
      </c>
      <c r="C146" s="295"/>
      <c r="D146" s="295"/>
      <c r="E146" s="86">
        <f>E147+E158+E169</f>
        <v>32194.2</v>
      </c>
      <c r="F146" s="86">
        <f>F147+F158+F169</f>
        <v>26851.8</v>
      </c>
    </row>
    <row r="147" spans="1:6" ht="14.25">
      <c r="A147" s="27" t="s">
        <v>64</v>
      </c>
      <c r="B147" s="295" t="s">
        <v>63</v>
      </c>
      <c r="C147" s="295"/>
      <c r="D147" s="295"/>
      <c r="E147" s="86">
        <f>E148+E151+E155</f>
        <v>4844.5</v>
      </c>
      <c r="F147" s="86">
        <f>F148+F151+F155</f>
        <v>6498</v>
      </c>
    </row>
    <row r="148" spans="1:6" ht="38.25">
      <c r="A148" s="27" t="s">
        <v>696</v>
      </c>
      <c r="B148" s="295" t="s">
        <v>63</v>
      </c>
      <c r="C148" s="295" t="s">
        <v>264</v>
      </c>
      <c r="D148" s="298"/>
      <c r="E148" s="86">
        <f>E149</f>
        <v>0</v>
      </c>
      <c r="F148" s="70">
        <f>F149</f>
        <v>0</v>
      </c>
    </row>
    <row r="149" spans="1:6" ht="15">
      <c r="A149" s="58" t="s">
        <v>557</v>
      </c>
      <c r="B149" s="298" t="s">
        <v>63</v>
      </c>
      <c r="C149" s="328" t="s">
        <v>558</v>
      </c>
      <c r="D149" s="328"/>
      <c r="E149" s="93">
        <f>E150</f>
        <v>0</v>
      </c>
      <c r="F149" s="70">
        <v>0</v>
      </c>
    </row>
    <row r="150" spans="1:6" ht="25.5">
      <c r="A150" s="59" t="s">
        <v>192</v>
      </c>
      <c r="B150" s="298" t="s">
        <v>63</v>
      </c>
      <c r="C150" s="328" t="s">
        <v>558</v>
      </c>
      <c r="D150" s="328" t="s">
        <v>191</v>
      </c>
      <c r="E150" s="93">
        <v>0</v>
      </c>
      <c r="F150" s="86">
        <f>SUM(F151)</f>
        <v>0</v>
      </c>
    </row>
    <row r="151" spans="1:6" ht="38.25">
      <c r="A151" s="27" t="s">
        <v>485</v>
      </c>
      <c r="B151" s="295" t="s">
        <v>63</v>
      </c>
      <c r="C151" s="295" t="s">
        <v>486</v>
      </c>
      <c r="D151" s="298"/>
      <c r="E151" s="86">
        <f>SUM(E152)</f>
        <v>0</v>
      </c>
      <c r="F151" s="86">
        <f>SUM(F152)</f>
        <v>0</v>
      </c>
    </row>
    <row r="152" spans="1:6" ht="25.5">
      <c r="A152" s="22" t="s">
        <v>487</v>
      </c>
      <c r="B152" s="298" t="s">
        <v>63</v>
      </c>
      <c r="C152" s="298" t="s">
        <v>488</v>
      </c>
      <c r="D152" s="298"/>
      <c r="E152" s="70">
        <f>SUM(E153)</f>
        <v>0</v>
      </c>
      <c r="F152" s="70">
        <v>0</v>
      </c>
    </row>
    <row r="153" spans="1:6" ht="15">
      <c r="A153" s="47" t="s">
        <v>489</v>
      </c>
      <c r="B153" s="298" t="s">
        <v>63</v>
      </c>
      <c r="C153" s="298" t="s">
        <v>490</v>
      </c>
      <c r="D153" s="298"/>
      <c r="E153" s="70">
        <f>SUM(E154)</f>
        <v>0</v>
      </c>
      <c r="F153" s="70">
        <f>F154</f>
        <v>0</v>
      </c>
    </row>
    <row r="154" spans="1:6" ht="25.5">
      <c r="A154" s="22" t="s">
        <v>192</v>
      </c>
      <c r="B154" s="298" t="s">
        <v>63</v>
      </c>
      <c r="C154" s="298" t="s">
        <v>490</v>
      </c>
      <c r="D154" s="298" t="s">
        <v>529</v>
      </c>
      <c r="E154" s="70">
        <v>0</v>
      </c>
      <c r="F154" s="87">
        <v>0</v>
      </c>
    </row>
    <row r="155" spans="1:6" ht="38.25">
      <c r="A155" s="27" t="s">
        <v>696</v>
      </c>
      <c r="B155" s="295" t="s">
        <v>63</v>
      </c>
      <c r="C155" s="295" t="s">
        <v>264</v>
      </c>
      <c r="D155" s="295"/>
      <c r="E155" s="86">
        <f>E156</f>
        <v>4844.5</v>
      </c>
      <c r="F155" s="86">
        <f>F156</f>
        <v>6498</v>
      </c>
    </row>
    <row r="156" spans="1:6" ht="15">
      <c r="A156" s="28" t="s">
        <v>697</v>
      </c>
      <c r="B156" s="298" t="s">
        <v>63</v>
      </c>
      <c r="C156" s="298" t="s">
        <v>507</v>
      </c>
      <c r="D156" s="298"/>
      <c r="E156" s="70">
        <f>E157</f>
        <v>4844.5</v>
      </c>
      <c r="F156" s="70">
        <f>F157</f>
        <v>6498</v>
      </c>
    </row>
    <row r="157" spans="1:6" ht="25.5">
      <c r="A157" s="22" t="s">
        <v>192</v>
      </c>
      <c r="B157" s="298" t="s">
        <v>63</v>
      </c>
      <c r="C157" s="298" t="s">
        <v>507</v>
      </c>
      <c r="D157" s="298" t="s">
        <v>191</v>
      </c>
      <c r="E157" s="370">
        <v>4844.5</v>
      </c>
      <c r="F157" s="370">
        <v>6498</v>
      </c>
    </row>
    <row r="158" spans="1:6" ht="14.25">
      <c r="A158" s="27" t="s">
        <v>288</v>
      </c>
      <c r="B158" s="295" t="s">
        <v>333</v>
      </c>
      <c r="C158" s="295"/>
      <c r="D158" s="295"/>
      <c r="E158" s="86">
        <f>SUM(E159)</f>
        <v>25349.7</v>
      </c>
      <c r="F158" s="86">
        <f>SUM(F159)</f>
        <v>18353.8</v>
      </c>
    </row>
    <row r="159" spans="1:6" ht="38.25">
      <c r="A159" s="27" t="s">
        <v>696</v>
      </c>
      <c r="B159" s="295" t="s">
        <v>333</v>
      </c>
      <c r="C159" s="295" t="s">
        <v>264</v>
      </c>
      <c r="D159" s="295"/>
      <c r="E159" s="86">
        <f>E160</f>
        <v>25349.7</v>
      </c>
      <c r="F159" s="86">
        <f>F160</f>
        <v>18353.8</v>
      </c>
    </row>
    <row r="160" spans="1:6" ht="14.25">
      <c r="A160" s="27" t="s">
        <v>288</v>
      </c>
      <c r="B160" s="295" t="s">
        <v>333</v>
      </c>
      <c r="C160" s="295"/>
      <c r="D160" s="295"/>
      <c r="E160" s="86">
        <f>E161</f>
        <v>25349.7</v>
      </c>
      <c r="F160" s="86">
        <f>F161</f>
        <v>18353.8</v>
      </c>
    </row>
    <row r="161" spans="1:6" ht="38.25">
      <c r="A161" s="27" t="s">
        <v>696</v>
      </c>
      <c r="B161" s="295" t="s">
        <v>333</v>
      </c>
      <c r="C161" s="298" t="s">
        <v>264</v>
      </c>
      <c r="D161" s="295"/>
      <c r="E161" s="86">
        <f>E162+E167+E165</f>
        <v>25349.7</v>
      </c>
      <c r="F161" s="86">
        <f>F162+F167+F165</f>
        <v>18353.8</v>
      </c>
    </row>
    <row r="162" spans="1:6" ht="25.5">
      <c r="A162" s="22" t="s">
        <v>502</v>
      </c>
      <c r="B162" s="332" t="s">
        <v>112</v>
      </c>
      <c r="C162" s="328" t="s">
        <v>406</v>
      </c>
      <c r="D162" s="328"/>
      <c r="E162" s="93">
        <f>E163+E164</f>
        <v>24849.7</v>
      </c>
      <c r="F162" s="93">
        <f>F163+F164</f>
        <v>17853.8</v>
      </c>
    </row>
    <row r="163" spans="1:6" ht="15">
      <c r="A163" s="52" t="s">
        <v>503</v>
      </c>
      <c r="B163" s="332" t="s">
        <v>112</v>
      </c>
      <c r="C163" s="328" t="s">
        <v>406</v>
      </c>
      <c r="D163" s="328" t="s">
        <v>191</v>
      </c>
      <c r="E163" s="93">
        <v>24349.7</v>
      </c>
      <c r="F163" s="93">
        <v>17353.8</v>
      </c>
    </row>
    <row r="164" spans="1:6" ht="25.5">
      <c r="A164" s="28" t="s">
        <v>192</v>
      </c>
      <c r="B164" s="332" t="s">
        <v>112</v>
      </c>
      <c r="C164" s="298" t="s">
        <v>406</v>
      </c>
      <c r="D164" s="328" t="s">
        <v>585</v>
      </c>
      <c r="E164" s="93">
        <v>500</v>
      </c>
      <c r="F164" s="70">
        <f>F165+F167</f>
        <v>500</v>
      </c>
    </row>
    <row r="165" spans="1:6" ht="15">
      <c r="A165" s="28" t="s">
        <v>209</v>
      </c>
      <c r="B165" s="332" t="s">
        <v>112</v>
      </c>
      <c r="C165" s="298" t="s">
        <v>507</v>
      </c>
      <c r="D165" s="298"/>
      <c r="E165" s="70">
        <f>E166</f>
        <v>500</v>
      </c>
      <c r="F165" s="70">
        <f>F166</f>
        <v>500</v>
      </c>
    </row>
    <row r="166" spans="1:6" ht="25.5">
      <c r="A166" s="28" t="s">
        <v>192</v>
      </c>
      <c r="B166" s="332" t="s">
        <v>112</v>
      </c>
      <c r="C166" s="298" t="s">
        <v>507</v>
      </c>
      <c r="D166" s="298" t="s">
        <v>191</v>
      </c>
      <c r="E166" s="70">
        <v>500</v>
      </c>
      <c r="F166" s="70">
        <v>500</v>
      </c>
    </row>
    <row r="167" spans="1:6" ht="25.5" hidden="1">
      <c r="A167" s="22" t="s">
        <v>504</v>
      </c>
      <c r="B167" s="332" t="s">
        <v>112</v>
      </c>
      <c r="C167" s="298" t="s">
        <v>564</v>
      </c>
      <c r="D167" s="298"/>
      <c r="E167" s="70">
        <f>SUM(E168)</f>
        <v>0</v>
      </c>
      <c r="F167" s="70">
        <f>SUM(F168)</f>
        <v>0</v>
      </c>
    </row>
    <row r="168" spans="1:6" ht="25.5" hidden="1">
      <c r="A168" s="22" t="s">
        <v>192</v>
      </c>
      <c r="B168" s="332" t="s">
        <v>112</v>
      </c>
      <c r="C168" s="298" t="s">
        <v>506</v>
      </c>
      <c r="D168" s="298" t="s">
        <v>191</v>
      </c>
      <c r="E168" s="70">
        <v>0</v>
      </c>
      <c r="F168" s="70">
        <v>0</v>
      </c>
    </row>
    <row r="169" spans="1:6" ht="15">
      <c r="A169" s="27" t="s">
        <v>593</v>
      </c>
      <c r="B169" s="295" t="s">
        <v>592</v>
      </c>
      <c r="C169" s="298"/>
      <c r="D169" s="298"/>
      <c r="E169" s="86">
        <f>E170+E175+E177</f>
        <v>2000</v>
      </c>
      <c r="F169" s="86">
        <f>F170+F175+F177</f>
        <v>2000</v>
      </c>
    </row>
    <row r="170" spans="1:6" ht="38.25">
      <c r="A170" s="27" t="s">
        <v>712</v>
      </c>
      <c r="B170" s="295" t="s">
        <v>592</v>
      </c>
      <c r="C170" s="295" t="s">
        <v>591</v>
      </c>
      <c r="D170" s="298"/>
      <c r="E170" s="86">
        <f>E171</f>
        <v>1000</v>
      </c>
      <c r="F170" s="86">
        <f>SUM(F172)</f>
        <v>1000</v>
      </c>
    </row>
    <row r="171" spans="1:6" ht="25.5">
      <c r="A171" s="22" t="s">
        <v>589</v>
      </c>
      <c r="B171" s="298" t="s">
        <v>592</v>
      </c>
      <c r="C171" s="298" t="s">
        <v>584</v>
      </c>
      <c r="D171" s="298"/>
      <c r="E171" s="70">
        <f>E172+E173</f>
        <v>1000</v>
      </c>
      <c r="F171" s="70">
        <f>F172</f>
        <v>1000</v>
      </c>
    </row>
    <row r="172" spans="1:6" ht="15">
      <c r="A172" s="22" t="s">
        <v>590</v>
      </c>
      <c r="B172" s="298" t="s">
        <v>592</v>
      </c>
      <c r="C172" s="298" t="s">
        <v>584</v>
      </c>
      <c r="D172" s="298" t="s">
        <v>191</v>
      </c>
      <c r="E172" s="70">
        <v>1000</v>
      </c>
      <c r="F172" s="70">
        <v>1000</v>
      </c>
    </row>
    <row r="173" spans="1:6" ht="15">
      <c r="A173" s="22" t="s">
        <v>651</v>
      </c>
      <c r="B173" s="298" t="s">
        <v>592</v>
      </c>
      <c r="C173" s="298" t="s">
        <v>584</v>
      </c>
      <c r="D173" s="298" t="s">
        <v>191</v>
      </c>
      <c r="E173" s="70">
        <v>0</v>
      </c>
      <c r="F173" s="70">
        <v>0</v>
      </c>
    </row>
    <row r="174" spans="1:6" ht="38.25">
      <c r="A174" s="27" t="s">
        <v>696</v>
      </c>
      <c r="B174" s="332" t="s">
        <v>583</v>
      </c>
      <c r="C174" s="298" t="s">
        <v>713</v>
      </c>
      <c r="D174" s="298"/>
      <c r="E174" s="70">
        <f>E175</f>
        <v>1000</v>
      </c>
      <c r="F174" s="70">
        <f>F175</f>
        <v>1000</v>
      </c>
    </row>
    <row r="175" spans="1:6" ht="15">
      <c r="A175" s="28" t="s">
        <v>209</v>
      </c>
      <c r="B175" s="332" t="s">
        <v>583</v>
      </c>
      <c r="C175" s="298" t="s">
        <v>507</v>
      </c>
      <c r="D175" s="298"/>
      <c r="E175" s="70">
        <f>E176</f>
        <v>1000</v>
      </c>
      <c r="F175" s="70">
        <f>F176</f>
        <v>1000</v>
      </c>
    </row>
    <row r="176" spans="1:6" ht="25.5">
      <c r="A176" s="22" t="s">
        <v>192</v>
      </c>
      <c r="B176" s="332" t="s">
        <v>583</v>
      </c>
      <c r="C176" s="298" t="s">
        <v>507</v>
      </c>
      <c r="D176" s="298" t="s">
        <v>191</v>
      </c>
      <c r="E176" s="70">
        <v>1000</v>
      </c>
      <c r="F176" s="70">
        <v>1000</v>
      </c>
    </row>
    <row r="177" spans="1:6" ht="25.5" hidden="1">
      <c r="A177" s="27" t="s">
        <v>626</v>
      </c>
      <c r="B177" s="333" t="s">
        <v>583</v>
      </c>
      <c r="C177" s="295"/>
      <c r="D177" s="295"/>
      <c r="E177" s="86">
        <f>E178+E179</f>
        <v>0</v>
      </c>
      <c r="F177" s="70">
        <f>SUM(F178:F179)</f>
        <v>0</v>
      </c>
    </row>
    <row r="178" spans="1:6" ht="15" hidden="1">
      <c r="A178" s="22" t="s">
        <v>651</v>
      </c>
      <c r="B178" s="332" t="s">
        <v>583</v>
      </c>
      <c r="C178" s="298" t="s">
        <v>631</v>
      </c>
      <c r="D178" s="298" t="s">
        <v>191</v>
      </c>
      <c r="E178" s="70">
        <v>0</v>
      </c>
      <c r="F178" s="70">
        <v>0</v>
      </c>
    </row>
    <row r="179" spans="1:6" ht="15" hidden="1">
      <c r="A179" s="22" t="s">
        <v>650</v>
      </c>
      <c r="B179" s="332" t="s">
        <v>583</v>
      </c>
      <c r="C179" s="298" t="s">
        <v>632</v>
      </c>
      <c r="D179" s="298" t="s">
        <v>191</v>
      </c>
      <c r="E179" s="70">
        <v>0</v>
      </c>
      <c r="F179" s="70">
        <v>0</v>
      </c>
    </row>
    <row r="180" spans="1:6" ht="14.25">
      <c r="A180" s="43" t="s">
        <v>163</v>
      </c>
      <c r="B180" s="295" t="s">
        <v>162</v>
      </c>
      <c r="C180" s="295"/>
      <c r="D180" s="295"/>
      <c r="E180" s="86">
        <f>SUM(E181,E192,E216,E221,E204)</f>
        <v>417397</v>
      </c>
      <c r="F180" s="86">
        <f>SUM(F181,F192,F216,F221,F204)</f>
        <v>407397</v>
      </c>
    </row>
    <row r="181" spans="1:6" ht="14.25">
      <c r="A181" s="27" t="s">
        <v>290</v>
      </c>
      <c r="B181" s="295" t="s">
        <v>335</v>
      </c>
      <c r="C181" s="295"/>
      <c r="D181" s="295"/>
      <c r="E181" s="86">
        <f t="shared" ref="E181:F183" si="4">SUM(E182)</f>
        <v>151933</v>
      </c>
      <c r="F181" s="86">
        <f t="shared" si="4"/>
        <v>146933</v>
      </c>
    </row>
    <row r="182" spans="1:6" ht="25.5">
      <c r="A182" s="113" t="s">
        <v>692</v>
      </c>
      <c r="B182" s="295" t="s">
        <v>335</v>
      </c>
      <c r="C182" s="295" t="s">
        <v>265</v>
      </c>
      <c r="D182" s="298"/>
      <c r="E182" s="86">
        <f t="shared" si="4"/>
        <v>151933</v>
      </c>
      <c r="F182" s="86">
        <f t="shared" si="4"/>
        <v>146933</v>
      </c>
    </row>
    <row r="183" spans="1:6" ht="25.5">
      <c r="A183" s="20" t="s">
        <v>14</v>
      </c>
      <c r="B183" s="295" t="s">
        <v>335</v>
      </c>
      <c r="C183" s="295" t="s">
        <v>266</v>
      </c>
      <c r="D183" s="295"/>
      <c r="E183" s="86">
        <f t="shared" si="4"/>
        <v>151933</v>
      </c>
      <c r="F183" s="86">
        <f t="shared" si="4"/>
        <v>146933</v>
      </c>
    </row>
    <row r="184" spans="1:6" ht="25.5">
      <c r="A184" s="47" t="s">
        <v>384</v>
      </c>
      <c r="B184" s="298" t="s">
        <v>335</v>
      </c>
      <c r="C184" s="298" t="s">
        <v>407</v>
      </c>
      <c r="D184" s="295"/>
      <c r="E184" s="70">
        <f>SUM(E185,E188,)</f>
        <v>151933</v>
      </c>
      <c r="F184" s="70">
        <f>SUM(F185,F188,)</f>
        <v>146933</v>
      </c>
    </row>
    <row r="185" spans="1:6" ht="63.75">
      <c r="A185" s="47" t="s">
        <v>274</v>
      </c>
      <c r="B185" s="298" t="s">
        <v>335</v>
      </c>
      <c r="C185" s="298" t="s">
        <v>408</v>
      </c>
      <c r="D185" s="298"/>
      <c r="E185" s="87">
        <v>80000</v>
      </c>
      <c r="F185" s="87">
        <v>75000</v>
      </c>
    </row>
    <row r="186" spans="1:6" ht="15">
      <c r="A186" s="28" t="s">
        <v>586</v>
      </c>
      <c r="B186" s="297" t="s">
        <v>335</v>
      </c>
      <c r="C186" s="298" t="s">
        <v>408</v>
      </c>
      <c r="D186" s="298" t="s">
        <v>539</v>
      </c>
      <c r="E186" s="70">
        <f>E187</f>
        <v>80000</v>
      </c>
      <c r="F186" s="70">
        <f>F187</f>
        <v>75000</v>
      </c>
    </row>
    <row r="187" spans="1:6" ht="15">
      <c r="A187" s="28" t="s">
        <v>145</v>
      </c>
      <c r="B187" s="297" t="s">
        <v>335</v>
      </c>
      <c r="C187" s="298" t="s">
        <v>595</v>
      </c>
      <c r="D187" s="298" t="s">
        <v>539</v>
      </c>
      <c r="E187" s="87">
        <v>80000</v>
      </c>
      <c r="F187" s="87">
        <v>75000</v>
      </c>
    </row>
    <row r="188" spans="1:6" ht="38.25">
      <c r="A188" s="47" t="s">
        <v>338</v>
      </c>
      <c r="B188" s="298" t="s">
        <v>335</v>
      </c>
      <c r="C188" s="298" t="s">
        <v>409</v>
      </c>
      <c r="D188" s="298"/>
      <c r="E188" s="70">
        <f>E189+E190+E191</f>
        <v>71933</v>
      </c>
      <c r="F188" s="70">
        <f>F189+F190+F191</f>
        <v>71933</v>
      </c>
    </row>
    <row r="189" spans="1:6" ht="15">
      <c r="A189" s="47" t="s">
        <v>586</v>
      </c>
      <c r="B189" s="332" t="s">
        <v>471</v>
      </c>
      <c r="C189" s="298" t="s">
        <v>409</v>
      </c>
      <c r="D189" s="298" t="s">
        <v>539</v>
      </c>
      <c r="E189" s="70">
        <v>26600</v>
      </c>
      <c r="F189" s="70">
        <v>26600</v>
      </c>
    </row>
    <row r="190" spans="1:6" ht="15">
      <c r="A190" s="47" t="s">
        <v>145</v>
      </c>
      <c r="B190" s="332" t="s">
        <v>471</v>
      </c>
      <c r="C190" s="298" t="s">
        <v>453</v>
      </c>
      <c r="D190" s="298" t="s">
        <v>539</v>
      </c>
      <c r="E190" s="70">
        <v>28894</v>
      </c>
      <c r="F190" s="70">
        <v>28894</v>
      </c>
    </row>
    <row r="191" spans="1:6" ht="15">
      <c r="A191" s="28" t="s">
        <v>642</v>
      </c>
      <c r="B191" s="332" t="s">
        <v>471</v>
      </c>
      <c r="C191" s="298" t="s">
        <v>641</v>
      </c>
      <c r="D191" s="298" t="s">
        <v>539</v>
      </c>
      <c r="E191" s="70">
        <v>16439</v>
      </c>
      <c r="F191" s="70">
        <v>16439</v>
      </c>
    </row>
    <row r="192" spans="1:6" ht="14.25">
      <c r="A192" s="40" t="s">
        <v>291</v>
      </c>
      <c r="B192" s="295" t="s">
        <v>336</v>
      </c>
      <c r="C192" s="295"/>
      <c r="D192" s="295"/>
      <c r="E192" s="86">
        <f>SUM(E193)+E203</f>
        <v>196995</v>
      </c>
      <c r="F192" s="86">
        <f>SUM(F193)+F203</f>
        <v>191995</v>
      </c>
    </row>
    <row r="193" spans="1:6" ht="14.25">
      <c r="A193" s="40" t="s">
        <v>201</v>
      </c>
      <c r="B193" s="295" t="s">
        <v>336</v>
      </c>
      <c r="C193" s="295" t="s">
        <v>345</v>
      </c>
      <c r="D193" s="295"/>
      <c r="E193" s="86">
        <f>SUM(E194)</f>
        <v>195995</v>
      </c>
      <c r="F193" s="86">
        <f>SUM(F194)</f>
        <v>190995</v>
      </c>
    </row>
    <row r="194" spans="1:6" ht="38.25">
      <c r="A194" s="47" t="s">
        <v>385</v>
      </c>
      <c r="B194" s="298" t="s">
        <v>336</v>
      </c>
      <c r="C194" s="298" t="s">
        <v>410</v>
      </c>
      <c r="D194" s="295"/>
      <c r="E194" s="70">
        <f>SUM(E195,E198)</f>
        <v>195995</v>
      </c>
      <c r="F194" s="70">
        <f>SUM(F195,F198)</f>
        <v>190995</v>
      </c>
    </row>
    <row r="195" spans="1:6" ht="89.25">
      <c r="A195" s="47" t="s">
        <v>275</v>
      </c>
      <c r="B195" s="298" t="s">
        <v>336</v>
      </c>
      <c r="C195" s="298" t="s">
        <v>411</v>
      </c>
      <c r="D195" s="298"/>
      <c r="E195" s="70">
        <f>E196+E197</f>
        <v>105000</v>
      </c>
      <c r="F195" s="70">
        <f>F196</f>
        <v>100000</v>
      </c>
    </row>
    <row r="196" spans="1:6" ht="15">
      <c r="A196" s="28" t="s">
        <v>586</v>
      </c>
      <c r="B196" s="297" t="s">
        <v>336</v>
      </c>
      <c r="C196" s="298" t="s">
        <v>411</v>
      </c>
      <c r="D196" s="298" t="s">
        <v>539</v>
      </c>
      <c r="E196" s="87">
        <v>105000</v>
      </c>
      <c r="F196" s="87">
        <v>100000</v>
      </c>
    </row>
    <row r="197" spans="1:6" ht="15">
      <c r="A197" s="28" t="s">
        <v>145</v>
      </c>
      <c r="B197" s="297" t="s">
        <v>336</v>
      </c>
      <c r="C197" s="295" t="s">
        <v>594</v>
      </c>
      <c r="D197" s="298" t="s">
        <v>539</v>
      </c>
      <c r="E197" s="70"/>
      <c r="F197" s="70"/>
    </row>
    <row r="198" spans="1:6" ht="38.25">
      <c r="A198" s="47" t="s">
        <v>276</v>
      </c>
      <c r="B198" s="298" t="s">
        <v>336</v>
      </c>
      <c r="C198" s="298" t="s">
        <v>412</v>
      </c>
      <c r="D198" s="298"/>
      <c r="E198" s="70">
        <f>E199+E200+E201</f>
        <v>90995</v>
      </c>
      <c r="F198" s="70">
        <f>F199+F200+F201</f>
        <v>90995</v>
      </c>
    </row>
    <row r="199" spans="1:6" ht="15">
      <c r="A199" s="28" t="s">
        <v>586</v>
      </c>
      <c r="B199" s="297" t="s">
        <v>336</v>
      </c>
      <c r="C199" s="298" t="s">
        <v>412</v>
      </c>
      <c r="D199" s="298" t="s">
        <v>539</v>
      </c>
      <c r="E199" s="70">
        <v>43379</v>
      </c>
      <c r="F199" s="70">
        <v>43379</v>
      </c>
    </row>
    <row r="200" spans="1:6" ht="15">
      <c r="A200" s="28" t="s">
        <v>145</v>
      </c>
      <c r="B200" s="297" t="s">
        <v>336</v>
      </c>
      <c r="C200" s="298" t="s">
        <v>559</v>
      </c>
      <c r="D200" s="298" t="s">
        <v>539</v>
      </c>
      <c r="E200" s="70">
        <v>41293</v>
      </c>
      <c r="F200" s="70">
        <v>41293</v>
      </c>
    </row>
    <row r="201" spans="1:6" ht="15">
      <c r="A201" s="28" t="s">
        <v>642</v>
      </c>
      <c r="B201" s="297" t="s">
        <v>336</v>
      </c>
      <c r="C201" s="298" t="s">
        <v>645</v>
      </c>
      <c r="D201" s="298" t="s">
        <v>539</v>
      </c>
      <c r="E201" s="70">
        <v>6323</v>
      </c>
      <c r="F201" s="70">
        <v>6323</v>
      </c>
    </row>
    <row r="202" spans="1:6" ht="38.25">
      <c r="A202" s="27" t="s">
        <v>696</v>
      </c>
      <c r="B202" s="333" t="s">
        <v>615</v>
      </c>
      <c r="C202" s="295" t="s">
        <v>507</v>
      </c>
      <c r="D202" s="295" t="s">
        <v>191</v>
      </c>
      <c r="E202" s="86">
        <f>E203</f>
        <v>1000</v>
      </c>
      <c r="F202" s="86">
        <f>F203</f>
        <v>1000</v>
      </c>
    </row>
    <row r="203" spans="1:6" ht="15">
      <c r="A203" s="28" t="s">
        <v>209</v>
      </c>
      <c r="B203" s="332" t="s">
        <v>615</v>
      </c>
      <c r="C203" s="298" t="s">
        <v>507</v>
      </c>
      <c r="D203" s="298" t="s">
        <v>191</v>
      </c>
      <c r="E203" s="70">
        <v>1000</v>
      </c>
      <c r="F203" s="70">
        <v>1000</v>
      </c>
    </row>
    <row r="204" spans="1:6" ht="15">
      <c r="A204" s="27" t="s">
        <v>470</v>
      </c>
      <c r="B204" s="295" t="s">
        <v>467</v>
      </c>
      <c r="C204" s="298"/>
      <c r="D204" s="298"/>
      <c r="E204" s="86">
        <f>SUM(E205,E210)</f>
        <v>56699</v>
      </c>
      <c r="F204" s="86">
        <f>SUM(F205,F210)</f>
        <v>56699</v>
      </c>
    </row>
    <row r="205" spans="1:6" ht="38.25">
      <c r="A205" s="40" t="s">
        <v>714</v>
      </c>
      <c r="B205" s="295" t="s">
        <v>467</v>
      </c>
      <c r="C205" s="295" t="s">
        <v>343</v>
      </c>
      <c r="D205" s="298"/>
      <c r="E205" s="86">
        <f t="shared" ref="E205:F207" si="5">SUM(E206)</f>
        <v>18000</v>
      </c>
      <c r="F205" s="86">
        <f t="shared" si="5"/>
        <v>18000</v>
      </c>
    </row>
    <row r="206" spans="1:6" ht="25.5">
      <c r="A206" s="28" t="s">
        <v>5</v>
      </c>
      <c r="B206" s="298" t="s">
        <v>467</v>
      </c>
      <c r="C206" s="298" t="s">
        <v>344</v>
      </c>
      <c r="D206" s="298"/>
      <c r="E206" s="70">
        <f t="shared" si="5"/>
        <v>18000</v>
      </c>
      <c r="F206" s="70">
        <f t="shared" si="5"/>
        <v>18000</v>
      </c>
    </row>
    <row r="207" spans="1:6" ht="15">
      <c r="A207" s="47" t="s">
        <v>440</v>
      </c>
      <c r="B207" s="298" t="s">
        <v>467</v>
      </c>
      <c r="C207" s="298" t="s">
        <v>441</v>
      </c>
      <c r="D207" s="298"/>
      <c r="E207" s="70">
        <f t="shared" si="5"/>
        <v>18000</v>
      </c>
      <c r="F207" s="70">
        <f t="shared" si="5"/>
        <v>18000</v>
      </c>
    </row>
    <row r="208" spans="1:6" ht="25.5">
      <c r="A208" s="28" t="s">
        <v>6</v>
      </c>
      <c r="B208" s="298" t="s">
        <v>467</v>
      </c>
      <c r="C208" s="298" t="s">
        <v>442</v>
      </c>
      <c r="D208" s="298"/>
      <c r="E208" s="70">
        <f>SUM(E209)</f>
        <v>18000</v>
      </c>
      <c r="F208" s="70">
        <f>F209</f>
        <v>18000</v>
      </c>
    </row>
    <row r="209" spans="1:6" ht="15">
      <c r="A209" s="28" t="s">
        <v>145</v>
      </c>
      <c r="B209" s="298" t="s">
        <v>467</v>
      </c>
      <c r="C209" s="298" t="s">
        <v>442</v>
      </c>
      <c r="D209" s="298" t="s">
        <v>539</v>
      </c>
      <c r="E209" s="70">
        <v>18000</v>
      </c>
      <c r="F209" s="70">
        <v>18000</v>
      </c>
    </row>
    <row r="210" spans="1:6" ht="25.5">
      <c r="A210" s="27" t="s">
        <v>202</v>
      </c>
      <c r="B210" s="295" t="s">
        <v>467</v>
      </c>
      <c r="C210" s="295" t="s">
        <v>346</v>
      </c>
      <c r="D210" s="295"/>
      <c r="E210" s="86">
        <f>SUM(E211)</f>
        <v>38699</v>
      </c>
      <c r="F210" s="86">
        <f>SUM(F211)</f>
        <v>38699</v>
      </c>
    </row>
    <row r="211" spans="1:6" ht="25.5">
      <c r="A211" s="22" t="s">
        <v>373</v>
      </c>
      <c r="B211" s="298" t="s">
        <v>467</v>
      </c>
      <c r="C211" s="298" t="s">
        <v>413</v>
      </c>
      <c r="D211" s="295"/>
      <c r="E211" s="70">
        <f>E212+E214</f>
        <v>38699</v>
      </c>
      <c r="F211" s="70">
        <f>F212+F214</f>
        <v>38699</v>
      </c>
    </row>
    <row r="212" spans="1:6" ht="15">
      <c r="A212" s="47" t="s">
        <v>546</v>
      </c>
      <c r="B212" s="298" t="s">
        <v>467</v>
      </c>
      <c r="C212" s="298" t="s">
        <v>414</v>
      </c>
      <c r="D212" s="298"/>
      <c r="E212" s="70">
        <f>E213</f>
        <v>19555</v>
      </c>
      <c r="F212" s="70">
        <f>F213</f>
        <v>19555</v>
      </c>
    </row>
    <row r="213" spans="1:6" ht="15">
      <c r="A213" s="28" t="s">
        <v>145</v>
      </c>
      <c r="B213" s="298" t="s">
        <v>467</v>
      </c>
      <c r="C213" s="298" t="s">
        <v>414</v>
      </c>
      <c r="D213" s="298" t="s">
        <v>144</v>
      </c>
      <c r="E213" s="70">
        <v>19555</v>
      </c>
      <c r="F213" s="70">
        <v>19555</v>
      </c>
    </row>
    <row r="214" spans="1:6" ht="15">
      <c r="A214" s="47" t="s">
        <v>545</v>
      </c>
      <c r="B214" s="298" t="s">
        <v>467</v>
      </c>
      <c r="C214" s="298" t="s">
        <v>540</v>
      </c>
      <c r="D214" s="298"/>
      <c r="E214" s="70">
        <f>SUM(E215)</f>
        <v>19144</v>
      </c>
      <c r="F214" s="70">
        <f>F215</f>
        <v>19144</v>
      </c>
    </row>
    <row r="215" spans="1:6" ht="15">
      <c r="A215" s="28" t="s">
        <v>145</v>
      </c>
      <c r="B215" s="298" t="s">
        <v>467</v>
      </c>
      <c r="C215" s="298" t="s">
        <v>540</v>
      </c>
      <c r="D215" s="298" t="s">
        <v>539</v>
      </c>
      <c r="E215" s="70">
        <v>19144</v>
      </c>
      <c r="F215" s="70">
        <v>19144</v>
      </c>
    </row>
    <row r="216" spans="1:6" ht="14.25">
      <c r="A216" s="27" t="s">
        <v>292</v>
      </c>
      <c r="B216" s="295" t="s">
        <v>95</v>
      </c>
      <c r="C216" s="295"/>
      <c r="D216" s="295"/>
      <c r="E216" s="86">
        <f>SUM(E217)</f>
        <v>600</v>
      </c>
      <c r="F216" s="86">
        <f>SUM(F217)</f>
        <v>600</v>
      </c>
    </row>
    <row r="217" spans="1:6" ht="38.25">
      <c r="A217" s="113" t="s">
        <v>465</v>
      </c>
      <c r="B217" s="295" t="s">
        <v>95</v>
      </c>
      <c r="C217" s="295" t="s">
        <v>347</v>
      </c>
      <c r="D217" s="295"/>
      <c r="E217" s="86">
        <f>SUM(E219)</f>
        <v>600</v>
      </c>
      <c r="F217" s="86">
        <f t="shared" ref="F217:F218" si="6">SUM(F218)</f>
        <v>600</v>
      </c>
    </row>
    <row r="218" spans="1:6" ht="25.5">
      <c r="A218" s="34" t="s">
        <v>415</v>
      </c>
      <c r="B218" s="298" t="s">
        <v>95</v>
      </c>
      <c r="C218" s="298" t="s">
        <v>425</v>
      </c>
      <c r="D218" s="295"/>
      <c r="E218" s="70">
        <f>E219</f>
        <v>600</v>
      </c>
      <c r="F218" s="70">
        <f t="shared" si="6"/>
        <v>600</v>
      </c>
    </row>
    <row r="219" spans="1:6" ht="15">
      <c r="A219" s="22" t="s">
        <v>11</v>
      </c>
      <c r="B219" s="298" t="s">
        <v>95</v>
      </c>
      <c r="C219" s="298" t="s">
        <v>416</v>
      </c>
      <c r="D219" s="298"/>
      <c r="E219" s="70">
        <f>SUM(E220)</f>
        <v>600</v>
      </c>
      <c r="F219" s="70">
        <f>SUM(F220)</f>
        <v>600</v>
      </c>
    </row>
    <row r="220" spans="1:6" ht="25.5">
      <c r="A220" s="28" t="s">
        <v>192</v>
      </c>
      <c r="B220" s="298" t="s">
        <v>95</v>
      </c>
      <c r="C220" s="298" t="s">
        <v>416</v>
      </c>
      <c r="D220" s="298" t="s">
        <v>191</v>
      </c>
      <c r="E220" s="70">
        <v>600</v>
      </c>
      <c r="F220" s="70">
        <v>600</v>
      </c>
    </row>
    <row r="221" spans="1:6" ht="14.25">
      <c r="A221" s="27" t="s">
        <v>77</v>
      </c>
      <c r="B221" s="295" t="s">
        <v>53</v>
      </c>
      <c r="C221" s="295"/>
      <c r="D221" s="295"/>
      <c r="E221" s="86">
        <f>SUM(E227,E224)</f>
        <v>11170</v>
      </c>
      <c r="F221" s="86">
        <f>SUM(F227,F224)</f>
        <v>11170</v>
      </c>
    </row>
    <row r="222" spans="1:6" ht="38.25">
      <c r="A222" s="27" t="s">
        <v>693</v>
      </c>
      <c r="B222" s="295" t="s">
        <v>53</v>
      </c>
      <c r="C222" s="295" t="s">
        <v>348</v>
      </c>
      <c r="D222" s="295"/>
      <c r="E222" s="86">
        <f>SUM(E224)</f>
        <v>8125</v>
      </c>
      <c r="F222" s="86">
        <f>SUM(F223)</f>
        <v>8125</v>
      </c>
    </row>
    <row r="223" spans="1:6" ht="25.5">
      <c r="A223" s="22" t="s">
        <v>417</v>
      </c>
      <c r="B223" s="298" t="s">
        <v>53</v>
      </c>
      <c r="C223" s="298" t="s">
        <v>418</v>
      </c>
      <c r="D223" s="298"/>
      <c r="E223" s="70">
        <f>SUM(E224)</f>
        <v>8125</v>
      </c>
      <c r="F223" s="70">
        <f>SUM(F224)</f>
        <v>8125</v>
      </c>
    </row>
    <row r="224" spans="1:6" ht="38.25">
      <c r="A224" s="22" t="s">
        <v>203</v>
      </c>
      <c r="B224" s="298" t="s">
        <v>53</v>
      </c>
      <c r="C224" s="298" t="s">
        <v>418</v>
      </c>
      <c r="D224" s="298"/>
      <c r="E224" s="70">
        <f>SUM(E225:E226)</f>
        <v>8125</v>
      </c>
      <c r="F224" s="70">
        <f>SUM(F225:F226)</f>
        <v>8125</v>
      </c>
    </row>
    <row r="225" spans="1:6" ht="15">
      <c r="A225" s="47" t="s">
        <v>146</v>
      </c>
      <c r="B225" s="298" t="s">
        <v>53</v>
      </c>
      <c r="C225" s="298" t="s">
        <v>418</v>
      </c>
      <c r="D225" s="298" t="s">
        <v>143</v>
      </c>
      <c r="E225" s="70">
        <v>6035</v>
      </c>
      <c r="F225" s="70">
        <v>6035</v>
      </c>
    </row>
    <row r="226" spans="1:6" ht="25.5">
      <c r="A226" s="22" t="s">
        <v>192</v>
      </c>
      <c r="B226" s="298" t="s">
        <v>53</v>
      </c>
      <c r="C226" s="298" t="s">
        <v>418</v>
      </c>
      <c r="D226" s="298" t="s">
        <v>191</v>
      </c>
      <c r="E226" s="70">
        <v>2090</v>
      </c>
      <c r="F226" s="70">
        <v>2090</v>
      </c>
    </row>
    <row r="227" spans="1:6" ht="28.5">
      <c r="A227" s="27" t="s">
        <v>270</v>
      </c>
      <c r="B227" s="295" t="s">
        <v>53</v>
      </c>
      <c r="C227" s="295" t="s">
        <v>350</v>
      </c>
      <c r="D227" s="295"/>
      <c r="E227" s="86">
        <f>SUM(E228)</f>
        <v>3045</v>
      </c>
      <c r="F227" s="86">
        <f>SUM(F228)</f>
        <v>3045</v>
      </c>
    </row>
    <row r="228" spans="1:6" ht="25.5">
      <c r="A228" s="33" t="s">
        <v>32</v>
      </c>
      <c r="B228" s="298" t="s">
        <v>53</v>
      </c>
      <c r="C228" s="298" t="s">
        <v>351</v>
      </c>
      <c r="D228" s="298"/>
      <c r="E228" s="70">
        <f>SUM(E231,E229)</f>
        <v>3045</v>
      </c>
      <c r="F228" s="70">
        <f>SUM(F231,F229)</f>
        <v>3045</v>
      </c>
    </row>
    <row r="229" spans="1:6" ht="25.5">
      <c r="A229" s="22" t="s">
        <v>194</v>
      </c>
      <c r="B229" s="298" t="s">
        <v>53</v>
      </c>
      <c r="C229" s="298" t="s">
        <v>352</v>
      </c>
      <c r="D229" s="298"/>
      <c r="E229" s="70">
        <f>SUM(E230)</f>
        <v>2535</v>
      </c>
      <c r="F229" s="70">
        <f>SUM(F230)</f>
        <v>2535</v>
      </c>
    </row>
    <row r="230" spans="1:6" ht="25.5">
      <c r="A230" s="22" t="s">
        <v>196</v>
      </c>
      <c r="B230" s="298" t="s">
        <v>53</v>
      </c>
      <c r="C230" s="298" t="s">
        <v>352</v>
      </c>
      <c r="D230" s="298" t="s">
        <v>195</v>
      </c>
      <c r="E230" s="70">
        <v>2535</v>
      </c>
      <c r="F230" s="70">
        <v>2535</v>
      </c>
    </row>
    <row r="231" spans="1:6" ht="15">
      <c r="A231" s="22" t="s">
        <v>175</v>
      </c>
      <c r="B231" s="298" t="s">
        <v>53</v>
      </c>
      <c r="C231" s="298" t="s">
        <v>353</v>
      </c>
      <c r="D231" s="298"/>
      <c r="E231" s="70">
        <f>SUM(E232)</f>
        <v>510</v>
      </c>
      <c r="F231" s="70">
        <f>SUM(F232)</f>
        <v>510</v>
      </c>
    </row>
    <row r="232" spans="1:6" ht="25.5">
      <c r="A232" s="22" t="s">
        <v>192</v>
      </c>
      <c r="B232" s="298" t="s">
        <v>53</v>
      </c>
      <c r="C232" s="298" t="s">
        <v>353</v>
      </c>
      <c r="D232" s="298" t="s">
        <v>191</v>
      </c>
      <c r="E232" s="70">
        <v>510</v>
      </c>
      <c r="F232" s="70">
        <v>510</v>
      </c>
    </row>
    <row r="233" spans="1:6" ht="14.25">
      <c r="A233" s="27" t="s">
        <v>100</v>
      </c>
      <c r="B233" s="295" t="s">
        <v>101</v>
      </c>
      <c r="C233" s="295"/>
      <c r="D233" s="295"/>
      <c r="E233" s="86">
        <f>E234+E258</f>
        <v>49511.6</v>
      </c>
      <c r="F233" s="86">
        <f>F234+F258</f>
        <v>47511.6</v>
      </c>
    </row>
    <row r="234" spans="1:6" ht="14.25">
      <c r="A234" s="27" t="s">
        <v>289</v>
      </c>
      <c r="B234" s="295" t="s">
        <v>102</v>
      </c>
      <c r="C234" s="295"/>
      <c r="D234" s="295"/>
      <c r="E234" s="86">
        <f>E235+E256</f>
        <v>42815.6</v>
      </c>
      <c r="F234" s="86">
        <f>F235+F256</f>
        <v>40815.599999999999</v>
      </c>
    </row>
    <row r="235" spans="1:6" ht="38.25">
      <c r="A235" s="40" t="s">
        <v>714</v>
      </c>
      <c r="B235" s="295" t="s">
        <v>102</v>
      </c>
      <c r="C235" s="295" t="s">
        <v>343</v>
      </c>
      <c r="D235" s="295"/>
      <c r="E235" s="86">
        <f>E236</f>
        <v>41815.599999999999</v>
      </c>
      <c r="F235" s="86">
        <f>SUM(F236)</f>
        <v>39815.599999999999</v>
      </c>
    </row>
    <row r="236" spans="1:6" ht="25.5">
      <c r="A236" s="40" t="s">
        <v>7</v>
      </c>
      <c r="B236" s="295" t="s">
        <v>102</v>
      </c>
      <c r="C236" s="295" t="s">
        <v>354</v>
      </c>
      <c r="D236" s="295"/>
      <c r="E236" s="86">
        <f>E237+E247+E250</f>
        <v>41815.599999999999</v>
      </c>
      <c r="F236" s="86">
        <f>F237+F247+F250</f>
        <v>39815.599999999999</v>
      </c>
    </row>
    <row r="237" spans="1:6" ht="25.5">
      <c r="A237" s="40" t="s">
        <v>437</v>
      </c>
      <c r="B237" s="295" t="s">
        <v>102</v>
      </c>
      <c r="C237" s="295" t="s">
        <v>431</v>
      </c>
      <c r="D237" s="295"/>
      <c r="E237" s="86">
        <f>SUM(E238,E240)</f>
        <v>21415.599999999999</v>
      </c>
      <c r="F237" s="86">
        <f>SUM(F238,F240)</f>
        <v>19415.599999999999</v>
      </c>
    </row>
    <row r="238" spans="1:6" ht="25.5">
      <c r="A238" s="47" t="s">
        <v>277</v>
      </c>
      <c r="B238" s="298" t="s">
        <v>102</v>
      </c>
      <c r="C238" s="298" t="s">
        <v>438</v>
      </c>
      <c r="D238" s="295"/>
      <c r="E238" s="86">
        <f>SUM(E239)</f>
        <v>14000</v>
      </c>
      <c r="F238" s="86">
        <f>SUM(F239)</f>
        <v>12000</v>
      </c>
    </row>
    <row r="239" spans="1:6" ht="15">
      <c r="A239" s="28" t="s">
        <v>145</v>
      </c>
      <c r="B239" s="298" t="s">
        <v>102</v>
      </c>
      <c r="C239" s="298" t="s">
        <v>438</v>
      </c>
      <c r="D239" s="298" t="s">
        <v>539</v>
      </c>
      <c r="E239" s="87">
        <v>14000</v>
      </c>
      <c r="F239" s="87">
        <v>12000</v>
      </c>
    </row>
    <row r="240" spans="1:6" ht="25.5">
      <c r="A240" s="28" t="s">
        <v>8</v>
      </c>
      <c r="B240" s="298" t="s">
        <v>102</v>
      </c>
      <c r="C240" s="298" t="s">
        <v>439</v>
      </c>
      <c r="D240" s="295"/>
      <c r="E240" s="70">
        <f>SUM(E241)+E242</f>
        <v>7415.6</v>
      </c>
      <c r="F240" s="70">
        <f>SUM(F241)+F242</f>
        <v>7415.6</v>
      </c>
    </row>
    <row r="241" spans="1:6" ht="15">
      <c r="A241" s="28" t="s">
        <v>145</v>
      </c>
      <c r="B241" s="297" t="s">
        <v>102</v>
      </c>
      <c r="C241" s="298" t="s">
        <v>439</v>
      </c>
      <c r="D241" s="298" t="s">
        <v>539</v>
      </c>
      <c r="E241" s="70">
        <v>7100</v>
      </c>
      <c r="F241" s="70">
        <v>7100</v>
      </c>
    </row>
    <row r="242" spans="1:6" ht="15">
      <c r="A242" s="28" t="s">
        <v>918</v>
      </c>
      <c r="B242" s="297" t="s">
        <v>102</v>
      </c>
      <c r="C242" s="298"/>
      <c r="D242" s="298"/>
      <c r="E242" s="87">
        <v>315.60000000000002</v>
      </c>
      <c r="F242" s="92">
        <v>315.60000000000002</v>
      </c>
    </row>
    <row r="243" spans="1:6" ht="15">
      <c r="A243" s="28" t="s">
        <v>651</v>
      </c>
      <c r="B243" s="297" t="s">
        <v>102</v>
      </c>
      <c r="C243" s="298" t="s">
        <v>634</v>
      </c>
      <c r="D243" s="298" t="s">
        <v>606</v>
      </c>
      <c r="E243" s="87">
        <v>315.60000000000002</v>
      </c>
      <c r="F243" s="92">
        <v>315.60000000000002</v>
      </c>
    </row>
    <row r="244" spans="1:6" ht="15" hidden="1">
      <c r="A244" s="28" t="s">
        <v>604</v>
      </c>
      <c r="B244" s="297" t="s">
        <v>102</v>
      </c>
      <c r="C244" s="298" t="s">
        <v>607</v>
      </c>
      <c r="D244" s="298" t="s">
        <v>606</v>
      </c>
      <c r="E244" s="70"/>
      <c r="F244" s="86"/>
    </row>
    <row r="245" spans="1:6" ht="15" hidden="1">
      <c r="A245" s="28" t="s">
        <v>651</v>
      </c>
      <c r="B245" s="297" t="s">
        <v>102</v>
      </c>
      <c r="C245" s="298" t="s">
        <v>643</v>
      </c>
      <c r="D245" s="298" t="s">
        <v>606</v>
      </c>
      <c r="E245" s="87"/>
      <c r="F245" s="92"/>
    </row>
    <row r="246" spans="1:6" ht="15" hidden="1">
      <c r="A246" s="28" t="s">
        <v>604</v>
      </c>
      <c r="B246" s="297" t="s">
        <v>102</v>
      </c>
      <c r="C246" s="298" t="s">
        <v>644</v>
      </c>
      <c r="D246" s="298" t="s">
        <v>606</v>
      </c>
      <c r="E246" s="70"/>
      <c r="F246" s="86"/>
    </row>
    <row r="247" spans="1:6" ht="15">
      <c r="A247" s="40" t="s">
        <v>436</v>
      </c>
      <c r="B247" s="295" t="s">
        <v>102</v>
      </c>
      <c r="C247" s="295" t="s">
        <v>432</v>
      </c>
      <c r="D247" s="298"/>
      <c r="E247" s="86">
        <f>E248</f>
        <v>4800</v>
      </c>
      <c r="F247" s="86">
        <f>F248</f>
        <v>4800</v>
      </c>
    </row>
    <row r="248" spans="1:6" ht="15">
      <c r="A248" s="28" t="s">
        <v>9</v>
      </c>
      <c r="B248" s="298" t="s">
        <v>102</v>
      </c>
      <c r="C248" s="298" t="s">
        <v>445</v>
      </c>
      <c r="D248" s="295"/>
      <c r="E248" s="70">
        <f>SUM(E249)</f>
        <v>4800</v>
      </c>
      <c r="F248" s="70">
        <f>SUM(F249)</f>
        <v>4800</v>
      </c>
    </row>
    <row r="249" spans="1:6" ht="15">
      <c r="A249" s="28" t="s">
        <v>145</v>
      </c>
      <c r="B249" s="298" t="s">
        <v>102</v>
      </c>
      <c r="C249" s="298" t="s">
        <v>445</v>
      </c>
      <c r="D249" s="298" t="s">
        <v>539</v>
      </c>
      <c r="E249" s="70">
        <v>4800</v>
      </c>
      <c r="F249" s="70">
        <v>4800</v>
      </c>
    </row>
    <row r="250" spans="1:6" ht="15">
      <c r="A250" s="40" t="s">
        <v>433</v>
      </c>
      <c r="B250" s="295" t="s">
        <v>102</v>
      </c>
      <c r="C250" s="295" t="s">
        <v>435</v>
      </c>
      <c r="D250" s="298"/>
      <c r="E250" s="86">
        <f>E251</f>
        <v>15600</v>
      </c>
      <c r="F250" s="86">
        <f>F251</f>
        <v>15600</v>
      </c>
    </row>
    <row r="251" spans="1:6" ht="15">
      <c r="A251" s="28" t="s">
        <v>10</v>
      </c>
      <c r="B251" s="298" t="s">
        <v>102</v>
      </c>
      <c r="C251" s="298" t="s">
        <v>434</v>
      </c>
      <c r="D251" s="295"/>
      <c r="E251" s="70">
        <f>SUM(E252)+E253</f>
        <v>15600</v>
      </c>
      <c r="F251" s="70">
        <f>F252</f>
        <v>15600</v>
      </c>
    </row>
    <row r="252" spans="1:6" ht="15">
      <c r="A252" s="28" t="s">
        <v>145</v>
      </c>
      <c r="B252" s="297" t="s">
        <v>102</v>
      </c>
      <c r="C252" s="298" t="s">
        <v>434</v>
      </c>
      <c r="D252" s="298" t="s">
        <v>539</v>
      </c>
      <c r="E252" s="70">
        <v>15600</v>
      </c>
      <c r="F252" s="70">
        <v>15600</v>
      </c>
    </row>
    <row r="253" spans="1:6" ht="25.5" hidden="1">
      <c r="A253" s="28" t="s">
        <v>636</v>
      </c>
      <c r="B253" s="297" t="s">
        <v>102</v>
      </c>
      <c r="C253" s="298"/>
      <c r="D253" s="298"/>
      <c r="E253" s="70"/>
      <c r="F253" s="86">
        <v>0</v>
      </c>
    </row>
    <row r="254" spans="1:6" ht="15" hidden="1">
      <c r="A254" s="28" t="s">
        <v>651</v>
      </c>
      <c r="B254" s="297" t="s">
        <v>102</v>
      </c>
      <c r="C254" s="298" t="s">
        <v>635</v>
      </c>
      <c r="D254" s="298" t="s">
        <v>606</v>
      </c>
      <c r="E254" s="70"/>
      <c r="F254" s="86">
        <v>0</v>
      </c>
    </row>
    <row r="255" spans="1:6" ht="15" hidden="1">
      <c r="A255" s="28" t="s">
        <v>604</v>
      </c>
      <c r="B255" s="297" t="s">
        <v>102</v>
      </c>
      <c r="C255" s="298" t="s">
        <v>605</v>
      </c>
      <c r="D255" s="298" t="s">
        <v>606</v>
      </c>
      <c r="E255" s="70"/>
      <c r="F255" s="70">
        <v>0</v>
      </c>
    </row>
    <row r="256" spans="1:6" ht="38.25">
      <c r="A256" s="27" t="s">
        <v>696</v>
      </c>
      <c r="B256" s="292" t="s">
        <v>102</v>
      </c>
      <c r="C256" s="295" t="s">
        <v>507</v>
      </c>
      <c r="D256" s="295"/>
      <c r="E256" s="86">
        <f>E257</f>
        <v>1000</v>
      </c>
      <c r="F256" s="86">
        <f>F257</f>
        <v>1000</v>
      </c>
    </row>
    <row r="257" spans="1:6" ht="15">
      <c r="A257" s="28" t="s">
        <v>209</v>
      </c>
      <c r="B257" s="297" t="s">
        <v>102</v>
      </c>
      <c r="C257" s="298" t="s">
        <v>507</v>
      </c>
      <c r="D257" s="298" t="s">
        <v>191</v>
      </c>
      <c r="E257" s="70">
        <v>1000</v>
      </c>
      <c r="F257" s="70">
        <v>1000</v>
      </c>
    </row>
    <row r="258" spans="1:6" ht="15">
      <c r="A258" s="43" t="s">
        <v>142</v>
      </c>
      <c r="B258" s="295" t="s">
        <v>103</v>
      </c>
      <c r="C258" s="298"/>
      <c r="D258" s="298"/>
      <c r="E258" s="86">
        <f>E259+E262+E268</f>
        <v>6696</v>
      </c>
      <c r="F258" s="86">
        <f>F259+F262+F268</f>
        <v>6696</v>
      </c>
    </row>
    <row r="259" spans="1:6" ht="25.5">
      <c r="A259" s="27" t="s">
        <v>553</v>
      </c>
      <c r="B259" s="295" t="s">
        <v>103</v>
      </c>
      <c r="C259" s="295" t="s">
        <v>554</v>
      </c>
      <c r="D259" s="295"/>
      <c r="E259" s="86">
        <f>E260</f>
        <v>5118</v>
      </c>
      <c r="F259" s="86">
        <f>F260</f>
        <v>5118</v>
      </c>
    </row>
    <row r="260" spans="1:6" ht="25.5">
      <c r="A260" s="28" t="s">
        <v>555</v>
      </c>
      <c r="B260" s="298" t="s">
        <v>103</v>
      </c>
      <c r="C260" s="298" t="s">
        <v>554</v>
      </c>
      <c r="D260" s="298"/>
      <c r="E260" s="70">
        <f>E261</f>
        <v>5118</v>
      </c>
      <c r="F260" s="70">
        <f>F261</f>
        <v>5118</v>
      </c>
    </row>
    <row r="261" spans="1:6" ht="15">
      <c r="A261" s="28" t="s">
        <v>145</v>
      </c>
      <c r="B261" s="298" t="s">
        <v>103</v>
      </c>
      <c r="C261" s="298" t="s">
        <v>554</v>
      </c>
      <c r="D261" s="298" t="s">
        <v>539</v>
      </c>
      <c r="E261" s="70">
        <v>5118</v>
      </c>
      <c r="F261" s="70">
        <v>5118</v>
      </c>
    </row>
    <row r="262" spans="1:6" ht="14.25">
      <c r="A262" s="27" t="s">
        <v>270</v>
      </c>
      <c r="B262" s="295" t="s">
        <v>103</v>
      </c>
      <c r="C262" s="295" t="s">
        <v>228</v>
      </c>
      <c r="D262" s="295"/>
      <c r="E262" s="86">
        <f>SUM(E263)</f>
        <v>1578</v>
      </c>
      <c r="F262" s="86">
        <f>SUM(F263)</f>
        <v>1578</v>
      </c>
    </row>
    <row r="263" spans="1:6" ht="25.5">
      <c r="A263" s="33" t="s">
        <v>206</v>
      </c>
      <c r="B263" s="298" t="s">
        <v>103</v>
      </c>
      <c r="C263" s="298" t="s">
        <v>355</v>
      </c>
      <c r="D263" s="298"/>
      <c r="E263" s="70">
        <f>SUM(E264,E266)</f>
        <v>1578</v>
      </c>
      <c r="F263" s="70">
        <f>SUM(F264,F266)</f>
        <v>1578</v>
      </c>
    </row>
    <row r="264" spans="1:6" ht="25.5">
      <c r="A264" s="22" t="s">
        <v>194</v>
      </c>
      <c r="B264" s="298" t="s">
        <v>103</v>
      </c>
      <c r="C264" s="298" t="s">
        <v>356</v>
      </c>
      <c r="D264" s="298"/>
      <c r="E264" s="70">
        <f>SUM(E265)</f>
        <v>1563</v>
      </c>
      <c r="F264" s="70">
        <f t="shared" ref="F264" si="7">SUM(F265)</f>
        <v>1563</v>
      </c>
    </row>
    <row r="265" spans="1:6" ht="25.5">
      <c r="A265" s="22" t="s">
        <v>196</v>
      </c>
      <c r="B265" s="298" t="s">
        <v>103</v>
      </c>
      <c r="C265" s="298" t="s">
        <v>356</v>
      </c>
      <c r="D265" s="298" t="s">
        <v>195</v>
      </c>
      <c r="E265" s="70">
        <v>1563</v>
      </c>
      <c r="F265" s="70">
        <v>1563</v>
      </c>
    </row>
    <row r="266" spans="1:6" ht="15">
      <c r="A266" s="22" t="s">
        <v>175</v>
      </c>
      <c r="B266" s="298" t="s">
        <v>103</v>
      </c>
      <c r="C266" s="298" t="s">
        <v>357</v>
      </c>
      <c r="D266" s="298"/>
      <c r="E266" s="70">
        <f>SUM(E267)</f>
        <v>15</v>
      </c>
      <c r="F266" s="70">
        <f>SUM(F267)</f>
        <v>15</v>
      </c>
    </row>
    <row r="267" spans="1:6" ht="25.5">
      <c r="A267" s="22" t="s">
        <v>192</v>
      </c>
      <c r="B267" s="298" t="s">
        <v>103</v>
      </c>
      <c r="C267" s="298" t="s">
        <v>357</v>
      </c>
      <c r="D267" s="298" t="s">
        <v>191</v>
      </c>
      <c r="E267" s="70">
        <v>15</v>
      </c>
      <c r="F267" s="70">
        <v>15</v>
      </c>
    </row>
    <row r="268" spans="1:6" ht="25.5" hidden="1">
      <c r="A268" s="40" t="s">
        <v>715</v>
      </c>
      <c r="B268" s="298" t="s">
        <v>103</v>
      </c>
      <c r="C268" s="298" t="s">
        <v>611</v>
      </c>
      <c r="D268" s="298"/>
      <c r="E268" s="86"/>
      <c r="F268" s="86"/>
    </row>
    <row r="269" spans="1:6" ht="25.5" hidden="1">
      <c r="A269" s="22" t="s">
        <v>613</v>
      </c>
      <c r="B269" s="298" t="s">
        <v>103</v>
      </c>
      <c r="C269" s="298" t="s">
        <v>610</v>
      </c>
      <c r="D269" s="298" t="s">
        <v>191</v>
      </c>
      <c r="E269" s="70"/>
      <c r="F269" s="70"/>
    </row>
    <row r="270" spans="1:6" ht="25.5" hidden="1">
      <c r="A270" s="22" t="s">
        <v>614</v>
      </c>
      <c r="B270" s="298" t="s">
        <v>103</v>
      </c>
      <c r="C270" s="298" t="s">
        <v>612</v>
      </c>
      <c r="D270" s="298" t="s">
        <v>191</v>
      </c>
      <c r="E270" s="70"/>
      <c r="F270" s="70"/>
    </row>
    <row r="271" spans="1:6" ht="14.25">
      <c r="A271" s="27" t="s">
        <v>117</v>
      </c>
      <c r="B271" s="295" t="s">
        <v>219</v>
      </c>
      <c r="C271" s="295"/>
      <c r="D271" s="295"/>
      <c r="E271" s="86">
        <f>SUM(E272,E277,E298,E304)</f>
        <v>13323.8</v>
      </c>
      <c r="F271" s="86">
        <f>SUM(F272,F277,F298,F304)</f>
        <v>13122.2</v>
      </c>
    </row>
    <row r="272" spans="1:6" ht="25.5">
      <c r="A272" s="43" t="s">
        <v>685</v>
      </c>
      <c r="B272" s="295" t="s">
        <v>309</v>
      </c>
      <c r="C272" s="295"/>
      <c r="D272" s="295"/>
      <c r="E272" s="86">
        <f>SUM(E273)</f>
        <v>5650</v>
      </c>
      <c r="F272" s="86">
        <f>SUM(F273)</f>
        <v>5650</v>
      </c>
    </row>
    <row r="273" spans="1:6" ht="14.25">
      <c r="A273" s="27" t="s">
        <v>217</v>
      </c>
      <c r="B273" s="295" t="s">
        <v>309</v>
      </c>
      <c r="C273" s="295"/>
      <c r="D273" s="295"/>
      <c r="E273" s="86">
        <f>SUM(E274)</f>
        <v>5650</v>
      </c>
      <c r="F273" s="86">
        <f>SUM(F274)</f>
        <v>5650</v>
      </c>
    </row>
    <row r="274" spans="1:6" ht="25.5">
      <c r="A274" s="33" t="s">
        <v>475</v>
      </c>
      <c r="B274" s="295" t="s">
        <v>309</v>
      </c>
      <c r="C274" s="298" t="s">
        <v>474</v>
      </c>
      <c r="D274" s="295"/>
      <c r="E274" s="86">
        <f>SUM(E275)</f>
        <v>5650</v>
      </c>
      <c r="F274" s="86">
        <f>F275</f>
        <v>5650</v>
      </c>
    </row>
    <row r="275" spans="1:6" ht="15">
      <c r="A275" s="22" t="s">
        <v>278</v>
      </c>
      <c r="B275" s="298" t="s">
        <v>309</v>
      </c>
      <c r="C275" s="298" t="s">
        <v>473</v>
      </c>
      <c r="D275" s="298"/>
      <c r="E275" s="70">
        <f>SUM(E276)</f>
        <v>5650</v>
      </c>
      <c r="F275" s="70">
        <f>SUM(F276)</f>
        <v>5650</v>
      </c>
    </row>
    <row r="276" spans="1:6" ht="15">
      <c r="A276" s="22" t="s">
        <v>148</v>
      </c>
      <c r="B276" s="298" t="s">
        <v>309</v>
      </c>
      <c r="C276" s="298" t="s">
        <v>473</v>
      </c>
      <c r="D276" s="298" t="s">
        <v>552</v>
      </c>
      <c r="E276" s="70">
        <v>5650</v>
      </c>
      <c r="F276" s="70">
        <v>5650</v>
      </c>
    </row>
    <row r="277" spans="1:6" ht="14.25">
      <c r="A277" s="27" t="s">
        <v>109</v>
      </c>
      <c r="B277" s="295" t="s">
        <v>98</v>
      </c>
      <c r="C277" s="295"/>
      <c r="D277" s="295"/>
      <c r="E277" s="86">
        <f>SUM(E278,E284)</f>
        <v>628.79999999999995</v>
      </c>
      <c r="F277" s="86">
        <f>SUM(F278,F284)</f>
        <v>580.20000000000005</v>
      </c>
    </row>
    <row r="278" spans="1:6" ht="25.5" hidden="1">
      <c r="A278" s="27" t="s">
        <v>695</v>
      </c>
      <c r="B278" s="295" t="s">
        <v>98</v>
      </c>
      <c r="C278" s="295" t="s">
        <v>358</v>
      </c>
      <c r="D278" s="295"/>
      <c r="E278" s="86">
        <f>E279</f>
        <v>0</v>
      </c>
      <c r="F278" s="86">
        <f>F279</f>
        <v>0</v>
      </c>
    </row>
    <row r="279" spans="1:6" ht="38.25" hidden="1">
      <c r="A279" s="22" t="s">
        <v>382</v>
      </c>
      <c r="B279" s="298" t="s">
        <v>98</v>
      </c>
      <c r="C279" s="298" t="s">
        <v>419</v>
      </c>
      <c r="D279" s="295"/>
      <c r="E279" s="86">
        <f>SUM(E280)+E282</f>
        <v>0</v>
      </c>
      <c r="F279" s="86">
        <f>SUM(F280)+F282</f>
        <v>0</v>
      </c>
    </row>
    <row r="280" spans="1:6" ht="25.5" hidden="1">
      <c r="A280" s="22" t="s">
        <v>13</v>
      </c>
      <c r="B280" s="298" t="s">
        <v>98</v>
      </c>
      <c r="C280" s="298" t="s">
        <v>563</v>
      </c>
      <c r="D280" s="295"/>
      <c r="E280" s="86">
        <f>SUM(E281)</f>
        <v>0</v>
      </c>
      <c r="F280" s="86">
        <f>SUM(F281)</f>
        <v>0</v>
      </c>
    </row>
    <row r="281" spans="1:6" ht="25.5" hidden="1">
      <c r="A281" s="30" t="s">
        <v>151</v>
      </c>
      <c r="B281" s="298" t="s">
        <v>98</v>
      </c>
      <c r="C281" s="298" t="s">
        <v>563</v>
      </c>
      <c r="D281" s="298" t="s">
        <v>149</v>
      </c>
      <c r="E281" s="70">
        <v>0</v>
      </c>
      <c r="F281" s="70">
        <v>0</v>
      </c>
    </row>
    <row r="282" spans="1:6" ht="38.25" hidden="1">
      <c r="A282" s="77" t="s">
        <v>551</v>
      </c>
      <c r="B282" s="297" t="s">
        <v>98</v>
      </c>
      <c r="C282" s="298" t="s">
        <v>633</v>
      </c>
      <c r="D282" s="298"/>
      <c r="E282" s="70">
        <f>E283</f>
        <v>0</v>
      </c>
      <c r="F282" s="70"/>
    </row>
    <row r="283" spans="1:6" ht="25.5" hidden="1">
      <c r="A283" s="30" t="s">
        <v>151</v>
      </c>
      <c r="B283" s="297" t="s">
        <v>98</v>
      </c>
      <c r="C283" s="298" t="s">
        <v>633</v>
      </c>
      <c r="D283" s="298" t="s">
        <v>149</v>
      </c>
      <c r="E283" s="70">
        <v>0</v>
      </c>
      <c r="F283" s="70"/>
    </row>
    <row r="284" spans="1:6" ht="25.5">
      <c r="A284" s="113" t="s">
        <v>717</v>
      </c>
      <c r="B284" s="295" t="s">
        <v>98</v>
      </c>
      <c r="C284" s="295" t="s">
        <v>265</v>
      </c>
      <c r="D284" s="295"/>
      <c r="E284" s="86">
        <f>SUM(E285)</f>
        <v>628.79999999999995</v>
      </c>
      <c r="F284" s="86">
        <f>F285</f>
        <v>580.20000000000005</v>
      </c>
    </row>
    <row r="285" spans="1:6" ht="15">
      <c r="A285" s="76" t="s">
        <v>12</v>
      </c>
      <c r="B285" s="298" t="s">
        <v>98</v>
      </c>
      <c r="C285" s="298" t="s">
        <v>359</v>
      </c>
      <c r="D285" s="298"/>
      <c r="E285" s="70">
        <f>SUM(E287)</f>
        <v>628.79999999999995</v>
      </c>
      <c r="F285" s="89">
        <f>F287</f>
        <v>580.20000000000005</v>
      </c>
    </row>
    <row r="286" spans="1:6" ht="25.5">
      <c r="A286" s="34" t="s">
        <v>426</v>
      </c>
      <c r="B286" s="298" t="s">
        <v>98</v>
      </c>
      <c r="C286" s="298" t="s">
        <v>427</v>
      </c>
      <c r="D286" s="298"/>
      <c r="E286" s="70">
        <f>E287</f>
        <v>628.79999999999995</v>
      </c>
      <c r="F286" s="87">
        <f>F287</f>
        <v>580.20000000000005</v>
      </c>
    </row>
    <row r="287" spans="1:6" ht="63.75">
      <c r="A287" s="22" t="s">
        <v>3</v>
      </c>
      <c r="B287" s="298" t="s">
        <v>98</v>
      </c>
      <c r="C287" s="298" t="s">
        <v>428</v>
      </c>
      <c r="D287" s="298"/>
      <c r="E287" s="70">
        <f>SUM(E288)</f>
        <v>628.79999999999995</v>
      </c>
      <c r="F287" s="87">
        <f>F288</f>
        <v>580.20000000000005</v>
      </c>
    </row>
    <row r="288" spans="1:6" ht="15">
      <c r="A288" s="22" t="s">
        <v>145</v>
      </c>
      <c r="B288" s="298" t="s">
        <v>98</v>
      </c>
      <c r="C288" s="298" t="s">
        <v>428</v>
      </c>
      <c r="D288" s="298" t="s">
        <v>539</v>
      </c>
      <c r="E288" s="87">
        <v>628.79999999999995</v>
      </c>
      <c r="F288" s="87">
        <v>580.20000000000005</v>
      </c>
    </row>
    <row r="289" spans="1:6" ht="15" hidden="1">
      <c r="A289" s="40"/>
      <c r="B289" s="295" t="s">
        <v>98</v>
      </c>
      <c r="C289" s="295" t="s">
        <v>251</v>
      </c>
      <c r="D289" s="298"/>
      <c r="E289" s="86">
        <f>E290</f>
        <v>0</v>
      </c>
      <c r="F289" s="347"/>
    </row>
    <row r="290" spans="1:6" ht="14.25" hidden="1">
      <c r="A290" s="113"/>
      <c r="B290" s="295" t="s">
        <v>98</v>
      </c>
      <c r="C290" s="295" t="s">
        <v>492</v>
      </c>
      <c r="D290" s="295"/>
      <c r="E290" s="86">
        <f>E291</f>
        <v>0</v>
      </c>
      <c r="F290" s="347"/>
    </row>
    <row r="291" spans="1:6" ht="15" hidden="1">
      <c r="A291" s="34"/>
      <c r="B291" s="298" t="s">
        <v>98</v>
      </c>
      <c r="C291" s="298" t="s">
        <v>493</v>
      </c>
      <c r="D291" s="295"/>
      <c r="E291" s="70">
        <f>SUM(E292)</f>
        <v>0</v>
      </c>
      <c r="F291" s="347"/>
    </row>
    <row r="292" spans="1:6" ht="15" hidden="1">
      <c r="A292" s="30"/>
      <c r="B292" s="297" t="s">
        <v>98</v>
      </c>
      <c r="C292" s="298" t="s">
        <v>565</v>
      </c>
      <c r="D292" s="298"/>
      <c r="E292" s="70">
        <f>E293</f>
        <v>0</v>
      </c>
      <c r="F292" s="347"/>
    </row>
    <row r="293" spans="1:6" ht="15" hidden="1">
      <c r="A293" s="30"/>
      <c r="B293" s="297" t="s">
        <v>98</v>
      </c>
      <c r="C293" s="298" t="s">
        <v>565</v>
      </c>
      <c r="D293" s="298" t="s">
        <v>149</v>
      </c>
      <c r="E293" s="70">
        <v>0</v>
      </c>
      <c r="F293" s="347"/>
    </row>
    <row r="294" spans="1:6" ht="15" hidden="1">
      <c r="A294" s="27"/>
      <c r="B294" s="295" t="s">
        <v>98</v>
      </c>
      <c r="C294" s="295" t="s">
        <v>510</v>
      </c>
      <c r="D294" s="298"/>
      <c r="E294" s="86">
        <f>E295</f>
        <v>0</v>
      </c>
      <c r="F294" s="347"/>
    </row>
    <row r="295" spans="1:6" ht="15" hidden="1">
      <c r="A295" s="27"/>
      <c r="B295" s="298" t="s">
        <v>98</v>
      </c>
      <c r="C295" s="295" t="s">
        <v>511</v>
      </c>
      <c r="D295" s="298"/>
      <c r="E295" s="70">
        <f>E296</f>
        <v>0</v>
      </c>
      <c r="F295" s="347"/>
    </row>
    <row r="296" spans="1:6" ht="15" hidden="1">
      <c r="A296" s="22"/>
      <c r="B296" s="298" t="s">
        <v>98</v>
      </c>
      <c r="C296" s="298" t="s">
        <v>512</v>
      </c>
      <c r="D296" s="298"/>
      <c r="E296" s="70">
        <f>E297</f>
        <v>0</v>
      </c>
      <c r="F296" s="347"/>
    </row>
    <row r="297" spans="1:6" ht="15" hidden="1">
      <c r="A297" s="22"/>
      <c r="B297" s="298" t="s">
        <v>98</v>
      </c>
      <c r="C297" s="298" t="s">
        <v>512</v>
      </c>
      <c r="D297" s="298" t="s">
        <v>191</v>
      </c>
      <c r="E297" s="70">
        <v>0</v>
      </c>
      <c r="F297" s="347"/>
    </row>
    <row r="298" spans="1:6" ht="14.25">
      <c r="A298" s="32" t="s">
        <v>108</v>
      </c>
      <c r="B298" s="295" t="s">
        <v>93</v>
      </c>
      <c r="C298" s="295"/>
      <c r="D298" s="295"/>
      <c r="E298" s="86">
        <f>SUM(E299)</f>
        <v>3045</v>
      </c>
      <c r="F298" s="83">
        <f>F299</f>
        <v>2892</v>
      </c>
    </row>
    <row r="299" spans="1:6" ht="25.5">
      <c r="A299" s="113" t="s">
        <v>717</v>
      </c>
      <c r="B299" s="295" t="s">
        <v>93</v>
      </c>
      <c r="C299" s="295" t="s">
        <v>265</v>
      </c>
      <c r="D299" s="298"/>
      <c r="E299" s="86">
        <f>SUM(E300)</f>
        <v>3045</v>
      </c>
      <c r="F299" s="83">
        <f>F300</f>
        <v>2892</v>
      </c>
    </row>
    <row r="300" spans="1:6" ht="15">
      <c r="A300" s="34" t="s">
        <v>39</v>
      </c>
      <c r="B300" s="298" t="s">
        <v>93</v>
      </c>
      <c r="C300" s="298" t="s">
        <v>360</v>
      </c>
      <c r="D300" s="298"/>
      <c r="E300" s="70">
        <f>SUM(E302)</f>
        <v>3045</v>
      </c>
      <c r="F300" s="87">
        <f>F301</f>
        <v>2892</v>
      </c>
    </row>
    <row r="301" spans="1:6" ht="25.5">
      <c r="A301" s="34" t="s">
        <v>426</v>
      </c>
      <c r="B301" s="298" t="s">
        <v>93</v>
      </c>
      <c r="C301" s="298" t="s">
        <v>429</v>
      </c>
      <c r="D301" s="298"/>
      <c r="E301" s="70">
        <f>SUM(E302)</f>
        <v>3045</v>
      </c>
      <c r="F301" s="87">
        <f>F302</f>
        <v>2892</v>
      </c>
    </row>
    <row r="302" spans="1:6" ht="74.25" customHeight="1">
      <c r="A302" s="22" t="s">
        <v>279</v>
      </c>
      <c r="B302" s="298" t="s">
        <v>93</v>
      </c>
      <c r="C302" s="298" t="s">
        <v>430</v>
      </c>
      <c r="D302" s="295"/>
      <c r="E302" s="70">
        <f>SUM(E303)</f>
        <v>3045</v>
      </c>
      <c r="F302" s="87">
        <f>F303</f>
        <v>2892</v>
      </c>
    </row>
    <row r="303" spans="1:6" ht="15">
      <c r="A303" s="22" t="s">
        <v>145</v>
      </c>
      <c r="B303" s="298" t="s">
        <v>93</v>
      </c>
      <c r="C303" s="298" t="s">
        <v>430</v>
      </c>
      <c r="D303" s="298" t="s">
        <v>481</v>
      </c>
      <c r="E303" s="322">
        <v>3045</v>
      </c>
      <c r="F303" s="87">
        <v>2892</v>
      </c>
    </row>
    <row r="304" spans="1:6" ht="14.25">
      <c r="A304" s="27" t="s">
        <v>61</v>
      </c>
      <c r="B304" s="295" t="s">
        <v>324</v>
      </c>
      <c r="C304" s="295"/>
      <c r="D304" s="295"/>
      <c r="E304" s="86">
        <f>E305</f>
        <v>4000</v>
      </c>
      <c r="F304" s="86">
        <f>F305</f>
        <v>4000</v>
      </c>
    </row>
    <row r="305" spans="1:6" ht="25.5">
      <c r="A305" s="43" t="s">
        <v>716</v>
      </c>
      <c r="B305" s="295" t="s">
        <v>324</v>
      </c>
      <c r="C305" s="295" t="s">
        <v>252</v>
      </c>
      <c r="D305" s="295"/>
      <c r="E305" s="86">
        <f>SUM(E307,E309,E311,E314)</f>
        <v>4000</v>
      </c>
      <c r="F305" s="86">
        <f>SUM(F307,F309,F311,F314)</f>
        <v>4000</v>
      </c>
    </row>
    <row r="306" spans="1:6" ht="25.5">
      <c r="A306" s="33" t="s">
        <v>476</v>
      </c>
      <c r="B306" s="298" t="s">
        <v>324</v>
      </c>
      <c r="C306" s="298" t="s">
        <v>421</v>
      </c>
      <c r="D306" s="295"/>
      <c r="E306" s="86">
        <f>E307+E309</f>
        <v>3400</v>
      </c>
      <c r="F306" s="86">
        <f>F307+F309</f>
        <v>3400</v>
      </c>
    </row>
    <row r="307" spans="1:6" ht="15">
      <c r="A307" s="33" t="s">
        <v>267</v>
      </c>
      <c r="B307" s="298" t="s">
        <v>324</v>
      </c>
      <c r="C307" s="298" t="s">
        <v>422</v>
      </c>
      <c r="D307" s="295"/>
      <c r="E307" s="86">
        <f>SUM(E308)</f>
        <v>800</v>
      </c>
      <c r="F307" s="86">
        <f>SUM(F308)</f>
        <v>800</v>
      </c>
    </row>
    <row r="308" spans="1:6" ht="25.5">
      <c r="A308" s="28" t="s">
        <v>192</v>
      </c>
      <c r="B308" s="298" t="s">
        <v>324</v>
      </c>
      <c r="C308" s="298" t="s">
        <v>422</v>
      </c>
      <c r="D308" s="298" t="s">
        <v>191</v>
      </c>
      <c r="E308" s="70">
        <v>800</v>
      </c>
      <c r="F308" s="70">
        <v>800</v>
      </c>
    </row>
    <row r="309" spans="1:6" ht="25.5">
      <c r="A309" s="49" t="s">
        <v>268</v>
      </c>
      <c r="B309" s="298" t="s">
        <v>324</v>
      </c>
      <c r="C309" s="298" t="s">
        <v>423</v>
      </c>
      <c r="D309" s="295"/>
      <c r="E309" s="86">
        <f>SUM(E310)</f>
        <v>2600</v>
      </c>
      <c r="F309" s="86">
        <f>SUM(F310)</f>
        <v>2600</v>
      </c>
    </row>
    <row r="310" spans="1:6" ht="15">
      <c r="A310" s="48" t="s">
        <v>283</v>
      </c>
      <c r="B310" s="298" t="s">
        <v>324</v>
      </c>
      <c r="C310" s="298" t="s">
        <v>423</v>
      </c>
      <c r="D310" s="298" t="s">
        <v>299</v>
      </c>
      <c r="E310" s="70">
        <v>2600</v>
      </c>
      <c r="F310" s="70">
        <v>2600</v>
      </c>
    </row>
    <row r="311" spans="1:6" ht="25.5">
      <c r="A311" s="33" t="s">
        <v>477</v>
      </c>
      <c r="B311" s="298" t="s">
        <v>324</v>
      </c>
      <c r="C311" s="298" t="s">
        <v>479</v>
      </c>
      <c r="D311" s="298"/>
      <c r="E311" s="86">
        <v>100</v>
      </c>
      <c r="F311" s="86">
        <v>100</v>
      </c>
    </row>
    <row r="312" spans="1:6" ht="15">
      <c r="A312" s="49" t="s">
        <v>478</v>
      </c>
      <c r="B312" s="298" t="s">
        <v>324</v>
      </c>
      <c r="C312" s="298" t="s">
        <v>480</v>
      </c>
      <c r="D312" s="298"/>
      <c r="E312" s="70">
        <v>100</v>
      </c>
      <c r="F312" s="70">
        <v>100</v>
      </c>
    </row>
    <row r="313" spans="1:6" ht="25.5">
      <c r="A313" s="28" t="s">
        <v>192</v>
      </c>
      <c r="B313" s="298" t="s">
        <v>324</v>
      </c>
      <c r="C313" s="298" t="s">
        <v>480</v>
      </c>
      <c r="D313" s="298" t="s">
        <v>191</v>
      </c>
      <c r="E313" s="70">
        <v>100</v>
      </c>
      <c r="F313" s="70">
        <v>100</v>
      </c>
    </row>
    <row r="314" spans="1:6" ht="14.25">
      <c r="A314" s="49" t="s">
        <v>619</v>
      </c>
      <c r="B314" s="295" t="s">
        <v>324</v>
      </c>
      <c r="C314" s="295" t="s">
        <v>618</v>
      </c>
      <c r="D314" s="295"/>
      <c r="E314" s="86">
        <f>E315</f>
        <v>500</v>
      </c>
      <c r="F314" s="86">
        <f>F315</f>
        <v>500</v>
      </c>
    </row>
    <row r="315" spans="1:6" ht="25.5">
      <c r="A315" s="28" t="s">
        <v>192</v>
      </c>
      <c r="B315" s="298" t="s">
        <v>324</v>
      </c>
      <c r="C315" s="298" t="s">
        <v>618</v>
      </c>
      <c r="D315" s="298" t="s">
        <v>191</v>
      </c>
      <c r="E315" s="70">
        <v>500</v>
      </c>
      <c r="F315" s="70">
        <v>500</v>
      </c>
    </row>
    <row r="316" spans="1:6" ht="14.25">
      <c r="A316" s="27" t="s">
        <v>164</v>
      </c>
      <c r="B316" s="295" t="s">
        <v>96</v>
      </c>
      <c r="C316" s="295"/>
      <c r="D316" s="295"/>
      <c r="E316" s="86">
        <f>SUM(E317)+E328</f>
        <v>13290</v>
      </c>
      <c r="F316" s="86">
        <f>SUM(F317)+F328</f>
        <v>13290</v>
      </c>
    </row>
    <row r="317" spans="1:6" ht="14.25">
      <c r="A317" s="27" t="s">
        <v>97</v>
      </c>
      <c r="B317" s="295" t="s">
        <v>329</v>
      </c>
      <c r="C317" s="295"/>
      <c r="D317" s="295"/>
      <c r="E317" s="86">
        <f>SUM(E318)</f>
        <v>12290</v>
      </c>
      <c r="F317" s="86">
        <f>SUM(F318)</f>
        <v>12290</v>
      </c>
    </row>
    <row r="318" spans="1:6" ht="38.25">
      <c r="A318" s="113" t="s">
        <v>688</v>
      </c>
      <c r="B318" s="295" t="s">
        <v>329</v>
      </c>
      <c r="C318" s="295" t="s">
        <v>361</v>
      </c>
      <c r="D318" s="295"/>
      <c r="E318" s="86">
        <f>SUM(E322,E324,E320)</f>
        <v>12290</v>
      </c>
      <c r="F318" s="86">
        <f>SUM(F322,F324,F320)</f>
        <v>12290</v>
      </c>
    </row>
    <row r="319" spans="1:6" ht="25.5">
      <c r="A319" s="33" t="s">
        <v>424</v>
      </c>
      <c r="B319" s="298" t="s">
        <v>329</v>
      </c>
      <c r="C319" s="298" t="s">
        <v>454</v>
      </c>
      <c r="D319" s="295"/>
      <c r="E319" s="86">
        <f>SUM(E321,E323,E324)</f>
        <v>12290</v>
      </c>
      <c r="F319" s="86">
        <f>SUM(F321,F323,F324)</f>
        <v>12290</v>
      </c>
    </row>
    <row r="320" spans="1:6" ht="15">
      <c r="A320" s="22" t="s">
        <v>464</v>
      </c>
      <c r="B320" s="298" t="s">
        <v>329</v>
      </c>
      <c r="C320" s="298" t="s">
        <v>455</v>
      </c>
      <c r="D320" s="298"/>
      <c r="E320" s="70">
        <f>SUM(E321)</f>
        <v>1450</v>
      </c>
      <c r="F320" s="70">
        <f>SUM(F321)</f>
        <v>1450</v>
      </c>
    </row>
    <row r="321" spans="1:6" ht="25.5">
      <c r="A321" s="28" t="s">
        <v>192</v>
      </c>
      <c r="B321" s="298" t="s">
        <v>329</v>
      </c>
      <c r="C321" s="298" t="s">
        <v>455</v>
      </c>
      <c r="D321" s="298" t="s">
        <v>191</v>
      </c>
      <c r="E321" s="70">
        <v>1450</v>
      </c>
      <c r="F321" s="70">
        <v>1450</v>
      </c>
    </row>
    <row r="322" spans="1:6" ht="15">
      <c r="A322" s="22" t="s">
        <v>463</v>
      </c>
      <c r="B322" s="298" t="s">
        <v>329</v>
      </c>
      <c r="C322" s="298" t="s">
        <v>456</v>
      </c>
      <c r="D322" s="298"/>
      <c r="E322" s="70">
        <f>SUM(E323:E323)</f>
        <v>920</v>
      </c>
      <c r="F322" s="70">
        <f>SUM(F323:F323)</f>
        <v>920</v>
      </c>
    </row>
    <row r="323" spans="1:6" ht="15">
      <c r="A323" s="22" t="s">
        <v>462</v>
      </c>
      <c r="B323" s="297" t="s">
        <v>329</v>
      </c>
      <c r="C323" s="298" t="s">
        <v>456</v>
      </c>
      <c r="D323" s="298" t="s">
        <v>460</v>
      </c>
      <c r="E323" s="70">
        <v>920</v>
      </c>
      <c r="F323" s="70">
        <v>920</v>
      </c>
    </row>
    <row r="324" spans="1:6" ht="15">
      <c r="A324" s="22" t="s">
        <v>469</v>
      </c>
      <c r="B324" s="298" t="s">
        <v>329</v>
      </c>
      <c r="C324" s="298" t="s">
        <v>457</v>
      </c>
      <c r="D324" s="298"/>
      <c r="E324" s="70">
        <f>SUM(E325:E326)</f>
        <v>9920</v>
      </c>
      <c r="F324" s="70">
        <f>SUM(F325:F326)</f>
        <v>9920</v>
      </c>
    </row>
    <row r="325" spans="1:6" ht="15">
      <c r="A325" s="22" t="s">
        <v>462</v>
      </c>
      <c r="B325" s="298" t="s">
        <v>329</v>
      </c>
      <c r="C325" s="298" t="s">
        <v>457</v>
      </c>
      <c r="D325" s="298" t="s">
        <v>460</v>
      </c>
      <c r="E325" s="70">
        <v>9420</v>
      </c>
      <c r="F325" s="70">
        <v>9420</v>
      </c>
    </row>
    <row r="326" spans="1:6" ht="15">
      <c r="A326" s="22" t="s">
        <v>562</v>
      </c>
      <c r="B326" s="298" t="s">
        <v>329</v>
      </c>
      <c r="C326" s="298" t="s">
        <v>561</v>
      </c>
      <c r="D326" s="298" t="s">
        <v>460</v>
      </c>
      <c r="E326" s="70">
        <v>500</v>
      </c>
      <c r="F326" s="70">
        <v>500</v>
      </c>
    </row>
    <row r="327" spans="1:6" ht="38.25">
      <c r="A327" s="27" t="s">
        <v>696</v>
      </c>
      <c r="B327" s="298" t="s">
        <v>617</v>
      </c>
      <c r="C327" s="298" t="s">
        <v>507</v>
      </c>
      <c r="D327" s="298"/>
      <c r="E327" s="70">
        <f>E328</f>
        <v>1000</v>
      </c>
      <c r="F327" s="70">
        <f>F328</f>
        <v>1000</v>
      </c>
    </row>
    <row r="328" spans="1:6" ht="15">
      <c r="A328" s="28" t="s">
        <v>209</v>
      </c>
      <c r="B328" s="298" t="s">
        <v>617</v>
      </c>
      <c r="C328" s="298" t="s">
        <v>507</v>
      </c>
      <c r="D328" s="298" t="s">
        <v>191</v>
      </c>
      <c r="E328" s="70">
        <v>1000</v>
      </c>
      <c r="F328" s="70">
        <v>1000</v>
      </c>
    </row>
    <row r="329" spans="1:6" ht="14.25">
      <c r="A329" s="27" t="s">
        <v>165</v>
      </c>
      <c r="B329" s="295" t="s">
        <v>166</v>
      </c>
      <c r="C329" s="295"/>
      <c r="D329" s="295"/>
      <c r="E329" s="86">
        <f>SUM(E330)</f>
        <v>2700</v>
      </c>
      <c r="F329" s="86">
        <f>SUM(F330)</f>
        <v>2700</v>
      </c>
    </row>
    <row r="330" spans="1:6" ht="14.25">
      <c r="A330" s="27" t="s">
        <v>293</v>
      </c>
      <c r="B330" s="295" t="s">
        <v>327</v>
      </c>
      <c r="C330" s="295"/>
      <c r="D330" s="295"/>
      <c r="E330" s="86">
        <f>SUM(E332)</f>
        <v>2700</v>
      </c>
      <c r="F330" s="86">
        <f>SUM(F332)</f>
        <v>2700</v>
      </c>
    </row>
    <row r="331" spans="1:6" ht="15">
      <c r="A331" s="22" t="s">
        <v>16</v>
      </c>
      <c r="B331" s="298" t="s">
        <v>327</v>
      </c>
      <c r="C331" s="298" t="s">
        <v>238</v>
      </c>
      <c r="D331" s="298"/>
      <c r="E331" s="70">
        <f t="shared" ref="E331:F333" si="8">SUM(E332)</f>
        <v>2700</v>
      </c>
      <c r="F331" s="70">
        <f t="shared" si="8"/>
        <v>2700</v>
      </c>
    </row>
    <row r="332" spans="1:6" ht="25.5">
      <c r="A332" s="22" t="s">
        <v>179</v>
      </c>
      <c r="B332" s="298" t="s">
        <v>327</v>
      </c>
      <c r="C332" s="298" t="s">
        <v>362</v>
      </c>
      <c r="D332" s="298"/>
      <c r="E332" s="70">
        <f t="shared" si="8"/>
        <v>2700</v>
      </c>
      <c r="F332" s="70">
        <f t="shared" si="8"/>
        <v>2700</v>
      </c>
    </row>
    <row r="333" spans="1:6" ht="15">
      <c r="A333" s="49" t="s">
        <v>204</v>
      </c>
      <c r="B333" s="298" t="s">
        <v>327</v>
      </c>
      <c r="C333" s="298" t="s">
        <v>363</v>
      </c>
      <c r="D333" s="298"/>
      <c r="E333" s="70">
        <f t="shared" si="8"/>
        <v>2700</v>
      </c>
      <c r="F333" s="70">
        <f t="shared" si="8"/>
        <v>2700</v>
      </c>
    </row>
    <row r="334" spans="1:6" ht="15">
      <c r="A334" s="22" t="s">
        <v>82</v>
      </c>
      <c r="B334" s="298" t="s">
        <v>327</v>
      </c>
      <c r="C334" s="298" t="s">
        <v>363</v>
      </c>
      <c r="D334" s="298" t="s">
        <v>484</v>
      </c>
      <c r="E334" s="70">
        <v>2700</v>
      </c>
      <c r="F334" s="70">
        <v>2700</v>
      </c>
    </row>
    <row r="335" spans="1:6" ht="25.5" hidden="1">
      <c r="A335" s="27" t="s">
        <v>167</v>
      </c>
      <c r="B335" s="295" t="s">
        <v>325</v>
      </c>
      <c r="C335" s="295"/>
      <c r="D335" s="295"/>
      <c r="E335" s="86">
        <f>SUM(E336)</f>
        <v>0</v>
      </c>
      <c r="F335" s="86">
        <f>SUM(F336)</f>
        <v>0</v>
      </c>
    </row>
    <row r="336" spans="1:6" ht="25.5" hidden="1">
      <c r="A336" s="113" t="s">
        <v>104</v>
      </c>
      <c r="B336" s="295" t="s">
        <v>326</v>
      </c>
      <c r="C336" s="295"/>
      <c r="D336" s="295"/>
      <c r="E336" s="86">
        <f>SUM(E339)</f>
        <v>0</v>
      </c>
      <c r="F336" s="86">
        <f>SUM(F339)</f>
        <v>0</v>
      </c>
    </row>
    <row r="337" spans="1:6" ht="15" hidden="1">
      <c r="A337" s="22" t="s">
        <v>16</v>
      </c>
      <c r="B337" s="298" t="s">
        <v>326</v>
      </c>
      <c r="C337" s="298" t="s">
        <v>238</v>
      </c>
      <c r="D337" s="298"/>
      <c r="E337" s="70">
        <f t="shared" ref="E337:F339" si="9">SUM(E338)</f>
        <v>0</v>
      </c>
      <c r="F337" s="70">
        <f t="shared" si="9"/>
        <v>0</v>
      </c>
    </row>
    <row r="338" spans="1:6" ht="15" hidden="1">
      <c r="A338" s="34" t="s">
        <v>285</v>
      </c>
      <c r="B338" s="298" t="s">
        <v>326</v>
      </c>
      <c r="C338" s="298" t="s">
        <v>364</v>
      </c>
      <c r="D338" s="298"/>
      <c r="E338" s="70">
        <f t="shared" si="9"/>
        <v>0</v>
      </c>
      <c r="F338" s="70">
        <f t="shared" si="9"/>
        <v>0</v>
      </c>
    </row>
    <row r="339" spans="1:6" ht="15" hidden="1">
      <c r="A339" s="50" t="s">
        <v>152</v>
      </c>
      <c r="B339" s="298" t="s">
        <v>326</v>
      </c>
      <c r="C339" s="298" t="s">
        <v>365</v>
      </c>
      <c r="D339" s="298"/>
      <c r="E339" s="70">
        <f t="shared" si="9"/>
        <v>0</v>
      </c>
      <c r="F339" s="70">
        <f t="shared" si="9"/>
        <v>0</v>
      </c>
    </row>
    <row r="340" spans="1:6" ht="15" hidden="1">
      <c r="A340" s="22" t="s">
        <v>285</v>
      </c>
      <c r="B340" s="298" t="s">
        <v>326</v>
      </c>
      <c r="C340" s="298" t="s">
        <v>365</v>
      </c>
      <c r="D340" s="298" t="s">
        <v>80</v>
      </c>
      <c r="E340" s="70">
        <v>0</v>
      </c>
      <c r="F340" s="70">
        <v>0</v>
      </c>
    </row>
    <row r="341" spans="1:6" ht="38.25">
      <c r="A341" s="43" t="s">
        <v>169</v>
      </c>
      <c r="B341" s="295" t="s">
        <v>168</v>
      </c>
      <c r="C341" s="295"/>
      <c r="D341" s="295"/>
      <c r="E341" s="86">
        <f>SUM(E343)</f>
        <v>34534.9</v>
      </c>
      <c r="F341" s="86">
        <f>SUM(F343)</f>
        <v>34334.9</v>
      </c>
    </row>
    <row r="342" spans="1:6" ht="38.25">
      <c r="A342" s="113" t="s">
        <v>281</v>
      </c>
      <c r="B342" s="295" t="s">
        <v>105</v>
      </c>
      <c r="C342" s="295"/>
      <c r="D342" s="295"/>
      <c r="E342" s="86">
        <f>E343</f>
        <v>34534.9</v>
      </c>
      <c r="F342" s="86">
        <f>F343</f>
        <v>34334.9</v>
      </c>
    </row>
    <row r="343" spans="1:6" ht="14.25">
      <c r="A343" s="27" t="s">
        <v>16</v>
      </c>
      <c r="B343" s="295" t="s">
        <v>105</v>
      </c>
      <c r="C343" s="295" t="s">
        <v>238</v>
      </c>
      <c r="D343" s="295"/>
      <c r="E343" s="86">
        <f>SUM(E344,E349)</f>
        <v>34534.9</v>
      </c>
      <c r="F343" s="86">
        <f>SUM(F344,F349)</f>
        <v>34334.9</v>
      </c>
    </row>
    <row r="344" spans="1:6" ht="14.25">
      <c r="A344" s="43" t="s">
        <v>70</v>
      </c>
      <c r="B344" s="295" t="s">
        <v>105</v>
      </c>
      <c r="C344" s="295" t="s">
        <v>256</v>
      </c>
      <c r="D344" s="295"/>
      <c r="E344" s="86">
        <f>SUM(E345,E347)</f>
        <v>23909.9</v>
      </c>
      <c r="F344" s="86">
        <f>SUM(F345,F347)</f>
        <v>23709.9</v>
      </c>
    </row>
    <row r="345" spans="1:6" ht="38.25">
      <c r="A345" s="52" t="s">
        <v>73</v>
      </c>
      <c r="B345" s="298" t="s">
        <v>105</v>
      </c>
      <c r="C345" s="298" t="s">
        <v>449</v>
      </c>
      <c r="D345" s="298"/>
      <c r="E345" s="70">
        <f>SUM(E346)</f>
        <v>2042.9</v>
      </c>
      <c r="F345" s="70">
        <f>SUM(F346)</f>
        <v>1842.9</v>
      </c>
    </row>
    <row r="346" spans="1:6" ht="15">
      <c r="A346" s="52" t="s">
        <v>314</v>
      </c>
      <c r="B346" s="298" t="s">
        <v>105</v>
      </c>
      <c r="C346" s="298" t="s">
        <v>449</v>
      </c>
      <c r="D346" s="298" t="s">
        <v>313</v>
      </c>
      <c r="E346" s="89">
        <v>2042.9</v>
      </c>
      <c r="F346" s="89">
        <v>1842.9</v>
      </c>
    </row>
    <row r="347" spans="1:6" ht="38.25">
      <c r="A347" s="52" t="s">
        <v>74</v>
      </c>
      <c r="B347" s="318" t="s">
        <v>105</v>
      </c>
      <c r="C347" s="318" t="s">
        <v>366</v>
      </c>
      <c r="D347" s="318"/>
      <c r="E347" s="70">
        <f>SUM(E348)</f>
        <v>21867</v>
      </c>
      <c r="F347" s="70">
        <f>SUM(F348)</f>
        <v>21867</v>
      </c>
    </row>
    <row r="348" spans="1:6" ht="15">
      <c r="A348" s="52" t="s">
        <v>314</v>
      </c>
      <c r="B348" s="318" t="s">
        <v>105</v>
      </c>
      <c r="C348" s="318" t="s">
        <v>366</v>
      </c>
      <c r="D348" s="318" t="s">
        <v>313</v>
      </c>
      <c r="E348" s="89">
        <v>21867</v>
      </c>
      <c r="F348" s="89">
        <v>21867</v>
      </c>
    </row>
    <row r="349" spans="1:6" ht="14.25">
      <c r="A349" s="43" t="s">
        <v>76</v>
      </c>
      <c r="B349" s="295" t="s">
        <v>105</v>
      </c>
      <c r="C349" s="295" t="s">
        <v>341</v>
      </c>
      <c r="D349" s="295"/>
      <c r="E349" s="86">
        <f>SUM(E350,E352)</f>
        <v>10625</v>
      </c>
      <c r="F349" s="86">
        <f>SUM(F350,F352)</f>
        <v>10625</v>
      </c>
    </row>
    <row r="350" spans="1:6" ht="38.25">
      <c r="A350" s="52" t="s">
        <v>72</v>
      </c>
      <c r="B350" s="298" t="s">
        <v>105</v>
      </c>
      <c r="C350" s="298" t="s">
        <v>450</v>
      </c>
      <c r="D350" s="298"/>
      <c r="E350" s="70">
        <f>SUM(E351)</f>
        <v>2492</v>
      </c>
      <c r="F350" s="70">
        <f>SUM(F351)</f>
        <v>2492</v>
      </c>
    </row>
    <row r="351" spans="1:6" ht="15">
      <c r="A351" s="52" t="s">
        <v>314</v>
      </c>
      <c r="B351" s="298" t="s">
        <v>105</v>
      </c>
      <c r="C351" s="298" t="s">
        <v>450</v>
      </c>
      <c r="D351" s="298" t="s">
        <v>313</v>
      </c>
      <c r="E351" s="70">
        <v>2492</v>
      </c>
      <c r="F351" s="70">
        <v>2492</v>
      </c>
    </row>
    <row r="352" spans="1:6" ht="38.25">
      <c r="A352" s="52" t="s">
        <v>733</v>
      </c>
      <c r="B352" s="318" t="s">
        <v>105</v>
      </c>
      <c r="C352" s="318" t="s">
        <v>367</v>
      </c>
      <c r="D352" s="318"/>
      <c r="E352" s="70">
        <f>E353</f>
        <v>8133</v>
      </c>
      <c r="F352" s="70">
        <f>F353</f>
        <v>8133</v>
      </c>
    </row>
    <row r="353" spans="1:6" ht="15">
      <c r="A353" s="52" t="s">
        <v>314</v>
      </c>
      <c r="B353" s="318" t="s">
        <v>105</v>
      </c>
      <c r="C353" s="318" t="s">
        <v>367</v>
      </c>
      <c r="D353" s="318" t="s">
        <v>313</v>
      </c>
      <c r="E353" s="89">
        <v>8133</v>
      </c>
      <c r="F353" s="89">
        <v>8133</v>
      </c>
    </row>
    <row r="354" spans="1:6" ht="20.25" customHeight="1">
      <c r="A354" s="85" t="s">
        <v>919</v>
      </c>
      <c r="B354" s="348"/>
      <c r="C354" s="348"/>
      <c r="D354" s="348"/>
      <c r="E354" s="87">
        <v>11879</v>
      </c>
      <c r="F354" s="87">
        <v>22438</v>
      </c>
    </row>
    <row r="355" spans="1:6" hidden="1">
      <c r="A355" s="348"/>
      <c r="B355" s="348"/>
      <c r="C355" s="348"/>
      <c r="D355" s="348"/>
      <c r="E355" s="347"/>
      <c r="F355" s="347"/>
    </row>
  </sheetData>
  <mergeCells count="6">
    <mergeCell ref="E3:F3"/>
    <mergeCell ref="B4:F4"/>
    <mergeCell ref="D5:F5"/>
    <mergeCell ref="A7:F7"/>
    <mergeCell ref="C2:F2"/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52"/>
  <sheetViews>
    <sheetView workbookViewId="0">
      <selection activeCell="M6" sqref="M6"/>
    </sheetView>
  </sheetViews>
  <sheetFormatPr defaultRowHeight="12.75"/>
  <cols>
    <col min="1" max="1" width="4" customWidth="1"/>
    <col min="2" max="2" width="41.140625" style="280" customWidth="1"/>
    <col min="3" max="3" width="13.28515625" style="35" customWidth="1"/>
    <col min="4" max="4" width="10.28515625" style="35" customWidth="1"/>
    <col min="5" max="5" width="8.42578125" style="35" customWidth="1"/>
    <col min="6" max="6" width="15.140625" style="142" hidden="1" customWidth="1"/>
    <col min="7" max="8" width="9.140625" style="177" hidden="1" customWidth="1"/>
    <col min="9" max="9" width="25.5703125" style="177" customWidth="1"/>
  </cols>
  <sheetData>
    <row r="2" spans="2:9">
      <c r="F2" s="232" t="s">
        <v>830</v>
      </c>
      <c r="G2" s="202"/>
      <c r="H2" s="202"/>
      <c r="I2" s="202"/>
    </row>
    <row r="3" spans="2:9" ht="44.25" customHeight="1">
      <c r="C3" s="393" t="s">
        <v>890</v>
      </c>
      <c r="D3" s="377"/>
      <c r="E3" s="377"/>
      <c r="F3" s="377"/>
      <c r="G3" s="377"/>
      <c r="H3" s="377"/>
      <c r="I3" s="377"/>
    </row>
    <row r="4" spans="2:9">
      <c r="B4" s="237" t="s">
        <v>597</v>
      </c>
      <c r="C4" s="237"/>
      <c r="D4" s="237"/>
      <c r="E4" s="237"/>
      <c r="F4" s="237"/>
      <c r="G4" s="229"/>
      <c r="H4" s="229"/>
      <c r="I4" s="229"/>
    </row>
    <row r="5" spans="2:9" ht="40.5" customHeight="1">
      <c r="B5" s="195"/>
      <c r="C5" s="380" t="s">
        <v>689</v>
      </c>
      <c r="D5" s="380"/>
      <c r="E5" s="380"/>
      <c r="F5" s="411"/>
      <c r="G5" s="377"/>
      <c r="H5" s="377"/>
      <c r="I5" s="377"/>
    </row>
    <row r="6" spans="2:9" ht="15.75" customHeight="1">
      <c r="B6" s="281"/>
      <c r="C6" s="79"/>
      <c r="D6" s="119"/>
      <c r="E6" s="119"/>
      <c r="F6" s="230" t="s">
        <v>187</v>
      </c>
      <c r="G6" s="235"/>
      <c r="H6" s="235"/>
      <c r="I6" s="235"/>
    </row>
    <row r="7" spans="2:9" ht="49.5" customHeight="1">
      <c r="B7" s="233" t="s">
        <v>732</v>
      </c>
      <c r="C7" s="233"/>
      <c r="D7" s="233"/>
      <c r="E7" s="233"/>
      <c r="F7" s="233"/>
      <c r="G7" s="207"/>
      <c r="H7" s="207"/>
      <c r="I7" s="207"/>
    </row>
    <row r="8" spans="2:9" ht="18.75" customHeight="1">
      <c r="B8" s="262"/>
      <c r="C8" s="37"/>
      <c r="D8" s="37"/>
      <c r="E8" s="37"/>
      <c r="F8" s="226" t="s">
        <v>297</v>
      </c>
      <c r="G8" s="234"/>
      <c r="H8" s="234"/>
      <c r="I8" s="234"/>
    </row>
    <row r="9" spans="2:9" ht="32.25" customHeight="1">
      <c r="B9" s="263" t="s">
        <v>157</v>
      </c>
      <c r="C9" s="38" t="s">
        <v>190</v>
      </c>
      <c r="D9" s="38" t="s">
        <v>133</v>
      </c>
      <c r="E9" s="38" t="s">
        <v>134</v>
      </c>
      <c r="F9" s="82" t="s">
        <v>620</v>
      </c>
      <c r="G9" s="92" t="s">
        <v>759</v>
      </c>
      <c r="H9" s="92" t="s">
        <v>759</v>
      </c>
      <c r="I9" s="29" t="s">
        <v>865</v>
      </c>
    </row>
    <row r="10" spans="2:9" ht="23.25" customHeight="1">
      <c r="B10" s="264" t="s">
        <v>451</v>
      </c>
      <c r="C10" s="38"/>
      <c r="D10" s="38"/>
      <c r="E10" s="38"/>
      <c r="F10" s="86">
        <f>SUM(F199,F200,F224)</f>
        <v>810321.10000000009</v>
      </c>
      <c r="G10" s="86">
        <f>SUM(G199,G200,G224)</f>
        <v>39996.185999999994</v>
      </c>
      <c r="H10" s="86">
        <f>SUM(H199,H200,H224)</f>
        <v>24300.2</v>
      </c>
      <c r="I10" s="86">
        <f t="shared" ref="I10" si="0">SUM(I199,I200,I224)</f>
        <v>874617.48600000003</v>
      </c>
    </row>
    <row r="11" spans="2:9" ht="34.5" customHeight="1">
      <c r="B11" s="265" t="s">
        <v>719</v>
      </c>
      <c r="C11" s="67" t="s">
        <v>252</v>
      </c>
      <c r="D11" s="67"/>
      <c r="E11" s="67"/>
      <c r="F11" s="86">
        <f>F12</f>
        <v>10280</v>
      </c>
      <c r="G11" s="29"/>
      <c r="H11" s="29"/>
      <c r="I11" s="86">
        <f t="shared" ref="I11:I74" si="1">F11+G11</f>
        <v>10280</v>
      </c>
    </row>
    <row r="12" spans="2:9" ht="24.75" hidden="1" customHeight="1">
      <c r="B12" s="63" t="s">
        <v>117</v>
      </c>
      <c r="C12" s="69" t="s">
        <v>596</v>
      </c>
      <c r="D12" s="69" t="s">
        <v>219</v>
      </c>
      <c r="E12" s="69"/>
      <c r="F12" s="70">
        <f>F13+F15+F18+F20+F22</f>
        <v>10280</v>
      </c>
      <c r="G12" s="29"/>
      <c r="H12" s="29"/>
      <c r="I12" s="86">
        <f t="shared" si="1"/>
        <v>10280</v>
      </c>
    </row>
    <row r="13" spans="2:9" ht="28.5" hidden="1" customHeight="1">
      <c r="B13" s="63" t="s">
        <v>278</v>
      </c>
      <c r="C13" s="69" t="s">
        <v>473</v>
      </c>
      <c r="D13" s="69" t="s">
        <v>309</v>
      </c>
      <c r="E13" s="69"/>
      <c r="F13" s="70">
        <f>SUM(F14)</f>
        <v>6280</v>
      </c>
      <c r="G13" s="29"/>
      <c r="H13" s="29"/>
      <c r="I13" s="86">
        <f t="shared" si="1"/>
        <v>6280</v>
      </c>
    </row>
    <row r="14" spans="2:9" ht="30" hidden="1" customHeight="1">
      <c r="B14" s="63" t="s">
        <v>148</v>
      </c>
      <c r="C14" s="69" t="s">
        <v>473</v>
      </c>
      <c r="D14" s="69" t="s">
        <v>309</v>
      </c>
      <c r="E14" s="69" t="s">
        <v>147</v>
      </c>
      <c r="F14" s="70">
        <v>6280</v>
      </c>
      <c r="G14" s="29"/>
      <c r="H14" s="29"/>
      <c r="I14" s="86">
        <f t="shared" si="1"/>
        <v>6280</v>
      </c>
    </row>
    <row r="15" spans="2:9" ht="20.25" hidden="1" customHeight="1">
      <c r="B15" s="130" t="s">
        <v>267</v>
      </c>
      <c r="C15" s="69" t="s">
        <v>422</v>
      </c>
      <c r="D15" s="69"/>
      <c r="E15" s="69"/>
      <c r="F15" s="70">
        <f>F16</f>
        <v>800</v>
      </c>
      <c r="G15" s="29"/>
      <c r="H15" s="29"/>
      <c r="I15" s="86">
        <f t="shared" si="1"/>
        <v>800</v>
      </c>
    </row>
    <row r="16" spans="2:9" ht="18" hidden="1" customHeight="1">
      <c r="B16" s="63" t="s">
        <v>61</v>
      </c>
      <c r="C16" s="69" t="s">
        <v>422</v>
      </c>
      <c r="D16" s="69" t="s">
        <v>324</v>
      </c>
      <c r="E16" s="69"/>
      <c r="F16" s="70">
        <f>F17</f>
        <v>800</v>
      </c>
      <c r="G16" s="29"/>
      <c r="H16" s="29"/>
      <c r="I16" s="86">
        <f t="shared" si="1"/>
        <v>800</v>
      </c>
    </row>
    <row r="17" spans="2:9" ht="33" hidden="1" customHeight="1">
      <c r="B17" s="266" t="s">
        <v>192</v>
      </c>
      <c r="C17" s="69" t="s">
        <v>422</v>
      </c>
      <c r="D17" s="69" t="s">
        <v>324</v>
      </c>
      <c r="E17" s="69" t="s">
        <v>191</v>
      </c>
      <c r="F17" s="70">
        <v>800</v>
      </c>
      <c r="G17" s="29"/>
      <c r="H17" s="29"/>
      <c r="I17" s="86">
        <f t="shared" si="1"/>
        <v>800</v>
      </c>
    </row>
    <row r="18" spans="2:9" ht="30.75" hidden="1" customHeight="1">
      <c r="B18" s="63" t="s">
        <v>268</v>
      </c>
      <c r="C18" s="69" t="s">
        <v>423</v>
      </c>
      <c r="D18" s="69"/>
      <c r="E18" s="69"/>
      <c r="F18" s="70">
        <f>SUM(F19)</f>
        <v>2600</v>
      </c>
      <c r="G18" s="29"/>
      <c r="H18" s="29"/>
      <c r="I18" s="86">
        <f t="shared" si="1"/>
        <v>2600</v>
      </c>
    </row>
    <row r="19" spans="2:9" ht="21.75" hidden="1" customHeight="1">
      <c r="B19" s="267" t="s">
        <v>283</v>
      </c>
      <c r="C19" s="69" t="s">
        <v>423</v>
      </c>
      <c r="D19" s="69" t="s">
        <v>324</v>
      </c>
      <c r="E19" s="69" t="s">
        <v>299</v>
      </c>
      <c r="F19" s="70">
        <v>2600</v>
      </c>
      <c r="G19" s="29"/>
      <c r="H19" s="29"/>
      <c r="I19" s="86">
        <f t="shared" si="1"/>
        <v>2600</v>
      </c>
    </row>
    <row r="20" spans="2:9" ht="37.5" hidden="1" customHeight="1">
      <c r="B20" s="268" t="s">
        <v>482</v>
      </c>
      <c r="C20" s="69" t="s">
        <v>480</v>
      </c>
      <c r="D20" s="69" t="s">
        <v>324</v>
      </c>
      <c r="E20" s="69"/>
      <c r="F20" s="70">
        <v>100</v>
      </c>
      <c r="G20" s="29"/>
      <c r="H20" s="29"/>
      <c r="I20" s="86">
        <f t="shared" si="1"/>
        <v>100</v>
      </c>
    </row>
    <row r="21" spans="2:9" ht="37.5" hidden="1" customHeight="1">
      <c r="B21" s="266" t="s">
        <v>192</v>
      </c>
      <c r="C21" s="69" t="s">
        <v>480</v>
      </c>
      <c r="D21" s="69" t="s">
        <v>324</v>
      </c>
      <c r="E21" s="69" t="s">
        <v>191</v>
      </c>
      <c r="F21" s="70">
        <v>100</v>
      </c>
      <c r="G21" s="29"/>
      <c r="H21" s="29"/>
      <c r="I21" s="86">
        <f t="shared" si="1"/>
        <v>100</v>
      </c>
    </row>
    <row r="22" spans="2:9" ht="22.5" hidden="1" customHeight="1">
      <c r="B22" s="268" t="s">
        <v>619</v>
      </c>
      <c r="C22" s="69" t="s">
        <v>618</v>
      </c>
      <c r="D22" s="69" t="s">
        <v>324</v>
      </c>
      <c r="E22" s="69"/>
      <c r="F22" s="70">
        <f>F23</f>
        <v>500</v>
      </c>
      <c r="G22" s="29"/>
      <c r="H22" s="29"/>
      <c r="I22" s="86">
        <f t="shared" si="1"/>
        <v>500</v>
      </c>
    </row>
    <row r="23" spans="2:9" ht="27" hidden="1" customHeight="1">
      <c r="B23" s="266" t="s">
        <v>192</v>
      </c>
      <c r="C23" s="69" t="s">
        <v>618</v>
      </c>
      <c r="D23" s="69" t="s">
        <v>324</v>
      </c>
      <c r="E23" s="69" t="s">
        <v>191</v>
      </c>
      <c r="F23" s="70">
        <v>500</v>
      </c>
      <c r="G23" s="29"/>
      <c r="H23" s="29"/>
      <c r="I23" s="86">
        <f t="shared" si="1"/>
        <v>500</v>
      </c>
    </row>
    <row r="24" spans="2:9" ht="42.75" customHeight="1">
      <c r="B24" s="269" t="s">
        <v>720</v>
      </c>
      <c r="C24" s="67" t="s">
        <v>249</v>
      </c>
      <c r="D24" s="66" t="s">
        <v>308</v>
      </c>
      <c r="E24" s="67"/>
      <c r="F24" s="86">
        <f>F25</f>
        <v>200</v>
      </c>
      <c r="G24" s="29"/>
      <c r="H24" s="29"/>
      <c r="I24" s="86">
        <f t="shared" si="1"/>
        <v>200</v>
      </c>
    </row>
    <row r="25" spans="2:9" ht="30" hidden="1" customHeight="1">
      <c r="B25" s="63" t="s">
        <v>400</v>
      </c>
      <c r="C25" s="69" t="s">
        <v>401</v>
      </c>
      <c r="D25" s="68"/>
      <c r="E25" s="69"/>
      <c r="F25" s="70">
        <f>F26</f>
        <v>200</v>
      </c>
      <c r="G25" s="29"/>
      <c r="H25" s="29"/>
      <c r="I25" s="70">
        <f t="shared" si="1"/>
        <v>200</v>
      </c>
    </row>
    <row r="26" spans="2:9" ht="30" hidden="1" customHeight="1">
      <c r="B26" s="266" t="s">
        <v>4</v>
      </c>
      <c r="C26" s="69" t="s">
        <v>444</v>
      </c>
      <c r="D26" s="68"/>
      <c r="E26" s="69" t="s">
        <v>191</v>
      </c>
      <c r="F26" s="70">
        <v>200</v>
      </c>
      <c r="G26" s="29"/>
      <c r="H26" s="29"/>
      <c r="I26" s="70">
        <f t="shared" si="1"/>
        <v>200</v>
      </c>
    </row>
    <row r="27" spans="2:9" ht="32.25" customHeight="1">
      <c r="B27" s="270" t="s">
        <v>721</v>
      </c>
      <c r="C27" s="67" t="s">
        <v>343</v>
      </c>
      <c r="D27" s="67"/>
      <c r="E27" s="69"/>
      <c r="F27" s="86">
        <f>SUM(F28,F33)</f>
        <v>81906.899999999994</v>
      </c>
      <c r="G27" s="86">
        <f t="shared" ref="G27:I27" si="2">SUM(G28,G33)</f>
        <v>-635.23</v>
      </c>
      <c r="H27" s="86">
        <f>H42+H43</f>
        <v>951.7</v>
      </c>
      <c r="I27" s="86">
        <f>F27+G27+H27</f>
        <v>82223.37</v>
      </c>
    </row>
    <row r="28" spans="2:9" ht="36.75" customHeight="1">
      <c r="B28" s="270" t="s">
        <v>5</v>
      </c>
      <c r="C28" s="67" t="s">
        <v>344</v>
      </c>
      <c r="D28" s="67"/>
      <c r="E28" s="67"/>
      <c r="F28" s="86">
        <f>SUM(F30)</f>
        <v>20169</v>
      </c>
      <c r="G28" s="29"/>
      <c r="H28" s="29"/>
      <c r="I28" s="86">
        <f t="shared" ref="I28:I43" si="3">F28+G28+H28</f>
        <v>20169</v>
      </c>
    </row>
    <row r="29" spans="2:9" ht="23.25" customHeight="1">
      <c r="B29" s="55" t="s">
        <v>440</v>
      </c>
      <c r="C29" s="69" t="s">
        <v>441</v>
      </c>
      <c r="D29" s="67"/>
      <c r="E29" s="67"/>
      <c r="F29" s="70">
        <f>SUM(F30)</f>
        <v>20169</v>
      </c>
      <c r="G29" s="29"/>
      <c r="H29" s="29"/>
      <c r="I29" s="86">
        <f t="shared" si="3"/>
        <v>20169</v>
      </c>
    </row>
    <row r="30" spans="2:9" ht="35.25" customHeight="1">
      <c r="B30" s="266" t="s">
        <v>6</v>
      </c>
      <c r="C30" s="69" t="s">
        <v>442</v>
      </c>
      <c r="D30" s="69"/>
      <c r="E30" s="69"/>
      <c r="F30" s="70">
        <f>F31</f>
        <v>20169</v>
      </c>
      <c r="G30" s="29"/>
      <c r="H30" s="29"/>
      <c r="I30" s="86">
        <f t="shared" si="3"/>
        <v>20169</v>
      </c>
    </row>
    <row r="31" spans="2:9" ht="24" customHeight="1">
      <c r="B31" s="130" t="s">
        <v>163</v>
      </c>
      <c r="C31" s="69" t="s">
        <v>442</v>
      </c>
      <c r="D31" s="69" t="s">
        <v>162</v>
      </c>
      <c r="E31" s="69"/>
      <c r="F31" s="70">
        <f>F32</f>
        <v>20169</v>
      </c>
      <c r="G31" s="29"/>
      <c r="H31" s="29"/>
      <c r="I31" s="86">
        <f t="shared" si="3"/>
        <v>20169</v>
      </c>
    </row>
    <row r="32" spans="2:9" ht="27.75" customHeight="1">
      <c r="B32" s="266" t="s">
        <v>291</v>
      </c>
      <c r="C32" s="69" t="s">
        <v>442</v>
      </c>
      <c r="D32" s="69" t="s">
        <v>467</v>
      </c>
      <c r="E32" s="69" t="s">
        <v>539</v>
      </c>
      <c r="F32" s="70">
        <v>20169</v>
      </c>
      <c r="G32" s="29"/>
      <c r="H32" s="29"/>
      <c r="I32" s="86">
        <f t="shared" si="3"/>
        <v>20169</v>
      </c>
    </row>
    <row r="33" spans="2:9" ht="42.75" customHeight="1">
      <c r="B33" s="270" t="s">
        <v>34</v>
      </c>
      <c r="C33" s="67" t="s">
        <v>370</v>
      </c>
      <c r="D33" s="67"/>
      <c r="E33" s="67"/>
      <c r="F33" s="86">
        <f>F34+F44+F48+F54+F57</f>
        <v>61737.899999999994</v>
      </c>
      <c r="G33" s="86">
        <f t="shared" ref="G33:I33" si="4">G34+G44+G48+G54+G57</f>
        <v>-635.23</v>
      </c>
      <c r="H33" s="86"/>
      <c r="I33" s="86">
        <f t="shared" si="3"/>
        <v>61102.669999999991</v>
      </c>
    </row>
    <row r="34" spans="2:9" ht="30" customHeight="1">
      <c r="B34" s="266" t="s">
        <v>497</v>
      </c>
      <c r="C34" s="69" t="s">
        <v>431</v>
      </c>
      <c r="D34" s="69"/>
      <c r="E34" s="69"/>
      <c r="F34" s="86">
        <f>SUM(F35)</f>
        <v>35193.199999999997</v>
      </c>
      <c r="G34" s="86">
        <f t="shared" ref="G34:I34" si="5">SUM(G35)</f>
        <v>-311.39999999999998</v>
      </c>
      <c r="H34" s="86"/>
      <c r="I34" s="86">
        <f t="shared" si="3"/>
        <v>34881.799999999996</v>
      </c>
    </row>
    <row r="35" spans="2:9" ht="23.25" customHeight="1">
      <c r="B35" s="63" t="s">
        <v>100</v>
      </c>
      <c r="C35" s="69" t="s">
        <v>431</v>
      </c>
      <c r="D35" s="69" t="s">
        <v>101</v>
      </c>
      <c r="E35" s="69"/>
      <c r="F35" s="70">
        <f>F36+F38</f>
        <v>35193.199999999997</v>
      </c>
      <c r="G35" s="70">
        <f t="shared" ref="G35:I35" si="6">G36+G38</f>
        <v>-311.39999999999998</v>
      </c>
      <c r="H35" s="70"/>
      <c r="I35" s="86">
        <f t="shared" si="3"/>
        <v>34881.799999999996</v>
      </c>
    </row>
    <row r="36" spans="2:9" ht="38.25" customHeight="1">
      <c r="B36" s="55" t="s">
        <v>277</v>
      </c>
      <c r="C36" s="69" t="s">
        <v>438</v>
      </c>
      <c r="D36" s="69" t="s">
        <v>102</v>
      </c>
      <c r="E36" s="69"/>
      <c r="F36" s="70">
        <f>SUM(F37)</f>
        <v>27781.8</v>
      </c>
      <c r="G36" s="29"/>
      <c r="H36" s="29"/>
      <c r="I36" s="86">
        <f t="shared" si="3"/>
        <v>27781.8</v>
      </c>
    </row>
    <row r="37" spans="2:9" ht="23.25" customHeight="1">
      <c r="B37" s="266" t="s">
        <v>145</v>
      </c>
      <c r="C37" s="69" t="s">
        <v>438</v>
      </c>
      <c r="D37" s="69" t="s">
        <v>102</v>
      </c>
      <c r="E37" s="69" t="s">
        <v>539</v>
      </c>
      <c r="F37" s="70">
        <v>27781.8</v>
      </c>
      <c r="G37" s="29"/>
      <c r="H37" s="29"/>
      <c r="I37" s="86">
        <f t="shared" si="3"/>
        <v>27781.8</v>
      </c>
    </row>
    <row r="38" spans="2:9" ht="19.5" customHeight="1">
      <c r="B38" s="63" t="s">
        <v>289</v>
      </c>
      <c r="C38" s="69" t="s">
        <v>439</v>
      </c>
      <c r="D38" s="69" t="s">
        <v>102</v>
      </c>
      <c r="E38" s="69"/>
      <c r="F38" s="70">
        <f>F39+F40+F41+F42+F43</f>
        <v>7411.4</v>
      </c>
      <c r="G38" s="70">
        <f>G39+G40+G41+G42+G43</f>
        <v>-311.39999999999998</v>
      </c>
      <c r="H38" s="70"/>
      <c r="I38" s="86">
        <f t="shared" si="3"/>
        <v>7100</v>
      </c>
    </row>
    <row r="39" spans="2:9" ht="24" customHeight="1">
      <c r="B39" s="266" t="s">
        <v>145</v>
      </c>
      <c r="C39" s="69" t="s">
        <v>439</v>
      </c>
      <c r="D39" s="69" t="s">
        <v>102</v>
      </c>
      <c r="E39" s="69" t="s">
        <v>539</v>
      </c>
      <c r="F39" s="70">
        <v>7100</v>
      </c>
      <c r="G39" s="29"/>
      <c r="H39" s="29"/>
      <c r="I39" s="86">
        <f t="shared" si="3"/>
        <v>7100</v>
      </c>
    </row>
    <row r="40" spans="2:9" ht="24" customHeight="1">
      <c r="B40" s="266" t="s">
        <v>651</v>
      </c>
      <c r="C40" s="69" t="s">
        <v>634</v>
      </c>
      <c r="D40" s="68" t="s">
        <v>102</v>
      </c>
      <c r="E40" s="69" t="s">
        <v>606</v>
      </c>
      <c r="F40" s="70">
        <v>311.39999999999998</v>
      </c>
      <c r="G40" s="29">
        <v>-311.39999999999998</v>
      </c>
      <c r="H40" s="29"/>
      <c r="I40" s="86">
        <f t="shared" si="3"/>
        <v>0</v>
      </c>
    </row>
    <row r="41" spans="2:9" ht="24" customHeight="1">
      <c r="B41" s="266" t="s">
        <v>604</v>
      </c>
      <c r="C41" s="69" t="s">
        <v>607</v>
      </c>
      <c r="D41" s="69" t="s">
        <v>102</v>
      </c>
      <c r="E41" s="69" t="s">
        <v>606</v>
      </c>
      <c r="F41" s="70"/>
      <c r="G41" s="29"/>
      <c r="H41" s="29"/>
      <c r="I41" s="86">
        <f t="shared" si="3"/>
        <v>0</v>
      </c>
    </row>
    <row r="42" spans="2:9" ht="24" customHeight="1">
      <c r="B42" s="266" t="s">
        <v>651</v>
      </c>
      <c r="C42" s="69" t="s">
        <v>643</v>
      </c>
      <c r="D42" s="69" t="s">
        <v>102</v>
      </c>
      <c r="E42" s="69" t="s">
        <v>606</v>
      </c>
      <c r="F42" s="70"/>
      <c r="G42" s="29"/>
      <c r="H42" s="29">
        <v>942.2</v>
      </c>
      <c r="I42" s="86">
        <f t="shared" si="3"/>
        <v>942.2</v>
      </c>
    </row>
    <row r="43" spans="2:9" ht="24" customHeight="1">
      <c r="B43" s="266" t="s">
        <v>604</v>
      </c>
      <c r="C43" s="69" t="s">
        <v>644</v>
      </c>
      <c r="D43" s="69" t="s">
        <v>102</v>
      </c>
      <c r="E43" s="69" t="s">
        <v>606</v>
      </c>
      <c r="F43" s="70"/>
      <c r="G43" s="29"/>
      <c r="H43" s="29">
        <v>9.5</v>
      </c>
      <c r="I43" s="86">
        <f t="shared" si="3"/>
        <v>9.5</v>
      </c>
    </row>
    <row r="44" spans="2:9" ht="24" customHeight="1">
      <c r="B44" s="266" t="s">
        <v>498</v>
      </c>
      <c r="C44" s="69" t="s">
        <v>445</v>
      </c>
      <c r="D44" s="69"/>
      <c r="E44" s="69"/>
      <c r="F44" s="86">
        <f>SUM(F47)</f>
        <v>4800</v>
      </c>
      <c r="G44" s="29"/>
      <c r="H44" s="29"/>
      <c r="I44" s="70">
        <f t="shared" si="1"/>
        <v>4800</v>
      </c>
    </row>
    <row r="45" spans="2:9" ht="24.75" customHeight="1">
      <c r="B45" s="63" t="s">
        <v>100</v>
      </c>
      <c r="C45" s="69" t="s">
        <v>445</v>
      </c>
      <c r="D45" s="69" t="s">
        <v>101</v>
      </c>
      <c r="E45" s="69"/>
      <c r="F45" s="70">
        <f>F46</f>
        <v>4800</v>
      </c>
      <c r="G45" s="29"/>
      <c r="H45" s="29"/>
      <c r="I45" s="70">
        <f t="shared" si="1"/>
        <v>4800</v>
      </c>
    </row>
    <row r="46" spans="2:9" ht="19.5" customHeight="1">
      <c r="B46" s="63" t="s">
        <v>289</v>
      </c>
      <c r="C46" s="69" t="s">
        <v>445</v>
      </c>
      <c r="D46" s="69" t="s">
        <v>102</v>
      </c>
      <c r="E46" s="69"/>
      <c r="F46" s="70">
        <f>F47</f>
        <v>4800</v>
      </c>
      <c r="G46" s="29"/>
      <c r="H46" s="29"/>
      <c r="I46" s="70">
        <f t="shared" si="1"/>
        <v>4800</v>
      </c>
    </row>
    <row r="47" spans="2:9" ht="25.5" customHeight="1">
      <c r="B47" s="266" t="s">
        <v>145</v>
      </c>
      <c r="C47" s="69" t="s">
        <v>445</v>
      </c>
      <c r="D47" s="69" t="s">
        <v>102</v>
      </c>
      <c r="E47" s="69" t="s">
        <v>539</v>
      </c>
      <c r="F47" s="70">
        <v>4800</v>
      </c>
      <c r="G47" s="29"/>
      <c r="H47" s="29"/>
      <c r="I47" s="70">
        <f t="shared" si="1"/>
        <v>4800</v>
      </c>
    </row>
    <row r="48" spans="2:9" ht="27" customHeight="1">
      <c r="B48" s="266" t="s">
        <v>499</v>
      </c>
      <c r="C48" s="69" t="s">
        <v>434</v>
      </c>
      <c r="D48" s="69"/>
      <c r="E48" s="69"/>
      <c r="F48" s="86">
        <f>F49</f>
        <v>15600</v>
      </c>
      <c r="G48" s="29"/>
      <c r="H48" s="29"/>
      <c r="I48" s="70">
        <f t="shared" si="1"/>
        <v>15600</v>
      </c>
    </row>
    <row r="49" spans="2:9" ht="24.75" customHeight="1">
      <c r="B49" s="63" t="s">
        <v>100</v>
      </c>
      <c r="C49" s="69" t="s">
        <v>434</v>
      </c>
      <c r="D49" s="69" t="s">
        <v>101</v>
      </c>
      <c r="E49" s="69"/>
      <c r="F49" s="70">
        <f>F50</f>
        <v>15600</v>
      </c>
      <c r="G49" s="29"/>
      <c r="H49" s="29"/>
      <c r="I49" s="70">
        <f t="shared" si="1"/>
        <v>15600</v>
      </c>
    </row>
    <row r="50" spans="2:9" ht="19.5" customHeight="1">
      <c r="B50" s="63" t="s">
        <v>289</v>
      </c>
      <c r="C50" s="69" t="s">
        <v>434</v>
      </c>
      <c r="D50" s="69" t="s">
        <v>102</v>
      </c>
      <c r="E50" s="69"/>
      <c r="F50" s="70">
        <f>F51+F52+F53</f>
        <v>15600</v>
      </c>
      <c r="G50" s="29"/>
      <c r="H50" s="29"/>
      <c r="I50" s="70">
        <f t="shared" si="1"/>
        <v>15600</v>
      </c>
    </row>
    <row r="51" spans="2:9" ht="25.5" customHeight="1">
      <c r="B51" s="266" t="s">
        <v>145</v>
      </c>
      <c r="C51" s="69" t="s">
        <v>434</v>
      </c>
      <c r="D51" s="69" t="s">
        <v>102</v>
      </c>
      <c r="E51" s="69" t="s">
        <v>539</v>
      </c>
      <c r="F51" s="70">
        <v>15600</v>
      </c>
      <c r="G51" s="29"/>
      <c r="H51" s="29"/>
      <c r="I51" s="70">
        <f t="shared" si="1"/>
        <v>15600</v>
      </c>
    </row>
    <row r="52" spans="2:9" ht="25.5" hidden="1" customHeight="1">
      <c r="B52" s="266" t="s">
        <v>651</v>
      </c>
      <c r="C52" s="69" t="s">
        <v>635</v>
      </c>
      <c r="D52" s="69" t="s">
        <v>102</v>
      </c>
      <c r="E52" s="69" t="s">
        <v>606</v>
      </c>
      <c r="F52" s="70"/>
      <c r="G52" s="29"/>
      <c r="H52" s="29"/>
      <c r="I52" s="70">
        <f t="shared" si="1"/>
        <v>0</v>
      </c>
    </row>
    <row r="53" spans="2:9" ht="25.5" hidden="1" customHeight="1">
      <c r="B53" s="266" t="s">
        <v>604</v>
      </c>
      <c r="C53" s="69" t="s">
        <v>605</v>
      </c>
      <c r="D53" s="69" t="s">
        <v>102</v>
      </c>
      <c r="E53" s="69" t="s">
        <v>606</v>
      </c>
      <c r="F53" s="70"/>
      <c r="G53" s="29"/>
      <c r="H53" s="29"/>
      <c r="I53" s="70">
        <f t="shared" si="1"/>
        <v>0</v>
      </c>
    </row>
    <row r="54" spans="2:9" ht="33" customHeight="1">
      <c r="B54" s="264" t="s">
        <v>553</v>
      </c>
      <c r="C54" s="67" t="s">
        <v>554</v>
      </c>
      <c r="D54" s="67" t="s">
        <v>103</v>
      </c>
      <c r="E54" s="67"/>
      <c r="F54" s="86">
        <f>F55</f>
        <v>5118</v>
      </c>
      <c r="G54" s="29"/>
      <c r="H54" s="29"/>
      <c r="I54" s="70">
        <f t="shared" si="1"/>
        <v>5118</v>
      </c>
    </row>
    <row r="55" spans="2:9" ht="29.25" customHeight="1">
      <c r="B55" s="266" t="s">
        <v>555</v>
      </c>
      <c r="C55" s="69" t="s">
        <v>554</v>
      </c>
      <c r="D55" s="69" t="s">
        <v>103</v>
      </c>
      <c r="E55" s="69"/>
      <c r="F55" s="70">
        <f>F56</f>
        <v>5118</v>
      </c>
      <c r="G55" s="29"/>
      <c r="H55" s="29"/>
      <c r="I55" s="70">
        <f t="shared" si="1"/>
        <v>5118</v>
      </c>
    </row>
    <row r="56" spans="2:9" ht="25.5" customHeight="1">
      <c r="B56" s="266" t="s">
        <v>145</v>
      </c>
      <c r="C56" s="69" t="s">
        <v>554</v>
      </c>
      <c r="D56" s="69" t="s">
        <v>103</v>
      </c>
      <c r="E56" s="69" t="s">
        <v>539</v>
      </c>
      <c r="F56" s="70">
        <v>5118</v>
      </c>
      <c r="G56" s="29"/>
      <c r="H56" s="29"/>
      <c r="I56" s="70">
        <f t="shared" si="1"/>
        <v>5118</v>
      </c>
    </row>
    <row r="57" spans="2:9" ht="33.75" customHeight="1">
      <c r="B57" s="270" t="s">
        <v>715</v>
      </c>
      <c r="C57" s="69" t="s">
        <v>611</v>
      </c>
      <c r="D57" s="69" t="s">
        <v>103</v>
      </c>
      <c r="E57" s="69"/>
      <c r="F57" s="86">
        <f>F58+F59</f>
        <v>1026.7</v>
      </c>
      <c r="G57" s="91">
        <f>G58+G59</f>
        <v>-323.83</v>
      </c>
      <c r="H57" s="91"/>
      <c r="I57" s="86">
        <f t="shared" si="1"/>
        <v>702.87000000000012</v>
      </c>
    </row>
    <row r="58" spans="2:9" ht="32.25" customHeight="1">
      <c r="B58" s="63" t="s">
        <v>613</v>
      </c>
      <c r="C58" s="69" t="s">
        <v>610</v>
      </c>
      <c r="D58" s="69" t="s">
        <v>103</v>
      </c>
      <c r="E58" s="69" t="s">
        <v>191</v>
      </c>
      <c r="F58" s="70">
        <v>1026.7</v>
      </c>
      <c r="G58" s="92">
        <v>-324.33</v>
      </c>
      <c r="H58" s="92"/>
      <c r="I58" s="70">
        <f t="shared" si="1"/>
        <v>702.37000000000012</v>
      </c>
    </row>
    <row r="59" spans="2:9" ht="32.25" customHeight="1">
      <c r="B59" s="63" t="s">
        <v>614</v>
      </c>
      <c r="C59" s="69" t="s">
        <v>612</v>
      </c>
      <c r="D59" s="69" t="s">
        <v>103</v>
      </c>
      <c r="E59" s="69" t="s">
        <v>191</v>
      </c>
      <c r="F59" s="70"/>
      <c r="G59" s="29">
        <v>0.5</v>
      </c>
      <c r="H59" s="29"/>
      <c r="I59" s="70">
        <f t="shared" si="1"/>
        <v>0.5</v>
      </c>
    </row>
    <row r="60" spans="2:9" ht="45.75" customHeight="1">
      <c r="B60" s="271" t="s">
        <v>707</v>
      </c>
      <c r="C60" s="67" t="s">
        <v>731</v>
      </c>
      <c r="D60" s="67"/>
      <c r="E60" s="69"/>
      <c r="F60" s="86">
        <f>SUM(F61)</f>
        <v>10</v>
      </c>
      <c r="G60" s="29"/>
      <c r="H60" s="29"/>
      <c r="I60" s="70">
        <f t="shared" si="1"/>
        <v>10</v>
      </c>
    </row>
    <row r="61" spans="2:9" ht="32.25" customHeight="1">
      <c r="B61" s="55" t="s">
        <v>522</v>
      </c>
      <c r="C61" s="69" t="s">
        <v>518</v>
      </c>
      <c r="D61" s="69" t="s">
        <v>308</v>
      </c>
      <c r="E61" s="69"/>
      <c r="F61" s="70">
        <f>SUM(F62)</f>
        <v>10</v>
      </c>
      <c r="G61" s="29"/>
      <c r="H61" s="29"/>
      <c r="I61" s="70">
        <f t="shared" si="1"/>
        <v>10</v>
      </c>
    </row>
    <row r="62" spans="2:9" ht="27.75" customHeight="1">
      <c r="B62" s="266" t="s">
        <v>192</v>
      </c>
      <c r="C62" s="69" t="s">
        <v>518</v>
      </c>
      <c r="D62" s="69" t="s">
        <v>308</v>
      </c>
      <c r="E62" s="69" t="s">
        <v>191</v>
      </c>
      <c r="F62" s="70">
        <v>10</v>
      </c>
      <c r="G62" s="29"/>
      <c r="H62" s="29"/>
      <c r="I62" s="70">
        <f t="shared" si="1"/>
        <v>10</v>
      </c>
    </row>
    <row r="63" spans="2:9" ht="39" customHeight="1">
      <c r="B63" s="269" t="s">
        <v>722</v>
      </c>
      <c r="C63" s="67" t="s">
        <v>245</v>
      </c>
      <c r="D63" s="67"/>
      <c r="E63" s="67"/>
      <c r="F63" s="86">
        <f>SUM(F64)</f>
        <v>950</v>
      </c>
      <c r="G63" s="29"/>
      <c r="H63" s="29"/>
      <c r="I63" s="70">
        <f t="shared" si="1"/>
        <v>950</v>
      </c>
    </row>
    <row r="64" spans="2:9" ht="32.25" hidden="1" customHeight="1">
      <c r="B64" s="272" t="s">
        <v>375</v>
      </c>
      <c r="C64" s="69" t="s">
        <v>388</v>
      </c>
      <c r="D64" s="67"/>
      <c r="E64" s="67"/>
      <c r="F64" s="70">
        <f>SUM(F65)</f>
        <v>950</v>
      </c>
      <c r="G64" s="29"/>
      <c r="H64" s="29"/>
      <c r="I64" s="70">
        <f t="shared" si="1"/>
        <v>950</v>
      </c>
    </row>
    <row r="65" spans="2:9" ht="42" hidden="1" customHeight="1">
      <c r="B65" s="267" t="s">
        <v>726</v>
      </c>
      <c r="C65" s="69" t="s">
        <v>389</v>
      </c>
      <c r="D65" s="69"/>
      <c r="E65" s="69"/>
      <c r="F65" s="70">
        <f>SUM(F66)</f>
        <v>950</v>
      </c>
      <c r="G65" s="29"/>
      <c r="H65" s="29"/>
      <c r="I65" s="70">
        <f t="shared" si="1"/>
        <v>950</v>
      </c>
    </row>
    <row r="66" spans="2:9" ht="43.5" hidden="1" customHeight="1">
      <c r="B66" s="266" t="s">
        <v>192</v>
      </c>
      <c r="C66" s="69" t="s">
        <v>389</v>
      </c>
      <c r="D66" s="69" t="s">
        <v>54</v>
      </c>
      <c r="E66" s="69" t="s">
        <v>191</v>
      </c>
      <c r="F66" s="70">
        <v>950</v>
      </c>
      <c r="G66" s="29"/>
      <c r="H66" s="29"/>
      <c r="I66" s="70">
        <f t="shared" si="1"/>
        <v>950</v>
      </c>
    </row>
    <row r="67" spans="2:9" ht="42.75" customHeight="1">
      <c r="B67" s="269" t="s">
        <v>710</v>
      </c>
      <c r="C67" s="67" t="s">
        <v>246</v>
      </c>
      <c r="D67" s="67"/>
      <c r="E67" s="67"/>
      <c r="F67" s="86">
        <f>SUM(F68)</f>
        <v>55</v>
      </c>
      <c r="G67" s="29"/>
      <c r="H67" s="29"/>
      <c r="I67" s="70">
        <f t="shared" si="1"/>
        <v>55</v>
      </c>
    </row>
    <row r="68" spans="2:9" ht="38.25" hidden="1" customHeight="1">
      <c r="B68" s="272" t="s">
        <v>374</v>
      </c>
      <c r="C68" s="69" t="s">
        <v>390</v>
      </c>
      <c r="D68" s="67"/>
      <c r="E68" s="67"/>
      <c r="F68" s="70">
        <f>SUM(F69)</f>
        <v>55</v>
      </c>
      <c r="G68" s="29"/>
      <c r="H68" s="29"/>
      <c r="I68" s="70">
        <f t="shared" si="1"/>
        <v>55</v>
      </c>
    </row>
    <row r="69" spans="2:9" ht="42.75" hidden="1" customHeight="1">
      <c r="B69" s="267" t="s">
        <v>727</v>
      </c>
      <c r="C69" s="69" t="s">
        <v>391</v>
      </c>
      <c r="D69" s="69"/>
      <c r="E69" s="69"/>
      <c r="F69" s="70">
        <f>SUM(F70)</f>
        <v>55</v>
      </c>
      <c r="G69" s="29"/>
      <c r="H69" s="29"/>
      <c r="I69" s="70">
        <f t="shared" si="1"/>
        <v>55</v>
      </c>
    </row>
    <row r="70" spans="2:9" ht="32.25" hidden="1" customHeight="1">
      <c r="B70" s="266" t="s">
        <v>192</v>
      </c>
      <c r="C70" s="69" t="s">
        <v>391</v>
      </c>
      <c r="D70" s="69" t="s">
        <v>54</v>
      </c>
      <c r="E70" s="69" t="s">
        <v>547</v>
      </c>
      <c r="F70" s="70">
        <v>55</v>
      </c>
      <c r="G70" s="29"/>
      <c r="H70" s="29"/>
      <c r="I70" s="70">
        <f t="shared" si="1"/>
        <v>55</v>
      </c>
    </row>
    <row r="71" spans="2:9" ht="48" customHeight="1">
      <c r="B71" s="269" t="s">
        <v>728</v>
      </c>
      <c r="C71" s="67" t="s">
        <v>371</v>
      </c>
      <c r="D71" s="67"/>
      <c r="E71" s="67"/>
      <c r="F71" s="86">
        <f>SUM(F72)</f>
        <v>120</v>
      </c>
      <c r="G71" s="29"/>
      <c r="H71" s="29"/>
      <c r="I71" s="70">
        <f t="shared" si="1"/>
        <v>120</v>
      </c>
    </row>
    <row r="72" spans="2:9" ht="50.25" hidden="1" customHeight="1">
      <c r="B72" s="272" t="s">
        <v>376</v>
      </c>
      <c r="C72" s="69" t="s">
        <v>448</v>
      </c>
      <c r="D72" s="67"/>
      <c r="E72" s="67"/>
      <c r="F72" s="70">
        <f>SUM(F73)</f>
        <v>120</v>
      </c>
      <c r="G72" s="29"/>
      <c r="H72" s="29"/>
      <c r="I72" s="70">
        <f t="shared" si="1"/>
        <v>120</v>
      </c>
    </row>
    <row r="73" spans="2:9" ht="50.25" hidden="1" customHeight="1">
      <c r="B73" s="267" t="s">
        <v>723</v>
      </c>
      <c r="C73" s="69" t="s">
        <v>443</v>
      </c>
      <c r="D73" s="69"/>
      <c r="E73" s="69"/>
      <c r="F73" s="70">
        <f>SUM(F74)</f>
        <v>120</v>
      </c>
      <c r="G73" s="29"/>
      <c r="H73" s="29"/>
      <c r="I73" s="70">
        <f t="shared" si="1"/>
        <v>120</v>
      </c>
    </row>
    <row r="74" spans="2:9" ht="36" hidden="1" customHeight="1">
      <c r="B74" s="266" t="s">
        <v>192</v>
      </c>
      <c r="C74" s="69" t="s">
        <v>443</v>
      </c>
      <c r="D74" s="69" t="s">
        <v>54</v>
      </c>
      <c r="E74" s="69" t="s">
        <v>547</v>
      </c>
      <c r="F74" s="70">
        <v>120</v>
      </c>
      <c r="G74" s="29"/>
      <c r="H74" s="29"/>
      <c r="I74" s="70">
        <f t="shared" si="1"/>
        <v>120</v>
      </c>
    </row>
    <row r="75" spans="2:9" ht="38.25" customHeight="1">
      <c r="B75" s="269" t="s">
        <v>724</v>
      </c>
      <c r="C75" s="67" t="s">
        <v>248</v>
      </c>
      <c r="D75" s="67"/>
      <c r="E75" s="67"/>
      <c r="F75" s="86">
        <f>SUM(F76)</f>
        <v>100</v>
      </c>
      <c r="G75" s="29"/>
      <c r="H75" s="29"/>
      <c r="I75" s="70">
        <f t="shared" ref="I75:I141" si="7">F75+G75</f>
        <v>100</v>
      </c>
    </row>
    <row r="76" spans="2:9" ht="52.5" hidden="1" customHeight="1">
      <c r="B76" s="272" t="s">
        <v>377</v>
      </c>
      <c r="C76" s="69" t="s">
        <v>392</v>
      </c>
      <c r="D76" s="67"/>
      <c r="E76" s="67"/>
      <c r="F76" s="70">
        <f>SUM(F77)</f>
        <v>100</v>
      </c>
      <c r="G76" s="29"/>
      <c r="H76" s="29"/>
      <c r="I76" s="70">
        <f t="shared" si="7"/>
        <v>100</v>
      </c>
    </row>
    <row r="77" spans="2:9" ht="42" hidden="1" customHeight="1">
      <c r="B77" s="267" t="s">
        <v>725</v>
      </c>
      <c r="C77" s="69" t="s">
        <v>393</v>
      </c>
      <c r="D77" s="69"/>
      <c r="E77" s="69"/>
      <c r="F77" s="70">
        <f>SUM(F78)</f>
        <v>100</v>
      </c>
      <c r="G77" s="29"/>
      <c r="H77" s="29"/>
      <c r="I77" s="70">
        <f t="shared" si="7"/>
        <v>100</v>
      </c>
    </row>
    <row r="78" spans="2:9" ht="36.75" hidden="1" customHeight="1">
      <c r="B78" s="266" t="s">
        <v>192</v>
      </c>
      <c r="C78" s="69" t="s">
        <v>393</v>
      </c>
      <c r="D78" s="69" t="s">
        <v>54</v>
      </c>
      <c r="E78" s="69" t="s">
        <v>547</v>
      </c>
      <c r="F78" s="70">
        <v>100</v>
      </c>
      <c r="G78" s="29"/>
      <c r="H78" s="29"/>
      <c r="I78" s="70">
        <f t="shared" si="7"/>
        <v>100</v>
      </c>
    </row>
    <row r="79" spans="2:9" ht="47.25" customHeight="1">
      <c r="B79" s="265" t="s">
        <v>686</v>
      </c>
      <c r="C79" s="67" t="s">
        <v>261</v>
      </c>
      <c r="D79" s="67"/>
      <c r="E79" s="69"/>
      <c r="F79" s="86">
        <f>SUM(F81)</f>
        <v>5996</v>
      </c>
      <c r="G79" s="29"/>
      <c r="H79" s="29"/>
      <c r="I79" s="70">
        <f t="shared" si="7"/>
        <v>5996</v>
      </c>
    </row>
    <row r="80" spans="2:9" ht="39" hidden="1" customHeight="1">
      <c r="B80" s="272" t="s">
        <v>379</v>
      </c>
      <c r="C80" s="69" t="s">
        <v>386</v>
      </c>
      <c r="D80" s="69"/>
      <c r="E80" s="69"/>
      <c r="F80" s="70">
        <f>SUM(F81)</f>
        <v>5996</v>
      </c>
      <c r="G80" s="29"/>
      <c r="H80" s="29"/>
      <c r="I80" s="70">
        <f t="shared" si="7"/>
        <v>5996</v>
      </c>
    </row>
    <row r="81" spans="2:9" ht="35.25" hidden="1" customHeight="1">
      <c r="B81" s="55" t="s">
        <v>178</v>
      </c>
      <c r="C81" s="69" t="s">
        <v>387</v>
      </c>
      <c r="D81" s="69"/>
      <c r="E81" s="69"/>
      <c r="F81" s="70">
        <f>SUM(F82)</f>
        <v>5996</v>
      </c>
      <c r="G81" s="29"/>
      <c r="H81" s="29"/>
      <c r="I81" s="70">
        <f t="shared" si="7"/>
        <v>5996</v>
      </c>
    </row>
    <row r="82" spans="2:9" ht="38.25" hidden="1" customHeight="1">
      <c r="B82" s="130" t="s">
        <v>158</v>
      </c>
      <c r="C82" s="69" t="s">
        <v>387</v>
      </c>
      <c r="D82" s="69" t="s">
        <v>159</v>
      </c>
      <c r="E82" s="69"/>
      <c r="F82" s="70">
        <f>SUM(F83)</f>
        <v>5996</v>
      </c>
      <c r="G82" s="29"/>
      <c r="H82" s="29"/>
      <c r="I82" s="70">
        <f t="shared" si="7"/>
        <v>5996</v>
      </c>
    </row>
    <row r="83" spans="2:9" ht="37.5" hidden="1" customHeight="1">
      <c r="B83" s="130" t="s">
        <v>150</v>
      </c>
      <c r="C83" s="69" t="s">
        <v>387</v>
      </c>
      <c r="D83" s="69" t="s">
        <v>193</v>
      </c>
      <c r="E83" s="69"/>
      <c r="F83" s="70">
        <f>SUM(F84:F85)</f>
        <v>5996</v>
      </c>
      <c r="G83" s="29"/>
      <c r="H83" s="29"/>
      <c r="I83" s="70">
        <f t="shared" si="7"/>
        <v>5996</v>
      </c>
    </row>
    <row r="84" spans="2:9" ht="24" hidden="1" customHeight="1">
      <c r="B84" s="63" t="s">
        <v>146</v>
      </c>
      <c r="C84" s="69" t="s">
        <v>387</v>
      </c>
      <c r="D84" s="69" t="s">
        <v>193</v>
      </c>
      <c r="E84" s="69" t="s">
        <v>143</v>
      </c>
      <c r="F84" s="70">
        <v>4588</v>
      </c>
      <c r="G84" s="29"/>
      <c r="H84" s="29"/>
      <c r="I84" s="70">
        <f t="shared" si="7"/>
        <v>4588</v>
      </c>
    </row>
    <row r="85" spans="2:9" ht="32.25" hidden="1" customHeight="1">
      <c r="B85" s="63" t="s">
        <v>192</v>
      </c>
      <c r="C85" s="69" t="s">
        <v>387</v>
      </c>
      <c r="D85" s="74" t="s">
        <v>193</v>
      </c>
      <c r="E85" s="74" t="s">
        <v>191</v>
      </c>
      <c r="F85" s="89">
        <v>1408</v>
      </c>
      <c r="G85" s="29"/>
      <c r="H85" s="29"/>
      <c r="I85" s="70">
        <f t="shared" si="7"/>
        <v>1408</v>
      </c>
    </row>
    <row r="86" spans="2:9" ht="40.5" customHeight="1">
      <c r="B86" s="265" t="s">
        <v>692</v>
      </c>
      <c r="C86" s="67" t="s">
        <v>265</v>
      </c>
      <c r="D86" s="67"/>
      <c r="E86" s="69"/>
      <c r="F86" s="86">
        <f>F87+F93+F102+F108+F115+F119</f>
        <v>471872.4</v>
      </c>
      <c r="G86" s="86">
        <f t="shared" ref="G86:I86" si="8">G87+G93+G102+G108+G115+G119</f>
        <v>34014.315999999999</v>
      </c>
      <c r="H86" s="86">
        <f>H87+H93</f>
        <v>13348.5</v>
      </c>
      <c r="I86" s="86">
        <f>F86+G86+H86</f>
        <v>519235.21600000001</v>
      </c>
    </row>
    <row r="87" spans="2:9" ht="30" customHeight="1">
      <c r="B87" s="271" t="s">
        <v>14</v>
      </c>
      <c r="C87" s="67" t="s">
        <v>266</v>
      </c>
      <c r="D87" s="67"/>
      <c r="E87" s="67"/>
      <c r="F87" s="86">
        <f>F88</f>
        <v>158631</v>
      </c>
      <c r="G87" s="29"/>
      <c r="H87" s="134">
        <f>H88</f>
        <v>3824.5</v>
      </c>
      <c r="I87" s="86">
        <f t="shared" ref="I87:I98" si="9">I88+I94+I103+I109+I116+I120+H87</f>
        <v>480368.23199999996</v>
      </c>
    </row>
    <row r="88" spans="2:9" ht="31.5" customHeight="1">
      <c r="B88" s="55" t="s">
        <v>384</v>
      </c>
      <c r="C88" s="67" t="s">
        <v>407</v>
      </c>
      <c r="D88" s="67"/>
      <c r="E88" s="67"/>
      <c r="F88" s="86">
        <f>F89+F91</f>
        <v>158631</v>
      </c>
      <c r="G88" s="29"/>
      <c r="H88" s="134">
        <f>H92</f>
        <v>3824.5</v>
      </c>
      <c r="I88" s="86">
        <f>F88+G88+H88</f>
        <v>162455.5</v>
      </c>
    </row>
    <row r="89" spans="2:9" ht="67.5" customHeight="1">
      <c r="B89" s="55" t="s">
        <v>274</v>
      </c>
      <c r="C89" s="69" t="s">
        <v>408</v>
      </c>
      <c r="D89" s="69" t="s">
        <v>335</v>
      </c>
      <c r="E89" s="67"/>
      <c r="F89" s="70">
        <f>F90</f>
        <v>90788</v>
      </c>
      <c r="G89" s="29"/>
      <c r="H89" s="29"/>
      <c r="I89" s="86">
        <f t="shared" si="9"/>
        <v>824622.38</v>
      </c>
    </row>
    <row r="90" spans="2:9" ht="26.25" customHeight="1">
      <c r="B90" s="63" t="s">
        <v>530</v>
      </c>
      <c r="C90" s="69" t="s">
        <v>408</v>
      </c>
      <c r="D90" s="69" t="s">
        <v>335</v>
      </c>
      <c r="E90" s="69" t="s">
        <v>539</v>
      </c>
      <c r="F90" s="70">
        <v>90788</v>
      </c>
      <c r="G90" s="29"/>
      <c r="H90" s="29"/>
      <c r="I90" s="86">
        <f t="shared" si="9"/>
        <v>630602.26399999997</v>
      </c>
    </row>
    <row r="91" spans="2:9" ht="38.25" customHeight="1">
      <c r="B91" s="55" t="s">
        <v>338</v>
      </c>
      <c r="C91" s="69" t="s">
        <v>519</v>
      </c>
      <c r="D91" s="69"/>
      <c r="E91" s="69"/>
      <c r="F91" s="70">
        <f>F92</f>
        <v>67843</v>
      </c>
      <c r="G91" s="29"/>
      <c r="H91" s="29">
        <f>H92</f>
        <v>3824.5</v>
      </c>
      <c r="I91" s="86">
        <f t="shared" si="9"/>
        <v>473519.94799999997</v>
      </c>
    </row>
    <row r="92" spans="2:9" ht="27.75" customHeight="1">
      <c r="B92" s="63" t="s">
        <v>530</v>
      </c>
      <c r="C92" s="69" t="s">
        <v>453</v>
      </c>
      <c r="D92" s="69" t="s">
        <v>335</v>
      </c>
      <c r="E92" s="69" t="s">
        <v>539</v>
      </c>
      <c r="F92" s="114">
        <v>67843</v>
      </c>
      <c r="G92" s="29"/>
      <c r="H92" s="29">
        <v>3824.5</v>
      </c>
      <c r="I92" s="86">
        <f t="shared" si="9"/>
        <v>358238.13199999998</v>
      </c>
    </row>
    <row r="93" spans="2:9" ht="27" customHeight="1">
      <c r="B93" s="270" t="s">
        <v>201</v>
      </c>
      <c r="C93" s="67" t="s">
        <v>345</v>
      </c>
      <c r="D93" s="67"/>
      <c r="E93" s="67"/>
      <c r="F93" s="86">
        <f>F94</f>
        <v>262646</v>
      </c>
      <c r="G93" s="91">
        <f>G94+G99</f>
        <v>34014.315999999999</v>
      </c>
      <c r="H93" s="91">
        <f>H98</f>
        <v>9524</v>
      </c>
      <c r="I93" s="86">
        <f>F93+G93+H93</f>
        <v>306184.31599999999</v>
      </c>
    </row>
    <row r="94" spans="2:9" ht="44.25" customHeight="1">
      <c r="B94" s="55" t="s">
        <v>385</v>
      </c>
      <c r="C94" s="69" t="s">
        <v>410</v>
      </c>
      <c r="D94" s="67"/>
      <c r="E94" s="67"/>
      <c r="F94" s="70">
        <f>SUM(F95,F97)</f>
        <v>262646</v>
      </c>
      <c r="G94" s="29"/>
      <c r="H94" s="29"/>
      <c r="I94" s="86">
        <f t="shared" si="9"/>
        <v>263492.83199999994</v>
      </c>
    </row>
    <row r="95" spans="2:9" ht="91.5" customHeight="1">
      <c r="B95" s="55" t="s">
        <v>275</v>
      </c>
      <c r="C95" s="69" t="s">
        <v>411</v>
      </c>
      <c r="D95" s="69" t="s">
        <v>336</v>
      </c>
      <c r="E95" s="67"/>
      <c r="F95" s="70">
        <f>SUM(F96:F96)</f>
        <v>165851</v>
      </c>
      <c r="G95" s="29"/>
      <c r="H95" s="29"/>
      <c r="I95" s="86">
        <f t="shared" si="9"/>
        <v>211564.11599999998</v>
      </c>
    </row>
    <row r="96" spans="2:9" ht="23.25" customHeight="1">
      <c r="B96" s="63" t="s">
        <v>530</v>
      </c>
      <c r="C96" s="69" t="s">
        <v>411</v>
      </c>
      <c r="D96" s="69" t="s">
        <v>336</v>
      </c>
      <c r="E96" s="69" t="s">
        <v>539</v>
      </c>
      <c r="F96" s="70">
        <v>165851</v>
      </c>
      <c r="G96" s="29"/>
      <c r="H96" s="29"/>
      <c r="I96" s="86">
        <f t="shared" si="9"/>
        <v>162318.71599999999</v>
      </c>
    </row>
    <row r="97" spans="2:9" ht="42" customHeight="1">
      <c r="B97" s="55" t="s">
        <v>276</v>
      </c>
      <c r="C97" s="69" t="s">
        <v>412</v>
      </c>
      <c r="D97" s="69" t="s">
        <v>336</v>
      </c>
      <c r="E97" s="69"/>
      <c r="F97" s="70">
        <f>SUM(F98)</f>
        <v>96795</v>
      </c>
      <c r="G97" s="29"/>
      <c r="H97" s="29"/>
      <c r="I97" s="86">
        <f t="shared" si="9"/>
        <v>113073.31599999999</v>
      </c>
    </row>
    <row r="98" spans="2:9" ht="22.5" customHeight="1">
      <c r="B98" s="63" t="s">
        <v>530</v>
      </c>
      <c r="C98" s="69" t="s">
        <v>412</v>
      </c>
      <c r="D98" s="69" t="s">
        <v>336</v>
      </c>
      <c r="E98" s="69" t="s">
        <v>539</v>
      </c>
      <c r="F98" s="114">
        <v>96795</v>
      </c>
      <c r="G98" s="29"/>
      <c r="H98" s="29">
        <v>9524</v>
      </c>
      <c r="I98" s="86">
        <f t="shared" si="9"/>
        <v>82528.315999999992</v>
      </c>
    </row>
    <row r="99" spans="2:9" ht="22.5" customHeight="1">
      <c r="B99" s="266" t="s">
        <v>753</v>
      </c>
      <c r="C99" s="69" t="s">
        <v>754</v>
      </c>
      <c r="D99" s="69" t="s">
        <v>336</v>
      </c>
      <c r="E99" s="69"/>
      <c r="F99" s="114"/>
      <c r="G99" s="91">
        <f>G100+G101</f>
        <v>34014.315999999999</v>
      </c>
      <c r="H99" s="91"/>
      <c r="I99" s="86">
        <f t="shared" si="7"/>
        <v>34014.315999999999</v>
      </c>
    </row>
    <row r="100" spans="2:9" ht="29.25" customHeight="1">
      <c r="B100" s="24" t="s">
        <v>755</v>
      </c>
      <c r="C100" s="69" t="s">
        <v>756</v>
      </c>
      <c r="D100" s="69" t="s">
        <v>336</v>
      </c>
      <c r="E100" s="69" t="s">
        <v>606</v>
      </c>
      <c r="F100" s="114"/>
      <c r="G100" s="92">
        <v>17577</v>
      </c>
      <c r="H100" s="92"/>
      <c r="I100" s="70">
        <f t="shared" si="7"/>
        <v>17577</v>
      </c>
    </row>
    <row r="101" spans="2:9" ht="29.25" customHeight="1">
      <c r="B101" s="24" t="s">
        <v>757</v>
      </c>
      <c r="C101" s="69" t="s">
        <v>758</v>
      </c>
      <c r="D101" s="69" t="s">
        <v>336</v>
      </c>
      <c r="E101" s="69" t="s">
        <v>606</v>
      </c>
      <c r="F101" s="114"/>
      <c r="G101" s="92">
        <v>16437.315999999999</v>
      </c>
      <c r="H101" s="92"/>
      <c r="I101" s="70">
        <f t="shared" si="7"/>
        <v>16437.315999999999</v>
      </c>
    </row>
    <row r="102" spans="2:9" ht="35.25" customHeight="1">
      <c r="B102" s="264" t="s">
        <v>202</v>
      </c>
      <c r="C102" s="67" t="s">
        <v>346</v>
      </c>
      <c r="D102" s="67"/>
      <c r="E102" s="67"/>
      <c r="F102" s="86">
        <f>SUM(F103)</f>
        <v>38284</v>
      </c>
      <c r="G102" s="29"/>
      <c r="H102" s="29"/>
      <c r="I102" s="86">
        <f t="shared" si="7"/>
        <v>38284</v>
      </c>
    </row>
    <row r="103" spans="2:9" ht="30" customHeight="1">
      <c r="B103" s="63" t="s">
        <v>373</v>
      </c>
      <c r="C103" s="69" t="s">
        <v>413</v>
      </c>
      <c r="D103" s="69"/>
      <c r="E103" s="69"/>
      <c r="F103" s="70">
        <f>F104+F106</f>
        <v>38284</v>
      </c>
      <c r="G103" s="29"/>
      <c r="H103" s="29"/>
      <c r="I103" s="70">
        <f t="shared" si="7"/>
        <v>38284</v>
      </c>
    </row>
    <row r="104" spans="2:9" ht="32.25" customHeight="1">
      <c r="B104" s="55" t="s">
        <v>542</v>
      </c>
      <c r="C104" s="69" t="s">
        <v>414</v>
      </c>
      <c r="D104" s="69" t="s">
        <v>467</v>
      </c>
      <c r="E104" s="69"/>
      <c r="F104" s="70">
        <f>F105</f>
        <v>19390</v>
      </c>
      <c r="G104" s="29"/>
      <c r="H104" s="29"/>
      <c r="I104" s="70">
        <f t="shared" si="7"/>
        <v>19390</v>
      </c>
    </row>
    <row r="105" spans="2:9" ht="25.5" customHeight="1">
      <c r="B105" s="63" t="s">
        <v>530</v>
      </c>
      <c r="C105" s="69" t="s">
        <v>414</v>
      </c>
      <c r="D105" s="69" t="s">
        <v>467</v>
      </c>
      <c r="E105" s="69" t="s">
        <v>539</v>
      </c>
      <c r="F105" s="70">
        <v>19390</v>
      </c>
      <c r="G105" s="29"/>
      <c r="H105" s="29"/>
      <c r="I105" s="70">
        <f t="shared" si="7"/>
        <v>19390</v>
      </c>
    </row>
    <row r="106" spans="2:9" ht="33" customHeight="1">
      <c r="B106" s="55" t="s">
        <v>541</v>
      </c>
      <c r="C106" s="69" t="s">
        <v>414</v>
      </c>
      <c r="D106" s="69" t="s">
        <v>467</v>
      </c>
      <c r="E106" s="69"/>
      <c r="F106" s="70">
        <f>F107</f>
        <v>18894</v>
      </c>
      <c r="G106" s="29"/>
      <c r="H106" s="29"/>
      <c r="I106" s="70">
        <f t="shared" si="7"/>
        <v>18894</v>
      </c>
    </row>
    <row r="107" spans="2:9" ht="27.75" customHeight="1">
      <c r="B107" s="63" t="s">
        <v>530</v>
      </c>
      <c r="C107" s="69" t="s">
        <v>540</v>
      </c>
      <c r="D107" s="69" t="s">
        <v>467</v>
      </c>
      <c r="E107" s="69" t="s">
        <v>539</v>
      </c>
      <c r="F107" s="70">
        <v>18894</v>
      </c>
      <c r="G107" s="29"/>
      <c r="H107" s="29"/>
      <c r="I107" s="70">
        <f t="shared" si="7"/>
        <v>18894</v>
      </c>
    </row>
    <row r="108" spans="2:9" ht="24">
      <c r="B108" s="264" t="s">
        <v>693</v>
      </c>
      <c r="C108" s="67" t="s">
        <v>348</v>
      </c>
      <c r="D108" s="67"/>
      <c r="E108" s="67"/>
      <c r="F108" s="86">
        <f>SUM(F110)</f>
        <v>8125</v>
      </c>
      <c r="G108" s="29"/>
      <c r="H108" s="29"/>
      <c r="I108" s="70">
        <f t="shared" si="7"/>
        <v>8125</v>
      </c>
    </row>
    <row r="109" spans="2:9" ht="33" customHeight="1">
      <c r="B109" s="63" t="s">
        <v>417</v>
      </c>
      <c r="C109" s="69" t="s">
        <v>447</v>
      </c>
      <c r="D109" s="69"/>
      <c r="E109" s="69"/>
      <c r="F109" s="70">
        <f>SUM(F110)</f>
        <v>8125</v>
      </c>
      <c r="G109" s="29"/>
      <c r="H109" s="29"/>
      <c r="I109" s="70">
        <f t="shared" si="7"/>
        <v>8125</v>
      </c>
    </row>
    <row r="110" spans="2:9" ht="47.25" customHeight="1">
      <c r="B110" s="63" t="s">
        <v>520</v>
      </c>
      <c r="C110" s="69" t="s">
        <v>418</v>
      </c>
      <c r="D110" s="69"/>
      <c r="E110" s="69"/>
      <c r="F110" s="70">
        <f>SUM(F113:F114)</f>
        <v>8125</v>
      </c>
      <c r="G110" s="29"/>
      <c r="H110" s="29"/>
      <c r="I110" s="70">
        <f t="shared" si="7"/>
        <v>8125</v>
      </c>
    </row>
    <row r="111" spans="2:9" ht="23.25" customHeight="1">
      <c r="B111" s="130" t="s">
        <v>163</v>
      </c>
      <c r="C111" s="69" t="s">
        <v>349</v>
      </c>
      <c r="D111" s="69" t="s">
        <v>162</v>
      </c>
      <c r="E111" s="69"/>
      <c r="F111" s="70">
        <f>SUM(F112)</f>
        <v>8125</v>
      </c>
      <c r="G111" s="29"/>
      <c r="H111" s="29"/>
      <c r="I111" s="70">
        <f t="shared" si="7"/>
        <v>8125</v>
      </c>
    </row>
    <row r="112" spans="2:9" ht="24" customHeight="1">
      <c r="B112" s="63" t="s">
        <v>77</v>
      </c>
      <c r="C112" s="69" t="s">
        <v>349</v>
      </c>
      <c r="D112" s="69" t="s">
        <v>53</v>
      </c>
      <c r="E112" s="69"/>
      <c r="F112" s="70">
        <f>SUM(F113:F114)</f>
        <v>8125</v>
      </c>
      <c r="G112" s="29"/>
      <c r="H112" s="29"/>
      <c r="I112" s="70">
        <f t="shared" si="7"/>
        <v>8125</v>
      </c>
    </row>
    <row r="113" spans="2:9" ht="20.25" customHeight="1">
      <c r="B113" s="55" t="s">
        <v>146</v>
      </c>
      <c r="C113" s="69" t="s">
        <v>349</v>
      </c>
      <c r="D113" s="69" t="s">
        <v>53</v>
      </c>
      <c r="E113" s="69" t="s">
        <v>143</v>
      </c>
      <c r="F113" s="70">
        <v>6035</v>
      </c>
      <c r="G113" s="29"/>
      <c r="H113" s="29"/>
      <c r="I113" s="70">
        <f t="shared" si="7"/>
        <v>6035</v>
      </c>
    </row>
    <row r="114" spans="2:9" ht="30" customHeight="1">
      <c r="B114" s="63" t="s">
        <v>192</v>
      </c>
      <c r="C114" s="69" t="s">
        <v>349</v>
      </c>
      <c r="D114" s="69" t="s">
        <v>53</v>
      </c>
      <c r="E114" s="69" t="s">
        <v>191</v>
      </c>
      <c r="F114" s="70">
        <v>2090</v>
      </c>
      <c r="G114" s="29"/>
      <c r="H114" s="29"/>
      <c r="I114" s="70">
        <f t="shared" si="7"/>
        <v>2090</v>
      </c>
    </row>
    <row r="115" spans="2:9" ht="20.25" customHeight="1">
      <c r="B115" s="273" t="s">
        <v>12</v>
      </c>
      <c r="C115" s="67" t="s">
        <v>359</v>
      </c>
      <c r="D115" s="67" t="s">
        <v>98</v>
      </c>
      <c r="E115" s="67"/>
      <c r="F115" s="86">
        <f>SUM(F117)</f>
        <v>786.4</v>
      </c>
      <c r="G115" s="29"/>
      <c r="H115" s="29"/>
      <c r="I115" s="70">
        <f t="shared" si="7"/>
        <v>786.4</v>
      </c>
    </row>
    <row r="116" spans="2:9" ht="30.75" customHeight="1">
      <c r="B116" s="24" t="s">
        <v>426</v>
      </c>
      <c r="C116" s="69" t="s">
        <v>427</v>
      </c>
      <c r="D116" s="69" t="s">
        <v>98</v>
      </c>
      <c r="E116" s="69"/>
      <c r="F116" s="70">
        <f>F117</f>
        <v>786.4</v>
      </c>
      <c r="G116" s="29"/>
      <c r="H116" s="29"/>
      <c r="I116" s="70">
        <f t="shared" si="7"/>
        <v>786.4</v>
      </c>
    </row>
    <row r="117" spans="2:9" ht="66" customHeight="1">
      <c r="B117" s="63" t="s">
        <v>3</v>
      </c>
      <c r="C117" s="69" t="s">
        <v>428</v>
      </c>
      <c r="D117" s="69" t="s">
        <v>98</v>
      </c>
      <c r="E117" s="69"/>
      <c r="F117" s="70">
        <f>SUM(F118)</f>
        <v>786.4</v>
      </c>
      <c r="G117" s="29"/>
      <c r="H117" s="29"/>
      <c r="I117" s="70">
        <f t="shared" si="7"/>
        <v>786.4</v>
      </c>
    </row>
    <row r="118" spans="2:9" ht="33.75" customHeight="1">
      <c r="B118" s="63" t="s">
        <v>192</v>
      </c>
      <c r="C118" s="69" t="s">
        <v>428</v>
      </c>
      <c r="D118" s="69" t="s">
        <v>98</v>
      </c>
      <c r="E118" s="69" t="s">
        <v>191</v>
      </c>
      <c r="F118" s="70">
        <v>786.4</v>
      </c>
      <c r="G118" s="29"/>
      <c r="H118" s="29"/>
      <c r="I118" s="70">
        <f t="shared" si="7"/>
        <v>786.4</v>
      </c>
    </row>
    <row r="119" spans="2:9" ht="23.25" customHeight="1">
      <c r="B119" s="273" t="s">
        <v>39</v>
      </c>
      <c r="C119" s="67" t="s">
        <v>360</v>
      </c>
      <c r="D119" s="67" t="s">
        <v>93</v>
      </c>
      <c r="E119" s="67"/>
      <c r="F119" s="86">
        <f>SUM(F121)</f>
        <v>3400</v>
      </c>
      <c r="G119" s="29"/>
      <c r="H119" s="29"/>
      <c r="I119" s="70">
        <f t="shared" si="7"/>
        <v>3400</v>
      </c>
    </row>
    <row r="120" spans="2:9" ht="31.5" customHeight="1">
      <c r="B120" s="24" t="s">
        <v>426</v>
      </c>
      <c r="C120" s="69" t="s">
        <v>429</v>
      </c>
      <c r="D120" s="69" t="s">
        <v>93</v>
      </c>
      <c r="E120" s="69"/>
      <c r="F120" s="70">
        <f>SUM(F121)</f>
        <v>3400</v>
      </c>
      <c r="G120" s="29"/>
      <c r="H120" s="29"/>
      <c r="I120" s="70">
        <f t="shared" si="7"/>
        <v>3400</v>
      </c>
    </row>
    <row r="121" spans="2:9" ht="60.75" customHeight="1">
      <c r="B121" s="63" t="s">
        <v>279</v>
      </c>
      <c r="C121" s="69" t="s">
        <v>430</v>
      </c>
      <c r="D121" s="69" t="s">
        <v>93</v>
      </c>
      <c r="E121" s="67"/>
      <c r="F121" s="70">
        <f>SUM(F122)</f>
        <v>3400</v>
      </c>
      <c r="G121" s="29"/>
      <c r="H121" s="29"/>
      <c r="I121" s="70">
        <f t="shared" si="7"/>
        <v>3400</v>
      </c>
    </row>
    <row r="122" spans="2:9" ht="34.5" customHeight="1">
      <c r="B122" s="63" t="s">
        <v>284</v>
      </c>
      <c r="C122" s="69" t="s">
        <v>430</v>
      </c>
      <c r="D122" s="69" t="s">
        <v>93</v>
      </c>
      <c r="E122" s="69" t="s">
        <v>147</v>
      </c>
      <c r="F122" s="70">
        <v>3400</v>
      </c>
      <c r="G122" s="29"/>
      <c r="H122" s="29"/>
      <c r="I122" s="70">
        <f t="shared" si="7"/>
        <v>3400</v>
      </c>
    </row>
    <row r="123" spans="2:9" ht="39" customHeight="1">
      <c r="B123" s="273" t="s">
        <v>688</v>
      </c>
      <c r="C123" s="67" t="s">
        <v>361</v>
      </c>
      <c r="D123" s="66" t="s">
        <v>95</v>
      </c>
      <c r="E123" s="67"/>
      <c r="F123" s="86">
        <f>SUM(F124,F127)</f>
        <v>13590</v>
      </c>
      <c r="G123" s="29"/>
      <c r="H123" s="29"/>
      <c r="I123" s="70">
        <f t="shared" si="7"/>
        <v>13590</v>
      </c>
    </row>
    <row r="124" spans="2:9" ht="36" hidden="1" customHeight="1">
      <c r="B124" s="24" t="s">
        <v>415</v>
      </c>
      <c r="C124" s="69" t="s">
        <v>425</v>
      </c>
      <c r="D124" s="68" t="s">
        <v>95</v>
      </c>
      <c r="E124" s="69"/>
      <c r="F124" s="86">
        <f>F125</f>
        <v>600</v>
      </c>
      <c r="G124" s="29"/>
      <c r="H124" s="29"/>
      <c r="I124" s="70">
        <f t="shared" si="7"/>
        <v>600</v>
      </c>
    </row>
    <row r="125" spans="2:9" ht="22.5" hidden="1" customHeight="1">
      <c r="B125" s="63" t="s">
        <v>11</v>
      </c>
      <c r="C125" s="69" t="s">
        <v>416</v>
      </c>
      <c r="D125" s="68" t="s">
        <v>95</v>
      </c>
      <c r="E125" s="69"/>
      <c r="F125" s="70">
        <f>F126</f>
        <v>600</v>
      </c>
      <c r="G125" s="29"/>
      <c r="H125" s="29"/>
      <c r="I125" s="70">
        <f t="shared" si="7"/>
        <v>600</v>
      </c>
    </row>
    <row r="126" spans="2:9" ht="31.5" hidden="1" customHeight="1">
      <c r="B126" s="266" t="s">
        <v>192</v>
      </c>
      <c r="C126" s="69" t="s">
        <v>416</v>
      </c>
      <c r="D126" s="68" t="s">
        <v>95</v>
      </c>
      <c r="E126" s="69" t="s">
        <v>191</v>
      </c>
      <c r="F126" s="70">
        <v>600</v>
      </c>
      <c r="G126" s="29"/>
      <c r="H126" s="29"/>
      <c r="I126" s="70">
        <f t="shared" si="7"/>
        <v>600</v>
      </c>
    </row>
    <row r="127" spans="2:9" ht="33.75" hidden="1" customHeight="1">
      <c r="B127" s="130" t="s">
        <v>424</v>
      </c>
      <c r="C127" s="69" t="s">
        <v>454</v>
      </c>
      <c r="D127" s="68" t="s">
        <v>329</v>
      </c>
      <c r="E127" s="69"/>
      <c r="F127" s="70">
        <f>SUM(F128,F130,F132)</f>
        <v>12990</v>
      </c>
      <c r="G127" s="29"/>
      <c r="H127" s="29"/>
      <c r="I127" s="70">
        <f t="shared" si="7"/>
        <v>12990</v>
      </c>
    </row>
    <row r="128" spans="2:9" ht="27" hidden="1" customHeight="1">
      <c r="B128" s="274" t="s">
        <v>468</v>
      </c>
      <c r="C128" s="69" t="s">
        <v>455</v>
      </c>
      <c r="D128" s="69" t="s">
        <v>329</v>
      </c>
      <c r="E128" s="69"/>
      <c r="F128" s="70">
        <f>F129</f>
        <v>1450</v>
      </c>
      <c r="G128" s="29"/>
      <c r="H128" s="29"/>
      <c r="I128" s="70">
        <f t="shared" si="7"/>
        <v>1450</v>
      </c>
    </row>
    <row r="129" spans="2:9" ht="29.25" hidden="1" customHeight="1">
      <c r="B129" s="266" t="s">
        <v>192</v>
      </c>
      <c r="C129" s="69" t="s">
        <v>455</v>
      </c>
      <c r="D129" s="69" t="s">
        <v>329</v>
      </c>
      <c r="E129" s="69" t="s">
        <v>191</v>
      </c>
      <c r="F129" s="70">
        <v>1450</v>
      </c>
      <c r="G129" s="29"/>
      <c r="H129" s="29"/>
      <c r="I129" s="70">
        <f t="shared" si="7"/>
        <v>1450</v>
      </c>
    </row>
    <row r="130" spans="2:9" ht="30" hidden="1" customHeight="1">
      <c r="B130" s="274" t="s">
        <v>463</v>
      </c>
      <c r="C130" s="69" t="s">
        <v>456</v>
      </c>
      <c r="D130" s="69" t="s">
        <v>329</v>
      </c>
      <c r="E130" s="69"/>
      <c r="F130" s="70">
        <f>SUM(F131)</f>
        <v>1120</v>
      </c>
      <c r="G130" s="29"/>
      <c r="H130" s="29"/>
      <c r="I130" s="70">
        <f t="shared" si="7"/>
        <v>1120</v>
      </c>
    </row>
    <row r="131" spans="2:9" ht="29.25" hidden="1" customHeight="1">
      <c r="B131" s="63" t="s">
        <v>462</v>
      </c>
      <c r="C131" s="69" t="s">
        <v>456</v>
      </c>
      <c r="D131" s="68" t="s">
        <v>329</v>
      </c>
      <c r="E131" s="69" t="s">
        <v>460</v>
      </c>
      <c r="F131" s="70">
        <v>1120</v>
      </c>
      <c r="G131" s="29"/>
      <c r="H131" s="29"/>
      <c r="I131" s="70">
        <f t="shared" si="7"/>
        <v>1120</v>
      </c>
    </row>
    <row r="132" spans="2:9" ht="29.25" hidden="1" customHeight="1">
      <c r="B132" s="274" t="s">
        <v>483</v>
      </c>
      <c r="C132" s="69" t="s">
        <v>457</v>
      </c>
      <c r="D132" s="68" t="s">
        <v>329</v>
      </c>
      <c r="E132" s="69"/>
      <c r="F132" s="70">
        <f>F133</f>
        <v>10420</v>
      </c>
      <c r="G132" s="29"/>
      <c r="H132" s="29"/>
      <c r="I132" s="70">
        <f t="shared" si="7"/>
        <v>10420</v>
      </c>
    </row>
    <row r="133" spans="2:9" ht="33" hidden="1" customHeight="1">
      <c r="B133" s="63" t="s">
        <v>462</v>
      </c>
      <c r="C133" s="69" t="s">
        <v>457</v>
      </c>
      <c r="D133" s="68" t="s">
        <v>329</v>
      </c>
      <c r="E133" s="69" t="s">
        <v>460</v>
      </c>
      <c r="F133" s="70">
        <v>10420</v>
      </c>
      <c r="G133" s="29"/>
      <c r="H133" s="29"/>
      <c r="I133" s="70">
        <f t="shared" si="7"/>
        <v>10420</v>
      </c>
    </row>
    <row r="134" spans="2:9" ht="37.5" customHeight="1">
      <c r="B134" s="264" t="s">
        <v>695</v>
      </c>
      <c r="C134" s="67" t="s">
        <v>358</v>
      </c>
      <c r="D134" s="67"/>
      <c r="E134" s="67"/>
      <c r="F134" s="86">
        <f>F135+F140</f>
        <v>2381</v>
      </c>
      <c r="G134" s="86">
        <f>G135+G140</f>
        <v>661</v>
      </c>
      <c r="H134" s="86"/>
      <c r="I134" s="86">
        <f t="shared" si="7"/>
        <v>3042</v>
      </c>
    </row>
    <row r="135" spans="2:9" ht="30" customHeight="1">
      <c r="B135" s="63" t="s">
        <v>382</v>
      </c>
      <c r="C135" s="69" t="s">
        <v>420</v>
      </c>
      <c r="D135" s="67"/>
      <c r="E135" s="67"/>
      <c r="F135" s="70">
        <f>F136</f>
        <v>2381</v>
      </c>
      <c r="G135" s="70">
        <f>G136</f>
        <v>661</v>
      </c>
      <c r="H135" s="70"/>
      <c r="I135" s="70">
        <f t="shared" si="7"/>
        <v>3042</v>
      </c>
    </row>
    <row r="136" spans="2:9" ht="35.25" customHeight="1">
      <c r="B136" s="63" t="s">
        <v>13</v>
      </c>
      <c r="C136" s="69" t="s">
        <v>420</v>
      </c>
      <c r="D136" s="69"/>
      <c r="E136" s="67"/>
      <c r="F136" s="70">
        <f>SUM(F137)</f>
        <v>2381</v>
      </c>
      <c r="G136" s="70">
        <f>SUM(G137)</f>
        <v>661</v>
      </c>
      <c r="H136" s="70"/>
      <c r="I136" s="70">
        <f t="shared" si="7"/>
        <v>3042</v>
      </c>
    </row>
    <row r="137" spans="2:9" ht="28.5" customHeight="1">
      <c r="B137" s="63" t="s">
        <v>117</v>
      </c>
      <c r="C137" s="69" t="s">
        <v>563</v>
      </c>
      <c r="D137" s="69" t="s">
        <v>219</v>
      </c>
      <c r="E137" s="67"/>
      <c r="F137" s="70">
        <f>F138</f>
        <v>2381</v>
      </c>
      <c r="G137" s="70">
        <f t="shared" ref="G137:I137" si="10">G138</f>
        <v>661</v>
      </c>
      <c r="H137" s="70"/>
      <c r="I137" s="70">
        <f t="shared" si="10"/>
        <v>3042</v>
      </c>
    </row>
    <row r="138" spans="2:9" ht="28.5" customHeight="1">
      <c r="B138" s="63" t="s">
        <v>109</v>
      </c>
      <c r="C138" s="69" t="s">
        <v>563</v>
      </c>
      <c r="D138" s="69" t="s">
        <v>98</v>
      </c>
      <c r="E138" s="67"/>
      <c r="F138" s="70">
        <f>F139</f>
        <v>2381</v>
      </c>
      <c r="G138" s="70">
        <f>G139</f>
        <v>661</v>
      </c>
      <c r="H138" s="70"/>
      <c r="I138" s="70">
        <f t="shared" si="7"/>
        <v>3042</v>
      </c>
    </row>
    <row r="139" spans="2:9" ht="38.25" customHeight="1">
      <c r="B139" s="266" t="s">
        <v>151</v>
      </c>
      <c r="C139" s="69" t="s">
        <v>563</v>
      </c>
      <c r="D139" s="69" t="s">
        <v>98</v>
      </c>
      <c r="E139" s="69" t="s">
        <v>149</v>
      </c>
      <c r="F139" s="70">
        <v>2381</v>
      </c>
      <c r="G139" s="29">
        <v>661</v>
      </c>
      <c r="H139" s="29"/>
      <c r="I139" s="70">
        <f t="shared" si="7"/>
        <v>3042</v>
      </c>
    </row>
    <row r="140" spans="2:9" ht="38.25" customHeight="1">
      <c r="B140" s="21" t="s">
        <v>551</v>
      </c>
      <c r="C140" s="69" t="s">
        <v>633</v>
      </c>
      <c r="D140" s="69" t="s">
        <v>98</v>
      </c>
      <c r="E140" s="69" t="s">
        <v>149</v>
      </c>
      <c r="F140" s="70">
        <v>0</v>
      </c>
      <c r="G140" s="29"/>
      <c r="H140" s="29"/>
      <c r="I140" s="70">
        <f t="shared" si="7"/>
        <v>0</v>
      </c>
    </row>
    <row r="141" spans="2:9" ht="42" customHeight="1">
      <c r="B141" s="273" t="s">
        <v>705</v>
      </c>
      <c r="C141" s="67" t="s">
        <v>250</v>
      </c>
      <c r="D141" s="67"/>
      <c r="E141" s="118"/>
      <c r="F141" s="83">
        <f>SUM(F142)</f>
        <v>1000</v>
      </c>
      <c r="G141" s="29"/>
      <c r="H141" s="29"/>
      <c r="I141" s="70">
        <f t="shared" si="7"/>
        <v>1000</v>
      </c>
    </row>
    <row r="142" spans="2:9" ht="33.75" hidden="1" customHeight="1">
      <c r="B142" s="63" t="s">
        <v>380</v>
      </c>
      <c r="C142" s="69" t="s">
        <v>403</v>
      </c>
      <c r="D142" s="69"/>
      <c r="E142" s="81"/>
      <c r="F142" s="87">
        <f>SUM(F143)</f>
        <v>1000</v>
      </c>
      <c r="G142" s="29"/>
      <c r="H142" s="29"/>
      <c r="I142" s="70">
        <f t="shared" ref="I142:I205" si="11">F142+G142</f>
        <v>1000</v>
      </c>
    </row>
    <row r="143" spans="2:9" ht="42" hidden="1" customHeight="1">
      <c r="B143" s="24" t="s">
        <v>730</v>
      </c>
      <c r="C143" s="69" t="s">
        <v>404</v>
      </c>
      <c r="D143" s="69"/>
      <c r="E143" s="81"/>
      <c r="F143" s="87">
        <f>SUM(F144)</f>
        <v>1000</v>
      </c>
      <c r="G143" s="29"/>
      <c r="H143" s="29"/>
      <c r="I143" s="70">
        <f t="shared" si="11"/>
        <v>1000</v>
      </c>
    </row>
    <row r="144" spans="2:9" ht="30" hidden="1" customHeight="1">
      <c r="B144" s="63" t="s">
        <v>160</v>
      </c>
      <c r="C144" s="69" t="s">
        <v>404</v>
      </c>
      <c r="D144" s="74" t="s">
        <v>161</v>
      </c>
      <c r="E144" s="81"/>
      <c r="F144" s="87">
        <f>F145</f>
        <v>1000</v>
      </c>
      <c r="G144" s="29"/>
      <c r="H144" s="29"/>
      <c r="I144" s="70">
        <f t="shared" si="11"/>
        <v>1000</v>
      </c>
    </row>
    <row r="145" spans="2:9" ht="33" hidden="1" customHeight="1">
      <c r="B145" s="267" t="s">
        <v>51</v>
      </c>
      <c r="C145" s="69" t="s">
        <v>404</v>
      </c>
      <c r="D145" s="69" t="s">
        <v>308</v>
      </c>
      <c r="E145" s="81"/>
      <c r="F145" s="87">
        <f>F146</f>
        <v>1000</v>
      </c>
      <c r="G145" s="29"/>
      <c r="H145" s="29"/>
      <c r="I145" s="70">
        <f t="shared" si="11"/>
        <v>1000</v>
      </c>
    </row>
    <row r="146" spans="2:9" ht="31.5" hidden="1" customHeight="1">
      <c r="B146" s="266" t="s">
        <v>192</v>
      </c>
      <c r="C146" s="69" t="s">
        <v>404</v>
      </c>
      <c r="D146" s="69" t="s">
        <v>308</v>
      </c>
      <c r="E146" s="69" t="s">
        <v>191</v>
      </c>
      <c r="F146" s="70">
        <v>1000</v>
      </c>
      <c r="G146" s="29"/>
      <c r="H146" s="29"/>
      <c r="I146" s="70">
        <f t="shared" si="11"/>
        <v>1000</v>
      </c>
    </row>
    <row r="147" spans="2:9" ht="63.75" hidden="1" customHeight="1">
      <c r="B147" s="270" t="s">
        <v>491</v>
      </c>
      <c r="C147" s="67" t="s">
        <v>251</v>
      </c>
      <c r="D147" s="69"/>
      <c r="E147" s="69"/>
      <c r="F147" s="86">
        <v>0</v>
      </c>
      <c r="G147" s="29"/>
      <c r="H147" s="29"/>
      <c r="I147" s="70">
        <f t="shared" si="11"/>
        <v>0</v>
      </c>
    </row>
    <row r="148" spans="2:9" ht="36.75" hidden="1" customHeight="1">
      <c r="B148" s="265" t="s">
        <v>495</v>
      </c>
      <c r="C148" s="67" t="s">
        <v>492</v>
      </c>
      <c r="D148" s="67"/>
      <c r="E148" s="67"/>
      <c r="F148" s="86">
        <f>F149</f>
        <v>0</v>
      </c>
      <c r="G148" s="29"/>
      <c r="H148" s="29"/>
      <c r="I148" s="70">
        <f t="shared" si="11"/>
        <v>0</v>
      </c>
    </row>
    <row r="149" spans="2:9" ht="61.5" hidden="1" customHeight="1">
      <c r="B149" s="24" t="s">
        <v>496</v>
      </c>
      <c r="C149" s="69" t="s">
        <v>493</v>
      </c>
      <c r="D149" s="69"/>
      <c r="E149" s="69"/>
      <c r="F149" s="70">
        <v>0</v>
      </c>
      <c r="G149" s="29"/>
      <c r="H149" s="29"/>
      <c r="I149" s="70">
        <f t="shared" si="11"/>
        <v>0</v>
      </c>
    </row>
    <row r="150" spans="2:9" ht="48.75" hidden="1" customHeight="1">
      <c r="B150" s="266" t="s">
        <v>500</v>
      </c>
      <c r="C150" s="69" t="s">
        <v>494</v>
      </c>
      <c r="D150" s="69"/>
      <c r="E150" s="69"/>
      <c r="F150" s="70">
        <v>0</v>
      </c>
      <c r="G150" s="29"/>
      <c r="H150" s="29"/>
      <c r="I150" s="70">
        <f t="shared" si="11"/>
        <v>0</v>
      </c>
    </row>
    <row r="151" spans="2:9" ht="29.25" hidden="1" customHeight="1">
      <c r="B151" s="63" t="s">
        <v>117</v>
      </c>
      <c r="C151" s="69" t="s">
        <v>494</v>
      </c>
      <c r="D151" s="69" t="s">
        <v>219</v>
      </c>
      <c r="E151" s="69"/>
      <c r="F151" s="70">
        <f>F152</f>
        <v>0</v>
      </c>
      <c r="G151" s="29"/>
      <c r="H151" s="29"/>
      <c r="I151" s="70">
        <f t="shared" si="11"/>
        <v>0</v>
      </c>
    </row>
    <row r="152" spans="2:9" ht="21" hidden="1" customHeight="1">
      <c r="B152" s="63" t="s">
        <v>109</v>
      </c>
      <c r="C152" s="69" t="s">
        <v>494</v>
      </c>
      <c r="D152" s="69" t="s">
        <v>98</v>
      </c>
      <c r="E152" s="69"/>
      <c r="F152" s="70">
        <f>F153</f>
        <v>0</v>
      </c>
      <c r="G152" s="29"/>
      <c r="H152" s="29"/>
      <c r="I152" s="70">
        <f t="shared" si="11"/>
        <v>0</v>
      </c>
    </row>
    <row r="153" spans="2:9" ht="38.25" hidden="1" customHeight="1">
      <c r="B153" s="266" t="s">
        <v>151</v>
      </c>
      <c r="C153" s="69" t="s">
        <v>494</v>
      </c>
      <c r="D153" s="69" t="s">
        <v>98</v>
      </c>
      <c r="E153" s="69" t="s">
        <v>149</v>
      </c>
      <c r="F153" s="70">
        <v>0</v>
      </c>
      <c r="G153" s="29"/>
      <c r="H153" s="29"/>
      <c r="I153" s="70">
        <f t="shared" si="11"/>
        <v>0</v>
      </c>
    </row>
    <row r="154" spans="2:9" ht="45" customHeight="1">
      <c r="B154" s="269" t="s">
        <v>699</v>
      </c>
      <c r="C154" s="67" t="s">
        <v>260</v>
      </c>
      <c r="D154" s="67"/>
      <c r="E154" s="67"/>
      <c r="F154" s="86">
        <f>SUM(F155)</f>
        <v>5500</v>
      </c>
      <c r="G154" s="29"/>
      <c r="H154" s="29"/>
      <c r="I154" s="70">
        <f t="shared" si="11"/>
        <v>5500</v>
      </c>
    </row>
    <row r="155" spans="2:9" ht="37.5" hidden="1" customHeight="1">
      <c r="B155" s="63" t="s">
        <v>381</v>
      </c>
      <c r="C155" s="69" t="s">
        <v>398</v>
      </c>
      <c r="D155" s="69"/>
      <c r="E155" s="69"/>
      <c r="F155" s="70">
        <f>SUM(F156)</f>
        <v>5500</v>
      </c>
      <c r="G155" s="29"/>
      <c r="H155" s="29"/>
      <c r="I155" s="70">
        <f t="shared" si="11"/>
        <v>5500</v>
      </c>
    </row>
    <row r="156" spans="2:9" ht="26.25" hidden="1" customHeight="1">
      <c r="B156" s="266" t="s">
        <v>209</v>
      </c>
      <c r="C156" s="69" t="s">
        <v>399</v>
      </c>
      <c r="D156" s="69"/>
      <c r="E156" s="69"/>
      <c r="F156" s="70">
        <f>F157</f>
        <v>5500</v>
      </c>
      <c r="G156" s="29"/>
      <c r="H156" s="29"/>
      <c r="I156" s="70">
        <f t="shared" si="11"/>
        <v>5500</v>
      </c>
    </row>
    <row r="157" spans="2:9" ht="25.5" hidden="1" customHeight="1">
      <c r="B157" s="63" t="s">
        <v>160</v>
      </c>
      <c r="C157" s="69" t="s">
        <v>399</v>
      </c>
      <c r="D157" s="74" t="s">
        <v>161</v>
      </c>
      <c r="E157" s="69"/>
      <c r="F157" s="70">
        <f>F158</f>
        <v>5500</v>
      </c>
      <c r="G157" s="29"/>
      <c r="H157" s="29"/>
      <c r="I157" s="70">
        <f t="shared" si="11"/>
        <v>5500</v>
      </c>
    </row>
    <row r="158" spans="2:9" ht="21.75" hidden="1" customHeight="1">
      <c r="B158" s="267" t="s">
        <v>51</v>
      </c>
      <c r="C158" s="69" t="s">
        <v>399</v>
      </c>
      <c r="D158" s="69" t="s">
        <v>308</v>
      </c>
      <c r="E158" s="69"/>
      <c r="F158" s="70">
        <f>F160+F159</f>
        <v>5500</v>
      </c>
      <c r="G158" s="29"/>
      <c r="H158" s="29"/>
      <c r="I158" s="70">
        <f t="shared" si="11"/>
        <v>5500</v>
      </c>
    </row>
    <row r="159" spans="2:9" ht="29.25" hidden="1" customHeight="1">
      <c r="B159" s="266" t="s">
        <v>740</v>
      </c>
      <c r="C159" s="69" t="s">
        <v>399</v>
      </c>
      <c r="D159" s="69" t="s">
        <v>308</v>
      </c>
      <c r="E159" s="69" t="s">
        <v>191</v>
      </c>
      <c r="F159" s="70">
        <v>2000</v>
      </c>
      <c r="G159" s="29"/>
      <c r="H159" s="29"/>
      <c r="I159" s="70">
        <f t="shared" si="11"/>
        <v>2000</v>
      </c>
    </row>
    <row r="160" spans="2:9" ht="28.5" hidden="1" customHeight="1">
      <c r="B160" s="266" t="s">
        <v>741</v>
      </c>
      <c r="C160" s="69" t="s">
        <v>702</v>
      </c>
      <c r="D160" s="69" t="s">
        <v>308</v>
      </c>
      <c r="E160" s="69" t="s">
        <v>191</v>
      </c>
      <c r="F160" s="70">
        <v>3500</v>
      </c>
      <c r="G160" s="29"/>
      <c r="H160" s="29"/>
      <c r="I160" s="70">
        <f t="shared" si="11"/>
        <v>3500</v>
      </c>
    </row>
    <row r="161" spans="2:9" ht="49.5" customHeight="1">
      <c r="B161" s="264" t="s">
        <v>729</v>
      </c>
      <c r="C161" s="67" t="s">
        <v>262</v>
      </c>
      <c r="D161" s="67"/>
      <c r="E161" s="67"/>
      <c r="F161" s="86">
        <f>F162</f>
        <v>64299.8</v>
      </c>
      <c r="G161" s="29"/>
      <c r="H161" s="29"/>
      <c r="I161" s="70">
        <f t="shared" si="11"/>
        <v>64299.8</v>
      </c>
    </row>
    <row r="162" spans="2:9" ht="35.25" hidden="1" customHeight="1">
      <c r="B162" s="272" t="s">
        <v>394</v>
      </c>
      <c r="C162" s="69" t="s">
        <v>396</v>
      </c>
      <c r="D162" s="69"/>
      <c r="E162" s="69"/>
      <c r="F162" s="70">
        <f>F163+F171</f>
        <v>64299.8</v>
      </c>
      <c r="G162" s="29"/>
      <c r="H162" s="29"/>
      <c r="I162" s="70">
        <f t="shared" si="11"/>
        <v>64299.8</v>
      </c>
    </row>
    <row r="163" spans="2:9" ht="34.5" hidden="1" customHeight="1">
      <c r="B163" s="267" t="s">
        <v>154</v>
      </c>
      <c r="C163" s="69" t="s">
        <v>263</v>
      </c>
      <c r="D163" s="69"/>
      <c r="E163" s="69"/>
      <c r="F163" s="70">
        <f>F166+F170</f>
        <v>18872</v>
      </c>
      <c r="G163" s="29"/>
      <c r="H163" s="29"/>
      <c r="I163" s="70">
        <f t="shared" si="11"/>
        <v>18872</v>
      </c>
    </row>
    <row r="164" spans="2:9" ht="24.75" hidden="1" customHeight="1">
      <c r="B164" s="63" t="s">
        <v>160</v>
      </c>
      <c r="C164" s="69" t="s">
        <v>263</v>
      </c>
      <c r="D164" s="74" t="s">
        <v>161</v>
      </c>
      <c r="E164" s="69"/>
      <c r="F164" s="70">
        <f>F165</f>
        <v>16372</v>
      </c>
      <c r="G164" s="29"/>
      <c r="H164" s="29"/>
      <c r="I164" s="70">
        <f t="shared" si="11"/>
        <v>16372</v>
      </c>
    </row>
    <row r="165" spans="2:9" ht="22.5" hidden="1" customHeight="1">
      <c r="B165" s="63" t="s">
        <v>115</v>
      </c>
      <c r="C165" s="69" t="s">
        <v>263</v>
      </c>
      <c r="D165" s="69" t="s">
        <v>116</v>
      </c>
      <c r="E165" s="69"/>
      <c r="F165" s="70">
        <f>F166</f>
        <v>16372</v>
      </c>
      <c r="G165" s="29"/>
      <c r="H165" s="29"/>
      <c r="I165" s="70">
        <f t="shared" si="11"/>
        <v>16372</v>
      </c>
    </row>
    <row r="166" spans="2:9" ht="32.25" hidden="1" customHeight="1">
      <c r="B166" s="63" t="s">
        <v>192</v>
      </c>
      <c r="C166" s="69" t="s">
        <v>263</v>
      </c>
      <c r="D166" s="69" t="s">
        <v>116</v>
      </c>
      <c r="E166" s="69" t="s">
        <v>191</v>
      </c>
      <c r="F166" s="70">
        <v>16372</v>
      </c>
      <c r="G166" s="29"/>
      <c r="H166" s="29"/>
      <c r="I166" s="70">
        <f t="shared" si="11"/>
        <v>16372</v>
      </c>
    </row>
    <row r="167" spans="2:9" ht="24" hidden="1" customHeight="1">
      <c r="B167" s="63" t="s">
        <v>15</v>
      </c>
      <c r="C167" s="69" t="s">
        <v>458</v>
      </c>
      <c r="D167" s="69"/>
      <c r="E167" s="69"/>
      <c r="F167" s="70">
        <f>F168</f>
        <v>2500</v>
      </c>
      <c r="G167" s="29"/>
      <c r="H167" s="29"/>
      <c r="I167" s="70">
        <f t="shared" si="11"/>
        <v>2500</v>
      </c>
    </row>
    <row r="168" spans="2:9" ht="23.25" hidden="1" customHeight="1">
      <c r="B168" s="63" t="s">
        <v>160</v>
      </c>
      <c r="C168" s="69" t="s">
        <v>458</v>
      </c>
      <c r="D168" s="74" t="s">
        <v>161</v>
      </c>
      <c r="E168" s="69"/>
      <c r="F168" s="70">
        <f>F169</f>
        <v>2500</v>
      </c>
      <c r="G168" s="29"/>
      <c r="H168" s="29"/>
      <c r="I168" s="70">
        <f t="shared" si="11"/>
        <v>2500</v>
      </c>
    </row>
    <row r="169" spans="2:9" ht="27.75" hidden="1" customHeight="1">
      <c r="B169" s="63" t="s">
        <v>115</v>
      </c>
      <c r="C169" s="69" t="s">
        <v>458</v>
      </c>
      <c r="D169" s="69" t="s">
        <v>116</v>
      </c>
      <c r="E169" s="69"/>
      <c r="F169" s="70">
        <f>F170</f>
        <v>2500</v>
      </c>
      <c r="G169" s="29"/>
      <c r="H169" s="29"/>
      <c r="I169" s="70">
        <f t="shared" si="11"/>
        <v>2500</v>
      </c>
    </row>
    <row r="170" spans="2:9" ht="39" hidden="1" customHeight="1">
      <c r="B170" s="63" t="s">
        <v>192</v>
      </c>
      <c r="C170" s="69" t="s">
        <v>458</v>
      </c>
      <c r="D170" s="69" t="s">
        <v>116</v>
      </c>
      <c r="E170" s="69" t="s">
        <v>191</v>
      </c>
      <c r="F170" s="70">
        <v>2500</v>
      </c>
      <c r="G170" s="29"/>
      <c r="H170" s="29"/>
      <c r="I170" s="70">
        <f t="shared" si="11"/>
        <v>2500</v>
      </c>
    </row>
    <row r="171" spans="2:9" ht="45" hidden="1" customHeight="1">
      <c r="B171" s="63" t="s">
        <v>587</v>
      </c>
      <c r="C171" s="69" t="s">
        <v>588</v>
      </c>
      <c r="D171" s="69" t="s">
        <v>116</v>
      </c>
      <c r="E171" s="69" t="s">
        <v>191</v>
      </c>
      <c r="F171" s="70">
        <v>45427.8</v>
      </c>
      <c r="G171" s="29"/>
      <c r="H171" s="29"/>
      <c r="I171" s="70">
        <f t="shared" si="11"/>
        <v>45427.8</v>
      </c>
    </row>
    <row r="172" spans="2:9" ht="45.75" customHeight="1">
      <c r="B172" s="264" t="s">
        <v>696</v>
      </c>
      <c r="C172" s="67" t="s">
        <v>264</v>
      </c>
      <c r="D172" s="67"/>
      <c r="E172" s="67"/>
      <c r="F172" s="86">
        <f>F179+F181+F174</f>
        <v>31915</v>
      </c>
      <c r="G172" s="86">
        <f>G179+G181+G174</f>
        <v>1109.5</v>
      </c>
      <c r="H172" s="86">
        <f>H175</f>
        <v>10000</v>
      </c>
      <c r="I172" s="86">
        <f>F172+G172+H172</f>
        <v>43024.5</v>
      </c>
    </row>
    <row r="173" spans="2:9" ht="24.75" customHeight="1">
      <c r="B173" s="266" t="s">
        <v>697</v>
      </c>
      <c r="C173" s="75" t="s">
        <v>406</v>
      </c>
      <c r="D173" s="75" t="s">
        <v>63</v>
      </c>
      <c r="E173" s="75"/>
      <c r="F173" s="93">
        <f>F174</f>
        <v>11100</v>
      </c>
      <c r="G173" s="29"/>
      <c r="H173" s="29"/>
      <c r="I173" s="86">
        <f t="shared" ref="I173:I179" si="12">F173+G173+H173</f>
        <v>11100</v>
      </c>
    </row>
    <row r="174" spans="2:9" ht="28.5" customHeight="1">
      <c r="B174" s="63" t="s">
        <v>192</v>
      </c>
      <c r="C174" s="75" t="s">
        <v>406</v>
      </c>
      <c r="D174" s="75" t="s">
        <v>63</v>
      </c>
      <c r="E174" s="75" t="s">
        <v>191</v>
      </c>
      <c r="F174" s="93">
        <v>11100</v>
      </c>
      <c r="G174" s="29"/>
      <c r="H174" s="29"/>
      <c r="I174" s="86">
        <f t="shared" si="12"/>
        <v>11100</v>
      </c>
    </row>
    <row r="175" spans="2:9" ht="33" customHeight="1">
      <c r="B175" s="63" t="s">
        <v>502</v>
      </c>
      <c r="C175" s="69" t="s">
        <v>405</v>
      </c>
      <c r="D175" s="69"/>
      <c r="E175" s="69"/>
      <c r="F175" s="70">
        <f>F176</f>
        <v>16315</v>
      </c>
      <c r="G175" s="70">
        <f>G176</f>
        <v>1110</v>
      </c>
      <c r="H175" s="70">
        <f>H176</f>
        <v>10000</v>
      </c>
      <c r="I175" s="86">
        <f t="shared" si="12"/>
        <v>27425</v>
      </c>
    </row>
    <row r="176" spans="2:9" ht="20.25" customHeight="1">
      <c r="B176" s="275" t="s">
        <v>503</v>
      </c>
      <c r="C176" s="69" t="s">
        <v>406</v>
      </c>
      <c r="D176" s="69"/>
      <c r="E176" s="69"/>
      <c r="F176" s="70">
        <f>SUM(F179)</f>
        <v>16315</v>
      </c>
      <c r="G176" s="70">
        <f>SUM(G179)</f>
        <v>1110</v>
      </c>
      <c r="H176" s="70">
        <f>H177</f>
        <v>10000</v>
      </c>
      <c r="I176" s="86">
        <f t="shared" si="12"/>
        <v>27425</v>
      </c>
    </row>
    <row r="177" spans="2:9" ht="18.75" customHeight="1">
      <c r="B177" s="63" t="s">
        <v>331</v>
      </c>
      <c r="C177" s="69" t="s">
        <v>406</v>
      </c>
      <c r="D177" s="69" t="s">
        <v>332</v>
      </c>
      <c r="E177" s="69"/>
      <c r="F177" s="70">
        <f>F178</f>
        <v>16315</v>
      </c>
      <c r="G177" s="70">
        <f>G178</f>
        <v>1110</v>
      </c>
      <c r="H177" s="70">
        <f>H178</f>
        <v>10000</v>
      </c>
      <c r="I177" s="86">
        <f t="shared" si="12"/>
        <v>27425</v>
      </c>
    </row>
    <row r="178" spans="2:9" ht="20.25" customHeight="1">
      <c r="B178" s="63" t="s">
        <v>288</v>
      </c>
      <c r="C178" s="69" t="s">
        <v>406</v>
      </c>
      <c r="D178" s="69" t="s">
        <v>333</v>
      </c>
      <c r="E178" s="69"/>
      <c r="F178" s="70">
        <f>F179</f>
        <v>16315</v>
      </c>
      <c r="G178" s="70">
        <f>G179</f>
        <v>1110</v>
      </c>
      <c r="H178" s="70">
        <f>H179</f>
        <v>10000</v>
      </c>
      <c r="I178" s="86">
        <f t="shared" si="12"/>
        <v>27425</v>
      </c>
    </row>
    <row r="179" spans="2:9" ht="28.5" customHeight="1">
      <c r="B179" s="266" t="s">
        <v>192</v>
      </c>
      <c r="C179" s="69" t="s">
        <v>406</v>
      </c>
      <c r="D179" s="69" t="s">
        <v>333</v>
      </c>
      <c r="E179" s="69" t="s">
        <v>191</v>
      </c>
      <c r="F179" s="70">
        <v>16315</v>
      </c>
      <c r="G179" s="29">
        <v>1110</v>
      </c>
      <c r="H179" s="29">
        <v>10000</v>
      </c>
      <c r="I179" s="86">
        <f t="shared" si="12"/>
        <v>27425</v>
      </c>
    </row>
    <row r="180" spans="2:9" ht="28.5" customHeight="1">
      <c r="B180" s="266" t="s">
        <v>209</v>
      </c>
      <c r="C180" s="69" t="s">
        <v>507</v>
      </c>
      <c r="D180" s="69"/>
      <c r="E180" s="69"/>
      <c r="F180" s="70">
        <f>F181</f>
        <v>4500</v>
      </c>
      <c r="G180" s="70">
        <f t="shared" ref="G180:I180" si="13">G181</f>
        <v>-0.5</v>
      </c>
      <c r="H180" s="70"/>
      <c r="I180" s="70">
        <f t="shared" si="13"/>
        <v>4499.5</v>
      </c>
    </row>
    <row r="181" spans="2:9" ht="28.5" customHeight="1">
      <c r="B181" s="266" t="s">
        <v>192</v>
      </c>
      <c r="C181" s="69" t="s">
        <v>507</v>
      </c>
      <c r="D181" s="69" t="s">
        <v>333</v>
      </c>
      <c r="E181" s="69" t="s">
        <v>191</v>
      </c>
      <c r="F181" s="70">
        <v>4500</v>
      </c>
      <c r="G181" s="29">
        <v>-0.5</v>
      </c>
      <c r="H181" s="29"/>
      <c r="I181" s="70">
        <f t="shared" si="11"/>
        <v>4499.5</v>
      </c>
    </row>
    <row r="182" spans="2:9" ht="28.5" hidden="1" customHeight="1">
      <c r="B182" s="63" t="s">
        <v>504</v>
      </c>
      <c r="C182" s="69" t="s">
        <v>505</v>
      </c>
      <c r="D182" s="69"/>
      <c r="E182" s="69"/>
      <c r="F182" s="70">
        <f>SUM(F183)</f>
        <v>0</v>
      </c>
      <c r="G182" s="29"/>
      <c r="H182" s="29"/>
      <c r="I182" s="70">
        <f t="shared" si="11"/>
        <v>0</v>
      </c>
    </row>
    <row r="183" spans="2:9" ht="33.75" hidden="1" customHeight="1">
      <c r="B183" s="63" t="s">
        <v>192</v>
      </c>
      <c r="C183" s="69" t="s">
        <v>506</v>
      </c>
      <c r="D183" s="69" t="s">
        <v>333</v>
      </c>
      <c r="E183" s="69" t="s">
        <v>191</v>
      </c>
      <c r="F183" s="70">
        <v>0</v>
      </c>
      <c r="G183" s="29"/>
      <c r="H183" s="29"/>
      <c r="I183" s="70">
        <f t="shared" si="11"/>
        <v>0</v>
      </c>
    </row>
    <row r="184" spans="2:9" ht="47.25" customHeight="1">
      <c r="B184" s="264" t="s">
        <v>485</v>
      </c>
      <c r="C184" s="67" t="s">
        <v>486</v>
      </c>
      <c r="D184" s="67" t="s">
        <v>63</v>
      </c>
      <c r="E184" s="67"/>
      <c r="F184" s="86">
        <f>SUM(F185)</f>
        <v>3800</v>
      </c>
      <c r="G184" s="29"/>
      <c r="H184" s="29"/>
      <c r="I184" s="70">
        <f t="shared" si="11"/>
        <v>3800</v>
      </c>
    </row>
    <row r="185" spans="2:9" ht="39.75" customHeight="1">
      <c r="B185" s="63" t="s">
        <v>487</v>
      </c>
      <c r="C185" s="69" t="s">
        <v>488</v>
      </c>
      <c r="D185" s="69" t="s">
        <v>63</v>
      </c>
      <c r="E185" s="69"/>
      <c r="F185" s="70">
        <f>SUM(F186)</f>
        <v>3800</v>
      </c>
      <c r="G185" s="29"/>
      <c r="H185" s="29"/>
      <c r="I185" s="70">
        <f t="shared" si="11"/>
        <v>3800</v>
      </c>
    </row>
    <row r="186" spans="2:9" ht="28.5" customHeight="1">
      <c r="B186" s="55" t="s">
        <v>489</v>
      </c>
      <c r="C186" s="69" t="s">
        <v>490</v>
      </c>
      <c r="D186" s="69" t="s">
        <v>63</v>
      </c>
      <c r="E186" s="69"/>
      <c r="F186" s="70">
        <f>SUM(F187)</f>
        <v>3800</v>
      </c>
      <c r="G186" s="29"/>
      <c r="H186" s="29"/>
      <c r="I186" s="70">
        <f t="shared" si="11"/>
        <v>3800</v>
      </c>
    </row>
    <row r="187" spans="2:9" ht="37.5" customHeight="1">
      <c r="B187" s="63" t="s">
        <v>192</v>
      </c>
      <c r="C187" s="69" t="s">
        <v>490</v>
      </c>
      <c r="D187" s="69" t="s">
        <v>63</v>
      </c>
      <c r="E187" s="69" t="s">
        <v>529</v>
      </c>
      <c r="F187" s="70">
        <v>3800</v>
      </c>
      <c r="G187" s="29"/>
      <c r="H187" s="29"/>
      <c r="I187" s="70">
        <f t="shared" si="11"/>
        <v>3800</v>
      </c>
    </row>
    <row r="188" spans="2:9" ht="42.75" customHeight="1">
      <c r="B188" s="264" t="s">
        <v>712</v>
      </c>
      <c r="C188" s="67" t="s">
        <v>591</v>
      </c>
      <c r="D188" s="67" t="s">
        <v>592</v>
      </c>
      <c r="E188" s="67"/>
      <c r="F188" s="86">
        <f>F189</f>
        <v>14168.1</v>
      </c>
      <c r="G188" s="86">
        <f t="shared" ref="G188:I188" si="14">G189</f>
        <v>1482.6</v>
      </c>
      <c r="H188" s="86"/>
      <c r="I188" s="86">
        <f t="shared" si="14"/>
        <v>15650.7</v>
      </c>
    </row>
    <row r="189" spans="2:9" ht="30.75" customHeight="1">
      <c r="B189" s="63" t="s">
        <v>589</v>
      </c>
      <c r="C189" s="69" t="s">
        <v>584</v>
      </c>
      <c r="D189" s="69" t="s">
        <v>592</v>
      </c>
      <c r="E189" s="69"/>
      <c r="F189" s="70">
        <f>F190+F191</f>
        <v>14168.1</v>
      </c>
      <c r="G189" s="70">
        <f t="shared" ref="G189:I189" si="15">G190+G191</f>
        <v>1482.6</v>
      </c>
      <c r="H189" s="70"/>
      <c r="I189" s="70">
        <f t="shared" si="15"/>
        <v>15650.7</v>
      </c>
    </row>
    <row r="190" spans="2:9" ht="27" customHeight="1">
      <c r="B190" s="63" t="s">
        <v>590</v>
      </c>
      <c r="C190" s="69" t="s">
        <v>584</v>
      </c>
      <c r="D190" s="69" t="s">
        <v>592</v>
      </c>
      <c r="E190" s="69" t="s">
        <v>191</v>
      </c>
      <c r="F190" s="70">
        <v>2210</v>
      </c>
      <c r="G190" s="29">
        <v>-1110</v>
      </c>
      <c r="H190" s="29"/>
      <c r="I190" s="70">
        <f t="shared" si="11"/>
        <v>1100</v>
      </c>
    </row>
    <row r="191" spans="2:9" ht="27" customHeight="1">
      <c r="B191" s="63" t="s">
        <v>651</v>
      </c>
      <c r="C191" s="69" t="s">
        <v>584</v>
      </c>
      <c r="D191" s="69" t="s">
        <v>592</v>
      </c>
      <c r="E191" s="69" t="s">
        <v>191</v>
      </c>
      <c r="F191" s="70">
        <v>11958.1</v>
      </c>
      <c r="G191" s="29">
        <v>2592.6</v>
      </c>
      <c r="H191" s="29"/>
      <c r="I191" s="70">
        <f t="shared" si="11"/>
        <v>14550.7</v>
      </c>
    </row>
    <row r="192" spans="2:9" ht="37.5" customHeight="1">
      <c r="B192" s="264" t="s">
        <v>626</v>
      </c>
      <c r="C192" s="69"/>
      <c r="D192" s="69"/>
      <c r="E192" s="69"/>
      <c r="F192" s="86">
        <f>F193+F196</f>
        <v>5450</v>
      </c>
      <c r="G192" s="86">
        <f t="shared" ref="G192:I192" si="16">G193+G196</f>
        <v>1064</v>
      </c>
      <c r="H192" s="86"/>
      <c r="I192" s="86">
        <f t="shared" si="16"/>
        <v>6514</v>
      </c>
    </row>
    <row r="193" spans="2:9" ht="27.75" customHeight="1">
      <c r="B193" s="264" t="s">
        <v>665</v>
      </c>
      <c r="C193" s="67" t="s">
        <v>661</v>
      </c>
      <c r="D193" s="69"/>
      <c r="E193" s="69"/>
      <c r="F193" s="86">
        <f>F194+F195</f>
        <v>5450</v>
      </c>
      <c r="G193" s="86">
        <f t="shared" ref="G193:I193" si="17">G194+G195</f>
        <v>1064</v>
      </c>
      <c r="H193" s="86"/>
      <c r="I193" s="86">
        <f t="shared" si="17"/>
        <v>6514</v>
      </c>
    </row>
    <row r="194" spans="2:9" ht="37.5" hidden="1" customHeight="1">
      <c r="B194" s="63" t="s">
        <v>627</v>
      </c>
      <c r="C194" s="69" t="s">
        <v>629</v>
      </c>
      <c r="D194" s="69" t="s">
        <v>116</v>
      </c>
      <c r="E194" s="69" t="s">
        <v>191</v>
      </c>
      <c r="F194" s="70">
        <v>0</v>
      </c>
      <c r="G194" s="29"/>
      <c r="H194" s="29"/>
      <c r="I194" s="70">
        <f t="shared" si="11"/>
        <v>0</v>
      </c>
    </row>
    <row r="195" spans="2:9" ht="37.5" customHeight="1">
      <c r="B195" s="63" t="s">
        <v>666</v>
      </c>
      <c r="C195" s="69" t="s">
        <v>660</v>
      </c>
      <c r="D195" s="69" t="s">
        <v>592</v>
      </c>
      <c r="E195" s="69" t="s">
        <v>191</v>
      </c>
      <c r="F195" s="70">
        <v>5450</v>
      </c>
      <c r="G195" s="29">
        <v>1064</v>
      </c>
      <c r="H195" s="29"/>
      <c r="I195" s="70">
        <f t="shared" si="11"/>
        <v>6514</v>
      </c>
    </row>
    <row r="196" spans="2:9" ht="28.5" hidden="1" customHeight="1">
      <c r="B196" s="264" t="s">
        <v>662</v>
      </c>
      <c r="C196" s="67" t="s">
        <v>663</v>
      </c>
      <c r="D196" s="69"/>
      <c r="E196" s="69"/>
      <c r="F196" s="86">
        <f>F197</f>
        <v>0</v>
      </c>
      <c r="G196" s="29"/>
      <c r="H196" s="29"/>
      <c r="I196" s="70">
        <f t="shared" si="11"/>
        <v>0</v>
      </c>
    </row>
    <row r="197" spans="2:9" ht="31.5" hidden="1" customHeight="1">
      <c r="B197" s="63" t="s">
        <v>659</v>
      </c>
      <c r="C197" s="69" t="s">
        <v>648</v>
      </c>
      <c r="D197" s="69"/>
      <c r="E197" s="69" t="s">
        <v>191</v>
      </c>
      <c r="F197" s="70">
        <v>0</v>
      </c>
      <c r="G197" s="29"/>
      <c r="H197" s="29"/>
      <c r="I197" s="70">
        <f t="shared" si="11"/>
        <v>0</v>
      </c>
    </row>
    <row r="198" spans="2:9" ht="33.75" hidden="1" customHeight="1">
      <c r="B198" s="276" t="s">
        <v>664</v>
      </c>
      <c r="C198" s="75" t="s">
        <v>668</v>
      </c>
      <c r="D198" s="69"/>
      <c r="E198" s="69" t="s">
        <v>191</v>
      </c>
      <c r="F198" s="70">
        <v>0</v>
      </c>
      <c r="G198" s="29"/>
      <c r="H198" s="29"/>
      <c r="I198" s="70">
        <f t="shared" si="11"/>
        <v>0</v>
      </c>
    </row>
    <row r="199" spans="2:9" ht="27.75" customHeight="1">
      <c r="B199" s="264" t="s">
        <v>452</v>
      </c>
      <c r="C199" s="69"/>
      <c r="D199" s="68"/>
      <c r="E199" s="69"/>
      <c r="F199" s="86">
        <f>SUM(F11,F27,F63,F67,F71,F75,F79,F86,F123,F141,F148,F154,F161,F172,F134,F24,F184,F60,F188,F192)</f>
        <v>713594.20000000007</v>
      </c>
      <c r="G199" s="86">
        <f>SUM(G11,G27,G63,G67,G71,G75,G79,G86,G123,G141,G148,G154,G161,G172,G134,G24,G184,G60,G188,G192)</f>
        <v>37696.185999999994</v>
      </c>
      <c r="H199" s="86">
        <f>SUM(H11,H27,H63,H67,H71,H75,H79,H86,H123,H141,H148,H154,H161,H172,H134,H24,H184,H60,H188,H192)</f>
        <v>24300.2</v>
      </c>
      <c r="I199" s="86">
        <f>F199+G199+24300.2</f>
        <v>775590.58600000001</v>
      </c>
    </row>
    <row r="200" spans="2:9" ht="21" customHeight="1">
      <c r="B200" s="264" t="s">
        <v>136</v>
      </c>
      <c r="C200" s="65"/>
      <c r="D200" s="65"/>
      <c r="E200" s="65"/>
      <c r="F200" s="83">
        <f>SUM(F201,F204,F207,F210,F215,F217,F220,F222)</f>
        <v>51778</v>
      </c>
      <c r="G200" s="29"/>
      <c r="H200" s="29"/>
      <c r="I200" s="70">
        <f t="shared" si="11"/>
        <v>51778</v>
      </c>
    </row>
    <row r="201" spans="2:9" ht="31.5" hidden="1" customHeight="1">
      <c r="B201" s="264" t="s">
        <v>138</v>
      </c>
      <c r="C201" s="67"/>
      <c r="D201" s="67" t="s">
        <v>139</v>
      </c>
      <c r="E201" s="67"/>
      <c r="F201" s="86">
        <f>SUM(F203)</f>
        <v>1592</v>
      </c>
      <c r="G201" s="29"/>
      <c r="H201" s="29"/>
      <c r="I201" s="70">
        <f t="shared" si="11"/>
        <v>1592</v>
      </c>
    </row>
    <row r="202" spans="2:9" ht="30.75" hidden="1" customHeight="1">
      <c r="B202" s="264" t="s">
        <v>271</v>
      </c>
      <c r="C202" s="67" t="s">
        <v>220</v>
      </c>
      <c r="D202" s="67" t="s">
        <v>139</v>
      </c>
      <c r="E202" s="67"/>
      <c r="F202" s="86">
        <f>SUM(F203)</f>
        <v>1592</v>
      </c>
      <c r="G202" s="29"/>
      <c r="H202" s="29"/>
      <c r="I202" s="70">
        <f t="shared" si="11"/>
        <v>1592</v>
      </c>
    </row>
    <row r="203" spans="2:9" ht="26.25" hidden="1" customHeight="1">
      <c r="B203" s="63" t="s">
        <v>140</v>
      </c>
      <c r="C203" s="69" t="s">
        <v>221</v>
      </c>
      <c r="D203" s="69" t="s">
        <v>139</v>
      </c>
      <c r="E203" s="69"/>
      <c r="F203" s="70">
        <v>1592</v>
      </c>
      <c r="G203" s="29"/>
      <c r="H203" s="29"/>
      <c r="I203" s="70">
        <f t="shared" si="11"/>
        <v>1592</v>
      </c>
    </row>
    <row r="204" spans="2:9" ht="42.75" hidden="1" customHeight="1">
      <c r="B204" s="264" t="s">
        <v>188</v>
      </c>
      <c r="C204" s="67"/>
      <c r="D204" s="67" t="s">
        <v>301</v>
      </c>
      <c r="E204" s="67"/>
      <c r="F204" s="86">
        <f>SUM(F206)</f>
        <v>1454</v>
      </c>
      <c r="G204" s="29"/>
      <c r="H204" s="29"/>
      <c r="I204" s="70">
        <f t="shared" si="11"/>
        <v>1454</v>
      </c>
    </row>
    <row r="205" spans="2:9" ht="33.75" hidden="1" customHeight="1">
      <c r="B205" s="264" t="s">
        <v>271</v>
      </c>
      <c r="C205" s="67" t="s">
        <v>220</v>
      </c>
      <c r="D205" s="67" t="s">
        <v>301</v>
      </c>
      <c r="E205" s="67"/>
      <c r="F205" s="86">
        <f>SUM(F206)</f>
        <v>1454</v>
      </c>
      <c r="G205" s="29"/>
      <c r="H205" s="29"/>
      <c r="I205" s="70">
        <f t="shared" si="11"/>
        <v>1454</v>
      </c>
    </row>
    <row r="206" spans="2:9" ht="33" hidden="1" customHeight="1">
      <c r="B206" s="63" t="s">
        <v>300</v>
      </c>
      <c r="C206" s="69" t="s">
        <v>224</v>
      </c>
      <c r="D206" s="69" t="s">
        <v>301</v>
      </c>
      <c r="E206" s="69"/>
      <c r="F206" s="70">
        <v>1454</v>
      </c>
      <c r="G206" s="29"/>
      <c r="H206" s="29"/>
      <c r="I206" s="70">
        <f t="shared" ref="I206:I252" si="18">F206+G206</f>
        <v>1454</v>
      </c>
    </row>
    <row r="207" spans="2:9" ht="43.5" hidden="1" customHeight="1">
      <c r="B207" s="264" t="s">
        <v>302</v>
      </c>
      <c r="C207" s="67"/>
      <c r="D207" s="67" t="s">
        <v>303</v>
      </c>
      <c r="E207" s="67"/>
      <c r="F207" s="86">
        <f>SUM(F208)</f>
        <v>29379</v>
      </c>
      <c r="G207" s="29"/>
      <c r="H207" s="29"/>
      <c r="I207" s="70">
        <f t="shared" si="18"/>
        <v>29379</v>
      </c>
    </row>
    <row r="208" spans="2:9" ht="27.75" hidden="1" customHeight="1">
      <c r="B208" s="264" t="s">
        <v>272</v>
      </c>
      <c r="C208" s="67" t="s">
        <v>228</v>
      </c>
      <c r="D208" s="67" t="s">
        <v>303</v>
      </c>
      <c r="E208" s="67"/>
      <c r="F208" s="86">
        <f>SUM(F209:F209)</f>
        <v>29379</v>
      </c>
      <c r="G208" s="29"/>
      <c r="H208" s="29"/>
      <c r="I208" s="70">
        <f t="shared" si="18"/>
        <v>29379</v>
      </c>
    </row>
    <row r="209" spans="2:9" ht="32.25" hidden="1" customHeight="1">
      <c r="B209" s="63" t="s">
        <v>189</v>
      </c>
      <c r="C209" s="69" t="s">
        <v>232</v>
      </c>
      <c r="D209" s="69" t="s">
        <v>303</v>
      </c>
      <c r="E209" s="65"/>
      <c r="F209" s="70">
        <v>29379</v>
      </c>
      <c r="G209" s="29"/>
      <c r="H209" s="29"/>
      <c r="I209" s="70">
        <f t="shared" si="18"/>
        <v>29379</v>
      </c>
    </row>
    <row r="210" spans="2:9" ht="47.25" hidden="1" customHeight="1">
      <c r="B210" s="270" t="s">
        <v>320</v>
      </c>
      <c r="C210" s="67"/>
      <c r="D210" s="67" t="s">
        <v>305</v>
      </c>
      <c r="E210" s="67"/>
      <c r="F210" s="86">
        <f>SUM(F211,F213)</f>
        <v>8664</v>
      </c>
      <c r="G210" s="29"/>
      <c r="H210" s="29"/>
      <c r="I210" s="70">
        <f t="shared" si="18"/>
        <v>8664</v>
      </c>
    </row>
    <row r="211" spans="2:9" ht="27.75" hidden="1" customHeight="1">
      <c r="B211" s="264" t="s">
        <v>270</v>
      </c>
      <c r="C211" s="67" t="s">
        <v>228</v>
      </c>
      <c r="D211" s="67" t="s">
        <v>305</v>
      </c>
      <c r="E211" s="67"/>
      <c r="F211" s="86">
        <f>SUM(F212)</f>
        <v>7216</v>
      </c>
      <c r="G211" s="29"/>
      <c r="H211" s="29"/>
      <c r="I211" s="70">
        <f t="shared" si="18"/>
        <v>7216</v>
      </c>
    </row>
    <row r="212" spans="2:9" ht="33.75" hidden="1" customHeight="1">
      <c r="B212" s="266" t="s">
        <v>198</v>
      </c>
      <c r="C212" s="69" t="s">
        <v>253</v>
      </c>
      <c r="D212" s="69" t="s">
        <v>305</v>
      </c>
      <c r="E212" s="69"/>
      <c r="F212" s="70">
        <v>7216</v>
      </c>
      <c r="G212" s="29"/>
      <c r="H212" s="29"/>
      <c r="I212" s="70">
        <f t="shared" si="18"/>
        <v>7216</v>
      </c>
    </row>
    <row r="213" spans="2:9" ht="31.5" hidden="1" customHeight="1">
      <c r="B213" s="264" t="s">
        <v>269</v>
      </c>
      <c r="C213" s="67" t="s">
        <v>40</v>
      </c>
      <c r="D213" s="67" t="s">
        <v>305</v>
      </c>
      <c r="E213" s="69"/>
      <c r="F213" s="86">
        <f>SUM(F214)</f>
        <v>1448</v>
      </c>
      <c r="G213" s="29"/>
      <c r="H213" s="29"/>
      <c r="I213" s="70">
        <f t="shared" si="18"/>
        <v>1448</v>
      </c>
    </row>
    <row r="214" spans="2:9" ht="31.5" hidden="1" customHeight="1">
      <c r="B214" s="63" t="s">
        <v>199</v>
      </c>
      <c r="C214" s="69" t="s">
        <v>235</v>
      </c>
      <c r="D214" s="69" t="s">
        <v>305</v>
      </c>
      <c r="E214" s="69"/>
      <c r="F214" s="70">
        <v>1448</v>
      </c>
      <c r="G214" s="29"/>
      <c r="H214" s="29"/>
      <c r="I214" s="70">
        <f t="shared" si="18"/>
        <v>1448</v>
      </c>
    </row>
    <row r="215" spans="2:9" ht="29.25" hidden="1" customHeight="1">
      <c r="B215" s="264" t="s">
        <v>269</v>
      </c>
      <c r="C215" s="69" t="s">
        <v>242</v>
      </c>
      <c r="D215" s="69" t="s">
        <v>130</v>
      </c>
      <c r="E215" s="69"/>
      <c r="F215" s="86">
        <f>F216</f>
        <v>370</v>
      </c>
      <c r="G215" s="29"/>
      <c r="H215" s="29"/>
      <c r="I215" s="70">
        <f t="shared" si="18"/>
        <v>370</v>
      </c>
    </row>
    <row r="216" spans="2:9" ht="25.5" hidden="1" customHeight="1">
      <c r="B216" s="130" t="s">
        <v>200</v>
      </c>
      <c r="C216" s="69" t="s">
        <v>243</v>
      </c>
      <c r="D216" s="69" t="s">
        <v>130</v>
      </c>
      <c r="E216" s="69"/>
      <c r="F216" s="70">
        <v>370</v>
      </c>
      <c r="G216" s="29"/>
      <c r="H216" s="29"/>
      <c r="I216" s="70">
        <f t="shared" si="18"/>
        <v>370</v>
      </c>
    </row>
    <row r="217" spans="2:9" ht="30" hidden="1" customHeight="1">
      <c r="B217" s="264" t="s">
        <v>273</v>
      </c>
      <c r="C217" s="67" t="s">
        <v>228</v>
      </c>
      <c r="D217" s="67" t="s">
        <v>330</v>
      </c>
      <c r="E217" s="67"/>
      <c r="F217" s="86">
        <f>SUM(F218)</f>
        <v>5661</v>
      </c>
      <c r="G217" s="29"/>
      <c r="H217" s="29"/>
      <c r="I217" s="70">
        <f t="shared" si="18"/>
        <v>5661</v>
      </c>
    </row>
    <row r="218" spans="2:9" ht="27" hidden="1" customHeight="1">
      <c r="B218" s="264" t="s">
        <v>270</v>
      </c>
      <c r="C218" s="69" t="s">
        <v>257</v>
      </c>
      <c r="D218" s="69" t="s">
        <v>330</v>
      </c>
      <c r="E218" s="69"/>
      <c r="F218" s="70">
        <f>SUM(F219)</f>
        <v>5661</v>
      </c>
      <c r="G218" s="29"/>
      <c r="H218" s="29"/>
      <c r="I218" s="70">
        <f t="shared" si="18"/>
        <v>5661</v>
      </c>
    </row>
    <row r="219" spans="2:9" ht="39.75" hidden="1" customHeight="1">
      <c r="B219" s="63" t="s">
        <v>141</v>
      </c>
      <c r="C219" s="69" t="s">
        <v>257</v>
      </c>
      <c r="D219" s="69" t="s">
        <v>330</v>
      </c>
      <c r="E219" s="65"/>
      <c r="F219" s="70">
        <v>5661</v>
      </c>
      <c r="G219" s="29"/>
      <c r="H219" s="29"/>
      <c r="I219" s="70">
        <f t="shared" si="18"/>
        <v>5661</v>
      </c>
    </row>
    <row r="220" spans="2:9" ht="24.75" hidden="1" customHeight="1">
      <c r="B220" s="264" t="s">
        <v>270</v>
      </c>
      <c r="C220" s="67" t="s">
        <v>350</v>
      </c>
      <c r="D220" s="67" t="s">
        <v>53</v>
      </c>
      <c r="E220" s="67"/>
      <c r="F220" s="86">
        <f>SUM(F221)</f>
        <v>3109</v>
      </c>
      <c r="G220" s="29"/>
      <c r="H220" s="29"/>
      <c r="I220" s="70">
        <f t="shared" si="18"/>
        <v>3109</v>
      </c>
    </row>
    <row r="221" spans="2:9" ht="34.5" hidden="1" customHeight="1">
      <c r="B221" s="130" t="s">
        <v>32</v>
      </c>
      <c r="C221" s="69" t="s">
        <v>351</v>
      </c>
      <c r="D221" s="69" t="s">
        <v>53</v>
      </c>
      <c r="E221" s="69"/>
      <c r="F221" s="70">
        <v>3109</v>
      </c>
      <c r="G221" s="29"/>
      <c r="H221" s="29"/>
      <c r="I221" s="70">
        <f t="shared" si="18"/>
        <v>3109</v>
      </c>
    </row>
    <row r="222" spans="2:9" ht="22.5" hidden="1" customHeight="1">
      <c r="B222" s="264" t="s">
        <v>270</v>
      </c>
      <c r="C222" s="67" t="s">
        <v>228</v>
      </c>
      <c r="D222" s="67" t="s">
        <v>103</v>
      </c>
      <c r="E222" s="67"/>
      <c r="F222" s="86">
        <f>SUM(F223)</f>
        <v>1549</v>
      </c>
      <c r="G222" s="29"/>
      <c r="H222" s="29"/>
      <c r="I222" s="70">
        <f t="shared" si="18"/>
        <v>1549</v>
      </c>
    </row>
    <row r="223" spans="2:9" ht="35.25" hidden="1" customHeight="1">
      <c r="B223" s="130" t="s">
        <v>206</v>
      </c>
      <c r="C223" s="69" t="s">
        <v>355</v>
      </c>
      <c r="D223" s="69" t="s">
        <v>103</v>
      </c>
      <c r="E223" s="69"/>
      <c r="F223" s="70">
        <v>1549</v>
      </c>
      <c r="G223" s="29"/>
      <c r="H223" s="29"/>
      <c r="I223" s="70">
        <f t="shared" si="18"/>
        <v>1549</v>
      </c>
    </row>
    <row r="224" spans="2:9" ht="19.5" customHeight="1">
      <c r="B224" s="264" t="s">
        <v>16</v>
      </c>
      <c r="C224" s="69"/>
      <c r="D224" s="69"/>
      <c r="E224" s="69"/>
      <c r="F224" s="86">
        <f>SUM(F227,F230,F232,F234,F236,F238)+F225</f>
        <v>44948.9</v>
      </c>
      <c r="G224" s="86">
        <f t="shared" ref="G224:I224" si="19">SUM(G227,G230,G232,G234,G236,G238)+G225</f>
        <v>2300</v>
      </c>
      <c r="H224" s="86"/>
      <c r="I224" s="86">
        <f t="shared" si="19"/>
        <v>47248.9</v>
      </c>
    </row>
    <row r="225" spans="2:9" ht="28.5" hidden="1" customHeight="1">
      <c r="B225" s="277" t="s">
        <v>656</v>
      </c>
      <c r="C225" s="73"/>
      <c r="D225" s="72" t="s">
        <v>638</v>
      </c>
      <c r="E225" s="69"/>
      <c r="F225" s="90">
        <f>F226</f>
        <v>0</v>
      </c>
      <c r="G225" s="29"/>
      <c r="H225" s="29"/>
      <c r="I225" s="70">
        <f t="shared" si="18"/>
        <v>0</v>
      </c>
    </row>
    <row r="226" spans="2:9" ht="30" hidden="1" customHeight="1">
      <c r="B226" s="63" t="s">
        <v>192</v>
      </c>
      <c r="C226" s="73" t="s">
        <v>655</v>
      </c>
      <c r="D226" s="73" t="s">
        <v>638</v>
      </c>
      <c r="E226" s="69"/>
      <c r="F226" s="89"/>
      <c r="G226" s="29"/>
      <c r="H226" s="29"/>
      <c r="I226" s="70">
        <f t="shared" si="18"/>
        <v>0</v>
      </c>
    </row>
    <row r="227" spans="2:9" ht="24" customHeight="1">
      <c r="B227" s="278" t="s">
        <v>42</v>
      </c>
      <c r="C227" s="67"/>
      <c r="D227" s="67" t="s">
        <v>41</v>
      </c>
      <c r="E227" s="69"/>
      <c r="F227" s="86">
        <f>SUM(F228)</f>
        <v>1865</v>
      </c>
      <c r="G227" s="29"/>
      <c r="H227" s="29"/>
      <c r="I227" s="70">
        <f t="shared" si="18"/>
        <v>1865</v>
      </c>
    </row>
    <row r="228" spans="2:9" ht="31.5" customHeight="1">
      <c r="B228" s="278" t="s">
        <v>372</v>
      </c>
      <c r="C228" s="67" t="s">
        <v>237</v>
      </c>
      <c r="D228" s="67" t="s">
        <v>41</v>
      </c>
      <c r="E228" s="69"/>
      <c r="F228" s="70">
        <f>SUM(F229)</f>
        <v>1865</v>
      </c>
      <c r="G228" s="29"/>
      <c r="H228" s="29"/>
      <c r="I228" s="70">
        <f t="shared" si="18"/>
        <v>1865</v>
      </c>
    </row>
    <row r="229" spans="2:9" ht="25.5" customHeight="1">
      <c r="B229" s="279" t="s">
        <v>181</v>
      </c>
      <c r="C229" s="69" t="s">
        <v>459</v>
      </c>
      <c r="D229" s="69" t="s">
        <v>41</v>
      </c>
      <c r="E229" s="69"/>
      <c r="F229" s="70">
        <v>1865</v>
      </c>
      <c r="G229" s="29"/>
      <c r="H229" s="29"/>
      <c r="I229" s="70">
        <f t="shared" si="18"/>
        <v>1865</v>
      </c>
    </row>
    <row r="230" spans="2:9" ht="21" customHeight="1">
      <c r="B230" s="264" t="s">
        <v>30</v>
      </c>
      <c r="C230" s="67" t="s">
        <v>239</v>
      </c>
      <c r="D230" s="67" t="s">
        <v>306</v>
      </c>
      <c r="E230" s="67"/>
      <c r="F230" s="86">
        <f>F231</f>
        <v>3000</v>
      </c>
      <c r="G230" s="29"/>
      <c r="H230" s="29"/>
      <c r="I230" s="70">
        <f t="shared" si="18"/>
        <v>3000</v>
      </c>
    </row>
    <row r="231" spans="2:9" ht="24.75" customHeight="1">
      <c r="B231" s="63" t="s">
        <v>307</v>
      </c>
      <c r="C231" s="69" t="s">
        <v>240</v>
      </c>
      <c r="D231" s="69" t="s">
        <v>306</v>
      </c>
      <c r="E231" s="69"/>
      <c r="F231" s="70">
        <v>3000</v>
      </c>
      <c r="G231" s="29"/>
      <c r="H231" s="29"/>
      <c r="I231" s="70">
        <f t="shared" si="18"/>
        <v>3000</v>
      </c>
    </row>
    <row r="232" spans="2:9" ht="36.75" customHeight="1">
      <c r="B232" s="265" t="s">
        <v>205</v>
      </c>
      <c r="C232" s="67" t="s">
        <v>340</v>
      </c>
      <c r="D232" s="67" t="s">
        <v>312</v>
      </c>
      <c r="E232" s="67"/>
      <c r="F232" s="86">
        <f>SUM(F233)</f>
        <v>2749</v>
      </c>
      <c r="G232" s="29"/>
      <c r="H232" s="29"/>
      <c r="I232" s="70">
        <f t="shared" si="18"/>
        <v>2749</v>
      </c>
    </row>
    <row r="233" spans="2:9" ht="22.5" customHeight="1">
      <c r="B233" s="130" t="s">
        <v>84</v>
      </c>
      <c r="C233" s="69" t="s">
        <v>340</v>
      </c>
      <c r="D233" s="69" t="s">
        <v>312</v>
      </c>
      <c r="E233" s="69" t="s">
        <v>85</v>
      </c>
      <c r="F233" s="70">
        <v>2749</v>
      </c>
      <c r="G233" s="29"/>
      <c r="H233" s="29"/>
      <c r="I233" s="70">
        <f t="shared" si="18"/>
        <v>2749</v>
      </c>
    </row>
    <row r="234" spans="2:9" ht="24" customHeight="1">
      <c r="B234" s="264" t="s">
        <v>293</v>
      </c>
      <c r="C234" s="67" t="s">
        <v>362</v>
      </c>
      <c r="D234" s="67" t="s">
        <v>327</v>
      </c>
      <c r="E234" s="67"/>
      <c r="F234" s="86">
        <f>SUM(F235)</f>
        <v>2800</v>
      </c>
      <c r="G234" s="29"/>
      <c r="H234" s="29"/>
      <c r="I234" s="70">
        <f t="shared" si="18"/>
        <v>2800</v>
      </c>
    </row>
    <row r="235" spans="2:9" ht="34.5" customHeight="1">
      <c r="B235" s="63" t="s">
        <v>179</v>
      </c>
      <c r="C235" s="69" t="s">
        <v>363</v>
      </c>
      <c r="D235" s="69" t="s">
        <v>327</v>
      </c>
      <c r="E235" s="69" t="s">
        <v>83</v>
      </c>
      <c r="F235" s="70">
        <v>2800</v>
      </c>
      <c r="G235" s="29"/>
      <c r="H235" s="29"/>
      <c r="I235" s="70">
        <f t="shared" si="18"/>
        <v>2800</v>
      </c>
    </row>
    <row r="236" spans="2:9" ht="27" hidden="1" customHeight="1">
      <c r="B236" s="273" t="s">
        <v>104</v>
      </c>
      <c r="C236" s="67" t="s">
        <v>365</v>
      </c>
      <c r="D236" s="67" t="s">
        <v>326</v>
      </c>
      <c r="E236" s="67"/>
      <c r="F236" s="86">
        <f>SUM(F237)</f>
        <v>0</v>
      </c>
      <c r="G236" s="29"/>
      <c r="H236" s="29"/>
      <c r="I236" s="70">
        <f t="shared" si="18"/>
        <v>0</v>
      </c>
    </row>
    <row r="237" spans="2:9" ht="28.5" hidden="1" customHeight="1">
      <c r="B237" s="24" t="s">
        <v>285</v>
      </c>
      <c r="C237" s="69" t="s">
        <v>365</v>
      </c>
      <c r="D237" s="69" t="s">
        <v>326</v>
      </c>
      <c r="E237" s="69" t="s">
        <v>80</v>
      </c>
      <c r="F237" s="70">
        <v>0</v>
      </c>
      <c r="G237" s="29"/>
      <c r="H237" s="29"/>
      <c r="I237" s="70">
        <f t="shared" si="18"/>
        <v>0</v>
      </c>
    </row>
    <row r="238" spans="2:9" ht="47.25" customHeight="1">
      <c r="B238" s="265" t="s">
        <v>169</v>
      </c>
      <c r="C238" s="67"/>
      <c r="D238" s="67" t="s">
        <v>168</v>
      </c>
      <c r="E238" s="67"/>
      <c r="F238" s="86">
        <f>SUM(F239)+F251</f>
        <v>34534.9</v>
      </c>
      <c r="G238" s="86">
        <f t="shared" ref="G238:I238" si="20">SUM(G239)+G251</f>
        <v>2300</v>
      </c>
      <c r="H238" s="86"/>
      <c r="I238" s="86">
        <f t="shared" si="20"/>
        <v>36834.9</v>
      </c>
    </row>
    <row r="239" spans="2:9" ht="41.25" customHeight="1">
      <c r="B239" s="273" t="s">
        <v>281</v>
      </c>
      <c r="C239" s="67"/>
      <c r="D239" s="67" t="s">
        <v>105</v>
      </c>
      <c r="E239" s="67"/>
      <c r="F239" s="86">
        <f>F240</f>
        <v>34534.9</v>
      </c>
      <c r="G239" s="86">
        <f t="shared" ref="G239:I239" si="21">G240</f>
        <v>0</v>
      </c>
      <c r="H239" s="86"/>
      <c r="I239" s="86">
        <f t="shared" si="21"/>
        <v>34534.9</v>
      </c>
    </row>
    <row r="240" spans="2:9" ht="22.5" customHeight="1">
      <c r="B240" s="264" t="s">
        <v>16</v>
      </c>
      <c r="C240" s="67" t="s">
        <v>238</v>
      </c>
      <c r="D240" s="67" t="s">
        <v>105</v>
      </c>
      <c r="E240" s="67"/>
      <c r="F240" s="86">
        <f>SUM(F241,F246)</f>
        <v>34534.9</v>
      </c>
      <c r="G240" s="29"/>
      <c r="H240" s="29"/>
      <c r="I240" s="86">
        <f t="shared" si="18"/>
        <v>34534.9</v>
      </c>
    </row>
    <row r="241" spans="2:9" ht="24.75" customHeight="1">
      <c r="B241" s="265" t="s">
        <v>70</v>
      </c>
      <c r="C241" s="67" t="s">
        <v>256</v>
      </c>
      <c r="D241" s="67" t="s">
        <v>105</v>
      </c>
      <c r="E241" s="67"/>
      <c r="F241" s="86">
        <f>SUM(F242,F244)</f>
        <v>23910.9</v>
      </c>
      <c r="G241" s="29"/>
      <c r="H241" s="29"/>
      <c r="I241" s="86">
        <f t="shared" si="18"/>
        <v>23910.9</v>
      </c>
    </row>
    <row r="242" spans="2:9" ht="42" customHeight="1">
      <c r="B242" s="275" t="s">
        <v>73</v>
      </c>
      <c r="C242" s="69" t="s">
        <v>449</v>
      </c>
      <c r="D242" s="69" t="s">
        <v>105</v>
      </c>
      <c r="E242" s="69"/>
      <c r="F242" s="70">
        <f>SUM(F243)</f>
        <v>2043.9</v>
      </c>
      <c r="G242" s="29"/>
      <c r="H242" s="29"/>
      <c r="I242" s="70">
        <f t="shared" si="18"/>
        <v>2043.9</v>
      </c>
    </row>
    <row r="243" spans="2:9" ht="21.75" customHeight="1">
      <c r="B243" s="275" t="s">
        <v>314</v>
      </c>
      <c r="C243" s="69" t="s">
        <v>449</v>
      </c>
      <c r="D243" s="69" t="s">
        <v>105</v>
      </c>
      <c r="E243" s="69" t="s">
        <v>313</v>
      </c>
      <c r="F243" s="70">
        <v>2043.9</v>
      </c>
      <c r="G243" s="29"/>
      <c r="H243" s="29"/>
      <c r="I243" s="70">
        <f t="shared" si="18"/>
        <v>2043.9</v>
      </c>
    </row>
    <row r="244" spans="2:9" ht="41.25" customHeight="1">
      <c r="B244" s="275" t="s">
        <v>74</v>
      </c>
      <c r="C244" s="74" t="s">
        <v>366</v>
      </c>
      <c r="D244" s="74" t="s">
        <v>105</v>
      </c>
      <c r="E244" s="74"/>
      <c r="F244" s="70">
        <f>SUM(F245)</f>
        <v>21867</v>
      </c>
      <c r="G244" s="29"/>
      <c r="H244" s="29"/>
      <c r="I244" s="70">
        <f t="shared" si="18"/>
        <v>21867</v>
      </c>
    </row>
    <row r="245" spans="2:9" ht="23.25" customHeight="1">
      <c r="B245" s="275" t="s">
        <v>314</v>
      </c>
      <c r="C245" s="74" t="s">
        <v>366</v>
      </c>
      <c r="D245" s="74" t="s">
        <v>105</v>
      </c>
      <c r="E245" s="74" t="s">
        <v>313</v>
      </c>
      <c r="F245" s="89">
        <v>21867</v>
      </c>
      <c r="G245" s="29"/>
      <c r="H245" s="29"/>
      <c r="I245" s="70">
        <f t="shared" si="18"/>
        <v>21867</v>
      </c>
    </row>
    <row r="246" spans="2:9" ht="21" customHeight="1">
      <c r="B246" s="265" t="s">
        <v>76</v>
      </c>
      <c r="C246" s="67" t="s">
        <v>341</v>
      </c>
      <c r="D246" s="67" t="s">
        <v>105</v>
      </c>
      <c r="E246" s="67"/>
      <c r="F246" s="86">
        <f>SUM(F247,F249)</f>
        <v>10624</v>
      </c>
      <c r="G246" s="29"/>
      <c r="H246" s="29"/>
      <c r="I246" s="70">
        <f t="shared" si="18"/>
        <v>10624</v>
      </c>
    </row>
    <row r="247" spans="2:9" ht="37.5" customHeight="1">
      <c r="B247" s="275" t="s">
        <v>72</v>
      </c>
      <c r="C247" s="69" t="s">
        <v>450</v>
      </c>
      <c r="D247" s="69" t="s">
        <v>105</v>
      </c>
      <c r="E247" s="69"/>
      <c r="F247" s="70">
        <f>SUM(F248)</f>
        <v>2491</v>
      </c>
      <c r="G247" s="29"/>
      <c r="H247" s="29"/>
      <c r="I247" s="70">
        <f t="shared" si="18"/>
        <v>2491</v>
      </c>
    </row>
    <row r="248" spans="2:9" ht="23.25" customHeight="1">
      <c r="B248" s="275" t="s">
        <v>314</v>
      </c>
      <c r="C248" s="69" t="s">
        <v>450</v>
      </c>
      <c r="D248" s="69" t="s">
        <v>105</v>
      </c>
      <c r="E248" s="69" t="s">
        <v>313</v>
      </c>
      <c r="F248" s="70">
        <v>2491</v>
      </c>
      <c r="G248" s="29"/>
      <c r="H248" s="29"/>
      <c r="I248" s="70">
        <f t="shared" si="18"/>
        <v>2491</v>
      </c>
    </row>
    <row r="249" spans="2:9" ht="44.25" customHeight="1">
      <c r="B249" s="275" t="s">
        <v>733</v>
      </c>
      <c r="C249" s="74" t="s">
        <v>367</v>
      </c>
      <c r="D249" s="74" t="s">
        <v>105</v>
      </c>
      <c r="E249" s="74"/>
      <c r="F249" s="70">
        <f>SUM(F250)</f>
        <v>8133</v>
      </c>
      <c r="G249" s="29"/>
      <c r="H249" s="29"/>
      <c r="I249" s="70">
        <f t="shared" si="18"/>
        <v>8133</v>
      </c>
    </row>
    <row r="250" spans="2:9" ht="27.75" customHeight="1">
      <c r="B250" s="275" t="s">
        <v>314</v>
      </c>
      <c r="C250" s="74" t="s">
        <v>367</v>
      </c>
      <c r="D250" s="74" t="s">
        <v>105</v>
      </c>
      <c r="E250" s="74" t="s">
        <v>313</v>
      </c>
      <c r="F250" s="89">
        <v>8133</v>
      </c>
      <c r="G250" s="29"/>
      <c r="H250" s="29"/>
      <c r="I250" s="70">
        <f t="shared" si="18"/>
        <v>8133</v>
      </c>
    </row>
    <row r="251" spans="2:9" ht="24" customHeight="1">
      <c r="B251" s="54" t="s">
        <v>674</v>
      </c>
      <c r="C251" s="71" t="s">
        <v>670</v>
      </c>
      <c r="D251" s="71" t="s">
        <v>673</v>
      </c>
      <c r="E251" s="65"/>
      <c r="F251" s="90">
        <f>F252</f>
        <v>0</v>
      </c>
      <c r="G251" s="90">
        <f t="shared" ref="G251:I251" si="22">G252</f>
        <v>2300</v>
      </c>
      <c r="H251" s="90"/>
      <c r="I251" s="90">
        <f t="shared" si="22"/>
        <v>2300</v>
      </c>
    </row>
    <row r="252" spans="2:9" ht="31.5" customHeight="1">
      <c r="B252" s="55" t="s">
        <v>675</v>
      </c>
      <c r="C252" s="74" t="s">
        <v>866</v>
      </c>
      <c r="D252" s="74" t="s">
        <v>673</v>
      </c>
      <c r="E252" s="74" t="s">
        <v>676</v>
      </c>
      <c r="F252" s="87">
        <v>0</v>
      </c>
      <c r="G252" s="29">
        <v>2300</v>
      </c>
      <c r="H252" s="29"/>
      <c r="I252" s="70">
        <f t="shared" si="18"/>
        <v>2300</v>
      </c>
    </row>
  </sheetData>
  <mergeCells count="7">
    <mergeCell ref="F2:I2"/>
    <mergeCell ref="B7:I7"/>
    <mergeCell ref="F8:I8"/>
    <mergeCell ref="F6:I6"/>
    <mergeCell ref="C5:I5"/>
    <mergeCell ref="C3:I3"/>
    <mergeCell ref="B4:I4"/>
  </mergeCells>
  <phoneticPr fontId="4" type="noConversion"/>
  <pageMargins left="0.19685039370078741" right="0" top="0.59055118110236227" bottom="0" header="0.51181102362204722" footer="0.51181102362204722"/>
  <pageSetup paperSize="9" scale="8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49"/>
  <sheetViews>
    <sheetView workbookViewId="0">
      <selection activeCell="J6" sqref="J6"/>
    </sheetView>
  </sheetViews>
  <sheetFormatPr defaultRowHeight="14.25"/>
  <cols>
    <col min="1" max="1" width="47.85546875" style="260" customWidth="1"/>
    <col min="2" max="2" width="13.7109375" style="35" customWidth="1"/>
    <col min="3" max="3" width="9.7109375" style="352" customWidth="1"/>
    <col min="4" max="4" width="9.5703125" style="35" customWidth="1"/>
    <col min="5" max="6" width="13" style="353" customWidth="1"/>
  </cols>
  <sheetData>
    <row r="2" spans="1:6">
      <c r="E2" s="232" t="s">
        <v>830</v>
      </c>
      <c r="F2" s="232"/>
    </row>
    <row r="3" spans="1:6" s="391" customFormat="1" ht="60.75" customHeight="1">
      <c r="A3" s="373"/>
      <c r="B3" s="373"/>
      <c r="C3" s="393" t="s">
        <v>890</v>
      </c>
      <c r="D3" s="380"/>
      <c r="E3" s="380"/>
      <c r="F3" s="380"/>
    </row>
    <row r="4" spans="1:6" s="391" customFormat="1" ht="11.25">
      <c r="A4" s="373"/>
      <c r="B4" s="373"/>
      <c r="C4" s="373"/>
      <c r="D4" s="373"/>
      <c r="E4" s="408"/>
      <c r="F4" s="409"/>
    </row>
    <row r="5" spans="1:6" s="391" customFormat="1" ht="11.25">
      <c r="A5" s="376" t="s">
        <v>597</v>
      </c>
      <c r="B5" s="376"/>
      <c r="C5" s="376"/>
      <c r="D5" s="376"/>
      <c r="E5" s="376"/>
      <c r="F5" s="394"/>
    </row>
    <row r="6" spans="1:6" s="391" customFormat="1" ht="51" customHeight="1">
      <c r="A6" s="410"/>
      <c r="B6" s="380" t="s">
        <v>689</v>
      </c>
      <c r="C6" s="380"/>
      <c r="D6" s="380"/>
      <c r="E6" s="374"/>
      <c r="F6" s="394"/>
    </row>
    <row r="7" spans="1:6" ht="15">
      <c r="A7" s="261"/>
      <c r="B7" s="79"/>
      <c r="C7" s="354"/>
      <c r="D7" s="189"/>
      <c r="E7" s="368" t="s">
        <v>893</v>
      </c>
      <c r="F7" s="368"/>
    </row>
    <row r="8" spans="1:6" ht="63.75" customHeight="1">
      <c r="A8" s="355" t="s">
        <v>923</v>
      </c>
      <c r="B8" s="355"/>
      <c r="C8" s="355"/>
      <c r="D8" s="355"/>
      <c r="E8" s="355"/>
      <c r="F8" s="349"/>
    </row>
    <row r="9" spans="1:6">
      <c r="A9" s="262"/>
      <c r="B9" s="194"/>
      <c r="C9" s="356"/>
      <c r="D9" s="194"/>
      <c r="E9" s="357"/>
      <c r="F9" s="357" t="s">
        <v>297</v>
      </c>
    </row>
    <row r="10" spans="1:6" ht="42.75">
      <c r="A10" s="38" t="s">
        <v>157</v>
      </c>
      <c r="B10" s="38" t="s">
        <v>190</v>
      </c>
      <c r="C10" s="294" t="s">
        <v>133</v>
      </c>
      <c r="D10" s="38" t="s">
        <v>134</v>
      </c>
      <c r="E10" s="358" t="s">
        <v>921</v>
      </c>
      <c r="F10" s="358" t="s">
        <v>922</v>
      </c>
    </row>
    <row r="11" spans="1:6">
      <c r="A11" s="27" t="s">
        <v>451</v>
      </c>
      <c r="B11" s="38"/>
      <c r="C11" s="294"/>
      <c r="D11" s="38"/>
      <c r="E11" s="359">
        <f>SUM(E196,E197,E221)</f>
        <v>656923.6</v>
      </c>
      <c r="F11" s="359">
        <f>SUM(F196,F197,F221)</f>
        <v>648479.50000000012</v>
      </c>
    </row>
    <row r="12" spans="1:6" ht="25.5">
      <c r="A12" s="43" t="s">
        <v>719</v>
      </c>
      <c r="B12" s="67" t="s">
        <v>252</v>
      </c>
      <c r="C12" s="295"/>
      <c r="D12" s="67"/>
      <c r="E12" s="359">
        <f>E13</f>
        <v>9650</v>
      </c>
      <c r="F12" s="359">
        <f>F13</f>
        <v>9650</v>
      </c>
    </row>
    <row r="13" spans="1:6" ht="15">
      <c r="A13" s="22" t="s">
        <v>117</v>
      </c>
      <c r="B13" s="69" t="s">
        <v>596</v>
      </c>
      <c r="C13" s="298" t="s">
        <v>219</v>
      </c>
      <c r="D13" s="69"/>
      <c r="E13" s="360">
        <f>E14+E16+E19+E21+E23</f>
        <v>9650</v>
      </c>
      <c r="F13" s="360">
        <f>F14+F16+F19+F21+F23</f>
        <v>9650</v>
      </c>
    </row>
    <row r="14" spans="1:6" ht="15">
      <c r="A14" s="22" t="s">
        <v>278</v>
      </c>
      <c r="B14" s="69" t="s">
        <v>473</v>
      </c>
      <c r="C14" s="298" t="s">
        <v>309</v>
      </c>
      <c r="D14" s="69"/>
      <c r="E14" s="360">
        <f>SUM(E15)</f>
        <v>5650</v>
      </c>
      <c r="F14" s="360">
        <f>SUM(F15)</f>
        <v>5650</v>
      </c>
    </row>
    <row r="15" spans="1:6" ht="25.5">
      <c r="A15" s="22" t="s">
        <v>148</v>
      </c>
      <c r="B15" s="69" t="s">
        <v>473</v>
      </c>
      <c r="C15" s="298" t="s">
        <v>309</v>
      </c>
      <c r="D15" s="69" t="s">
        <v>147</v>
      </c>
      <c r="E15" s="360">
        <v>5650</v>
      </c>
      <c r="F15" s="360">
        <v>5650</v>
      </c>
    </row>
    <row r="16" spans="1:6" ht="15">
      <c r="A16" s="33" t="s">
        <v>267</v>
      </c>
      <c r="B16" s="69" t="s">
        <v>422</v>
      </c>
      <c r="C16" s="298"/>
      <c r="D16" s="69"/>
      <c r="E16" s="360">
        <f>E17</f>
        <v>800</v>
      </c>
      <c r="F16" s="360">
        <f>F17</f>
        <v>800</v>
      </c>
    </row>
    <row r="17" spans="1:6" ht="15">
      <c r="A17" s="22" t="s">
        <v>61</v>
      </c>
      <c r="B17" s="69" t="s">
        <v>422</v>
      </c>
      <c r="C17" s="298" t="s">
        <v>324</v>
      </c>
      <c r="D17" s="69"/>
      <c r="E17" s="360">
        <f>E18</f>
        <v>800</v>
      </c>
      <c r="F17" s="360">
        <f>F18</f>
        <v>800</v>
      </c>
    </row>
    <row r="18" spans="1:6" ht="25.5">
      <c r="A18" s="28" t="s">
        <v>192</v>
      </c>
      <c r="B18" s="69" t="s">
        <v>422</v>
      </c>
      <c r="C18" s="298" t="s">
        <v>324</v>
      </c>
      <c r="D18" s="69" t="s">
        <v>191</v>
      </c>
      <c r="E18" s="360">
        <v>800</v>
      </c>
      <c r="F18" s="360">
        <v>800</v>
      </c>
    </row>
    <row r="19" spans="1:6" ht="25.5">
      <c r="A19" s="22" t="s">
        <v>268</v>
      </c>
      <c r="B19" s="69" t="s">
        <v>423</v>
      </c>
      <c r="C19" s="298"/>
      <c r="D19" s="69"/>
      <c r="E19" s="360">
        <f>SUM(E20)</f>
        <v>2600</v>
      </c>
      <c r="F19" s="360">
        <f>SUM(F20)</f>
        <v>2600</v>
      </c>
    </row>
    <row r="20" spans="1:6" ht="15">
      <c r="A20" s="48" t="s">
        <v>283</v>
      </c>
      <c r="B20" s="69" t="s">
        <v>423</v>
      </c>
      <c r="C20" s="298" t="s">
        <v>324</v>
      </c>
      <c r="D20" s="69" t="s">
        <v>299</v>
      </c>
      <c r="E20" s="360">
        <v>2600</v>
      </c>
      <c r="F20" s="360">
        <v>2600</v>
      </c>
    </row>
    <row r="21" spans="1:6" ht="15">
      <c r="A21" s="49" t="s">
        <v>482</v>
      </c>
      <c r="B21" s="69" t="s">
        <v>480</v>
      </c>
      <c r="C21" s="298" t="s">
        <v>324</v>
      </c>
      <c r="D21" s="69"/>
      <c r="E21" s="360">
        <v>100</v>
      </c>
      <c r="F21" s="360">
        <v>100</v>
      </c>
    </row>
    <row r="22" spans="1:6" ht="25.5">
      <c r="A22" s="28" t="s">
        <v>192</v>
      </c>
      <c r="B22" s="69" t="s">
        <v>480</v>
      </c>
      <c r="C22" s="298" t="s">
        <v>324</v>
      </c>
      <c r="D22" s="69" t="s">
        <v>191</v>
      </c>
      <c r="E22" s="360">
        <v>100</v>
      </c>
      <c r="F22" s="360">
        <v>100</v>
      </c>
    </row>
    <row r="23" spans="1:6" ht="15">
      <c r="A23" s="49" t="s">
        <v>619</v>
      </c>
      <c r="B23" s="69" t="s">
        <v>618</v>
      </c>
      <c r="C23" s="298" t="s">
        <v>324</v>
      </c>
      <c r="D23" s="69"/>
      <c r="E23" s="360">
        <f>E24</f>
        <v>500</v>
      </c>
      <c r="F23" s="360">
        <f>F24</f>
        <v>500</v>
      </c>
    </row>
    <row r="24" spans="1:6" ht="25.5">
      <c r="A24" s="28" t="s">
        <v>192</v>
      </c>
      <c r="B24" s="69" t="s">
        <v>618</v>
      </c>
      <c r="C24" s="298" t="s">
        <v>324</v>
      </c>
      <c r="D24" s="69" t="s">
        <v>191</v>
      </c>
      <c r="E24" s="360">
        <v>500</v>
      </c>
      <c r="F24" s="360">
        <v>500</v>
      </c>
    </row>
    <row r="25" spans="1:6" ht="38.25">
      <c r="A25" s="46" t="s">
        <v>720</v>
      </c>
      <c r="B25" s="67" t="s">
        <v>249</v>
      </c>
      <c r="C25" s="292" t="s">
        <v>308</v>
      </c>
      <c r="D25" s="67"/>
      <c r="E25" s="359">
        <f>E26</f>
        <v>100</v>
      </c>
      <c r="F25" s="359">
        <f>F26</f>
        <v>100</v>
      </c>
    </row>
    <row r="26" spans="1:6" ht="25.5">
      <c r="A26" s="22" t="s">
        <v>400</v>
      </c>
      <c r="B26" s="69" t="s">
        <v>401</v>
      </c>
      <c r="C26" s="297"/>
      <c r="D26" s="69"/>
      <c r="E26" s="360">
        <f>E27</f>
        <v>100</v>
      </c>
      <c r="F26" s="360">
        <f>F27</f>
        <v>100</v>
      </c>
    </row>
    <row r="27" spans="1:6" ht="25.5">
      <c r="A27" s="28" t="s">
        <v>4</v>
      </c>
      <c r="B27" s="69" t="s">
        <v>444</v>
      </c>
      <c r="C27" s="297"/>
      <c r="D27" s="69"/>
      <c r="E27" s="360">
        <v>100</v>
      </c>
      <c r="F27" s="360">
        <v>100</v>
      </c>
    </row>
    <row r="28" spans="1:6" ht="25.5">
      <c r="A28" s="40" t="s">
        <v>721</v>
      </c>
      <c r="B28" s="67" t="s">
        <v>343</v>
      </c>
      <c r="C28" s="295"/>
      <c r="D28" s="69"/>
      <c r="E28" s="359">
        <f>SUM(E29,E34)</f>
        <v>64000.2</v>
      </c>
      <c r="F28" s="359">
        <f>SUM(F29,F34)</f>
        <v>62739.6</v>
      </c>
    </row>
    <row r="29" spans="1:6" ht="25.5">
      <c r="A29" s="40" t="s">
        <v>5</v>
      </c>
      <c r="B29" s="67" t="s">
        <v>344</v>
      </c>
      <c r="C29" s="295"/>
      <c r="D29" s="67"/>
      <c r="E29" s="359">
        <f>SUM(E31)</f>
        <v>18000</v>
      </c>
      <c r="F29" s="359">
        <f>SUM(F31)</f>
        <v>18000</v>
      </c>
    </row>
    <row r="30" spans="1:6" ht="15">
      <c r="A30" s="47" t="s">
        <v>440</v>
      </c>
      <c r="B30" s="69" t="s">
        <v>441</v>
      </c>
      <c r="C30" s="295"/>
      <c r="D30" s="67"/>
      <c r="E30" s="360">
        <f>SUM(E31)</f>
        <v>18000</v>
      </c>
      <c r="F30" s="360">
        <f>SUM(F31)</f>
        <v>18000</v>
      </c>
    </row>
    <row r="31" spans="1:6" ht="25.5">
      <c r="A31" s="28" t="s">
        <v>6</v>
      </c>
      <c r="B31" s="69" t="s">
        <v>442</v>
      </c>
      <c r="C31" s="298"/>
      <c r="D31" s="69"/>
      <c r="E31" s="360">
        <f>E32</f>
        <v>18000</v>
      </c>
      <c r="F31" s="360">
        <f>F32</f>
        <v>18000</v>
      </c>
    </row>
    <row r="32" spans="1:6" ht="15">
      <c r="A32" s="33" t="s">
        <v>163</v>
      </c>
      <c r="B32" s="69" t="s">
        <v>442</v>
      </c>
      <c r="C32" s="298" t="s">
        <v>162</v>
      </c>
      <c r="D32" s="69"/>
      <c r="E32" s="360">
        <f>E33</f>
        <v>18000</v>
      </c>
      <c r="F32" s="360">
        <f>F33</f>
        <v>18000</v>
      </c>
    </row>
    <row r="33" spans="1:6" ht="15">
      <c r="A33" s="28" t="s">
        <v>291</v>
      </c>
      <c r="B33" s="69" t="s">
        <v>442</v>
      </c>
      <c r="C33" s="298" t="s">
        <v>467</v>
      </c>
      <c r="D33" s="69" t="s">
        <v>539</v>
      </c>
      <c r="E33" s="360">
        <v>18000</v>
      </c>
      <c r="F33" s="360">
        <v>18000</v>
      </c>
    </row>
    <row r="34" spans="1:6" ht="25.5">
      <c r="A34" s="40" t="s">
        <v>34</v>
      </c>
      <c r="B34" s="67" t="s">
        <v>370</v>
      </c>
      <c r="C34" s="295"/>
      <c r="D34" s="67"/>
      <c r="E34" s="359">
        <f>E35+E45+E49+E55+E58</f>
        <v>46000.2</v>
      </c>
      <c r="F34" s="359">
        <f>F35+F45+F49+F55+F58</f>
        <v>44739.6</v>
      </c>
    </row>
    <row r="35" spans="1:6" ht="25.5">
      <c r="A35" s="28" t="s">
        <v>497</v>
      </c>
      <c r="B35" s="69" t="s">
        <v>431</v>
      </c>
      <c r="C35" s="298"/>
      <c r="D35" s="69"/>
      <c r="E35" s="359">
        <f>SUM(E36)</f>
        <v>19100</v>
      </c>
      <c r="F35" s="359">
        <f>SUM(F36)</f>
        <v>17100</v>
      </c>
    </row>
    <row r="36" spans="1:6" ht="15">
      <c r="A36" s="22" t="s">
        <v>100</v>
      </c>
      <c r="B36" s="69" t="s">
        <v>431</v>
      </c>
      <c r="C36" s="298" t="s">
        <v>101</v>
      </c>
      <c r="D36" s="69"/>
      <c r="E36" s="360">
        <f>E37+E39</f>
        <v>19100</v>
      </c>
      <c r="F36" s="360">
        <f>F37+F39</f>
        <v>17100</v>
      </c>
    </row>
    <row r="37" spans="1:6" ht="38.25">
      <c r="A37" s="47" t="s">
        <v>277</v>
      </c>
      <c r="B37" s="69" t="s">
        <v>438</v>
      </c>
      <c r="C37" s="298" t="s">
        <v>102</v>
      </c>
      <c r="D37" s="69"/>
      <c r="E37" s="360">
        <f>SUM(E38)</f>
        <v>14000</v>
      </c>
      <c r="F37" s="360">
        <f>SUM(F38)</f>
        <v>12000</v>
      </c>
    </row>
    <row r="38" spans="1:6" ht="15">
      <c r="A38" s="28" t="s">
        <v>145</v>
      </c>
      <c r="B38" s="69" t="s">
        <v>438</v>
      </c>
      <c r="C38" s="298" t="s">
        <v>102</v>
      </c>
      <c r="D38" s="69" t="s">
        <v>539</v>
      </c>
      <c r="E38" s="361">
        <v>14000</v>
      </c>
      <c r="F38" s="361">
        <v>12000</v>
      </c>
    </row>
    <row r="39" spans="1:6" ht="15">
      <c r="A39" s="22" t="s">
        <v>289</v>
      </c>
      <c r="B39" s="69" t="s">
        <v>439</v>
      </c>
      <c r="C39" s="298" t="s">
        <v>102</v>
      </c>
      <c r="D39" s="69"/>
      <c r="E39" s="360">
        <f>E40+E41+E42+E43+E44</f>
        <v>5100</v>
      </c>
      <c r="F39" s="360">
        <f>F40+F41+F42+F43+F44</f>
        <v>5100</v>
      </c>
    </row>
    <row r="40" spans="1:6" ht="15">
      <c r="A40" s="28" t="s">
        <v>145</v>
      </c>
      <c r="B40" s="69" t="s">
        <v>439</v>
      </c>
      <c r="C40" s="298" t="s">
        <v>102</v>
      </c>
      <c r="D40" s="69" t="s">
        <v>539</v>
      </c>
      <c r="E40" s="360">
        <v>5100</v>
      </c>
      <c r="F40" s="360">
        <v>5100</v>
      </c>
    </row>
    <row r="41" spans="1:6" ht="15" hidden="1">
      <c r="A41" s="28" t="s">
        <v>651</v>
      </c>
      <c r="B41" s="69" t="s">
        <v>634</v>
      </c>
      <c r="C41" s="297" t="s">
        <v>102</v>
      </c>
      <c r="D41" s="69" t="s">
        <v>606</v>
      </c>
      <c r="E41" s="361"/>
      <c r="F41" s="362"/>
    </row>
    <row r="42" spans="1:6" ht="15" hidden="1">
      <c r="A42" s="28" t="s">
        <v>604</v>
      </c>
      <c r="B42" s="69" t="s">
        <v>607</v>
      </c>
      <c r="C42" s="298" t="s">
        <v>102</v>
      </c>
      <c r="D42" s="69" t="s">
        <v>606</v>
      </c>
      <c r="E42" s="360"/>
      <c r="F42" s="360"/>
    </row>
    <row r="43" spans="1:6" ht="15" hidden="1">
      <c r="A43" s="28" t="s">
        <v>651</v>
      </c>
      <c r="B43" s="69" t="s">
        <v>643</v>
      </c>
      <c r="C43" s="298" t="s">
        <v>102</v>
      </c>
      <c r="D43" s="69" t="s">
        <v>606</v>
      </c>
      <c r="E43" s="360"/>
      <c r="F43" s="360"/>
    </row>
    <row r="44" spans="1:6" ht="15" hidden="1">
      <c r="A44" s="28" t="s">
        <v>604</v>
      </c>
      <c r="B44" s="69" t="s">
        <v>644</v>
      </c>
      <c r="C44" s="298" t="s">
        <v>102</v>
      </c>
      <c r="D44" s="69" t="s">
        <v>606</v>
      </c>
      <c r="E44" s="360"/>
      <c r="F44" s="360"/>
    </row>
    <row r="45" spans="1:6" ht="25.5">
      <c r="A45" s="28" t="s">
        <v>498</v>
      </c>
      <c r="B45" s="69" t="s">
        <v>445</v>
      </c>
      <c r="C45" s="298"/>
      <c r="D45" s="69"/>
      <c r="E45" s="359">
        <f>SUM(E48)</f>
        <v>4800</v>
      </c>
      <c r="F45" s="359">
        <f>SUM(F48)</f>
        <v>4800</v>
      </c>
    </row>
    <row r="46" spans="1:6" ht="15">
      <c r="A46" s="22" t="s">
        <v>100</v>
      </c>
      <c r="B46" s="69" t="s">
        <v>445</v>
      </c>
      <c r="C46" s="298" t="s">
        <v>101</v>
      </c>
      <c r="D46" s="69"/>
      <c r="E46" s="360">
        <f>E47</f>
        <v>4800</v>
      </c>
      <c r="F46" s="360">
        <f>F47</f>
        <v>4800</v>
      </c>
    </row>
    <row r="47" spans="1:6" ht="15">
      <c r="A47" s="22" t="s">
        <v>289</v>
      </c>
      <c r="B47" s="69" t="s">
        <v>445</v>
      </c>
      <c r="C47" s="298" t="s">
        <v>102</v>
      </c>
      <c r="D47" s="69"/>
      <c r="E47" s="360">
        <f>E48</f>
        <v>4800</v>
      </c>
      <c r="F47" s="360">
        <f>F48</f>
        <v>4800</v>
      </c>
    </row>
    <row r="48" spans="1:6" ht="15">
      <c r="A48" s="28" t="s">
        <v>145</v>
      </c>
      <c r="B48" s="69" t="s">
        <v>445</v>
      </c>
      <c r="C48" s="298" t="s">
        <v>102</v>
      </c>
      <c r="D48" s="69" t="s">
        <v>539</v>
      </c>
      <c r="E48" s="360">
        <v>4800</v>
      </c>
      <c r="F48" s="360">
        <v>4800</v>
      </c>
    </row>
    <row r="49" spans="1:6" ht="25.5">
      <c r="A49" s="28" t="s">
        <v>499</v>
      </c>
      <c r="B49" s="69" t="s">
        <v>434</v>
      </c>
      <c r="C49" s="298"/>
      <c r="D49" s="69"/>
      <c r="E49" s="359">
        <f>E50</f>
        <v>15600</v>
      </c>
      <c r="F49" s="359">
        <f>F50</f>
        <v>15600</v>
      </c>
    </row>
    <row r="50" spans="1:6" ht="15">
      <c r="A50" s="22" t="s">
        <v>100</v>
      </c>
      <c r="B50" s="69" t="s">
        <v>434</v>
      </c>
      <c r="C50" s="298" t="s">
        <v>101</v>
      </c>
      <c r="D50" s="69"/>
      <c r="E50" s="360">
        <f>E51</f>
        <v>15600</v>
      </c>
      <c r="F50" s="360">
        <f>F51</f>
        <v>15600</v>
      </c>
    </row>
    <row r="51" spans="1:6" ht="15">
      <c r="A51" s="22" t="s">
        <v>289</v>
      </c>
      <c r="B51" s="69" t="s">
        <v>434</v>
      </c>
      <c r="C51" s="298" t="s">
        <v>102</v>
      </c>
      <c r="D51" s="69"/>
      <c r="E51" s="360">
        <f>E52+E53+E54</f>
        <v>15600</v>
      </c>
      <c r="F51" s="360">
        <f>F52+F53+F54</f>
        <v>15600</v>
      </c>
    </row>
    <row r="52" spans="1:6" ht="15">
      <c r="A52" s="28" t="s">
        <v>145</v>
      </c>
      <c r="B52" s="69" t="s">
        <v>434</v>
      </c>
      <c r="C52" s="298" t="s">
        <v>102</v>
      </c>
      <c r="D52" s="69" t="s">
        <v>539</v>
      </c>
      <c r="E52" s="360">
        <v>15600</v>
      </c>
      <c r="F52" s="360">
        <v>15600</v>
      </c>
    </row>
    <row r="53" spans="1:6" ht="15" hidden="1">
      <c r="A53" s="28" t="s">
        <v>651</v>
      </c>
      <c r="B53" s="69" t="s">
        <v>635</v>
      </c>
      <c r="C53" s="298" t="s">
        <v>102</v>
      </c>
      <c r="D53" s="69" t="s">
        <v>606</v>
      </c>
      <c r="E53" s="360"/>
      <c r="F53" s="360"/>
    </row>
    <row r="54" spans="1:6" ht="15" hidden="1">
      <c r="A54" s="28" t="s">
        <v>604</v>
      </c>
      <c r="B54" s="69" t="s">
        <v>605</v>
      </c>
      <c r="C54" s="298" t="s">
        <v>102</v>
      </c>
      <c r="D54" s="69" t="s">
        <v>606</v>
      </c>
      <c r="E54" s="360"/>
      <c r="F54" s="360"/>
    </row>
    <row r="55" spans="1:6" ht="25.5">
      <c r="A55" s="27" t="s">
        <v>553</v>
      </c>
      <c r="B55" s="67" t="s">
        <v>554</v>
      </c>
      <c r="C55" s="295" t="s">
        <v>103</v>
      </c>
      <c r="D55" s="67"/>
      <c r="E55" s="359">
        <f>E56</f>
        <v>5118</v>
      </c>
      <c r="F55" s="359">
        <f>F56</f>
        <v>5118</v>
      </c>
    </row>
    <row r="56" spans="1:6" ht="25.5">
      <c r="A56" s="28" t="s">
        <v>555</v>
      </c>
      <c r="B56" s="69" t="s">
        <v>554</v>
      </c>
      <c r="C56" s="298" t="s">
        <v>103</v>
      </c>
      <c r="D56" s="69"/>
      <c r="E56" s="360">
        <f>E57</f>
        <v>5118</v>
      </c>
      <c r="F56" s="360">
        <f>F57</f>
        <v>5118</v>
      </c>
    </row>
    <row r="57" spans="1:6" ht="15">
      <c r="A57" s="28" t="s">
        <v>145</v>
      </c>
      <c r="B57" s="69" t="s">
        <v>554</v>
      </c>
      <c r="C57" s="298" t="s">
        <v>103</v>
      </c>
      <c r="D57" s="69" t="s">
        <v>539</v>
      </c>
      <c r="E57" s="360">
        <v>5118</v>
      </c>
      <c r="F57" s="360">
        <v>5118</v>
      </c>
    </row>
    <row r="58" spans="1:6" ht="25.5">
      <c r="A58" s="40" t="s">
        <v>715</v>
      </c>
      <c r="B58" s="69" t="s">
        <v>611</v>
      </c>
      <c r="C58" s="298" t="s">
        <v>103</v>
      </c>
      <c r="D58" s="69"/>
      <c r="E58" s="359">
        <f>E59+E60</f>
        <v>1382.2</v>
      </c>
      <c r="F58" s="359">
        <f>F59+F60</f>
        <v>2121.6</v>
      </c>
    </row>
    <row r="59" spans="1:6" ht="25.5">
      <c r="A59" s="22" t="s">
        <v>613</v>
      </c>
      <c r="B59" s="69" t="s">
        <v>610</v>
      </c>
      <c r="C59" s="298" t="s">
        <v>103</v>
      </c>
      <c r="D59" s="69" t="s">
        <v>191</v>
      </c>
      <c r="E59" s="360">
        <v>1382.2</v>
      </c>
      <c r="F59" s="360">
        <v>2121.6</v>
      </c>
    </row>
    <row r="60" spans="1:6" ht="25.5">
      <c r="A60" s="22" t="s">
        <v>614</v>
      </c>
      <c r="B60" s="69" t="s">
        <v>612</v>
      </c>
      <c r="C60" s="298" t="s">
        <v>103</v>
      </c>
      <c r="D60" s="69" t="s">
        <v>191</v>
      </c>
      <c r="E60" s="360"/>
      <c r="F60" s="360"/>
    </row>
    <row r="61" spans="1:6" ht="38.25">
      <c r="A61" s="20" t="s">
        <v>707</v>
      </c>
      <c r="B61" s="67" t="s">
        <v>731</v>
      </c>
      <c r="C61" s="295"/>
      <c r="D61" s="69"/>
      <c r="E61" s="359">
        <f>SUM(E62)</f>
        <v>10</v>
      </c>
      <c r="F61" s="359">
        <f>SUM(F62)</f>
        <v>10</v>
      </c>
    </row>
    <row r="62" spans="1:6" ht="25.5">
      <c r="A62" s="47" t="s">
        <v>522</v>
      </c>
      <c r="B62" s="69" t="s">
        <v>518</v>
      </c>
      <c r="C62" s="298" t="s">
        <v>308</v>
      </c>
      <c r="D62" s="69"/>
      <c r="E62" s="360">
        <f>SUM(E63)</f>
        <v>10</v>
      </c>
      <c r="F62" s="360">
        <f>SUM(F63)</f>
        <v>10</v>
      </c>
    </row>
    <row r="63" spans="1:6" ht="25.5">
      <c r="A63" s="28" t="s">
        <v>192</v>
      </c>
      <c r="B63" s="69" t="s">
        <v>518</v>
      </c>
      <c r="C63" s="298" t="s">
        <v>308</v>
      </c>
      <c r="D63" s="69" t="s">
        <v>191</v>
      </c>
      <c r="E63" s="360">
        <v>10</v>
      </c>
      <c r="F63" s="360">
        <v>10</v>
      </c>
    </row>
    <row r="64" spans="1:6" ht="38.25">
      <c r="A64" s="46" t="s">
        <v>722</v>
      </c>
      <c r="B64" s="67" t="s">
        <v>245</v>
      </c>
      <c r="C64" s="295"/>
      <c r="D64" s="67"/>
      <c r="E64" s="359">
        <f t="shared" ref="E64:F66" si="0">SUM(E65)</f>
        <v>450</v>
      </c>
      <c r="F64" s="359">
        <f t="shared" si="0"/>
        <v>100</v>
      </c>
    </row>
    <row r="65" spans="1:6" ht="25.5">
      <c r="A65" s="45" t="s">
        <v>375</v>
      </c>
      <c r="B65" s="69" t="s">
        <v>388</v>
      </c>
      <c r="C65" s="295"/>
      <c r="D65" s="67"/>
      <c r="E65" s="360">
        <f t="shared" si="0"/>
        <v>450</v>
      </c>
      <c r="F65" s="360">
        <f t="shared" si="0"/>
        <v>100</v>
      </c>
    </row>
    <row r="66" spans="1:6" ht="38.25">
      <c r="A66" s="48" t="s">
        <v>726</v>
      </c>
      <c r="B66" s="69" t="s">
        <v>389</v>
      </c>
      <c r="C66" s="298"/>
      <c r="D66" s="69"/>
      <c r="E66" s="360">
        <f t="shared" si="0"/>
        <v>450</v>
      </c>
      <c r="F66" s="360">
        <f t="shared" si="0"/>
        <v>100</v>
      </c>
    </row>
    <row r="67" spans="1:6" ht="25.5">
      <c r="A67" s="28" t="s">
        <v>192</v>
      </c>
      <c r="B67" s="69" t="s">
        <v>389</v>
      </c>
      <c r="C67" s="298" t="s">
        <v>54</v>
      </c>
      <c r="D67" s="69" t="s">
        <v>191</v>
      </c>
      <c r="E67" s="360">
        <v>450</v>
      </c>
      <c r="F67" s="360">
        <v>100</v>
      </c>
    </row>
    <row r="68" spans="1:6" ht="38.25">
      <c r="A68" s="46" t="s">
        <v>710</v>
      </c>
      <c r="B68" s="67" t="s">
        <v>246</v>
      </c>
      <c r="C68" s="295"/>
      <c r="D68" s="67"/>
      <c r="E68" s="359">
        <f t="shared" ref="E68:F70" si="1">SUM(E69)</f>
        <v>55</v>
      </c>
      <c r="F68" s="359">
        <f t="shared" si="1"/>
        <v>55</v>
      </c>
    </row>
    <row r="69" spans="1:6" ht="25.5">
      <c r="A69" s="45" t="s">
        <v>374</v>
      </c>
      <c r="B69" s="69" t="s">
        <v>390</v>
      </c>
      <c r="C69" s="295"/>
      <c r="D69" s="67"/>
      <c r="E69" s="360">
        <f t="shared" si="1"/>
        <v>55</v>
      </c>
      <c r="F69" s="360">
        <f t="shared" si="1"/>
        <v>55</v>
      </c>
    </row>
    <row r="70" spans="1:6" ht="38.25">
      <c r="A70" s="48" t="s">
        <v>727</v>
      </c>
      <c r="B70" s="69" t="s">
        <v>391</v>
      </c>
      <c r="C70" s="298"/>
      <c r="D70" s="69"/>
      <c r="E70" s="360">
        <f t="shared" si="1"/>
        <v>55</v>
      </c>
      <c r="F70" s="360">
        <f t="shared" si="1"/>
        <v>55</v>
      </c>
    </row>
    <row r="71" spans="1:6" ht="25.5">
      <c r="A71" s="28" t="s">
        <v>192</v>
      </c>
      <c r="B71" s="69" t="s">
        <v>391</v>
      </c>
      <c r="C71" s="298" t="s">
        <v>54</v>
      </c>
      <c r="D71" s="69" t="s">
        <v>547</v>
      </c>
      <c r="E71" s="360">
        <v>55</v>
      </c>
      <c r="F71" s="360">
        <v>55</v>
      </c>
    </row>
    <row r="72" spans="1:6" ht="51">
      <c r="A72" s="46" t="s">
        <v>728</v>
      </c>
      <c r="B72" s="67" t="s">
        <v>371</v>
      </c>
      <c r="C72" s="295"/>
      <c r="D72" s="67"/>
      <c r="E72" s="359">
        <f t="shared" ref="E72:F74" si="2">SUM(E73)</f>
        <v>120</v>
      </c>
      <c r="F72" s="359">
        <f t="shared" si="2"/>
        <v>120</v>
      </c>
    </row>
    <row r="73" spans="1:6" ht="38.25">
      <c r="A73" s="45" t="s">
        <v>376</v>
      </c>
      <c r="B73" s="69" t="s">
        <v>448</v>
      </c>
      <c r="C73" s="295"/>
      <c r="D73" s="67"/>
      <c r="E73" s="360">
        <f t="shared" si="2"/>
        <v>120</v>
      </c>
      <c r="F73" s="360">
        <f t="shared" si="2"/>
        <v>120</v>
      </c>
    </row>
    <row r="74" spans="1:6" ht="51">
      <c r="A74" s="48" t="s">
        <v>723</v>
      </c>
      <c r="B74" s="69" t="s">
        <v>443</v>
      </c>
      <c r="C74" s="298"/>
      <c r="D74" s="69"/>
      <c r="E74" s="360">
        <f t="shared" si="2"/>
        <v>120</v>
      </c>
      <c r="F74" s="360">
        <f t="shared" si="2"/>
        <v>120</v>
      </c>
    </row>
    <row r="75" spans="1:6" ht="25.5">
      <c r="A75" s="28" t="s">
        <v>192</v>
      </c>
      <c r="B75" s="69" t="s">
        <v>443</v>
      </c>
      <c r="C75" s="298" t="s">
        <v>54</v>
      </c>
      <c r="D75" s="69" t="s">
        <v>547</v>
      </c>
      <c r="E75" s="360">
        <v>120</v>
      </c>
      <c r="F75" s="360">
        <v>120</v>
      </c>
    </row>
    <row r="76" spans="1:6" ht="38.25">
      <c r="A76" s="46" t="s">
        <v>724</v>
      </c>
      <c r="B76" s="67" t="s">
        <v>248</v>
      </c>
      <c r="C76" s="295"/>
      <c r="D76" s="67"/>
      <c r="E76" s="359">
        <f t="shared" ref="E76:F78" si="3">SUM(E77)</f>
        <v>100</v>
      </c>
      <c r="F76" s="359">
        <f t="shared" si="3"/>
        <v>100</v>
      </c>
    </row>
    <row r="77" spans="1:6" ht="51">
      <c r="A77" s="45" t="s">
        <v>377</v>
      </c>
      <c r="B77" s="69" t="s">
        <v>392</v>
      </c>
      <c r="C77" s="295"/>
      <c r="D77" s="67"/>
      <c r="E77" s="360">
        <f t="shared" si="3"/>
        <v>100</v>
      </c>
      <c r="F77" s="360">
        <f t="shared" si="3"/>
        <v>100</v>
      </c>
    </row>
    <row r="78" spans="1:6" ht="38.25">
      <c r="A78" s="48" t="s">
        <v>725</v>
      </c>
      <c r="B78" s="69" t="s">
        <v>393</v>
      </c>
      <c r="C78" s="298"/>
      <c r="D78" s="69"/>
      <c r="E78" s="360">
        <f t="shared" si="3"/>
        <v>100</v>
      </c>
      <c r="F78" s="360">
        <f t="shared" si="3"/>
        <v>100</v>
      </c>
    </row>
    <row r="79" spans="1:6" ht="25.5">
      <c r="A79" s="28" t="s">
        <v>192</v>
      </c>
      <c r="B79" s="69" t="s">
        <v>393</v>
      </c>
      <c r="C79" s="298" t="s">
        <v>54</v>
      </c>
      <c r="D79" s="69" t="s">
        <v>547</v>
      </c>
      <c r="E79" s="360">
        <v>100</v>
      </c>
      <c r="F79" s="360">
        <v>100</v>
      </c>
    </row>
    <row r="80" spans="1:6" ht="38.25">
      <c r="A80" s="43" t="s">
        <v>686</v>
      </c>
      <c r="B80" s="67" t="s">
        <v>261</v>
      </c>
      <c r="C80" s="295"/>
      <c r="D80" s="69"/>
      <c r="E80" s="359">
        <f>SUM(E82)</f>
        <v>5996</v>
      </c>
      <c r="F80" s="359">
        <f>SUM(F82)</f>
        <v>5996</v>
      </c>
    </row>
    <row r="81" spans="1:6" ht="25.5">
      <c r="A81" s="45" t="s">
        <v>379</v>
      </c>
      <c r="B81" s="69" t="s">
        <v>386</v>
      </c>
      <c r="C81" s="298"/>
      <c r="D81" s="69"/>
      <c r="E81" s="360">
        <f t="shared" ref="E81:F83" si="4">SUM(E82)</f>
        <v>5996</v>
      </c>
      <c r="F81" s="360">
        <f t="shared" si="4"/>
        <v>5996</v>
      </c>
    </row>
    <row r="82" spans="1:6" ht="25.5">
      <c r="A82" s="47" t="s">
        <v>178</v>
      </c>
      <c r="B82" s="69" t="s">
        <v>387</v>
      </c>
      <c r="C82" s="298"/>
      <c r="D82" s="69"/>
      <c r="E82" s="360">
        <f t="shared" si="4"/>
        <v>5996</v>
      </c>
      <c r="F82" s="360">
        <f t="shared" si="4"/>
        <v>5996</v>
      </c>
    </row>
    <row r="83" spans="1:6" ht="25.5">
      <c r="A83" s="33" t="s">
        <v>158</v>
      </c>
      <c r="B83" s="69" t="s">
        <v>387</v>
      </c>
      <c r="C83" s="298" t="s">
        <v>159</v>
      </c>
      <c r="D83" s="69"/>
      <c r="E83" s="360">
        <f t="shared" si="4"/>
        <v>5996</v>
      </c>
      <c r="F83" s="360">
        <f t="shared" si="4"/>
        <v>5996</v>
      </c>
    </row>
    <row r="84" spans="1:6" ht="38.25">
      <c r="A84" s="33" t="s">
        <v>150</v>
      </c>
      <c r="B84" s="69" t="s">
        <v>387</v>
      </c>
      <c r="C84" s="298" t="s">
        <v>193</v>
      </c>
      <c r="D84" s="69"/>
      <c r="E84" s="360">
        <f>SUM(E85:E86)</f>
        <v>5996</v>
      </c>
      <c r="F84" s="360">
        <f>SUM(F85:F86)</f>
        <v>5996</v>
      </c>
    </row>
    <row r="85" spans="1:6" ht="15">
      <c r="A85" s="22" t="s">
        <v>146</v>
      </c>
      <c r="B85" s="69" t="s">
        <v>387</v>
      </c>
      <c r="C85" s="298" t="s">
        <v>193</v>
      </c>
      <c r="D85" s="69" t="s">
        <v>143</v>
      </c>
      <c r="E85" s="360">
        <v>4588</v>
      </c>
      <c r="F85" s="360">
        <v>4588</v>
      </c>
    </row>
    <row r="86" spans="1:6" ht="25.5">
      <c r="A86" s="22" t="s">
        <v>192</v>
      </c>
      <c r="B86" s="69" t="s">
        <v>387</v>
      </c>
      <c r="C86" s="318" t="s">
        <v>193</v>
      </c>
      <c r="D86" s="74" t="s">
        <v>191</v>
      </c>
      <c r="E86" s="363">
        <v>1408</v>
      </c>
      <c r="F86" s="363">
        <v>1408</v>
      </c>
    </row>
    <row r="87" spans="1:6" ht="25.5">
      <c r="A87" s="43" t="s">
        <v>692</v>
      </c>
      <c r="B87" s="67" t="s">
        <v>265</v>
      </c>
      <c r="C87" s="295"/>
      <c r="D87" s="69"/>
      <c r="E87" s="359">
        <f>E88+E94+E100+E106+E113+E117</f>
        <v>398425.8</v>
      </c>
      <c r="F87" s="359">
        <f>F88+F94+F100+F106+F113+F117</f>
        <v>388224.2</v>
      </c>
    </row>
    <row r="88" spans="1:6" ht="25.5">
      <c r="A88" s="20" t="s">
        <v>14</v>
      </c>
      <c r="B88" s="67" t="s">
        <v>266</v>
      </c>
      <c r="C88" s="295"/>
      <c r="D88" s="67"/>
      <c r="E88" s="359">
        <f>E89</f>
        <v>151933</v>
      </c>
      <c r="F88" s="359">
        <f>F89</f>
        <v>146933</v>
      </c>
    </row>
    <row r="89" spans="1:6" ht="25.5">
      <c r="A89" s="47" t="s">
        <v>384</v>
      </c>
      <c r="B89" s="67" t="s">
        <v>407</v>
      </c>
      <c r="C89" s="295"/>
      <c r="D89" s="67"/>
      <c r="E89" s="359">
        <f>E90+E92</f>
        <v>151933</v>
      </c>
      <c r="F89" s="359">
        <f>F90+F92</f>
        <v>146933</v>
      </c>
    </row>
    <row r="90" spans="1:6" ht="76.5">
      <c r="A90" s="47" t="s">
        <v>274</v>
      </c>
      <c r="B90" s="69" t="s">
        <v>408</v>
      </c>
      <c r="C90" s="298" t="s">
        <v>335</v>
      </c>
      <c r="D90" s="67"/>
      <c r="E90" s="360">
        <f>E91</f>
        <v>80000</v>
      </c>
      <c r="F90" s="360">
        <f>F91</f>
        <v>75000</v>
      </c>
    </row>
    <row r="91" spans="1:6" ht="15">
      <c r="A91" s="22" t="s">
        <v>530</v>
      </c>
      <c r="B91" s="69" t="s">
        <v>408</v>
      </c>
      <c r="C91" s="298" t="s">
        <v>335</v>
      </c>
      <c r="D91" s="69" t="s">
        <v>539</v>
      </c>
      <c r="E91" s="361">
        <v>80000</v>
      </c>
      <c r="F91" s="361">
        <v>75000</v>
      </c>
    </row>
    <row r="92" spans="1:6" ht="38.25">
      <c r="A92" s="47" t="s">
        <v>338</v>
      </c>
      <c r="B92" s="69" t="s">
        <v>519</v>
      </c>
      <c r="C92" s="298"/>
      <c r="D92" s="69"/>
      <c r="E92" s="360">
        <f>E93</f>
        <v>71933</v>
      </c>
      <c r="F92" s="360">
        <f>F93</f>
        <v>71933</v>
      </c>
    </row>
    <row r="93" spans="1:6" ht="15">
      <c r="A93" s="22" t="s">
        <v>530</v>
      </c>
      <c r="B93" s="69" t="s">
        <v>453</v>
      </c>
      <c r="C93" s="298" t="s">
        <v>335</v>
      </c>
      <c r="D93" s="69" t="s">
        <v>539</v>
      </c>
      <c r="E93" s="360">
        <v>71933</v>
      </c>
      <c r="F93" s="360">
        <v>71933</v>
      </c>
    </row>
    <row r="94" spans="1:6" ht="25.5">
      <c r="A94" s="40" t="s">
        <v>201</v>
      </c>
      <c r="B94" s="67" t="s">
        <v>345</v>
      </c>
      <c r="C94" s="295"/>
      <c r="D94" s="67"/>
      <c r="E94" s="359">
        <f>E95</f>
        <v>195995</v>
      </c>
      <c r="F94" s="359">
        <f>F95</f>
        <v>190995</v>
      </c>
    </row>
    <row r="95" spans="1:6" ht="38.25">
      <c r="A95" s="47" t="s">
        <v>385</v>
      </c>
      <c r="B95" s="69" t="s">
        <v>410</v>
      </c>
      <c r="C95" s="295"/>
      <c r="D95" s="67"/>
      <c r="E95" s="360">
        <f>SUM(E96,E98)</f>
        <v>195995</v>
      </c>
      <c r="F95" s="360">
        <f>SUM(F96,F98)</f>
        <v>190995</v>
      </c>
    </row>
    <row r="96" spans="1:6" ht="89.25">
      <c r="A96" s="47" t="s">
        <v>275</v>
      </c>
      <c r="B96" s="69" t="s">
        <v>411</v>
      </c>
      <c r="C96" s="298" t="s">
        <v>336</v>
      </c>
      <c r="D96" s="67"/>
      <c r="E96" s="360">
        <f>SUM(E97:E97)</f>
        <v>105000</v>
      </c>
      <c r="F96" s="360">
        <f>SUM(F97:F97)</f>
        <v>100000</v>
      </c>
    </row>
    <row r="97" spans="1:6" ht="15">
      <c r="A97" s="22" t="s">
        <v>530</v>
      </c>
      <c r="B97" s="69" t="s">
        <v>411</v>
      </c>
      <c r="C97" s="298" t="s">
        <v>336</v>
      </c>
      <c r="D97" s="69" t="s">
        <v>539</v>
      </c>
      <c r="E97" s="361">
        <v>105000</v>
      </c>
      <c r="F97" s="361">
        <v>100000</v>
      </c>
    </row>
    <row r="98" spans="1:6" ht="38.25">
      <c r="A98" s="47" t="s">
        <v>276</v>
      </c>
      <c r="B98" s="69" t="s">
        <v>412</v>
      </c>
      <c r="C98" s="298" t="s">
        <v>336</v>
      </c>
      <c r="D98" s="69"/>
      <c r="E98" s="360">
        <f>SUM(E99)</f>
        <v>90995</v>
      </c>
      <c r="F98" s="360">
        <f>SUM(F99)</f>
        <v>90995</v>
      </c>
    </row>
    <row r="99" spans="1:6" ht="15">
      <c r="A99" s="22" t="s">
        <v>530</v>
      </c>
      <c r="B99" s="69" t="s">
        <v>412</v>
      </c>
      <c r="C99" s="298" t="s">
        <v>336</v>
      </c>
      <c r="D99" s="69" t="s">
        <v>539</v>
      </c>
      <c r="E99" s="360">
        <v>90995</v>
      </c>
      <c r="F99" s="360">
        <v>90995</v>
      </c>
    </row>
    <row r="100" spans="1:6" ht="25.5">
      <c r="A100" s="27" t="s">
        <v>202</v>
      </c>
      <c r="B100" s="67" t="s">
        <v>346</v>
      </c>
      <c r="C100" s="295"/>
      <c r="D100" s="67"/>
      <c r="E100" s="359">
        <f>SUM(E101)</f>
        <v>38699</v>
      </c>
      <c r="F100" s="359">
        <f>SUM(F101)</f>
        <v>38699</v>
      </c>
    </row>
    <row r="101" spans="1:6" ht="25.5">
      <c r="A101" s="22" t="s">
        <v>373</v>
      </c>
      <c r="B101" s="69" t="s">
        <v>413</v>
      </c>
      <c r="C101" s="298"/>
      <c r="D101" s="69"/>
      <c r="E101" s="360">
        <f>E102+E104</f>
        <v>38699</v>
      </c>
      <c r="F101" s="360">
        <f>F102+F104</f>
        <v>38699</v>
      </c>
    </row>
    <row r="102" spans="1:6" ht="25.5">
      <c r="A102" s="47" t="s">
        <v>542</v>
      </c>
      <c r="B102" s="69" t="s">
        <v>414</v>
      </c>
      <c r="C102" s="298" t="s">
        <v>467</v>
      </c>
      <c r="D102" s="69"/>
      <c r="E102" s="360">
        <f>E103</f>
        <v>19555</v>
      </c>
      <c r="F102" s="360">
        <f>F103</f>
        <v>19555</v>
      </c>
    </row>
    <row r="103" spans="1:6" ht="15">
      <c r="A103" s="22" t="s">
        <v>530</v>
      </c>
      <c r="B103" s="69" t="s">
        <v>414</v>
      </c>
      <c r="C103" s="298" t="s">
        <v>467</v>
      </c>
      <c r="D103" s="69" t="s">
        <v>539</v>
      </c>
      <c r="E103" s="360">
        <v>19555</v>
      </c>
      <c r="F103" s="360">
        <v>19555</v>
      </c>
    </row>
    <row r="104" spans="1:6" ht="25.5">
      <c r="A104" s="47" t="s">
        <v>541</v>
      </c>
      <c r="B104" s="69" t="s">
        <v>414</v>
      </c>
      <c r="C104" s="298" t="s">
        <v>467</v>
      </c>
      <c r="D104" s="69"/>
      <c r="E104" s="360">
        <f>E105</f>
        <v>19144</v>
      </c>
      <c r="F104" s="360">
        <f>F105</f>
        <v>19144</v>
      </c>
    </row>
    <row r="105" spans="1:6" ht="15">
      <c r="A105" s="22" t="s">
        <v>530</v>
      </c>
      <c r="B105" s="69" t="s">
        <v>540</v>
      </c>
      <c r="C105" s="298" t="s">
        <v>467</v>
      </c>
      <c r="D105" s="69" t="s">
        <v>539</v>
      </c>
      <c r="E105" s="360">
        <v>19144</v>
      </c>
      <c r="F105" s="360">
        <v>19144</v>
      </c>
    </row>
    <row r="106" spans="1:6" ht="38.25">
      <c r="A106" s="27" t="s">
        <v>693</v>
      </c>
      <c r="B106" s="67" t="s">
        <v>348</v>
      </c>
      <c r="C106" s="295"/>
      <c r="D106" s="67"/>
      <c r="E106" s="359">
        <f>SUM(E108)</f>
        <v>8125</v>
      </c>
      <c r="F106" s="359">
        <f>SUM(F108)</f>
        <v>8125</v>
      </c>
    </row>
    <row r="107" spans="1:6" ht="25.5">
      <c r="A107" s="22" t="s">
        <v>417</v>
      </c>
      <c r="B107" s="69" t="s">
        <v>447</v>
      </c>
      <c r="C107" s="298"/>
      <c r="D107" s="69"/>
      <c r="E107" s="360">
        <f>SUM(E108)</f>
        <v>8125</v>
      </c>
      <c r="F107" s="360">
        <f>SUM(F108)</f>
        <v>8125</v>
      </c>
    </row>
    <row r="108" spans="1:6" ht="38.25">
      <c r="A108" s="22" t="s">
        <v>520</v>
      </c>
      <c r="B108" s="69" t="s">
        <v>418</v>
      </c>
      <c r="C108" s="298"/>
      <c r="D108" s="69"/>
      <c r="E108" s="360">
        <f>SUM(E111:E112)</f>
        <v>8125</v>
      </c>
      <c r="F108" s="360">
        <f>SUM(F111:F112)</f>
        <v>8125</v>
      </c>
    </row>
    <row r="109" spans="1:6" ht="15">
      <c r="A109" s="33" t="s">
        <v>163</v>
      </c>
      <c r="B109" s="69" t="s">
        <v>349</v>
      </c>
      <c r="C109" s="298" t="s">
        <v>162</v>
      </c>
      <c r="D109" s="69"/>
      <c r="E109" s="360">
        <f>SUM(E110)</f>
        <v>8125</v>
      </c>
      <c r="F109" s="360">
        <f>SUM(F110)</f>
        <v>8125</v>
      </c>
    </row>
    <row r="110" spans="1:6" ht="15">
      <c r="A110" s="22" t="s">
        <v>77</v>
      </c>
      <c r="B110" s="69" t="s">
        <v>349</v>
      </c>
      <c r="C110" s="298" t="s">
        <v>53</v>
      </c>
      <c r="D110" s="69"/>
      <c r="E110" s="360">
        <f>SUM(E111:E112)</f>
        <v>8125</v>
      </c>
      <c r="F110" s="360">
        <f>SUM(F111:F112)</f>
        <v>8125</v>
      </c>
    </row>
    <row r="111" spans="1:6" ht="15">
      <c r="A111" s="47" t="s">
        <v>146</v>
      </c>
      <c r="B111" s="69" t="s">
        <v>349</v>
      </c>
      <c r="C111" s="298" t="s">
        <v>53</v>
      </c>
      <c r="D111" s="69" t="s">
        <v>143</v>
      </c>
      <c r="E111" s="360">
        <v>6035</v>
      </c>
      <c r="F111" s="360">
        <v>6035</v>
      </c>
    </row>
    <row r="112" spans="1:6" ht="25.5">
      <c r="A112" s="22" t="s">
        <v>192</v>
      </c>
      <c r="B112" s="69" t="s">
        <v>349</v>
      </c>
      <c r="C112" s="298" t="s">
        <v>53</v>
      </c>
      <c r="D112" s="69" t="s">
        <v>191</v>
      </c>
      <c r="E112" s="360">
        <v>2090</v>
      </c>
      <c r="F112" s="360">
        <v>2090</v>
      </c>
    </row>
    <row r="113" spans="1:6">
      <c r="A113" s="113" t="s">
        <v>12</v>
      </c>
      <c r="B113" s="67" t="s">
        <v>359</v>
      </c>
      <c r="C113" s="295" t="s">
        <v>98</v>
      </c>
      <c r="D113" s="67"/>
      <c r="E113" s="359">
        <f>SUM(E115)</f>
        <v>628.79999999999995</v>
      </c>
      <c r="F113" s="359">
        <f>SUM(F115)</f>
        <v>580.20000000000005</v>
      </c>
    </row>
    <row r="114" spans="1:6" ht="25.5">
      <c r="A114" s="34" t="s">
        <v>426</v>
      </c>
      <c r="B114" s="69" t="s">
        <v>427</v>
      </c>
      <c r="C114" s="298" t="s">
        <v>98</v>
      </c>
      <c r="D114" s="69"/>
      <c r="E114" s="360">
        <f>E115</f>
        <v>628.79999999999995</v>
      </c>
      <c r="F114" s="360">
        <f>F115</f>
        <v>580.20000000000005</v>
      </c>
    </row>
    <row r="115" spans="1:6" ht="63.75">
      <c r="A115" s="22" t="s">
        <v>3</v>
      </c>
      <c r="B115" s="69" t="s">
        <v>428</v>
      </c>
      <c r="C115" s="298" t="s">
        <v>98</v>
      </c>
      <c r="D115" s="69"/>
      <c r="E115" s="360">
        <f>SUM(E116)</f>
        <v>628.79999999999995</v>
      </c>
      <c r="F115" s="360">
        <f>SUM(F116)</f>
        <v>580.20000000000005</v>
      </c>
    </row>
    <row r="116" spans="1:6" ht="25.5">
      <c r="A116" s="22" t="s">
        <v>192</v>
      </c>
      <c r="B116" s="69" t="s">
        <v>428</v>
      </c>
      <c r="C116" s="298" t="s">
        <v>98</v>
      </c>
      <c r="D116" s="69" t="s">
        <v>191</v>
      </c>
      <c r="E116" s="361">
        <v>628.79999999999995</v>
      </c>
      <c r="F116" s="361">
        <v>580.20000000000005</v>
      </c>
    </row>
    <row r="117" spans="1:6">
      <c r="A117" s="113" t="s">
        <v>39</v>
      </c>
      <c r="B117" s="67" t="s">
        <v>360</v>
      </c>
      <c r="C117" s="295" t="s">
        <v>93</v>
      </c>
      <c r="D117" s="67"/>
      <c r="E117" s="359">
        <f>SUM(E119)</f>
        <v>3045</v>
      </c>
      <c r="F117" s="359">
        <f>SUM(F119)</f>
        <v>2892</v>
      </c>
    </row>
    <row r="118" spans="1:6" ht="25.5">
      <c r="A118" s="34" t="s">
        <v>426</v>
      </c>
      <c r="B118" s="69" t="s">
        <v>429</v>
      </c>
      <c r="C118" s="298" t="s">
        <v>93</v>
      </c>
      <c r="D118" s="69"/>
      <c r="E118" s="360">
        <f>SUM(E119)</f>
        <v>3045</v>
      </c>
      <c r="F118" s="360">
        <f>SUM(F119)</f>
        <v>2892</v>
      </c>
    </row>
    <row r="119" spans="1:6" ht="72">
      <c r="A119" s="63" t="s">
        <v>279</v>
      </c>
      <c r="B119" s="69" t="s">
        <v>430</v>
      </c>
      <c r="C119" s="298" t="s">
        <v>93</v>
      </c>
      <c r="D119" s="67"/>
      <c r="E119" s="360">
        <f>SUM(E120)</f>
        <v>3045</v>
      </c>
      <c r="F119" s="360">
        <f>SUM(F120)</f>
        <v>2892</v>
      </c>
    </row>
    <row r="120" spans="1:6" ht="25.5">
      <c r="A120" s="22" t="s">
        <v>284</v>
      </c>
      <c r="B120" s="69" t="s">
        <v>430</v>
      </c>
      <c r="C120" s="298" t="s">
        <v>93</v>
      </c>
      <c r="D120" s="69" t="s">
        <v>147</v>
      </c>
      <c r="E120" s="361">
        <v>3045</v>
      </c>
      <c r="F120" s="361">
        <v>2892</v>
      </c>
    </row>
    <row r="121" spans="1:6" ht="38.25">
      <c r="A121" s="113" t="s">
        <v>688</v>
      </c>
      <c r="B121" s="67" t="s">
        <v>361</v>
      </c>
      <c r="C121" s="292" t="s">
        <v>95</v>
      </c>
      <c r="D121" s="67"/>
      <c r="E121" s="359">
        <f>SUM(E122,E125)</f>
        <v>12890</v>
      </c>
      <c r="F121" s="359">
        <f>SUM(F122,F125)</f>
        <v>12890</v>
      </c>
    </row>
    <row r="122" spans="1:6" ht="25.5">
      <c r="A122" s="34" t="s">
        <v>415</v>
      </c>
      <c r="B122" s="69" t="s">
        <v>425</v>
      </c>
      <c r="C122" s="297" t="s">
        <v>95</v>
      </c>
      <c r="D122" s="69"/>
      <c r="E122" s="359">
        <f>E123</f>
        <v>600</v>
      </c>
      <c r="F122" s="359">
        <f>F123</f>
        <v>600</v>
      </c>
    </row>
    <row r="123" spans="1:6" ht="15">
      <c r="A123" s="22" t="s">
        <v>11</v>
      </c>
      <c r="B123" s="69" t="s">
        <v>416</v>
      </c>
      <c r="C123" s="297" t="s">
        <v>95</v>
      </c>
      <c r="D123" s="69"/>
      <c r="E123" s="360">
        <f>E124</f>
        <v>600</v>
      </c>
      <c r="F123" s="360">
        <f>F124</f>
        <v>600</v>
      </c>
    </row>
    <row r="124" spans="1:6" ht="25.5">
      <c r="A124" s="28" t="s">
        <v>192</v>
      </c>
      <c r="B124" s="69" t="s">
        <v>416</v>
      </c>
      <c r="C124" s="297" t="s">
        <v>95</v>
      </c>
      <c r="D124" s="69" t="s">
        <v>191</v>
      </c>
      <c r="E124" s="360">
        <v>600</v>
      </c>
      <c r="F124" s="360">
        <v>600</v>
      </c>
    </row>
    <row r="125" spans="1:6" ht="25.5">
      <c r="A125" s="33" t="s">
        <v>424</v>
      </c>
      <c r="B125" s="69" t="s">
        <v>454</v>
      </c>
      <c r="C125" s="297" t="s">
        <v>329</v>
      </c>
      <c r="D125" s="69"/>
      <c r="E125" s="360">
        <f>SUM(E126,E128,E130)</f>
        <v>12290</v>
      </c>
      <c r="F125" s="360">
        <f>SUM(F126,F128,F130)</f>
        <v>12290</v>
      </c>
    </row>
    <row r="126" spans="1:6" ht="15">
      <c r="A126" s="64" t="s">
        <v>468</v>
      </c>
      <c r="B126" s="69" t="s">
        <v>455</v>
      </c>
      <c r="C126" s="298" t="s">
        <v>329</v>
      </c>
      <c r="D126" s="69"/>
      <c r="E126" s="360">
        <f>E127</f>
        <v>1450</v>
      </c>
      <c r="F126" s="360">
        <f>F127</f>
        <v>1450</v>
      </c>
    </row>
    <row r="127" spans="1:6" ht="25.5">
      <c r="A127" s="28" t="s">
        <v>192</v>
      </c>
      <c r="B127" s="69" t="s">
        <v>455</v>
      </c>
      <c r="C127" s="298" t="s">
        <v>329</v>
      </c>
      <c r="D127" s="69" t="s">
        <v>191</v>
      </c>
      <c r="E127" s="360">
        <v>1450</v>
      </c>
      <c r="F127" s="360">
        <v>1450</v>
      </c>
    </row>
    <row r="128" spans="1:6" ht="15">
      <c r="A128" s="64" t="s">
        <v>463</v>
      </c>
      <c r="B128" s="69" t="s">
        <v>456</v>
      </c>
      <c r="C128" s="298" t="s">
        <v>329</v>
      </c>
      <c r="D128" s="69"/>
      <c r="E128" s="360">
        <f>SUM(E129)</f>
        <v>920</v>
      </c>
      <c r="F128" s="360">
        <f>SUM(F129)</f>
        <v>920</v>
      </c>
    </row>
    <row r="129" spans="1:6" ht="15">
      <c r="A129" s="22" t="s">
        <v>462</v>
      </c>
      <c r="B129" s="69" t="s">
        <v>456</v>
      </c>
      <c r="C129" s="297" t="s">
        <v>329</v>
      </c>
      <c r="D129" s="69" t="s">
        <v>460</v>
      </c>
      <c r="E129" s="360">
        <v>920</v>
      </c>
      <c r="F129" s="360">
        <v>920</v>
      </c>
    </row>
    <row r="130" spans="1:6" ht="15">
      <c r="A130" s="64" t="s">
        <v>483</v>
      </c>
      <c r="B130" s="69" t="s">
        <v>457</v>
      </c>
      <c r="C130" s="297" t="s">
        <v>329</v>
      </c>
      <c r="D130" s="69"/>
      <c r="E130" s="360">
        <f>E131</f>
        <v>9920</v>
      </c>
      <c r="F130" s="360">
        <f>F131</f>
        <v>9920</v>
      </c>
    </row>
    <row r="131" spans="1:6" ht="15">
      <c r="A131" s="22" t="s">
        <v>462</v>
      </c>
      <c r="B131" s="69" t="s">
        <v>457</v>
      </c>
      <c r="C131" s="297" t="s">
        <v>329</v>
      </c>
      <c r="D131" s="69" t="s">
        <v>460</v>
      </c>
      <c r="E131" s="360">
        <v>9920</v>
      </c>
      <c r="F131" s="360">
        <v>9920</v>
      </c>
    </row>
    <row r="132" spans="1:6" ht="25.5">
      <c r="A132" s="27" t="s">
        <v>695</v>
      </c>
      <c r="B132" s="67" t="s">
        <v>358</v>
      </c>
      <c r="C132" s="295"/>
      <c r="D132" s="67"/>
      <c r="E132" s="359">
        <f>E133+E138</f>
        <v>0</v>
      </c>
      <c r="F132" s="359">
        <f>F133+F138</f>
        <v>0</v>
      </c>
    </row>
    <row r="133" spans="1:6" ht="38.25">
      <c r="A133" s="22" t="s">
        <v>382</v>
      </c>
      <c r="B133" s="69" t="s">
        <v>420</v>
      </c>
      <c r="C133" s="295"/>
      <c r="D133" s="67"/>
      <c r="E133" s="360">
        <f>E134</f>
        <v>0</v>
      </c>
      <c r="F133" s="360">
        <f>F134</f>
        <v>0</v>
      </c>
    </row>
    <row r="134" spans="1:6" ht="25.5">
      <c r="A134" s="22" t="s">
        <v>13</v>
      </c>
      <c r="B134" s="69" t="s">
        <v>420</v>
      </c>
      <c r="C134" s="298"/>
      <c r="D134" s="67"/>
      <c r="E134" s="360">
        <f>SUM(E135)</f>
        <v>0</v>
      </c>
      <c r="F134" s="360">
        <f>SUM(F135)</f>
        <v>0</v>
      </c>
    </row>
    <row r="135" spans="1:6" ht="15">
      <c r="A135" s="22" t="s">
        <v>117</v>
      </c>
      <c r="B135" s="69" t="s">
        <v>563</v>
      </c>
      <c r="C135" s="298" t="s">
        <v>219</v>
      </c>
      <c r="D135" s="67"/>
      <c r="E135" s="360">
        <f>E136</f>
        <v>0</v>
      </c>
      <c r="F135" s="360">
        <f>F136</f>
        <v>0</v>
      </c>
    </row>
    <row r="136" spans="1:6" ht="15">
      <c r="A136" s="22" t="s">
        <v>109</v>
      </c>
      <c r="B136" s="69" t="s">
        <v>563</v>
      </c>
      <c r="C136" s="298" t="s">
        <v>98</v>
      </c>
      <c r="D136" s="67"/>
      <c r="E136" s="360">
        <f>E137</f>
        <v>0</v>
      </c>
      <c r="F136" s="360">
        <f>F137</f>
        <v>0</v>
      </c>
    </row>
    <row r="137" spans="1:6" ht="25.5">
      <c r="A137" s="28" t="s">
        <v>151</v>
      </c>
      <c r="B137" s="69" t="s">
        <v>563</v>
      </c>
      <c r="C137" s="298" t="s">
        <v>98</v>
      </c>
      <c r="D137" s="69" t="s">
        <v>149</v>
      </c>
      <c r="E137" s="360">
        <v>0</v>
      </c>
      <c r="F137" s="360">
        <v>0</v>
      </c>
    </row>
    <row r="138" spans="1:6" ht="24">
      <c r="A138" s="21" t="s">
        <v>551</v>
      </c>
      <c r="B138" s="69" t="s">
        <v>633</v>
      </c>
      <c r="C138" s="298" t="s">
        <v>98</v>
      </c>
      <c r="D138" s="69" t="s">
        <v>149</v>
      </c>
      <c r="E138" s="360">
        <v>0</v>
      </c>
      <c r="F138" s="360">
        <v>0</v>
      </c>
    </row>
    <row r="139" spans="1:6" ht="38.25">
      <c r="A139" s="113" t="s">
        <v>705</v>
      </c>
      <c r="B139" s="67" t="s">
        <v>250</v>
      </c>
      <c r="C139" s="295"/>
      <c r="D139" s="190"/>
      <c r="E139" s="364">
        <f t="shared" ref="E139:F141" si="5">SUM(E140)</f>
        <v>500</v>
      </c>
      <c r="F139" s="364">
        <f t="shared" si="5"/>
        <v>500</v>
      </c>
    </row>
    <row r="140" spans="1:6" ht="38.25">
      <c r="A140" s="22" t="s">
        <v>380</v>
      </c>
      <c r="B140" s="69" t="s">
        <v>403</v>
      </c>
      <c r="C140" s="298"/>
      <c r="D140" s="81"/>
      <c r="E140" s="361">
        <f t="shared" si="5"/>
        <v>500</v>
      </c>
      <c r="F140" s="361">
        <f t="shared" si="5"/>
        <v>500</v>
      </c>
    </row>
    <row r="141" spans="1:6" ht="38.25">
      <c r="A141" s="34" t="s">
        <v>730</v>
      </c>
      <c r="B141" s="69" t="s">
        <v>404</v>
      </c>
      <c r="C141" s="298"/>
      <c r="D141" s="81"/>
      <c r="E141" s="361">
        <f t="shared" si="5"/>
        <v>500</v>
      </c>
      <c r="F141" s="361">
        <f t="shared" si="5"/>
        <v>500</v>
      </c>
    </row>
    <row r="142" spans="1:6" ht="15">
      <c r="A142" s="22" t="s">
        <v>160</v>
      </c>
      <c r="B142" s="69" t="s">
        <v>404</v>
      </c>
      <c r="C142" s="318" t="s">
        <v>161</v>
      </c>
      <c r="D142" s="81"/>
      <c r="E142" s="361">
        <f>E143</f>
        <v>500</v>
      </c>
      <c r="F142" s="361">
        <f>F143</f>
        <v>500</v>
      </c>
    </row>
    <row r="143" spans="1:6" ht="15">
      <c r="A143" s="48" t="s">
        <v>51</v>
      </c>
      <c r="B143" s="69" t="s">
        <v>404</v>
      </c>
      <c r="C143" s="298" t="s">
        <v>308</v>
      </c>
      <c r="D143" s="81"/>
      <c r="E143" s="361">
        <f>E144</f>
        <v>500</v>
      </c>
      <c r="F143" s="361">
        <f>F144</f>
        <v>500</v>
      </c>
    </row>
    <row r="144" spans="1:6" ht="25.5">
      <c r="A144" s="28" t="s">
        <v>192</v>
      </c>
      <c r="B144" s="69" t="s">
        <v>404</v>
      </c>
      <c r="C144" s="298" t="s">
        <v>308</v>
      </c>
      <c r="D144" s="69" t="s">
        <v>191</v>
      </c>
      <c r="E144" s="360">
        <v>500</v>
      </c>
      <c r="F144" s="360">
        <v>500</v>
      </c>
    </row>
    <row r="145" spans="1:6" ht="15">
      <c r="A145" s="40"/>
      <c r="B145" s="67" t="s">
        <v>251</v>
      </c>
      <c r="C145" s="298"/>
      <c r="D145" s="69"/>
      <c r="E145" s="359">
        <v>0</v>
      </c>
      <c r="F145" s="359">
        <v>0</v>
      </c>
    </row>
    <row r="146" spans="1:6">
      <c r="A146" s="43"/>
      <c r="B146" s="67" t="s">
        <v>492</v>
      </c>
      <c r="C146" s="295"/>
      <c r="D146" s="67"/>
      <c r="E146" s="359">
        <f>E147</f>
        <v>0</v>
      </c>
      <c r="F146" s="359">
        <f>F147</f>
        <v>0</v>
      </c>
    </row>
    <row r="147" spans="1:6" ht="15">
      <c r="A147" s="34"/>
      <c r="B147" s="69" t="s">
        <v>493</v>
      </c>
      <c r="C147" s="298"/>
      <c r="D147" s="69"/>
      <c r="E147" s="360">
        <v>0</v>
      </c>
      <c r="F147" s="360">
        <v>0</v>
      </c>
    </row>
    <row r="148" spans="1:6" ht="15">
      <c r="A148" s="28"/>
      <c r="B148" s="69" t="s">
        <v>494</v>
      </c>
      <c r="C148" s="298"/>
      <c r="D148" s="69"/>
      <c r="E148" s="360">
        <v>0</v>
      </c>
      <c r="F148" s="360">
        <v>0</v>
      </c>
    </row>
    <row r="149" spans="1:6" ht="15">
      <c r="A149" s="22"/>
      <c r="B149" s="69" t="s">
        <v>494</v>
      </c>
      <c r="C149" s="298" t="s">
        <v>219</v>
      </c>
      <c r="D149" s="69"/>
      <c r="E149" s="360">
        <f>E150</f>
        <v>0</v>
      </c>
      <c r="F149" s="360">
        <f>F150</f>
        <v>0</v>
      </c>
    </row>
    <row r="150" spans="1:6" ht="15">
      <c r="A150" s="22"/>
      <c r="B150" s="69" t="s">
        <v>494</v>
      </c>
      <c r="C150" s="298" t="s">
        <v>98</v>
      </c>
      <c r="D150" s="69"/>
      <c r="E150" s="360">
        <f>E151</f>
        <v>0</v>
      </c>
      <c r="F150" s="360">
        <f>F151</f>
        <v>0</v>
      </c>
    </row>
    <row r="151" spans="1:6" ht="15">
      <c r="A151" s="28"/>
      <c r="B151" s="69" t="s">
        <v>494</v>
      </c>
      <c r="C151" s="298" t="s">
        <v>98</v>
      </c>
      <c r="D151" s="69" t="s">
        <v>149</v>
      </c>
      <c r="E151" s="360">
        <v>0</v>
      </c>
      <c r="F151" s="360">
        <v>0</v>
      </c>
    </row>
    <row r="152" spans="1:6" ht="38.25">
      <c r="A152" s="46" t="s">
        <v>699</v>
      </c>
      <c r="B152" s="67" t="s">
        <v>260</v>
      </c>
      <c r="C152" s="295"/>
      <c r="D152" s="67"/>
      <c r="E152" s="359">
        <f>SUM(E153)</f>
        <v>5500</v>
      </c>
      <c r="F152" s="359">
        <f>SUM(F153)</f>
        <v>5500</v>
      </c>
    </row>
    <row r="153" spans="1:6" ht="25.5">
      <c r="A153" s="22" t="s">
        <v>381</v>
      </c>
      <c r="B153" s="69" t="s">
        <v>398</v>
      </c>
      <c r="C153" s="298"/>
      <c r="D153" s="69"/>
      <c r="E153" s="360">
        <f>SUM(E154)</f>
        <v>5500</v>
      </c>
      <c r="F153" s="360">
        <f>SUM(F154)</f>
        <v>5500</v>
      </c>
    </row>
    <row r="154" spans="1:6" ht="25.5">
      <c r="A154" s="28" t="s">
        <v>209</v>
      </c>
      <c r="B154" s="69" t="s">
        <v>399</v>
      </c>
      <c r="C154" s="298"/>
      <c r="D154" s="69"/>
      <c r="E154" s="360">
        <f>SUM(E157)</f>
        <v>5500</v>
      </c>
      <c r="F154" s="360">
        <f>SUM(F157)</f>
        <v>5500</v>
      </c>
    </row>
    <row r="155" spans="1:6" ht="15">
      <c r="A155" s="22" t="s">
        <v>160</v>
      </c>
      <c r="B155" s="69" t="s">
        <v>399</v>
      </c>
      <c r="C155" s="318" t="s">
        <v>161</v>
      </c>
      <c r="D155" s="69"/>
      <c r="E155" s="360">
        <f>E156</f>
        <v>5500</v>
      </c>
      <c r="F155" s="360">
        <f>F156</f>
        <v>5500</v>
      </c>
    </row>
    <row r="156" spans="1:6" ht="15">
      <c r="A156" s="48" t="s">
        <v>51</v>
      </c>
      <c r="B156" s="69" t="s">
        <v>399</v>
      </c>
      <c r="C156" s="298" t="s">
        <v>308</v>
      </c>
      <c r="D156" s="69"/>
      <c r="E156" s="360">
        <f>E157</f>
        <v>5500</v>
      </c>
      <c r="F156" s="360">
        <f>F157</f>
        <v>5500</v>
      </c>
    </row>
    <row r="157" spans="1:6" ht="25.5">
      <c r="A157" s="28" t="s">
        <v>192</v>
      </c>
      <c r="B157" s="69" t="s">
        <v>399</v>
      </c>
      <c r="C157" s="298" t="s">
        <v>308</v>
      </c>
      <c r="D157" s="69" t="s">
        <v>191</v>
      </c>
      <c r="E157" s="360">
        <v>5500</v>
      </c>
      <c r="F157" s="360">
        <v>5500</v>
      </c>
    </row>
    <row r="158" spans="1:6" ht="51">
      <c r="A158" s="27" t="s">
        <v>729</v>
      </c>
      <c r="B158" s="67" t="s">
        <v>262</v>
      </c>
      <c r="C158" s="295"/>
      <c r="D158" s="67"/>
      <c r="E158" s="359">
        <f>E159</f>
        <v>20137</v>
      </c>
      <c r="F158" s="359">
        <f>F159</f>
        <v>21052</v>
      </c>
    </row>
    <row r="159" spans="1:6" ht="25.5">
      <c r="A159" s="45" t="s">
        <v>394</v>
      </c>
      <c r="B159" s="69" t="s">
        <v>396</v>
      </c>
      <c r="C159" s="298"/>
      <c r="D159" s="69"/>
      <c r="E159" s="360">
        <f>E160</f>
        <v>20137</v>
      </c>
      <c r="F159" s="360">
        <f>F160</f>
        <v>21052</v>
      </c>
    </row>
    <row r="160" spans="1:6" ht="25.5">
      <c r="A160" s="48" t="s">
        <v>154</v>
      </c>
      <c r="B160" s="69" t="s">
        <v>263</v>
      </c>
      <c r="C160" s="298"/>
      <c r="D160" s="69"/>
      <c r="E160" s="360">
        <f>E163+E167</f>
        <v>20137</v>
      </c>
      <c r="F160" s="360">
        <f>F163+F167</f>
        <v>21052</v>
      </c>
    </row>
    <row r="161" spans="1:6" ht="15">
      <c r="A161" s="22" t="s">
        <v>160</v>
      </c>
      <c r="B161" s="69" t="s">
        <v>263</v>
      </c>
      <c r="C161" s="318" t="s">
        <v>161</v>
      </c>
      <c r="D161" s="69"/>
      <c r="E161" s="360">
        <f>E162+E164</f>
        <v>20137</v>
      </c>
      <c r="F161" s="360">
        <f>F162+F164</f>
        <v>21052</v>
      </c>
    </row>
    <row r="162" spans="1:6" ht="15">
      <c r="A162" s="22" t="s">
        <v>115</v>
      </c>
      <c r="B162" s="69" t="s">
        <v>263</v>
      </c>
      <c r="C162" s="298" t="s">
        <v>116</v>
      </c>
      <c r="D162" s="69"/>
      <c r="E162" s="360">
        <f>E163</f>
        <v>17637</v>
      </c>
      <c r="F162" s="360">
        <f>F163</f>
        <v>18552</v>
      </c>
    </row>
    <row r="163" spans="1:6" ht="25.5">
      <c r="A163" s="22" t="s">
        <v>192</v>
      </c>
      <c r="B163" s="69" t="s">
        <v>263</v>
      </c>
      <c r="C163" s="298" t="s">
        <v>116</v>
      </c>
      <c r="D163" s="69" t="s">
        <v>191</v>
      </c>
      <c r="E163" s="360">
        <v>17637</v>
      </c>
      <c r="F163" s="360">
        <v>18552</v>
      </c>
    </row>
    <row r="164" spans="1:6" ht="15">
      <c r="A164" s="22" t="s">
        <v>15</v>
      </c>
      <c r="B164" s="69" t="s">
        <v>458</v>
      </c>
      <c r="C164" s="298"/>
      <c r="D164" s="69"/>
      <c r="E164" s="360">
        <f t="shared" ref="E164:F166" si="6">E165</f>
        <v>2500</v>
      </c>
      <c r="F164" s="360">
        <f t="shared" si="6"/>
        <v>2500</v>
      </c>
    </row>
    <row r="165" spans="1:6" ht="15">
      <c r="A165" s="22" t="s">
        <v>160</v>
      </c>
      <c r="B165" s="69" t="s">
        <v>458</v>
      </c>
      <c r="C165" s="318" t="s">
        <v>161</v>
      </c>
      <c r="D165" s="69"/>
      <c r="E165" s="360">
        <f t="shared" si="6"/>
        <v>2500</v>
      </c>
      <c r="F165" s="360">
        <f t="shared" si="6"/>
        <v>2500</v>
      </c>
    </row>
    <row r="166" spans="1:6" ht="15">
      <c r="A166" s="22" t="s">
        <v>115</v>
      </c>
      <c r="B166" s="69" t="s">
        <v>458</v>
      </c>
      <c r="C166" s="298" t="s">
        <v>116</v>
      </c>
      <c r="D166" s="69"/>
      <c r="E166" s="360">
        <f t="shared" si="6"/>
        <v>2500</v>
      </c>
      <c r="F166" s="360">
        <f t="shared" si="6"/>
        <v>2500</v>
      </c>
    </row>
    <row r="167" spans="1:6" ht="25.5">
      <c r="A167" s="22" t="s">
        <v>192</v>
      </c>
      <c r="B167" s="69" t="s">
        <v>458</v>
      </c>
      <c r="C167" s="298" t="s">
        <v>116</v>
      </c>
      <c r="D167" s="69" t="s">
        <v>191</v>
      </c>
      <c r="E167" s="360">
        <v>2500</v>
      </c>
      <c r="F167" s="360">
        <v>2500</v>
      </c>
    </row>
    <row r="168" spans="1:6" ht="38.25">
      <c r="A168" s="22" t="s">
        <v>587</v>
      </c>
      <c r="B168" s="69" t="s">
        <v>588</v>
      </c>
      <c r="C168" s="298" t="s">
        <v>116</v>
      </c>
      <c r="D168" s="69" t="s">
        <v>191</v>
      </c>
      <c r="E168" s="360"/>
      <c r="F168" s="360"/>
    </row>
    <row r="169" spans="1:6" ht="38.25">
      <c r="A169" s="27" t="s">
        <v>696</v>
      </c>
      <c r="B169" s="67" t="s">
        <v>264</v>
      </c>
      <c r="C169" s="295"/>
      <c r="D169" s="67"/>
      <c r="E169" s="359">
        <f>E176+E178</f>
        <v>42465.7</v>
      </c>
      <c r="F169" s="359">
        <f>F176+F178</f>
        <v>45383.8</v>
      </c>
    </row>
    <row r="170" spans="1:6" ht="25.5">
      <c r="A170" s="58" t="s">
        <v>557</v>
      </c>
      <c r="B170" s="75" t="s">
        <v>558</v>
      </c>
      <c r="C170" s="328" t="s">
        <v>63</v>
      </c>
      <c r="D170" s="75"/>
      <c r="E170" s="365">
        <f>E171</f>
        <v>0</v>
      </c>
      <c r="F170" s="365">
        <f>F171</f>
        <v>0</v>
      </c>
    </row>
    <row r="171" spans="1:6" ht="25.5">
      <c r="A171" s="59" t="s">
        <v>192</v>
      </c>
      <c r="B171" s="75" t="s">
        <v>558</v>
      </c>
      <c r="C171" s="328" t="s">
        <v>63</v>
      </c>
      <c r="D171" s="75" t="s">
        <v>191</v>
      </c>
      <c r="E171" s="365">
        <v>0</v>
      </c>
      <c r="F171" s="365">
        <v>0</v>
      </c>
    </row>
    <row r="172" spans="1:6" ht="25.5">
      <c r="A172" s="22" t="s">
        <v>502</v>
      </c>
      <c r="B172" s="69" t="s">
        <v>405</v>
      </c>
      <c r="C172" s="298"/>
      <c r="D172" s="69"/>
      <c r="E172" s="360">
        <f>E173</f>
        <v>11315</v>
      </c>
      <c r="F172" s="360">
        <f>F173</f>
        <v>11315</v>
      </c>
    </row>
    <row r="173" spans="1:6" ht="15">
      <c r="A173" s="52" t="s">
        <v>503</v>
      </c>
      <c r="B173" s="69" t="s">
        <v>406</v>
      </c>
      <c r="C173" s="298"/>
      <c r="D173" s="69"/>
      <c r="E173" s="360">
        <f>SUM(E176)</f>
        <v>11315</v>
      </c>
      <c r="F173" s="360">
        <f>SUM(F176)</f>
        <v>11315</v>
      </c>
    </row>
    <row r="174" spans="1:6" ht="15">
      <c r="A174" s="22" t="s">
        <v>331</v>
      </c>
      <c r="B174" s="69" t="s">
        <v>406</v>
      </c>
      <c r="C174" s="298" t="s">
        <v>332</v>
      </c>
      <c r="D174" s="69"/>
      <c r="E174" s="360">
        <f>E175</f>
        <v>11315</v>
      </c>
      <c r="F174" s="360">
        <f>F175</f>
        <v>11315</v>
      </c>
    </row>
    <row r="175" spans="1:6" ht="15">
      <c r="A175" s="22" t="s">
        <v>288</v>
      </c>
      <c r="B175" s="69" t="s">
        <v>406</v>
      </c>
      <c r="C175" s="298" t="s">
        <v>333</v>
      </c>
      <c r="D175" s="69"/>
      <c r="E175" s="360">
        <f>E176</f>
        <v>11315</v>
      </c>
      <c r="F175" s="360">
        <f>F176</f>
        <v>11315</v>
      </c>
    </row>
    <row r="176" spans="1:6" ht="25.5">
      <c r="A176" s="28" t="s">
        <v>192</v>
      </c>
      <c r="B176" s="69" t="s">
        <v>406</v>
      </c>
      <c r="C176" s="298" t="s">
        <v>333</v>
      </c>
      <c r="D176" s="69" t="s">
        <v>191</v>
      </c>
      <c r="E176" s="360">
        <v>11315</v>
      </c>
      <c r="F176" s="360">
        <v>11315</v>
      </c>
    </row>
    <row r="177" spans="1:6" ht="25.5">
      <c r="A177" s="28" t="s">
        <v>209</v>
      </c>
      <c r="B177" s="69" t="s">
        <v>507</v>
      </c>
      <c r="C177" s="298"/>
      <c r="D177" s="69"/>
      <c r="E177" s="360">
        <f>E178</f>
        <v>31150.7</v>
      </c>
      <c r="F177" s="360">
        <f>F178</f>
        <v>34068.800000000003</v>
      </c>
    </row>
    <row r="178" spans="1:6" ht="25.5">
      <c r="A178" s="28" t="s">
        <v>192</v>
      </c>
      <c r="B178" s="69" t="s">
        <v>507</v>
      </c>
      <c r="C178" s="298" t="s">
        <v>333</v>
      </c>
      <c r="D178" s="69" t="s">
        <v>191</v>
      </c>
      <c r="E178" s="371">
        <v>31150.7</v>
      </c>
      <c r="F178" s="371">
        <v>34068.800000000003</v>
      </c>
    </row>
    <row r="179" spans="1:6" ht="25.5">
      <c r="A179" s="22" t="s">
        <v>504</v>
      </c>
      <c r="B179" s="69" t="s">
        <v>505</v>
      </c>
      <c r="C179" s="298"/>
      <c r="D179" s="69"/>
      <c r="E179" s="360">
        <f>SUM(E180)</f>
        <v>0</v>
      </c>
      <c r="F179" s="360">
        <f>SUM(F180)</f>
        <v>0</v>
      </c>
    </row>
    <row r="180" spans="1:6" ht="25.5">
      <c r="A180" s="22" t="s">
        <v>192</v>
      </c>
      <c r="B180" s="69" t="s">
        <v>506</v>
      </c>
      <c r="C180" s="298" t="s">
        <v>333</v>
      </c>
      <c r="D180" s="69" t="s">
        <v>191</v>
      </c>
      <c r="E180" s="360">
        <v>0</v>
      </c>
      <c r="F180" s="360">
        <v>0</v>
      </c>
    </row>
    <row r="181" spans="1:6">
      <c r="A181" s="27"/>
      <c r="B181" s="67" t="s">
        <v>486</v>
      </c>
      <c r="C181" s="295" t="s">
        <v>63</v>
      </c>
      <c r="D181" s="67"/>
      <c r="E181" s="359">
        <f t="shared" ref="E181:F183" si="7">SUM(E182)</f>
        <v>0</v>
      </c>
      <c r="F181" s="359">
        <f t="shared" si="7"/>
        <v>0</v>
      </c>
    </row>
    <row r="182" spans="1:6" ht="38.25">
      <c r="A182" s="22" t="s">
        <v>487</v>
      </c>
      <c r="B182" s="69" t="s">
        <v>488</v>
      </c>
      <c r="C182" s="298" t="s">
        <v>63</v>
      </c>
      <c r="D182" s="69"/>
      <c r="E182" s="360">
        <f t="shared" si="7"/>
        <v>0</v>
      </c>
      <c r="F182" s="360">
        <f t="shared" si="7"/>
        <v>0</v>
      </c>
    </row>
    <row r="183" spans="1:6" ht="15">
      <c r="A183" s="47" t="s">
        <v>489</v>
      </c>
      <c r="B183" s="69" t="s">
        <v>490</v>
      </c>
      <c r="C183" s="298" t="s">
        <v>63</v>
      </c>
      <c r="D183" s="69"/>
      <c r="E183" s="360">
        <f t="shared" si="7"/>
        <v>0</v>
      </c>
      <c r="F183" s="360">
        <f t="shared" si="7"/>
        <v>0</v>
      </c>
    </row>
    <row r="184" spans="1:6" ht="25.5">
      <c r="A184" s="22" t="s">
        <v>192</v>
      </c>
      <c r="B184" s="69" t="s">
        <v>490</v>
      </c>
      <c r="C184" s="298" t="s">
        <v>63</v>
      </c>
      <c r="D184" s="69" t="s">
        <v>191</v>
      </c>
      <c r="E184" s="360">
        <v>0</v>
      </c>
      <c r="F184" s="360">
        <v>0</v>
      </c>
    </row>
    <row r="185" spans="1:6" ht="38.25">
      <c r="A185" s="27" t="s">
        <v>712</v>
      </c>
      <c r="B185" s="67" t="s">
        <v>591</v>
      </c>
      <c r="C185" s="295" t="s">
        <v>592</v>
      </c>
      <c r="D185" s="67"/>
      <c r="E185" s="359">
        <f>E186</f>
        <v>1000</v>
      </c>
      <c r="F185" s="359">
        <f>F186</f>
        <v>1000</v>
      </c>
    </row>
    <row r="186" spans="1:6" ht="25.5">
      <c r="A186" s="22" t="s">
        <v>589</v>
      </c>
      <c r="B186" s="69" t="s">
        <v>584</v>
      </c>
      <c r="C186" s="298" t="s">
        <v>592</v>
      </c>
      <c r="D186" s="69"/>
      <c r="E186" s="360">
        <f>E187+E188</f>
        <v>1000</v>
      </c>
      <c r="F186" s="360">
        <f>F187+F188</f>
        <v>1000</v>
      </c>
    </row>
    <row r="187" spans="1:6" ht="25.5">
      <c r="A187" s="22" t="s">
        <v>590</v>
      </c>
      <c r="B187" s="69" t="s">
        <v>584</v>
      </c>
      <c r="C187" s="298" t="s">
        <v>592</v>
      </c>
      <c r="D187" s="69" t="s">
        <v>191</v>
      </c>
      <c r="E187" s="360">
        <v>1000</v>
      </c>
      <c r="F187" s="360">
        <v>1000</v>
      </c>
    </row>
    <row r="188" spans="1:6" ht="15">
      <c r="A188" s="22" t="s">
        <v>651</v>
      </c>
      <c r="B188" s="69" t="s">
        <v>584</v>
      </c>
      <c r="C188" s="298" t="s">
        <v>592</v>
      </c>
      <c r="D188" s="69" t="s">
        <v>191</v>
      </c>
      <c r="E188" s="360">
        <v>0</v>
      </c>
      <c r="F188" s="360">
        <v>0</v>
      </c>
    </row>
    <row r="189" spans="1:6" ht="38.25">
      <c r="A189" s="27" t="s">
        <v>626</v>
      </c>
      <c r="B189" s="69"/>
      <c r="C189" s="298"/>
      <c r="D189" s="69"/>
      <c r="E189" s="359">
        <f>E190+E193</f>
        <v>0</v>
      </c>
      <c r="F189" s="359">
        <f>F190+F193</f>
        <v>0</v>
      </c>
    </row>
    <row r="190" spans="1:6" ht="15">
      <c r="A190" s="27" t="s">
        <v>665</v>
      </c>
      <c r="B190" s="67" t="s">
        <v>661</v>
      </c>
      <c r="C190" s="298"/>
      <c r="D190" s="69"/>
      <c r="E190" s="359">
        <f>E191+E192</f>
        <v>0</v>
      </c>
      <c r="F190" s="359">
        <f>F191+F192</f>
        <v>0</v>
      </c>
    </row>
    <row r="191" spans="1:6" ht="25.5">
      <c r="A191" s="22" t="s">
        <v>627</v>
      </c>
      <c r="B191" s="69" t="s">
        <v>629</v>
      </c>
      <c r="C191" s="298" t="s">
        <v>116</v>
      </c>
      <c r="D191" s="69" t="s">
        <v>191</v>
      </c>
      <c r="E191" s="360">
        <v>0</v>
      </c>
      <c r="F191" s="360">
        <v>0</v>
      </c>
    </row>
    <row r="192" spans="1:6" ht="25.5">
      <c r="A192" s="22" t="s">
        <v>666</v>
      </c>
      <c r="B192" s="69" t="s">
        <v>660</v>
      </c>
      <c r="C192" s="298" t="s">
        <v>592</v>
      </c>
      <c r="D192" s="69" t="s">
        <v>191</v>
      </c>
      <c r="E192" s="360">
        <v>0</v>
      </c>
      <c r="F192" s="360">
        <v>0</v>
      </c>
    </row>
    <row r="193" spans="1:6" ht="25.5">
      <c r="A193" s="27" t="s">
        <v>662</v>
      </c>
      <c r="B193" s="67" t="s">
        <v>663</v>
      </c>
      <c r="C193" s="298"/>
      <c r="D193" s="69"/>
      <c r="E193" s="359">
        <f>E194</f>
        <v>0</v>
      </c>
      <c r="F193" s="359">
        <f>F194</f>
        <v>0</v>
      </c>
    </row>
    <row r="194" spans="1:6" ht="25.5">
      <c r="A194" s="22" t="s">
        <v>659</v>
      </c>
      <c r="B194" s="69" t="s">
        <v>648</v>
      </c>
      <c r="C194" s="298"/>
      <c r="D194" s="69" t="s">
        <v>191</v>
      </c>
      <c r="E194" s="360">
        <v>0</v>
      </c>
      <c r="F194" s="360">
        <v>0</v>
      </c>
    </row>
    <row r="195" spans="1:6" ht="25.5">
      <c r="A195" s="58" t="s">
        <v>664</v>
      </c>
      <c r="B195" s="75" t="s">
        <v>668</v>
      </c>
      <c r="C195" s="298"/>
      <c r="D195" s="69" t="s">
        <v>191</v>
      </c>
      <c r="E195" s="360">
        <v>0</v>
      </c>
      <c r="F195" s="360">
        <v>0</v>
      </c>
    </row>
    <row r="196" spans="1:6" ht="15">
      <c r="A196" s="27" t="s">
        <v>452</v>
      </c>
      <c r="B196" s="69"/>
      <c r="C196" s="297"/>
      <c r="D196" s="69"/>
      <c r="E196" s="359">
        <f>SUM(E12,E28,E64,E68,E72,E76,E80,E87,E121,E139,E146,E152,E158,E169,E132,E25,E181,E61,E185,E189)</f>
        <v>561399.69999999995</v>
      </c>
      <c r="F196" s="359">
        <f>SUM(F12,F28,F64,F68,F72,F76,F80,F87,F121,F139,F146,F152,F158,F169,F132,F25,F181,F61,F185,F189)</f>
        <v>553420.60000000009</v>
      </c>
    </row>
    <row r="197" spans="1:6">
      <c r="A197" s="27" t="s">
        <v>136</v>
      </c>
      <c r="B197" s="65"/>
      <c r="C197" s="366"/>
      <c r="D197" s="65"/>
      <c r="E197" s="364">
        <f>SUM(E198,E201,E204,E207,E212,E214,E217,E219)</f>
        <v>52178</v>
      </c>
      <c r="F197" s="364">
        <f>SUM(F198,F201,F204,F207,F212,F214,F217,F219)</f>
        <v>51808</v>
      </c>
    </row>
    <row r="198" spans="1:6" ht="38.25">
      <c r="A198" s="27" t="s">
        <v>138</v>
      </c>
      <c r="B198" s="67"/>
      <c r="C198" s="295" t="s">
        <v>139</v>
      </c>
      <c r="D198" s="67"/>
      <c r="E198" s="359">
        <f>SUM(E200)</f>
        <v>1560</v>
      </c>
      <c r="F198" s="359">
        <f>SUM(F200)</f>
        <v>1560</v>
      </c>
    </row>
    <row r="199" spans="1:6" ht="25.5">
      <c r="A199" s="27" t="s">
        <v>271</v>
      </c>
      <c r="B199" s="67" t="s">
        <v>220</v>
      </c>
      <c r="C199" s="295" t="s">
        <v>139</v>
      </c>
      <c r="D199" s="67"/>
      <c r="E199" s="359">
        <f>SUM(E200)</f>
        <v>1560</v>
      </c>
      <c r="F199" s="359">
        <f>SUM(F200)</f>
        <v>1560</v>
      </c>
    </row>
    <row r="200" spans="1:6" ht="15">
      <c r="A200" s="22" t="s">
        <v>140</v>
      </c>
      <c r="B200" s="69" t="s">
        <v>221</v>
      </c>
      <c r="C200" s="298" t="s">
        <v>139</v>
      </c>
      <c r="D200" s="69"/>
      <c r="E200" s="360">
        <v>1560</v>
      </c>
      <c r="F200" s="360">
        <v>1560</v>
      </c>
    </row>
    <row r="201" spans="1:6" ht="51">
      <c r="A201" s="27" t="s">
        <v>188</v>
      </c>
      <c r="B201" s="67"/>
      <c r="C201" s="295" t="s">
        <v>301</v>
      </c>
      <c r="D201" s="67"/>
      <c r="E201" s="359">
        <f>SUM(E203)</f>
        <v>1872</v>
      </c>
      <c r="F201" s="359">
        <f>SUM(F203)</f>
        <v>1872</v>
      </c>
    </row>
    <row r="202" spans="1:6" ht="25.5">
      <c r="A202" s="27" t="s">
        <v>271</v>
      </c>
      <c r="B202" s="67" t="s">
        <v>220</v>
      </c>
      <c r="C202" s="295" t="s">
        <v>301</v>
      </c>
      <c r="D202" s="67"/>
      <c r="E202" s="359">
        <f>SUM(E203)</f>
        <v>1872</v>
      </c>
      <c r="F202" s="359">
        <f>SUM(F203)</f>
        <v>1872</v>
      </c>
    </row>
    <row r="203" spans="1:6" ht="25.5">
      <c r="A203" s="22" t="s">
        <v>300</v>
      </c>
      <c r="B203" s="69" t="s">
        <v>224</v>
      </c>
      <c r="C203" s="298" t="s">
        <v>301</v>
      </c>
      <c r="D203" s="69"/>
      <c r="E203" s="360">
        <v>1872</v>
      </c>
      <c r="F203" s="360">
        <v>1872</v>
      </c>
    </row>
    <row r="204" spans="1:6" ht="38.25">
      <c r="A204" s="27" t="s">
        <v>302</v>
      </c>
      <c r="B204" s="67"/>
      <c r="C204" s="295" t="s">
        <v>303</v>
      </c>
      <c r="D204" s="67"/>
      <c r="E204" s="359">
        <f>SUM(E205)</f>
        <v>29042</v>
      </c>
      <c r="F204" s="359">
        <f>SUM(F205)</f>
        <v>29042</v>
      </c>
    </row>
    <row r="205" spans="1:6" ht="25.5">
      <c r="A205" s="27" t="s">
        <v>272</v>
      </c>
      <c r="B205" s="67" t="s">
        <v>228</v>
      </c>
      <c r="C205" s="295" t="s">
        <v>303</v>
      </c>
      <c r="D205" s="67"/>
      <c r="E205" s="359">
        <f>SUM(E206:E206)</f>
        <v>29042</v>
      </c>
      <c r="F205" s="359">
        <f>SUM(F206:F206)</f>
        <v>29042</v>
      </c>
    </row>
    <row r="206" spans="1:6" ht="15">
      <c r="A206" s="22" t="s">
        <v>189</v>
      </c>
      <c r="B206" s="69" t="s">
        <v>232</v>
      </c>
      <c r="C206" s="298" t="s">
        <v>303</v>
      </c>
      <c r="D206" s="65"/>
      <c r="E206" s="360">
        <v>29042</v>
      </c>
      <c r="F206" s="360">
        <v>29042</v>
      </c>
    </row>
    <row r="207" spans="1:6" ht="38.25">
      <c r="A207" s="40" t="s">
        <v>320</v>
      </c>
      <c r="B207" s="67"/>
      <c r="C207" s="295" t="s">
        <v>305</v>
      </c>
      <c r="D207" s="67"/>
      <c r="E207" s="359">
        <f>SUM(E208,E210)</f>
        <v>9106</v>
      </c>
      <c r="F207" s="359">
        <f>SUM(F208,F210)</f>
        <v>9106</v>
      </c>
    </row>
    <row r="208" spans="1:6" ht="25.5">
      <c r="A208" s="27" t="s">
        <v>270</v>
      </c>
      <c r="B208" s="67" t="s">
        <v>228</v>
      </c>
      <c r="C208" s="295" t="s">
        <v>305</v>
      </c>
      <c r="D208" s="67"/>
      <c r="E208" s="359">
        <f>SUM(E209)</f>
        <v>7541</v>
      </c>
      <c r="F208" s="359">
        <f>SUM(F209)</f>
        <v>7541</v>
      </c>
    </row>
    <row r="209" spans="1:6" ht="25.5">
      <c r="A209" s="28" t="s">
        <v>198</v>
      </c>
      <c r="B209" s="69" t="s">
        <v>253</v>
      </c>
      <c r="C209" s="298" t="s">
        <v>305</v>
      </c>
      <c r="D209" s="69"/>
      <c r="E209" s="360">
        <v>7541</v>
      </c>
      <c r="F209" s="360">
        <v>7541</v>
      </c>
    </row>
    <row r="210" spans="1:6" ht="25.5">
      <c r="A210" s="27" t="s">
        <v>269</v>
      </c>
      <c r="B210" s="67" t="s">
        <v>40</v>
      </c>
      <c r="C210" s="295" t="s">
        <v>305</v>
      </c>
      <c r="D210" s="69"/>
      <c r="E210" s="359">
        <f>SUM(E211)</f>
        <v>1565</v>
      </c>
      <c r="F210" s="359">
        <f>SUM(F211)</f>
        <v>1565</v>
      </c>
    </row>
    <row r="211" spans="1:6" ht="25.5">
      <c r="A211" s="22" t="s">
        <v>199</v>
      </c>
      <c r="B211" s="69" t="s">
        <v>235</v>
      </c>
      <c r="C211" s="298" t="s">
        <v>305</v>
      </c>
      <c r="D211" s="69"/>
      <c r="E211" s="360">
        <v>1565</v>
      </c>
      <c r="F211" s="360">
        <v>1565</v>
      </c>
    </row>
    <row r="212" spans="1:6" ht="25.5">
      <c r="A212" s="27" t="s">
        <v>269</v>
      </c>
      <c r="B212" s="69" t="s">
        <v>242</v>
      </c>
      <c r="C212" s="298" t="s">
        <v>130</v>
      </c>
      <c r="D212" s="69"/>
      <c r="E212" s="359">
        <f>E213</f>
        <v>370</v>
      </c>
      <c r="F212" s="359">
        <f>F213</f>
        <v>0</v>
      </c>
    </row>
    <row r="213" spans="1:6" ht="25.5">
      <c r="A213" s="33" t="s">
        <v>200</v>
      </c>
      <c r="B213" s="69" t="s">
        <v>243</v>
      </c>
      <c r="C213" s="298" t="s">
        <v>130</v>
      </c>
      <c r="D213" s="69"/>
      <c r="E213" s="360">
        <v>370</v>
      </c>
      <c r="F213" s="360">
        <v>0</v>
      </c>
    </row>
    <row r="214" spans="1:6">
      <c r="A214" s="27" t="s">
        <v>273</v>
      </c>
      <c r="B214" s="67" t="s">
        <v>228</v>
      </c>
      <c r="C214" s="295" t="s">
        <v>330</v>
      </c>
      <c r="D214" s="67"/>
      <c r="E214" s="359">
        <f>SUM(E215)</f>
        <v>5605</v>
      </c>
      <c r="F214" s="359">
        <f>SUM(F215)</f>
        <v>5605</v>
      </c>
    </row>
    <row r="215" spans="1:6" ht="25.5">
      <c r="A215" s="27" t="s">
        <v>270</v>
      </c>
      <c r="B215" s="69" t="s">
        <v>257</v>
      </c>
      <c r="C215" s="298" t="s">
        <v>330</v>
      </c>
      <c r="D215" s="69"/>
      <c r="E215" s="360">
        <f>SUM(E216)</f>
        <v>5605</v>
      </c>
      <c r="F215" s="360">
        <f>SUM(F216)</f>
        <v>5605</v>
      </c>
    </row>
    <row r="216" spans="1:6" ht="38.25">
      <c r="A216" s="22" t="s">
        <v>141</v>
      </c>
      <c r="B216" s="69" t="s">
        <v>257</v>
      </c>
      <c r="C216" s="298" t="s">
        <v>330</v>
      </c>
      <c r="D216" s="65"/>
      <c r="E216" s="360">
        <v>5605</v>
      </c>
      <c r="F216" s="360">
        <v>5605</v>
      </c>
    </row>
    <row r="217" spans="1:6" ht="25.5">
      <c r="A217" s="27" t="s">
        <v>270</v>
      </c>
      <c r="B217" s="67" t="s">
        <v>350</v>
      </c>
      <c r="C217" s="295" t="s">
        <v>53</v>
      </c>
      <c r="D217" s="67"/>
      <c r="E217" s="359">
        <f>SUM(E218)</f>
        <v>3045</v>
      </c>
      <c r="F217" s="359">
        <f>SUM(F218)</f>
        <v>3045</v>
      </c>
    </row>
    <row r="218" spans="1:6" ht="25.5">
      <c r="A218" s="33" t="s">
        <v>32</v>
      </c>
      <c r="B218" s="69" t="s">
        <v>351</v>
      </c>
      <c r="C218" s="298" t="s">
        <v>53</v>
      </c>
      <c r="D218" s="69"/>
      <c r="E218" s="360">
        <v>3045</v>
      </c>
      <c r="F218" s="360">
        <v>3045</v>
      </c>
    </row>
    <row r="219" spans="1:6" ht="25.5">
      <c r="A219" s="27" t="s">
        <v>270</v>
      </c>
      <c r="B219" s="67" t="s">
        <v>228</v>
      </c>
      <c r="C219" s="295" t="s">
        <v>103</v>
      </c>
      <c r="D219" s="67"/>
      <c r="E219" s="359">
        <f>SUM(E220)</f>
        <v>1578</v>
      </c>
      <c r="F219" s="359">
        <f>SUM(F220)</f>
        <v>1578</v>
      </c>
    </row>
    <row r="220" spans="1:6" ht="25.5">
      <c r="A220" s="33" t="s">
        <v>206</v>
      </c>
      <c r="B220" s="69" t="s">
        <v>355</v>
      </c>
      <c r="C220" s="298" t="s">
        <v>103</v>
      </c>
      <c r="D220" s="69"/>
      <c r="E220" s="360">
        <v>1578</v>
      </c>
      <c r="F220" s="360">
        <v>1578</v>
      </c>
    </row>
    <row r="221" spans="1:6" ht="15.75">
      <c r="A221" s="80" t="s">
        <v>16</v>
      </c>
      <c r="B221" s="69"/>
      <c r="C221" s="298"/>
      <c r="D221" s="69"/>
      <c r="E221" s="359">
        <f>SUM(E224,E227,E229,E231,E233,E235)+E222</f>
        <v>43345.9</v>
      </c>
      <c r="F221" s="359">
        <f>SUM(F224,F227,F229,F231,F233,F235)+F222</f>
        <v>43250.9</v>
      </c>
    </row>
    <row r="222" spans="1:6" ht="25.5">
      <c r="A222" s="44" t="s">
        <v>656</v>
      </c>
      <c r="B222" s="73"/>
      <c r="C222" s="315" t="s">
        <v>638</v>
      </c>
      <c r="D222" s="69"/>
      <c r="E222" s="367">
        <f>E223</f>
        <v>0</v>
      </c>
      <c r="F222" s="367">
        <f>F223</f>
        <v>0</v>
      </c>
    </row>
    <row r="223" spans="1:6" ht="25.5">
      <c r="A223" s="22" t="s">
        <v>192</v>
      </c>
      <c r="B223" s="73" t="s">
        <v>655</v>
      </c>
      <c r="C223" s="317" t="s">
        <v>638</v>
      </c>
      <c r="D223" s="69"/>
      <c r="E223" s="363"/>
      <c r="F223" s="363"/>
    </row>
    <row r="224" spans="1:6">
      <c r="A224" s="41" t="s">
        <v>42</v>
      </c>
      <c r="B224" s="67"/>
      <c r="C224" s="295" t="s">
        <v>41</v>
      </c>
      <c r="D224" s="69"/>
      <c r="E224" s="359">
        <f>SUM(E225)</f>
        <v>335</v>
      </c>
      <c r="F224" s="359">
        <f>SUM(F225)</f>
        <v>335</v>
      </c>
    </row>
    <row r="225" spans="1:6" ht="25.5">
      <c r="A225" s="41" t="s">
        <v>372</v>
      </c>
      <c r="B225" s="67" t="s">
        <v>237</v>
      </c>
      <c r="C225" s="295" t="s">
        <v>41</v>
      </c>
      <c r="D225" s="69"/>
      <c r="E225" s="360">
        <f>SUM(E226)</f>
        <v>335</v>
      </c>
      <c r="F225" s="360">
        <f>SUM(F226)</f>
        <v>335</v>
      </c>
    </row>
    <row r="226" spans="1:6" ht="15">
      <c r="A226" s="42" t="s">
        <v>181</v>
      </c>
      <c r="B226" s="69" t="s">
        <v>459</v>
      </c>
      <c r="C226" s="298" t="s">
        <v>41</v>
      </c>
      <c r="D226" s="69"/>
      <c r="E226" s="360">
        <v>335</v>
      </c>
      <c r="F226" s="360">
        <v>335</v>
      </c>
    </row>
    <row r="227" spans="1:6">
      <c r="A227" s="27" t="s">
        <v>30</v>
      </c>
      <c r="B227" s="67" t="s">
        <v>239</v>
      </c>
      <c r="C227" s="295" t="s">
        <v>306</v>
      </c>
      <c r="D227" s="67"/>
      <c r="E227" s="359">
        <f>E228</f>
        <v>3000</v>
      </c>
      <c r="F227" s="359">
        <f>F228</f>
        <v>3000</v>
      </c>
    </row>
    <row r="228" spans="1:6" ht="15">
      <c r="A228" s="22" t="s">
        <v>307</v>
      </c>
      <c r="B228" s="69" t="s">
        <v>240</v>
      </c>
      <c r="C228" s="298" t="s">
        <v>306</v>
      </c>
      <c r="D228" s="69"/>
      <c r="E228" s="360">
        <v>3000</v>
      </c>
      <c r="F228" s="360">
        <v>3000</v>
      </c>
    </row>
    <row r="229" spans="1:6" ht="38.25">
      <c r="A229" s="43" t="s">
        <v>205</v>
      </c>
      <c r="B229" s="67" t="s">
        <v>340</v>
      </c>
      <c r="C229" s="295" t="s">
        <v>312</v>
      </c>
      <c r="D229" s="67"/>
      <c r="E229" s="359">
        <f>SUM(E230)</f>
        <v>2776</v>
      </c>
      <c r="F229" s="359">
        <f>SUM(F230)</f>
        <v>2881</v>
      </c>
    </row>
    <row r="230" spans="1:6" ht="15">
      <c r="A230" s="33" t="s">
        <v>84</v>
      </c>
      <c r="B230" s="69" t="s">
        <v>340</v>
      </c>
      <c r="C230" s="298" t="s">
        <v>312</v>
      </c>
      <c r="D230" s="69" t="s">
        <v>85</v>
      </c>
      <c r="E230" s="360">
        <v>2776</v>
      </c>
      <c r="F230" s="360">
        <v>2881</v>
      </c>
    </row>
    <row r="231" spans="1:6">
      <c r="A231" s="27" t="s">
        <v>293</v>
      </c>
      <c r="B231" s="67" t="s">
        <v>362</v>
      </c>
      <c r="C231" s="295" t="s">
        <v>327</v>
      </c>
      <c r="D231" s="67"/>
      <c r="E231" s="359">
        <f>SUM(E232)</f>
        <v>2700</v>
      </c>
      <c r="F231" s="359">
        <f>SUM(F232)</f>
        <v>2700</v>
      </c>
    </row>
    <row r="232" spans="1:6" ht="25.5">
      <c r="A232" s="22" t="s">
        <v>179</v>
      </c>
      <c r="B232" s="69" t="s">
        <v>363</v>
      </c>
      <c r="C232" s="298" t="s">
        <v>327</v>
      </c>
      <c r="D232" s="69" t="s">
        <v>83</v>
      </c>
      <c r="E232" s="360">
        <v>2700</v>
      </c>
      <c r="F232" s="360">
        <v>2700</v>
      </c>
    </row>
    <row r="233" spans="1:6" ht="25.5">
      <c r="A233" s="113" t="s">
        <v>104</v>
      </c>
      <c r="B233" s="67" t="s">
        <v>365</v>
      </c>
      <c r="C233" s="295" t="s">
        <v>326</v>
      </c>
      <c r="D233" s="67"/>
      <c r="E233" s="359">
        <f>SUM(E234)</f>
        <v>0</v>
      </c>
      <c r="F233" s="359">
        <f>SUM(F234)</f>
        <v>0</v>
      </c>
    </row>
    <row r="234" spans="1:6" ht="15">
      <c r="A234" s="34" t="s">
        <v>285</v>
      </c>
      <c r="B234" s="69" t="s">
        <v>365</v>
      </c>
      <c r="C234" s="298" t="s">
        <v>326</v>
      </c>
      <c r="D234" s="69" t="s">
        <v>80</v>
      </c>
      <c r="E234" s="360">
        <v>0</v>
      </c>
      <c r="F234" s="360">
        <v>0</v>
      </c>
    </row>
    <row r="235" spans="1:6" ht="51">
      <c r="A235" s="43" t="s">
        <v>169</v>
      </c>
      <c r="B235" s="67"/>
      <c r="C235" s="295" t="s">
        <v>168</v>
      </c>
      <c r="D235" s="67"/>
      <c r="E235" s="359">
        <f>SUM(E236)+E248</f>
        <v>34534.9</v>
      </c>
      <c r="F235" s="359">
        <f>SUM(F236)+F248</f>
        <v>34334.9</v>
      </c>
    </row>
    <row r="236" spans="1:6" ht="38.25">
      <c r="A236" s="113" t="s">
        <v>281</v>
      </c>
      <c r="B236" s="67"/>
      <c r="C236" s="295" t="s">
        <v>105</v>
      </c>
      <c r="D236" s="67"/>
      <c r="E236" s="359">
        <f>E237</f>
        <v>34534.9</v>
      </c>
      <c r="F236" s="359">
        <f>F237</f>
        <v>34334.9</v>
      </c>
    </row>
    <row r="237" spans="1:6">
      <c r="A237" s="27" t="s">
        <v>16</v>
      </c>
      <c r="B237" s="67" t="s">
        <v>238</v>
      </c>
      <c r="C237" s="295" t="s">
        <v>105</v>
      </c>
      <c r="D237" s="67"/>
      <c r="E237" s="359">
        <f>SUM(E238,E243)</f>
        <v>34534.9</v>
      </c>
      <c r="F237" s="359">
        <f>SUM(F238,F243)</f>
        <v>34334.9</v>
      </c>
    </row>
    <row r="238" spans="1:6">
      <c r="A238" s="43" t="s">
        <v>70</v>
      </c>
      <c r="B238" s="67" t="s">
        <v>256</v>
      </c>
      <c r="C238" s="295" t="s">
        <v>105</v>
      </c>
      <c r="D238" s="67"/>
      <c r="E238" s="359">
        <f>SUM(E239,E241)</f>
        <v>23909.9</v>
      </c>
      <c r="F238" s="359">
        <f>SUM(F239,F241)</f>
        <v>23709.9</v>
      </c>
    </row>
    <row r="239" spans="1:6" ht="38.25">
      <c r="A239" s="52" t="s">
        <v>73</v>
      </c>
      <c r="B239" s="69" t="s">
        <v>449</v>
      </c>
      <c r="C239" s="298" t="s">
        <v>105</v>
      </c>
      <c r="D239" s="69"/>
      <c r="E239" s="360">
        <f>SUM(E240)</f>
        <v>2042.9</v>
      </c>
      <c r="F239" s="360">
        <f>SUM(F240)</f>
        <v>1842.9</v>
      </c>
    </row>
    <row r="240" spans="1:6" ht="15">
      <c r="A240" s="52" t="s">
        <v>314</v>
      </c>
      <c r="B240" s="69" t="s">
        <v>449</v>
      </c>
      <c r="C240" s="298" t="s">
        <v>105</v>
      </c>
      <c r="D240" s="69" t="s">
        <v>313</v>
      </c>
      <c r="E240" s="360">
        <v>2042.9</v>
      </c>
      <c r="F240" s="363">
        <v>1842.9</v>
      </c>
    </row>
    <row r="241" spans="1:6" ht="38.25">
      <c r="A241" s="52" t="s">
        <v>74</v>
      </c>
      <c r="B241" s="74" t="s">
        <v>366</v>
      </c>
      <c r="C241" s="318" t="s">
        <v>105</v>
      </c>
      <c r="D241" s="74"/>
      <c r="E241" s="360">
        <f>SUM(E242)</f>
        <v>21867</v>
      </c>
      <c r="F241" s="360">
        <f>SUM(F242)</f>
        <v>21867</v>
      </c>
    </row>
    <row r="242" spans="1:6" ht="15">
      <c r="A242" s="52" t="s">
        <v>314</v>
      </c>
      <c r="B242" s="74" t="s">
        <v>366</v>
      </c>
      <c r="C242" s="318" t="s">
        <v>105</v>
      </c>
      <c r="D242" s="74" t="s">
        <v>313</v>
      </c>
      <c r="E242" s="363">
        <v>21867</v>
      </c>
      <c r="F242" s="363">
        <v>21867</v>
      </c>
    </row>
    <row r="243" spans="1:6">
      <c r="A243" s="43" t="s">
        <v>76</v>
      </c>
      <c r="B243" s="67" t="s">
        <v>341</v>
      </c>
      <c r="C243" s="295" t="s">
        <v>105</v>
      </c>
      <c r="D243" s="67"/>
      <c r="E243" s="359">
        <f>SUM(E244,E246)</f>
        <v>10625</v>
      </c>
      <c r="F243" s="359">
        <f>SUM(F244,F246)</f>
        <v>10625</v>
      </c>
    </row>
    <row r="244" spans="1:6" ht="38.25">
      <c r="A244" s="52" t="s">
        <v>72</v>
      </c>
      <c r="B244" s="69" t="s">
        <v>450</v>
      </c>
      <c r="C244" s="298" t="s">
        <v>105</v>
      </c>
      <c r="D244" s="69"/>
      <c r="E244" s="360">
        <f>SUM(E245)</f>
        <v>2492</v>
      </c>
      <c r="F244" s="360">
        <f>SUM(F245)</f>
        <v>2492</v>
      </c>
    </row>
    <row r="245" spans="1:6" ht="15">
      <c r="A245" s="52" t="s">
        <v>314</v>
      </c>
      <c r="B245" s="69" t="s">
        <v>450</v>
      </c>
      <c r="C245" s="298" t="s">
        <v>105</v>
      </c>
      <c r="D245" s="69" t="s">
        <v>313</v>
      </c>
      <c r="E245" s="360">
        <v>2492</v>
      </c>
      <c r="F245" s="360">
        <v>2492</v>
      </c>
    </row>
    <row r="246" spans="1:6" ht="38.25">
      <c r="A246" s="52" t="s">
        <v>733</v>
      </c>
      <c r="B246" s="74" t="s">
        <v>367</v>
      </c>
      <c r="C246" s="318" t="s">
        <v>105</v>
      </c>
      <c r="D246" s="74"/>
      <c r="E246" s="360">
        <f>SUM(E247)</f>
        <v>8133</v>
      </c>
      <c r="F246" s="360">
        <f>SUM(F247)</f>
        <v>8133</v>
      </c>
    </row>
    <row r="247" spans="1:6" ht="15">
      <c r="A247" s="52" t="s">
        <v>314</v>
      </c>
      <c r="B247" s="74" t="s">
        <v>367</v>
      </c>
      <c r="C247" s="318" t="s">
        <v>105</v>
      </c>
      <c r="D247" s="74" t="s">
        <v>313</v>
      </c>
      <c r="E247" s="363">
        <v>8133</v>
      </c>
      <c r="F247" s="363">
        <v>8133</v>
      </c>
    </row>
    <row r="248" spans="1:6">
      <c r="A248" s="54" t="s">
        <v>674</v>
      </c>
      <c r="B248" s="71" t="s">
        <v>670</v>
      </c>
      <c r="C248" s="314" t="s">
        <v>673</v>
      </c>
      <c r="D248" s="65"/>
      <c r="E248" s="367">
        <f>E249</f>
        <v>0</v>
      </c>
      <c r="F248" s="367">
        <f>F249</f>
        <v>0</v>
      </c>
    </row>
    <row r="249" spans="1:6" ht="24">
      <c r="A249" s="55" t="s">
        <v>675</v>
      </c>
      <c r="B249" s="74" t="s">
        <v>670</v>
      </c>
      <c r="C249" s="318" t="s">
        <v>673</v>
      </c>
      <c r="D249" s="74" t="s">
        <v>676</v>
      </c>
      <c r="E249" s="361">
        <v>0</v>
      </c>
      <c r="F249" s="361">
        <v>0</v>
      </c>
    </row>
  </sheetData>
  <mergeCells count="6">
    <mergeCell ref="E2:F2"/>
    <mergeCell ref="A5:F5"/>
    <mergeCell ref="B6:F6"/>
    <mergeCell ref="E7:F7"/>
    <mergeCell ref="A8:F8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дох</vt:lpstr>
      <vt:lpstr>дох22-23</vt:lpstr>
      <vt:lpstr>админ</vt:lpstr>
      <vt:lpstr>вед</vt:lpstr>
      <vt:lpstr>вед22-23</vt:lpstr>
      <vt:lpstr>фун</vt:lpstr>
      <vt:lpstr>фун22-23</vt:lpstr>
      <vt:lpstr>прог</vt:lpstr>
      <vt:lpstr>пр22-23</vt:lpstr>
      <vt:lpstr>источники</vt:lpstr>
      <vt:lpstr>ин м.б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Дзиова</dc:creator>
  <cp:lastModifiedBy>Дзиова</cp:lastModifiedBy>
  <cp:lastPrinted>2021-03-04T12:31:55Z</cp:lastPrinted>
  <dcterms:created xsi:type="dcterms:W3CDTF">1996-10-14T23:33:28Z</dcterms:created>
  <dcterms:modified xsi:type="dcterms:W3CDTF">2021-03-04T14:49:04Z</dcterms:modified>
</cp:coreProperties>
</file>