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858" activeTab="6"/>
  </bookViews>
  <sheets>
    <sheet name="нормативы пр.1" sheetId="12" r:id="rId1"/>
    <sheet name="д.24-26" sheetId="55" r:id="rId2"/>
    <sheet name="вед24-26" sheetId="57" r:id="rId3"/>
    <sheet name="фун24-26" sheetId="71" r:id="rId4"/>
    <sheet name="пр24-26" sheetId="58" r:id="rId5"/>
    <sheet name="дот24-26" sheetId="62" r:id="rId6"/>
    <sheet name="вус24-26" sheetId="61" r:id="rId7"/>
    <sheet name="ист24-26" sheetId="59" r:id="rId8"/>
    <sheet name="заим24-26" sheetId="60" r:id="rId9"/>
    <sheet name="гара24-26" sheetId="73" r:id="rId10"/>
  </sheets>
  <calcPr calcId="124519"/>
</workbook>
</file>

<file path=xl/calcChain.xml><?xml version="1.0" encoding="utf-8"?>
<calcChain xmlns="http://schemas.openxmlformats.org/spreadsheetml/2006/main">
  <c r="F192" i="57"/>
  <c r="E112" i="58"/>
  <c r="F115"/>
  <c r="G115"/>
  <c r="E115"/>
  <c r="F100"/>
  <c r="F223" i="71"/>
  <c r="G223"/>
  <c r="G290" i="57"/>
  <c r="H290"/>
  <c r="G35"/>
  <c r="H35"/>
  <c r="G265"/>
  <c r="H265"/>
  <c r="H350"/>
  <c r="G350"/>
  <c r="G349" s="1"/>
  <c r="G348" s="1"/>
  <c r="G347" s="1"/>
  <c r="H349"/>
  <c r="H348" s="1"/>
  <c r="H347" s="1"/>
  <c r="E265" i="71"/>
  <c r="G276" i="57"/>
  <c r="H276"/>
  <c r="F276"/>
  <c r="F189" i="71"/>
  <c r="G189"/>
  <c r="E189"/>
  <c r="F265" i="57"/>
  <c r="F124" i="71"/>
  <c r="G124"/>
  <c r="E124"/>
  <c r="G370"/>
  <c r="F370"/>
  <c r="E370"/>
  <c r="G368"/>
  <c r="F368"/>
  <c r="F367" s="1"/>
  <c r="E368"/>
  <c r="G367"/>
  <c r="E367"/>
  <c r="G365"/>
  <c r="F365"/>
  <c r="E365"/>
  <c r="G363"/>
  <c r="F363"/>
  <c r="F362" s="1"/>
  <c r="E363"/>
  <c r="G362"/>
  <c r="G361" s="1"/>
  <c r="E362"/>
  <c r="E361"/>
  <c r="E360"/>
  <c r="E359"/>
  <c r="G357"/>
  <c r="G356" s="1"/>
  <c r="G355" s="1"/>
  <c r="F357"/>
  <c r="F356" s="1"/>
  <c r="F355" s="1"/>
  <c r="E357"/>
  <c r="E356"/>
  <c r="E355"/>
  <c r="G354"/>
  <c r="E354"/>
  <c r="G353"/>
  <c r="E353"/>
  <c r="G351"/>
  <c r="F351"/>
  <c r="E351"/>
  <c r="G350"/>
  <c r="F350"/>
  <c r="E350"/>
  <c r="G349"/>
  <c r="F349"/>
  <c r="E349"/>
  <c r="G348"/>
  <c r="F348"/>
  <c r="E348"/>
  <c r="G347"/>
  <c r="F347"/>
  <c r="E347"/>
  <c r="G345"/>
  <c r="F345"/>
  <c r="E345"/>
  <c r="G341"/>
  <c r="F341"/>
  <c r="E341"/>
  <c r="G339"/>
  <c r="F339"/>
  <c r="E339"/>
  <c r="G336"/>
  <c r="F336"/>
  <c r="E336"/>
  <c r="G335"/>
  <c r="F335"/>
  <c r="E335"/>
  <c r="G334"/>
  <c r="F334"/>
  <c r="E334"/>
  <c r="E333" s="1"/>
  <c r="E332" s="1"/>
  <c r="G333"/>
  <c r="F333"/>
  <c r="G332"/>
  <c r="F332"/>
  <c r="G330"/>
  <c r="F330"/>
  <c r="E330"/>
  <c r="G324"/>
  <c r="F324"/>
  <c r="E324"/>
  <c r="G321"/>
  <c r="F321"/>
  <c r="E321"/>
  <c r="G320"/>
  <c r="F320"/>
  <c r="E320"/>
  <c r="G319"/>
  <c r="F319"/>
  <c r="E319"/>
  <c r="G318"/>
  <c r="F318"/>
  <c r="E318"/>
  <c r="G316"/>
  <c r="F316"/>
  <c r="E316"/>
  <c r="G315"/>
  <c r="F315"/>
  <c r="E315"/>
  <c r="G314"/>
  <c r="F314"/>
  <c r="E314"/>
  <c r="G313"/>
  <c r="F313"/>
  <c r="E313"/>
  <c r="G312"/>
  <c r="F312"/>
  <c r="E312"/>
  <c r="G310"/>
  <c r="F310"/>
  <c r="E310"/>
  <c r="G309"/>
  <c r="F309"/>
  <c r="E309"/>
  <c r="G308"/>
  <c r="F308"/>
  <c r="E308"/>
  <c r="G307"/>
  <c r="F307"/>
  <c r="E307"/>
  <c r="G305"/>
  <c r="F305"/>
  <c r="E305"/>
  <c r="G303"/>
  <c r="G302" s="1"/>
  <c r="G301" s="1"/>
  <c r="G300" s="1"/>
  <c r="G294" s="1"/>
  <c r="F303"/>
  <c r="F302" s="1"/>
  <c r="F301" s="1"/>
  <c r="F300" s="1"/>
  <c r="F294" s="1"/>
  <c r="E303"/>
  <c r="E302" s="1"/>
  <c r="E301" s="1"/>
  <c r="E300" s="1"/>
  <c r="E294" s="1"/>
  <c r="G298"/>
  <c r="F298"/>
  <c r="E298"/>
  <c r="G297"/>
  <c r="F297"/>
  <c r="E297"/>
  <c r="G296"/>
  <c r="F296"/>
  <c r="E296"/>
  <c r="G295"/>
  <c r="F295"/>
  <c r="E295"/>
  <c r="G291"/>
  <c r="F291"/>
  <c r="E291"/>
  <c r="G289"/>
  <c r="F289"/>
  <c r="E289"/>
  <c r="G287"/>
  <c r="F287"/>
  <c r="E287"/>
  <c r="G286"/>
  <c r="F286"/>
  <c r="E286"/>
  <c r="G285"/>
  <c r="F285"/>
  <c r="E285"/>
  <c r="G282"/>
  <c r="F282"/>
  <c r="E282"/>
  <c r="G281"/>
  <c r="F281"/>
  <c r="E281"/>
  <c r="G280"/>
  <c r="F280"/>
  <c r="E280"/>
  <c r="G278"/>
  <c r="F278"/>
  <c r="E278"/>
  <c r="G275"/>
  <c r="G270" s="1"/>
  <c r="F275"/>
  <c r="E275"/>
  <c r="E271"/>
  <c r="F270"/>
  <c r="E270"/>
  <c r="G264"/>
  <c r="F264"/>
  <c r="E264"/>
  <c r="G259"/>
  <c r="F259"/>
  <c r="E259"/>
  <c r="G256"/>
  <c r="F256"/>
  <c r="E256"/>
  <c r="G254"/>
  <c r="F254"/>
  <c r="E254"/>
  <c r="G253"/>
  <c r="F253"/>
  <c r="E253"/>
  <c r="F252"/>
  <c r="E252"/>
  <c r="F251"/>
  <c r="E251"/>
  <c r="F250"/>
  <c r="E250"/>
  <c r="F249"/>
  <c r="E249"/>
  <c r="G247"/>
  <c r="F247"/>
  <c r="E247"/>
  <c r="G245"/>
  <c r="F245"/>
  <c r="E245"/>
  <c r="G244"/>
  <c r="F244"/>
  <c r="E244"/>
  <c r="G243"/>
  <c r="F243"/>
  <c r="E243"/>
  <c r="G240"/>
  <c r="F240"/>
  <c r="E240"/>
  <c r="G239"/>
  <c r="F239"/>
  <c r="E239"/>
  <c r="G238"/>
  <c r="F238"/>
  <c r="E238"/>
  <c r="G237"/>
  <c r="F237"/>
  <c r="E237"/>
  <c r="G235"/>
  <c r="F235"/>
  <c r="E235"/>
  <c r="G234"/>
  <c r="F234"/>
  <c r="E234"/>
  <c r="G233"/>
  <c r="F233"/>
  <c r="E233"/>
  <c r="G232"/>
  <c r="F232"/>
  <c r="E232"/>
  <c r="G227"/>
  <c r="F227"/>
  <c r="E227"/>
  <c r="G222"/>
  <c r="G221" s="1"/>
  <c r="F222"/>
  <c r="F221" s="1"/>
  <c r="E223"/>
  <c r="E222"/>
  <c r="E221"/>
  <c r="G217"/>
  <c r="G216" s="1"/>
  <c r="G215" s="1"/>
  <c r="G214" s="1"/>
  <c r="F217"/>
  <c r="F216" s="1"/>
  <c r="F215" s="1"/>
  <c r="F214" s="1"/>
  <c r="E217"/>
  <c r="E216" s="1"/>
  <c r="E215" s="1"/>
  <c r="E214" s="1"/>
  <c r="E213" s="1"/>
  <c r="G211"/>
  <c r="F211"/>
  <c r="E211"/>
  <c r="G200"/>
  <c r="F200"/>
  <c r="E200"/>
  <c r="E196" s="1"/>
  <c r="E195" s="1"/>
  <c r="E194" s="1"/>
  <c r="G197"/>
  <c r="F197"/>
  <c r="E197"/>
  <c r="G196"/>
  <c r="G195" s="1"/>
  <c r="G194" s="1"/>
  <c r="G186"/>
  <c r="F186"/>
  <c r="E186"/>
  <c r="G185"/>
  <c r="G184" s="1"/>
  <c r="G183" s="1"/>
  <c r="G182" s="1"/>
  <c r="F185"/>
  <c r="F184" s="1"/>
  <c r="F183" s="1"/>
  <c r="F182" s="1"/>
  <c r="E185"/>
  <c r="E184" s="1"/>
  <c r="E183" s="1"/>
  <c r="E182" s="1"/>
  <c r="G178"/>
  <c r="F178"/>
  <c r="F169" s="1"/>
  <c r="F149" s="1"/>
  <c r="E178"/>
  <c r="G176"/>
  <c r="F176"/>
  <c r="E176"/>
  <c r="G175"/>
  <c r="F175"/>
  <c r="E175"/>
  <c r="F171"/>
  <c r="E171"/>
  <c r="E170" s="1"/>
  <c r="E169" s="1"/>
  <c r="G170"/>
  <c r="F170"/>
  <c r="G169"/>
  <c r="G167"/>
  <c r="F167"/>
  <c r="E167"/>
  <c r="G165"/>
  <c r="F165"/>
  <c r="E165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E152"/>
  <c r="G151"/>
  <c r="F151"/>
  <c r="E151"/>
  <c r="E150" s="1"/>
  <c r="G150"/>
  <c r="F150"/>
  <c r="G149"/>
  <c r="G147"/>
  <c r="F147"/>
  <c r="E147"/>
  <c r="G146"/>
  <c r="F146"/>
  <c r="E146"/>
  <c r="G145"/>
  <c r="F145"/>
  <c r="E145"/>
  <c r="G143"/>
  <c r="F143"/>
  <c r="E143"/>
  <c r="G142"/>
  <c r="F142"/>
  <c r="E142"/>
  <c r="G141"/>
  <c r="F141"/>
  <c r="F140" s="1"/>
  <c r="E141"/>
  <c r="G140"/>
  <c r="E140"/>
  <c r="G138"/>
  <c r="F138"/>
  <c r="E138"/>
  <c r="G137"/>
  <c r="F137"/>
  <c r="E137"/>
  <c r="G135"/>
  <c r="F135"/>
  <c r="E135"/>
  <c r="G134"/>
  <c r="F134"/>
  <c r="E134"/>
  <c r="G133"/>
  <c r="F133"/>
  <c r="E133"/>
  <c r="G131"/>
  <c r="F131"/>
  <c r="E131"/>
  <c r="G130"/>
  <c r="F130"/>
  <c r="E130"/>
  <c r="G129"/>
  <c r="F129"/>
  <c r="E129"/>
  <c r="G121"/>
  <c r="F121"/>
  <c r="E121"/>
  <c r="E118" s="1"/>
  <c r="E117" s="1"/>
  <c r="E116" s="1"/>
  <c r="G119"/>
  <c r="F119"/>
  <c r="F118" s="1"/>
  <c r="F117" s="1"/>
  <c r="F116" s="1"/>
  <c r="E119"/>
  <c r="G118"/>
  <c r="G117" s="1"/>
  <c r="G116" s="1"/>
  <c r="G113"/>
  <c r="F113"/>
  <c r="E113"/>
  <c r="G111"/>
  <c r="G110" s="1"/>
  <c r="G109" s="1"/>
  <c r="G108" s="1"/>
  <c r="F111"/>
  <c r="E111"/>
  <c r="E110" s="1"/>
  <c r="E109" s="1"/>
  <c r="E108" s="1"/>
  <c r="F110"/>
  <c r="F109" s="1"/>
  <c r="F108" s="1"/>
  <c r="E106"/>
  <c r="G103"/>
  <c r="G102" s="1"/>
  <c r="F103"/>
  <c r="E103"/>
  <c r="E102" s="1"/>
  <c r="F102"/>
  <c r="G101"/>
  <c r="F101"/>
  <c r="E101"/>
  <c r="G99"/>
  <c r="F99"/>
  <c r="F98" s="1"/>
  <c r="E99"/>
  <c r="G98"/>
  <c r="E98"/>
  <c r="G97"/>
  <c r="F97"/>
  <c r="E97"/>
  <c r="G95"/>
  <c r="G94" s="1"/>
  <c r="F95"/>
  <c r="E95"/>
  <c r="E94" s="1"/>
  <c r="F94"/>
  <c r="G93"/>
  <c r="F93"/>
  <c r="E93"/>
  <c r="G91"/>
  <c r="F91"/>
  <c r="F90" s="1"/>
  <c r="E91"/>
  <c r="G90"/>
  <c r="E90"/>
  <c r="G89"/>
  <c r="F89"/>
  <c r="F88" s="1"/>
  <c r="E89"/>
  <c r="G88"/>
  <c r="E88"/>
  <c r="G83"/>
  <c r="F83"/>
  <c r="F82" s="1"/>
  <c r="E83"/>
  <c r="G82"/>
  <c r="G81" s="1"/>
  <c r="E82"/>
  <c r="E81"/>
  <c r="G80"/>
  <c r="G79" s="1"/>
  <c r="E80"/>
  <c r="E79" s="1"/>
  <c r="G77"/>
  <c r="G76" s="1"/>
  <c r="F77"/>
  <c r="E77"/>
  <c r="E76" s="1"/>
  <c r="F76"/>
  <c r="G74"/>
  <c r="G73" s="1"/>
  <c r="G72" s="1"/>
  <c r="G71" s="1"/>
  <c r="F74"/>
  <c r="E74"/>
  <c r="E73" s="1"/>
  <c r="E72" s="1"/>
  <c r="E71" s="1"/>
  <c r="F73"/>
  <c r="F72" s="1"/>
  <c r="F71" s="1"/>
  <c r="G68"/>
  <c r="G67" s="1"/>
  <c r="F68"/>
  <c r="E68"/>
  <c r="E67" s="1"/>
  <c r="F67"/>
  <c r="F66" s="1"/>
  <c r="F65"/>
  <c r="E63"/>
  <c r="E62" s="1"/>
  <c r="E61" s="1"/>
  <c r="E60" s="1"/>
  <c r="G62"/>
  <c r="F62"/>
  <c r="G58"/>
  <c r="F58"/>
  <c r="E58"/>
  <c r="E56"/>
  <c r="G55"/>
  <c r="G54" s="1"/>
  <c r="F55"/>
  <c r="E55"/>
  <c r="E54" s="1"/>
  <c r="F54"/>
  <c r="G52"/>
  <c r="F52"/>
  <c r="E52"/>
  <c r="G50"/>
  <c r="F50"/>
  <c r="E50"/>
  <c r="G49"/>
  <c r="G48" s="1"/>
  <c r="G40" s="1"/>
  <c r="F49"/>
  <c r="E49"/>
  <c r="E48" s="1"/>
  <c r="E40" s="1"/>
  <c r="F48"/>
  <c r="G45"/>
  <c r="F45"/>
  <c r="E45"/>
  <c r="G43"/>
  <c r="F43"/>
  <c r="F42" s="1"/>
  <c r="E43"/>
  <c r="G42"/>
  <c r="G41" s="1"/>
  <c r="E42"/>
  <c r="E41" s="1"/>
  <c r="G36"/>
  <c r="F36"/>
  <c r="E36"/>
  <c r="G34"/>
  <c r="G33" s="1"/>
  <c r="F34"/>
  <c r="E34"/>
  <c r="E33" s="1"/>
  <c r="F33"/>
  <c r="G29"/>
  <c r="G28" s="1"/>
  <c r="G27" s="1"/>
  <c r="G26" s="1"/>
  <c r="F29"/>
  <c r="E29"/>
  <c r="E28" s="1"/>
  <c r="E27" s="1"/>
  <c r="E26" s="1"/>
  <c r="F28"/>
  <c r="F27" s="1"/>
  <c r="F26" s="1"/>
  <c r="G23"/>
  <c r="F23"/>
  <c r="E23"/>
  <c r="G21"/>
  <c r="F21"/>
  <c r="F20" s="1"/>
  <c r="E21"/>
  <c r="G20"/>
  <c r="G19" s="1"/>
  <c r="E20"/>
  <c r="E19" s="1"/>
  <c r="G18"/>
  <c r="E18"/>
  <c r="G16"/>
  <c r="F16"/>
  <c r="F13" s="1"/>
  <c r="E16"/>
  <c r="G14"/>
  <c r="F14"/>
  <c r="E14"/>
  <c r="E13" s="1"/>
  <c r="G263" i="58"/>
  <c r="F263"/>
  <c r="E263"/>
  <c r="G260"/>
  <c r="E261"/>
  <c r="E260" s="1"/>
  <c r="F260"/>
  <c r="G258"/>
  <c r="F258"/>
  <c r="E258"/>
  <c r="G256"/>
  <c r="G255" s="1"/>
  <c r="G254" s="1"/>
  <c r="G253" s="1"/>
  <c r="G252" s="1"/>
  <c r="F256"/>
  <c r="F255" s="1"/>
  <c r="E256"/>
  <c r="E255"/>
  <c r="G250"/>
  <c r="F250"/>
  <c r="E250"/>
  <c r="G248"/>
  <c r="F248"/>
  <c r="E248"/>
  <c r="G246"/>
  <c r="F246"/>
  <c r="E246"/>
  <c r="G244"/>
  <c r="F244"/>
  <c r="E244"/>
  <c r="G242"/>
  <c r="G241" s="1"/>
  <c r="F242"/>
  <c r="E242"/>
  <c r="E241" s="1"/>
  <c r="F241"/>
  <c r="G239"/>
  <c r="E239"/>
  <c r="G236"/>
  <c r="F236"/>
  <c r="E236"/>
  <c r="G234"/>
  <c r="F234"/>
  <c r="E234"/>
  <c r="G232"/>
  <c r="F232"/>
  <c r="F231" s="1"/>
  <c r="E232"/>
  <c r="G231"/>
  <c r="E231"/>
  <c r="G229"/>
  <c r="F229"/>
  <c r="E229"/>
  <c r="G227"/>
  <c r="F227"/>
  <c r="E227"/>
  <c r="G225"/>
  <c r="F225"/>
  <c r="F224" s="1"/>
  <c r="E225"/>
  <c r="G224"/>
  <c r="E224"/>
  <c r="G222"/>
  <c r="F222"/>
  <c r="F221" s="1"/>
  <c r="E222"/>
  <c r="G221"/>
  <c r="E221"/>
  <c r="G219"/>
  <c r="F219"/>
  <c r="E219"/>
  <c r="G218"/>
  <c r="F218"/>
  <c r="E218"/>
  <c r="G216"/>
  <c r="F216"/>
  <c r="E216"/>
  <c r="G215"/>
  <c r="G214" s="1"/>
  <c r="F215"/>
  <c r="E215"/>
  <c r="E214" s="1"/>
  <c r="G210"/>
  <c r="G209" s="1"/>
  <c r="F210"/>
  <c r="F209" s="1"/>
  <c r="E210"/>
  <c r="E209"/>
  <c r="G206"/>
  <c r="F206"/>
  <c r="F205" s="1"/>
  <c r="E206"/>
  <c r="G205"/>
  <c r="E205"/>
  <c r="E203"/>
  <c r="E202" s="1"/>
  <c r="E201" s="1"/>
  <c r="G199"/>
  <c r="F199"/>
  <c r="E199"/>
  <c r="G197"/>
  <c r="F197"/>
  <c r="E197"/>
  <c r="G195"/>
  <c r="F195"/>
  <c r="E195"/>
  <c r="G193"/>
  <c r="F193"/>
  <c r="E193"/>
  <c r="G191"/>
  <c r="F191"/>
  <c r="E191"/>
  <c r="G189"/>
  <c r="F189"/>
  <c r="F188" s="1"/>
  <c r="F187" s="1"/>
  <c r="F186" s="1"/>
  <c r="F183" s="1"/>
  <c r="E189"/>
  <c r="G188"/>
  <c r="G187" s="1"/>
  <c r="G186" s="1"/>
  <c r="G183" s="1"/>
  <c r="E188"/>
  <c r="E187" s="1"/>
  <c r="E186" s="1"/>
  <c r="E183" s="1"/>
  <c r="G180"/>
  <c r="G179" s="1"/>
  <c r="G178" s="1"/>
  <c r="G175" s="1"/>
  <c r="F180"/>
  <c r="E180"/>
  <c r="E179" s="1"/>
  <c r="E178" s="1"/>
  <c r="E175" s="1"/>
  <c r="F179"/>
  <c r="F178" s="1"/>
  <c r="G176"/>
  <c r="F176"/>
  <c r="F175" s="1"/>
  <c r="E176"/>
  <c r="G174"/>
  <c r="F174"/>
  <c r="F173" s="1"/>
  <c r="F172" s="1"/>
  <c r="E174"/>
  <c r="G173"/>
  <c r="G172" s="1"/>
  <c r="E173"/>
  <c r="E172" s="1"/>
  <c r="G170"/>
  <c r="F170"/>
  <c r="E170"/>
  <c r="G168"/>
  <c r="F168"/>
  <c r="F167" s="1"/>
  <c r="F166" s="1"/>
  <c r="F165" s="1"/>
  <c r="F164" s="1"/>
  <c r="E168"/>
  <c r="G167"/>
  <c r="G166" s="1"/>
  <c r="G165" s="1"/>
  <c r="G164" s="1"/>
  <c r="E167"/>
  <c r="E166" s="1"/>
  <c r="E165" s="1"/>
  <c r="E164" s="1"/>
  <c r="G162"/>
  <c r="E162"/>
  <c r="G161"/>
  <c r="E161"/>
  <c r="G158"/>
  <c r="E158"/>
  <c r="G155"/>
  <c r="G154" s="1"/>
  <c r="G153" s="1"/>
  <c r="G152" s="1"/>
  <c r="G151" s="1"/>
  <c r="F155"/>
  <c r="E155"/>
  <c r="E154" s="1"/>
  <c r="E153" s="1"/>
  <c r="E152" s="1"/>
  <c r="E151" s="1"/>
  <c r="F154"/>
  <c r="F153" s="1"/>
  <c r="F152" s="1"/>
  <c r="F151" s="1"/>
  <c r="G148"/>
  <c r="G147" s="1"/>
  <c r="G146" s="1"/>
  <c r="G145" s="1"/>
  <c r="G144" s="1"/>
  <c r="F148"/>
  <c r="F147" s="1"/>
  <c r="F146" s="1"/>
  <c r="F145" s="1"/>
  <c r="F144" s="1"/>
  <c r="E148"/>
  <c r="E147"/>
  <c r="E146" s="1"/>
  <c r="E145" s="1"/>
  <c r="E144" s="1"/>
  <c r="E142"/>
  <c r="G140"/>
  <c r="F140"/>
  <c r="E140"/>
  <c r="G138"/>
  <c r="G137" s="1"/>
  <c r="F138"/>
  <c r="E138"/>
  <c r="E137" s="1"/>
  <c r="F137"/>
  <c r="G135"/>
  <c r="G134" s="1"/>
  <c r="G133" s="1"/>
  <c r="F135"/>
  <c r="E135"/>
  <c r="E134" s="1"/>
  <c r="F134"/>
  <c r="F133" s="1"/>
  <c r="G131"/>
  <c r="F131"/>
  <c r="F130" s="1"/>
  <c r="E131"/>
  <c r="G130"/>
  <c r="E130"/>
  <c r="G129"/>
  <c r="F129"/>
  <c r="E129"/>
  <c r="G127"/>
  <c r="G126" s="1"/>
  <c r="F127"/>
  <c r="E127"/>
  <c r="E126" s="1"/>
  <c r="F126"/>
  <c r="G125"/>
  <c r="F125"/>
  <c r="E125"/>
  <c r="G122"/>
  <c r="F122"/>
  <c r="F121" s="1"/>
  <c r="E122"/>
  <c r="G121"/>
  <c r="E121"/>
  <c r="G120"/>
  <c r="F120"/>
  <c r="F119" s="1"/>
  <c r="E120"/>
  <c r="G119"/>
  <c r="E119"/>
  <c r="G118"/>
  <c r="F118"/>
  <c r="E118"/>
  <c r="G113"/>
  <c r="G112" s="1"/>
  <c r="G111" s="1"/>
  <c r="F113"/>
  <c r="F112" s="1"/>
  <c r="F111" s="1"/>
  <c r="E113"/>
  <c r="E111"/>
  <c r="G100"/>
  <c r="G97" s="1"/>
  <c r="G96" s="1"/>
  <c r="E100"/>
  <c r="G98"/>
  <c r="F98"/>
  <c r="E98"/>
  <c r="E97"/>
  <c r="E96" s="1"/>
  <c r="G94"/>
  <c r="F94"/>
  <c r="E94"/>
  <c r="G92"/>
  <c r="F92"/>
  <c r="E92"/>
  <c r="G91"/>
  <c r="G90" s="1"/>
  <c r="E91"/>
  <c r="E90" s="1"/>
  <c r="G85"/>
  <c r="F85"/>
  <c r="F84" s="1"/>
  <c r="F83" s="1"/>
  <c r="E85"/>
  <c r="G84"/>
  <c r="G83" s="1"/>
  <c r="E84"/>
  <c r="E83" s="1"/>
  <c r="G79"/>
  <c r="G78" s="1"/>
  <c r="G77" s="1"/>
  <c r="F79"/>
  <c r="E79"/>
  <c r="E78" s="1"/>
  <c r="E77" s="1"/>
  <c r="F78"/>
  <c r="F77" s="1"/>
  <c r="G75"/>
  <c r="F75"/>
  <c r="F74" s="1"/>
  <c r="F73" s="1"/>
  <c r="E75"/>
  <c r="G74"/>
  <c r="G73" s="1"/>
  <c r="E74"/>
  <c r="E73" s="1"/>
  <c r="G71"/>
  <c r="G70" s="1"/>
  <c r="G69" s="1"/>
  <c r="F71"/>
  <c r="E71"/>
  <c r="E70" s="1"/>
  <c r="E69" s="1"/>
  <c r="F70"/>
  <c r="F69" s="1"/>
  <c r="G67"/>
  <c r="F67"/>
  <c r="F66" s="1"/>
  <c r="F65" s="1"/>
  <c r="E67"/>
  <c r="G66"/>
  <c r="G65" s="1"/>
  <c r="E66"/>
  <c r="E65" s="1"/>
  <c r="G63"/>
  <c r="G62" s="1"/>
  <c r="F63"/>
  <c r="E63"/>
  <c r="E62" s="1"/>
  <c r="F62"/>
  <c r="G59"/>
  <c r="F59"/>
  <c r="E59"/>
  <c r="G57"/>
  <c r="G56" s="1"/>
  <c r="F57"/>
  <c r="F56" s="1"/>
  <c r="E57"/>
  <c r="E56"/>
  <c r="G52"/>
  <c r="G51" s="1"/>
  <c r="G50" s="1"/>
  <c r="F52"/>
  <c r="F51" s="1"/>
  <c r="F50" s="1"/>
  <c r="E52"/>
  <c r="E51"/>
  <c r="E50" s="1"/>
  <c r="G47"/>
  <c r="G46" s="1"/>
  <c r="F47"/>
  <c r="F46" s="1"/>
  <c r="E47"/>
  <c r="E46" s="1"/>
  <c r="E45" s="1"/>
  <c r="G45"/>
  <c r="F45"/>
  <c r="G39"/>
  <c r="F39"/>
  <c r="F36" s="1"/>
  <c r="F35" s="1"/>
  <c r="E39"/>
  <c r="G37"/>
  <c r="F37"/>
  <c r="E37"/>
  <c r="E36" s="1"/>
  <c r="E35" s="1"/>
  <c r="G32"/>
  <c r="G31" s="1"/>
  <c r="F32"/>
  <c r="E32"/>
  <c r="E31" s="1"/>
  <c r="F31"/>
  <c r="F30" s="1"/>
  <c r="G26"/>
  <c r="F26"/>
  <c r="F25" s="1"/>
  <c r="E26"/>
  <c r="G25"/>
  <c r="E25"/>
  <c r="G23"/>
  <c r="F23"/>
  <c r="E23"/>
  <c r="G18"/>
  <c r="F18"/>
  <c r="E18"/>
  <c r="G15"/>
  <c r="F15"/>
  <c r="F14" s="1"/>
  <c r="E15"/>
  <c r="G14"/>
  <c r="E14"/>
  <c r="G12"/>
  <c r="F12"/>
  <c r="E12"/>
  <c r="G11"/>
  <c r="G10" s="1"/>
  <c r="E11"/>
  <c r="E10" s="1"/>
  <c r="F29" l="1"/>
  <c r="G89"/>
  <c r="F91"/>
  <c r="F90" s="1"/>
  <c r="E89"/>
  <c r="E133"/>
  <c r="F254"/>
  <c r="F253" s="1"/>
  <c r="F252" s="1"/>
  <c r="G238"/>
  <c r="F97"/>
  <c r="F96" s="1"/>
  <c r="G36"/>
  <c r="G35" s="1"/>
  <c r="F34"/>
  <c r="F196" i="71"/>
  <c r="F195" s="1"/>
  <c r="F194" s="1"/>
  <c r="G252"/>
  <c r="G251" s="1"/>
  <c r="G250" s="1"/>
  <c r="G249" s="1"/>
  <c r="G213"/>
  <c r="G181" s="1"/>
  <c r="F213"/>
  <c r="F361"/>
  <c r="F359" s="1"/>
  <c r="G360"/>
  <c r="G359"/>
  <c r="F360"/>
  <c r="E181"/>
  <c r="F354"/>
  <c r="F353" s="1"/>
  <c r="E149"/>
  <c r="F105"/>
  <c r="E105"/>
  <c r="G105"/>
  <c r="G13"/>
  <c r="G11" s="1"/>
  <c r="F12"/>
  <c r="F11"/>
  <c r="F18"/>
  <c r="F19"/>
  <c r="F80"/>
  <c r="F79" s="1"/>
  <c r="F81"/>
  <c r="E11"/>
  <c r="E12"/>
  <c r="G12"/>
  <c r="F40"/>
  <c r="F41"/>
  <c r="E65"/>
  <c r="E66"/>
  <c r="G65"/>
  <c r="G66"/>
  <c r="F10"/>
  <c r="E29" i="58"/>
  <c r="E30"/>
  <c r="G29"/>
  <c r="G30"/>
  <c r="G81"/>
  <c r="G82"/>
  <c r="F82"/>
  <c r="F81"/>
  <c r="F11"/>
  <c r="F10" s="1"/>
  <c r="F28"/>
  <c r="E34"/>
  <c r="G34"/>
  <c r="F214"/>
  <c r="F238"/>
  <c r="E254"/>
  <c r="E253" s="1"/>
  <c r="E252" s="1"/>
  <c r="E81"/>
  <c r="E82"/>
  <c r="E238"/>
  <c r="F89" l="1"/>
  <c r="F181" i="71"/>
  <c r="F9" s="1"/>
  <c r="G10"/>
  <c r="G9" s="1"/>
  <c r="E10"/>
  <c r="E9" s="1"/>
  <c r="G28" i="58"/>
  <c r="G213" s="1"/>
  <c r="G9" s="1"/>
  <c r="E28"/>
  <c r="E213" s="1"/>
  <c r="E9" s="1"/>
  <c r="F213"/>
  <c r="F9" s="1"/>
  <c r="E27" i="59" l="1"/>
  <c r="D27"/>
  <c r="E26"/>
  <c r="D26"/>
  <c r="E25"/>
  <c r="D25"/>
  <c r="E24"/>
  <c r="D24"/>
  <c r="E23"/>
  <c r="D23"/>
  <c r="E22"/>
  <c r="D22"/>
  <c r="E21"/>
  <c r="D21"/>
  <c r="E20"/>
  <c r="D20"/>
  <c r="E19"/>
  <c r="D19"/>
  <c r="C8"/>
  <c r="C19" l="1"/>
  <c r="C22"/>
  <c r="C21" s="1"/>
  <c r="C20" s="1"/>
  <c r="C24"/>
  <c r="C25"/>
  <c r="C26"/>
  <c r="C74" i="55" l="1"/>
  <c r="C64"/>
  <c r="G294" i="57"/>
  <c r="H294"/>
  <c r="F294"/>
  <c r="G182" l="1"/>
  <c r="H182"/>
  <c r="F180"/>
  <c r="F182"/>
  <c r="F203" l="1"/>
  <c r="F372" l="1"/>
  <c r="F362" l="1"/>
  <c r="F35"/>
  <c r="F379"/>
  <c r="F290"/>
  <c r="F333"/>
  <c r="F352"/>
  <c r="F388" l="1"/>
  <c r="F321" l="1"/>
  <c r="E83" i="55"/>
  <c r="D83"/>
  <c r="C83"/>
  <c r="E74"/>
  <c r="E72" s="1"/>
  <c r="D74"/>
  <c r="D72" s="1"/>
  <c r="C72"/>
  <c r="E64"/>
  <c r="D64"/>
  <c r="E61"/>
  <c r="D61"/>
  <c r="C61"/>
  <c r="E54"/>
  <c r="D54"/>
  <c r="C54"/>
  <c r="E52"/>
  <c r="D52"/>
  <c r="C52"/>
  <c r="E47"/>
  <c r="D47"/>
  <c r="C47"/>
  <c r="E42"/>
  <c r="D42"/>
  <c r="C42"/>
  <c r="E41"/>
  <c r="D41"/>
  <c r="C41"/>
  <c r="E36"/>
  <c r="D36"/>
  <c r="C36"/>
  <c r="E33"/>
  <c r="D33"/>
  <c r="C33"/>
  <c r="E31"/>
  <c r="D31"/>
  <c r="C31"/>
  <c r="E30"/>
  <c r="D30"/>
  <c r="C30"/>
  <c r="E27"/>
  <c r="D27"/>
  <c r="C27"/>
  <c r="E23"/>
  <c r="D23"/>
  <c r="C23"/>
  <c r="E21"/>
  <c r="D21"/>
  <c r="C21"/>
  <c r="E20"/>
  <c r="D20"/>
  <c r="C20"/>
  <c r="E19"/>
  <c r="D19"/>
  <c r="C19"/>
  <c r="E14"/>
  <c r="D14"/>
  <c r="C14"/>
  <c r="E11"/>
  <c r="D11"/>
  <c r="C11"/>
  <c r="E10"/>
  <c r="D10"/>
  <c r="C10"/>
  <c r="E9"/>
  <c r="D9"/>
  <c r="C9"/>
  <c r="D91" l="1"/>
  <c r="D60"/>
  <c r="C60"/>
  <c r="C91" s="1"/>
  <c r="E60"/>
  <c r="E91" s="1"/>
  <c r="G104" i="57"/>
  <c r="H104"/>
  <c r="F104"/>
  <c r="D19" i="60"/>
  <c r="F56" i="57" l="1"/>
  <c r="D13" i="60" l="1"/>
  <c r="D17" i="59"/>
  <c r="D14" s="1"/>
  <c r="D8" l="1"/>
  <c r="G336" i="57" l="1"/>
  <c r="H336"/>
  <c r="F336"/>
  <c r="H25" i="62" l="1"/>
  <c r="D23" i="61" l="1"/>
  <c r="J26" i="62"/>
  <c r="I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26" l="1"/>
  <c r="G365" i="57" l="1"/>
  <c r="H365"/>
  <c r="F365"/>
  <c r="G338" l="1"/>
  <c r="H338"/>
  <c r="F338"/>
  <c r="F289" l="1"/>
  <c r="G193"/>
  <c r="H193"/>
  <c r="F193"/>
  <c r="H200"/>
  <c r="G200"/>
  <c r="F200"/>
  <c r="G107"/>
  <c r="H107"/>
  <c r="F107"/>
  <c r="G45"/>
  <c r="H45"/>
  <c r="F45"/>
  <c r="G28"/>
  <c r="G27" s="1"/>
  <c r="H28"/>
  <c r="H27" s="1"/>
  <c r="F28"/>
  <c r="F27" s="1"/>
  <c r="G395"/>
  <c r="G393"/>
  <c r="G388"/>
  <c r="G387" s="1"/>
  <c r="G383"/>
  <c r="G379"/>
  <c r="G372"/>
  <c r="G371" s="1"/>
  <c r="G362"/>
  <c r="G360"/>
  <c r="G352"/>
  <c r="G340"/>
  <c r="G339" s="1"/>
  <c r="G333"/>
  <c r="G327"/>
  <c r="G326" s="1"/>
  <c r="G321"/>
  <c r="G320" s="1"/>
  <c r="G319" s="1"/>
  <c r="G318" s="1"/>
  <c r="G317" s="1"/>
  <c r="G315"/>
  <c r="G314" s="1"/>
  <c r="G313" s="1"/>
  <c r="G312" s="1"/>
  <c r="G311" s="1"/>
  <c r="G309"/>
  <c r="G307"/>
  <c r="G302"/>
  <c r="G301" s="1"/>
  <c r="G273"/>
  <c r="G262"/>
  <c r="G254"/>
  <c r="G253" s="1"/>
  <c r="G251"/>
  <c r="G249"/>
  <c r="G243"/>
  <c r="G242" s="1"/>
  <c r="G240"/>
  <c r="G239" s="1"/>
  <c r="G237"/>
  <c r="G236" s="1"/>
  <c r="G233"/>
  <c r="G232" s="1"/>
  <c r="G231"/>
  <c r="G229"/>
  <c r="G224"/>
  <c r="G223" s="1"/>
  <c r="G218"/>
  <c r="G217" s="1"/>
  <c r="G216" s="1"/>
  <c r="G213"/>
  <c r="G211"/>
  <c r="G203"/>
  <c r="G202" s="1"/>
  <c r="G197"/>
  <c r="G188"/>
  <c r="G187" s="1"/>
  <c r="G186" s="1"/>
  <c r="G180"/>
  <c r="G179" s="1"/>
  <c r="G173"/>
  <c r="G172" s="1"/>
  <c r="G171" s="1"/>
  <c r="G170" s="1"/>
  <c r="G167"/>
  <c r="G165"/>
  <c r="G156"/>
  <c r="G154"/>
  <c r="G151"/>
  <c r="G149"/>
  <c r="G143"/>
  <c r="G142" s="1"/>
  <c r="G141" s="1"/>
  <c r="G137"/>
  <c r="G136" s="1"/>
  <c r="G131"/>
  <c r="G130" s="1"/>
  <c r="G128"/>
  <c r="G127" s="1"/>
  <c r="G122"/>
  <c r="G120"/>
  <c r="G113"/>
  <c r="G103"/>
  <c r="G99"/>
  <c r="G98" s="1"/>
  <c r="G97" s="1"/>
  <c r="G94"/>
  <c r="G93" s="1"/>
  <c r="G91"/>
  <c r="G90" s="1"/>
  <c r="G87"/>
  <c r="G86" s="1"/>
  <c r="G79"/>
  <c r="G78" s="1"/>
  <c r="G77" s="1"/>
  <c r="G75"/>
  <c r="G74" s="1"/>
  <c r="G73" s="1"/>
  <c r="G71"/>
  <c r="G70" s="1"/>
  <c r="G69" s="1"/>
  <c r="G67"/>
  <c r="G66" s="1"/>
  <c r="G65" s="1"/>
  <c r="G61"/>
  <c r="G60" s="1"/>
  <c r="G59" s="1"/>
  <c r="G55"/>
  <c r="G51"/>
  <c r="G49"/>
  <c r="G43"/>
  <c r="G42" s="1"/>
  <c r="G41" s="1"/>
  <c r="G40" s="1"/>
  <c r="G32"/>
  <c r="G31" s="1"/>
  <c r="G26" s="1"/>
  <c r="G33"/>
  <c r="G22"/>
  <c r="G17"/>
  <c r="G15"/>
  <c r="G48" l="1"/>
  <c r="G47" s="1"/>
  <c r="G392"/>
  <c r="G391" s="1"/>
  <c r="G222"/>
  <c r="G221" s="1"/>
  <c r="G248"/>
  <c r="G247" s="1"/>
  <c r="G246" s="1"/>
  <c r="G21"/>
  <c r="G20" s="1"/>
  <c r="G19" s="1"/>
  <c r="G89"/>
  <c r="G119"/>
  <c r="G118" s="1"/>
  <c r="G117" s="1"/>
  <c r="G116" s="1"/>
  <c r="G153"/>
  <c r="G192"/>
  <c r="G191" s="1"/>
  <c r="G190" s="1"/>
  <c r="G210"/>
  <c r="G289"/>
  <c r="G288" s="1"/>
  <c r="G287" s="1"/>
  <c r="G261"/>
  <c r="G260" s="1"/>
  <c r="G259" s="1"/>
  <c r="G258" s="1"/>
  <c r="G306"/>
  <c r="G305" s="1"/>
  <c r="G299" s="1"/>
  <c r="G325"/>
  <c r="G324" s="1"/>
  <c r="G272"/>
  <c r="G271" s="1"/>
  <c r="G270" s="1"/>
  <c r="G199"/>
  <c r="G185" s="1"/>
  <c r="G359"/>
  <c r="G102"/>
  <c r="G101" s="1"/>
  <c r="G96" s="1"/>
  <c r="G209"/>
  <c r="G208" s="1"/>
  <c r="G164"/>
  <c r="G163" s="1"/>
  <c r="G162" s="1"/>
  <c r="G161" s="1"/>
  <c r="G160" s="1"/>
  <c r="G126"/>
  <c r="G125" s="1"/>
  <c r="G135"/>
  <c r="G134"/>
  <c r="G133" s="1"/>
  <c r="G58"/>
  <c r="G140"/>
  <c r="G139" s="1"/>
  <c r="G178"/>
  <c r="G177" s="1"/>
  <c r="G176" s="1"/>
  <c r="G175" s="1"/>
  <c r="G228"/>
  <c r="G378"/>
  <c r="G358" s="1"/>
  <c r="G357" s="1"/>
  <c r="G148"/>
  <c r="G300"/>
  <c r="G85"/>
  <c r="G14"/>
  <c r="G13" s="1"/>
  <c r="G332"/>
  <c r="G331"/>
  <c r="G330" s="1"/>
  <c r="G329" s="1"/>
  <c r="G64"/>
  <c r="G386" l="1"/>
  <c r="G356" s="1"/>
  <c r="G346" s="1"/>
  <c r="G147"/>
  <c r="G146" s="1"/>
  <c r="G257"/>
  <c r="G256" s="1"/>
  <c r="G323"/>
  <c r="G220"/>
  <c r="G207" s="1"/>
  <c r="G81"/>
  <c r="G84"/>
  <c r="G12"/>
  <c r="G11" s="1"/>
  <c r="G145" l="1"/>
  <c r="G115" s="1"/>
  <c r="G10"/>
  <c r="G9" s="1"/>
  <c r="H262" l="1"/>
  <c r="F262"/>
  <c r="H273"/>
  <c r="F273"/>
  <c r="H149" l="1"/>
  <c r="F149"/>
  <c r="H395"/>
  <c r="H393"/>
  <c r="H388"/>
  <c r="H387" s="1"/>
  <c r="H383"/>
  <c r="H379"/>
  <c r="H372"/>
  <c r="H371" s="1"/>
  <c r="H362"/>
  <c r="H360"/>
  <c r="H352"/>
  <c r="H340"/>
  <c r="H339" s="1"/>
  <c r="H333"/>
  <c r="H327"/>
  <c r="H326" s="1"/>
  <c r="H321"/>
  <c r="H320" s="1"/>
  <c r="H319" s="1"/>
  <c r="H318" s="1"/>
  <c r="H317" s="1"/>
  <c r="H315"/>
  <c r="H314" s="1"/>
  <c r="H313" s="1"/>
  <c r="H312" s="1"/>
  <c r="H311" s="1"/>
  <c r="H309"/>
  <c r="H307"/>
  <c r="H302"/>
  <c r="H301" s="1"/>
  <c r="H272"/>
  <c r="H271" s="1"/>
  <c r="H270" s="1"/>
  <c r="H261"/>
  <c r="H260" s="1"/>
  <c r="H259" s="1"/>
  <c r="H258" s="1"/>
  <c r="H254"/>
  <c r="H253" s="1"/>
  <c r="H251"/>
  <c r="H249"/>
  <c r="H243"/>
  <c r="H242" s="1"/>
  <c r="H240"/>
  <c r="H239" s="1"/>
  <c r="H237"/>
  <c r="H236" s="1"/>
  <c r="H233"/>
  <c r="H232" s="1"/>
  <c r="H231"/>
  <c r="H229"/>
  <c r="H224"/>
  <c r="H223" s="1"/>
  <c r="H222" s="1"/>
  <c r="H221" s="1"/>
  <c r="H218"/>
  <c r="H217" s="1"/>
  <c r="H216" s="1"/>
  <c r="H213"/>
  <c r="H211"/>
  <c r="H203"/>
  <c r="H197"/>
  <c r="H188"/>
  <c r="H187" s="1"/>
  <c r="H186" s="1"/>
  <c r="H180"/>
  <c r="H179" s="1"/>
  <c r="H173"/>
  <c r="H172" s="1"/>
  <c r="H171" s="1"/>
  <c r="H170" s="1"/>
  <c r="H167"/>
  <c r="H165"/>
  <c r="H156"/>
  <c r="H154"/>
  <c r="H151"/>
  <c r="H143"/>
  <c r="H142" s="1"/>
  <c r="H141" s="1"/>
  <c r="H137"/>
  <c r="H136" s="1"/>
  <c r="H131"/>
  <c r="H130" s="1"/>
  <c r="H128"/>
  <c r="H127" s="1"/>
  <c r="H122"/>
  <c r="H120"/>
  <c r="H113"/>
  <c r="H103"/>
  <c r="H99"/>
  <c r="H98" s="1"/>
  <c r="H97" s="1"/>
  <c r="H94"/>
  <c r="H93" s="1"/>
  <c r="H91"/>
  <c r="H90" s="1"/>
  <c r="H87"/>
  <c r="H86" s="1"/>
  <c r="H79"/>
  <c r="H78" s="1"/>
  <c r="H77" s="1"/>
  <c r="H75"/>
  <c r="H74" s="1"/>
  <c r="H73" s="1"/>
  <c r="H71"/>
  <c r="H70" s="1"/>
  <c r="H69" s="1"/>
  <c r="H67"/>
  <c r="H66" s="1"/>
  <c r="H65" s="1"/>
  <c r="H61"/>
  <c r="H60" s="1"/>
  <c r="H55"/>
  <c r="H51"/>
  <c r="H49"/>
  <c r="H43"/>
  <c r="H42" s="1"/>
  <c r="H41" s="1"/>
  <c r="H40" s="1"/>
  <c r="H33"/>
  <c r="H32"/>
  <c r="H31" s="1"/>
  <c r="H26" s="1"/>
  <c r="H22"/>
  <c r="H17"/>
  <c r="H15"/>
  <c r="H359" l="1"/>
  <c r="H392"/>
  <c r="H391" s="1"/>
  <c r="H202"/>
  <c r="H199"/>
  <c r="H306"/>
  <c r="H305" s="1"/>
  <c r="H299" s="1"/>
  <c r="H102"/>
  <c r="H101" s="1"/>
  <c r="H209"/>
  <c r="H208" s="1"/>
  <c r="H14"/>
  <c r="H13" s="1"/>
  <c r="H85"/>
  <c r="H89"/>
  <c r="H325"/>
  <c r="H324" s="1"/>
  <c r="H228"/>
  <c r="H164"/>
  <c r="H163" s="1"/>
  <c r="H162" s="1"/>
  <c r="H161" s="1"/>
  <c r="H160" s="1"/>
  <c r="H289"/>
  <c r="H288" s="1"/>
  <c r="H287" s="1"/>
  <c r="H257" s="1"/>
  <c r="H256" s="1"/>
  <c r="H300"/>
  <c r="H178"/>
  <c r="H177" s="1"/>
  <c r="H176" s="1"/>
  <c r="H175" s="1"/>
  <c r="H148"/>
  <c r="H48"/>
  <c r="H47" s="1"/>
  <c r="H153"/>
  <c r="H192"/>
  <c r="H191" s="1"/>
  <c r="H190" s="1"/>
  <c r="H21"/>
  <c r="H119"/>
  <c r="H118" s="1"/>
  <c r="H117" s="1"/>
  <c r="H116" s="1"/>
  <c r="H126"/>
  <c r="H125" s="1"/>
  <c r="H140"/>
  <c r="H139" s="1"/>
  <c r="H210"/>
  <c r="H248"/>
  <c r="H247" s="1"/>
  <c r="H246" s="1"/>
  <c r="H59"/>
  <c r="H58"/>
  <c r="H378"/>
  <c r="H358" s="1"/>
  <c r="H357" s="1"/>
  <c r="H64"/>
  <c r="H134"/>
  <c r="H133" s="1"/>
  <c r="H135"/>
  <c r="H332"/>
  <c r="H331"/>
  <c r="H330" s="1"/>
  <c r="H329" s="1"/>
  <c r="H96"/>
  <c r="F395"/>
  <c r="F393"/>
  <c r="F387"/>
  <c r="F383"/>
  <c r="F371"/>
  <c r="F360"/>
  <c r="F359" s="1"/>
  <c r="F351"/>
  <c r="F340"/>
  <c r="F339" s="1"/>
  <c r="F327"/>
  <c r="F326" s="1"/>
  <c r="F320"/>
  <c r="F319" s="1"/>
  <c r="F318" s="1"/>
  <c r="F317" s="1"/>
  <c r="F315"/>
  <c r="F314" s="1"/>
  <c r="F313" s="1"/>
  <c r="F312" s="1"/>
  <c r="F311" s="1"/>
  <c r="F309"/>
  <c r="F307"/>
  <c r="F302"/>
  <c r="F301" s="1"/>
  <c r="F272"/>
  <c r="F271" s="1"/>
  <c r="F270" s="1"/>
  <c r="F261"/>
  <c r="F260" s="1"/>
  <c r="F259" s="1"/>
  <c r="F258" s="1"/>
  <c r="F254"/>
  <c r="F253" s="1"/>
  <c r="F251"/>
  <c r="F249"/>
  <c r="F243"/>
  <c r="F242" s="1"/>
  <c r="F240"/>
  <c r="F239" s="1"/>
  <c r="F237"/>
  <c r="F236" s="1"/>
  <c r="F233"/>
  <c r="F232" s="1"/>
  <c r="F231"/>
  <c r="F229"/>
  <c r="F224"/>
  <c r="F223" s="1"/>
  <c r="F218"/>
  <c r="F217" s="1"/>
  <c r="F216" s="1"/>
  <c r="F213"/>
  <c r="F211"/>
  <c r="F197"/>
  <c r="F188"/>
  <c r="F187" s="1"/>
  <c r="F186" s="1"/>
  <c r="F179"/>
  <c r="F173"/>
  <c r="F172" s="1"/>
  <c r="F171" s="1"/>
  <c r="F170" s="1"/>
  <c r="F167"/>
  <c r="F165"/>
  <c r="F156"/>
  <c r="F154"/>
  <c r="F151"/>
  <c r="F148" s="1"/>
  <c r="F143"/>
  <c r="F142" s="1"/>
  <c r="F141" s="1"/>
  <c r="F137"/>
  <c r="F136" s="1"/>
  <c r="F135" s="1"/>
  <c r="F131"/>
  <c r="F130" s="1"/>
  <c r="F128"/>
  <c r="F127" s="1"/>
  <c r="F122"/>
  <c r="F120"/>
  <c r="F113"/>
  <c r="F102" s="1"/>
  <c r="F103"/>
  <c r="F99"/>
  <c r="F98" s="1"/>
  <c r="F97" s="1"/>
  <c r="F94"/>
  <c r="F93" s="1"/>
  <c r="F91"/>
  <c r="F90" s="1"/>
  <c r="F87"/>
  <c r="F86" s="1"/>
  <c r="F79"/>
  <c r="F78" s="1"/>
  <c r="F77" s="1"/>
  <c r="F75"/>
  <c r="F74" s="1"/>
  <c r="F73" s="1"/>
  <c r="F71"/>
  <c r="F70" s="1"/>
  <c r="F69" s="1"/>
  <c r="F67"/>
  <c r="F66" s="1"/>
  <c r="F65" s="1"/>
  <c r="F61"/>
  <c r="F60" s="1"/>
  <c r="F55"/>
  <c r="F54" s="1"/>
  <c r="F53" s="1"/>
  <c r="F51"/>
  <c r="F49"/>
  <c r="F43"/>
  <c r="F42" s="1"/>
  <c r="F41" s="1"/>
  <c r="F40" s="1"/>
  <c r="F33"/>
  <c r="F32"/>
  <c r="F31" s="1"/>
  <c r="F26" s="1"/>
  <c r="F24"/>
  <c r="F22"/>
  <c r="F17"/>
  <c r="F15"/>
  <c r="H323" l="1"/>
  <c r="H12"/>
  <c r="H81"/>
  <c r="F332"/>
  <c r="F331"/>
  <c r="H386"/>
  <c r="H356" s="1"/>
  <c r="H346" s="1"/>
  <c r="F222"/>
  <c r="F221" s="1"/>
  <c r="F378"/>
  <c r="H220"/>
  <c r="H207" s="1"/>
  <c r="F202"/>
  <c r="F199"/>
  <c r="H185"/>
  <c r="H20"/>
  <c r="H19" s="1"/>
  <c r="H11" s="1"/>
  <c r="H10" s="1"/>
  <c r="H84"/>
  <c r="F14"/>
  <c r="F13" s="1"/>
  <c r="F21"/>
  <c r="F306"/>
  <c r="F305" s="1"/>
  <c r="F299" s="1"/>
  <c r="F325"/>
  <c r="F324" s="1"/>
  <c r="F48"/>
  <c r="F47" s="1"/>
  <c r="F119"/>
  <c r="F118" s="1"/>
  <c r="F117" s="1"/>
  <c r="F116" s="1"/>
  <c r="F191"/>
  <c r="F190" s="1"/>
  <c r="F392"/>
  <c r="F391" s="1"/>
  <c r="H147"/>
  <c r="H146" s="1"/>
  <c r="F89"/>
  <c r="F350"/>
  <c r="F349" s="1"/>
  <c r="F348" s="1"/>
  <c r="F347" s="1"/>
  <c r="F101"/>
  <c r="F96" s="1"/>
  <c r="F164"/>
  <c r="F163" s="1"/>
  <c r="F162" s="1"/>
  <c r="F161" s="1"/>
  <c r="F160" s="1"/>
  <c r="F228"/>
  <c r="F288"/>
  <c r="F287" s="1"/>
  <c r="F300"/>
  <c r="F210"/>
  <c r="F64"/>
  <c r="F85"/>
  <c r="F134"/>
  <c r="F133" s="1"/>
  <c r="F153"/>
  <c r="F147" s="1"/>
  <c r="F178"/>
  <c r="F177" s="1"/>
  <c r="F176" s="1"/>
  <c r="F175" s="1"/>
  <c r="F209"/>
  <c r="F208" s="1"/>
  <c r="F248"/>
  <c r="F247" s="1"/>
  <c r="F246" s="1"/>
  <c r="F12"/>
  <c r="F58"/>
  <c r="F59"/>
  <c r="F330"/>
  <c r="F329" s="1"/>
  <c r="F323" s="1"/>
  <c r="F126"/>
  <c r="F125" s="1"/>
  <c r="F140"/>
  <c r="F139" s="1"/>
  <c r="F386" l="1"/>
  <c r="F81"/>
  <c r="F358"/>
  <c r="F357" s="1"/>
  <c r="F356" s="1"/>
  <c r="F346" s="1"/>
  <c r="F257"/>
  <c r="F256" s="1"/>
  <c r="F185"/>
  <c r="F220"/>
  <c r="F207" s="1"/>
  <c r="F20"/>
  <c r="F19" s="1"/>
  <c r="F11" s="1"/>
  <c r="H145"/>
  <c r="H115" s="1"/>
  <c r="H9" s="1"/>
  <c r="F84"/>
  <c r="F146"/>
  <c r="F145"/>
  <c r="F115" s="1"/>
  <c r="F10" l="1"/>
  <c r="F9" s="1"/>
  <c r="E13" i="60" l="1"/>
  <c r="E19"/>
  <c r="C19"/>
  <c r="C13"/>
  <c r="C17" i="59" l="1"/>
  <c r="E23" i="61" l="1"/>
  <c r="C23"/>
  <c r="G26" i="62"/>
  <c r="F26"/>
  <c r="D26"/>
  <c r="C26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26" l="1"/>
  <c r="E26"/>
  <c r="E17" i="59" l="1"/>
  <c r="E14" s="1"/>
  <c r="C14"/>
  <c r="E8" l="1"/>
</calcChain>
</file>

<file path=xl/sharedStrings.xml><?xml version="1.0" encoding="utf-8"?>
<sst xmlns="http://schemas.openxmlformats.org/spreadsheetml/2006/main" count="3945" uniqueCount="1099">
  <si>
    <t>1 13 01995 05 0000 130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</si>
  <si>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</si>
  <si>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</si>
  <si>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</si>
  <si>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</si>
  <si>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ШТРАФЫ, САНКЦИИ, ВОЗМЕЩЕНИЕ УЩЕРБА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</si>
  <si>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</si>
  <si>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</si>
  <si>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</si>
  <si>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</si>
  <si>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</si>
  <si>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</si>
  <si>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</si>
  <si>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</si>
  <si>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</si>
  <si>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</si>
  <si>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</si>
  <si>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</si>
  <si>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</si>
  <si>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</si>
  <si>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</si>
  <si>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1 17 01050 05 0000 180</t>
  </si>
  <si>
    <t>Невыясненные поступления, зачисляемые в бюджеты муниципальных районов</t>
  </si>
  <si>
    <t>из средств местного бюджета</t>
  </si>
  <si>
    <t>всего</t>
  </si>
  <si>
    <t>ИТОГО:</t>
  </si>
  <si>
    <t>1 17 00000 00 0000 000</t>
  </si>
  <si>
    <t>ПРОЧИЕ НЕНАЛОГОВЫЕ ДОХОДЫ</t>
  </si>
  <si>
    <t>1 17 05050 10 0000 180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</si>
  <si>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</si>
  <si>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</si>
  <si>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</si>
  <si>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</si>
  <si>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</si>
  <si>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</si>
  <si>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</si>
  <si>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</si>
  <si>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</si>
  <si>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</si>
  <si>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ВСЕГО ДОХОДОВ</t>
  </si>
  <si>
    <t>1 11 05025 05 0000 120</t>
  </si>
  <si>
    <t xml:space="preserve">Доходы 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</si>
  <si>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</si>
  <si>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</si>
  <si>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</si>
  <si>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</si>
  <si>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</si>
  <si>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</si>
  <si>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1 06 01030 13 0000 110</t>
  </si>
  <si>
    <t>1 11 05013 13 0000 120</t>
  </si>
  <si>
    <t>1 11 05025 13 0000 120</t>
  </si>
  <si>
    <t>1 11 05035 13 0000 120</t>
  </si>
  <si>
    <t>1 11 09045 13 0000 120</t>
  </si>
  <si>
    <t>1 13 01995 13 0000 130</t>
  </si>
  <si>
    <t>1 14 02052 13 0000 410</t>
  </si>
  <si>
    <t>1 14 02053 13 0000 410</t>
  </si>
  <si>
    <t>1 14 02052 13 0000 440</t>
  </si>
  <si>
    <t>1 14 02053 13 0000 440</t>
  </si>
  <si>
    <t>1 14 06013 13 0000 430</t>
  </si>
  <si>
    <t>1 14 06025 13 0000 430</t>
  </si>
  <si>
    <t>1 15 02050 13 0000 140</t>
  </si>
  <si>
    <t>1 17 01050 13 0000 180</t>
  </si>
  <si>
    <t>1 17 05050 13 0000 180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</si>
  <si>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</si>
  <si>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</si>
  <si>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</si>
  <si>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в бюджет городского поселения</t>
  </si>
  <si>
    <t>в бюджеты сельских поселений</t>
  </si>
  <si>
    <t>НАЛОГИ НА ПРИБЫЛЬ, ДОХОДЫ</t>
  </si>
  <si>
    <t>Налог на доходы физических лиц (взимаемого на территориях городских поселений)</t>
  </si>
  <si>
    <t>Налог на доходы физических лиц (взимаемого на территориях сельских поселений)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</si>
  <si>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</si>
  <si>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</si>
  <si>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</si>
  <si>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</si>
  <si>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</si>
  <si>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</si>
  <si>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</si>
  <si>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</si>
  <si>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1 06 06033 13 0000 110</t>
  </si>
  <si>
    <t>Земельный налог с организаций, обладающих земельным участком, расположенным в границах городских  поселений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</si>
  <si>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</si>
  <si>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</si>
  <si>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1 06 06043 10 0000 110</t>
  </si>
  <si>
    <t>Земельный налог с физических лиц, обладающих земельным участком, расположенным в границах  сельских  поселений</t>
  </si>
  <si>
    <t>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</si>
  <si>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</si>
  <si>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ГОСУДАРСТВЕННАЯ ПОШЛИНА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</si>
  <si>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</si>
  <si>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</si>
  <si>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</si>
  <si>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</si>
  <si>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</si>
  <si>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</si>
  <si>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</si>
  <si>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</si>
  <si>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 по имуществу,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</si>
  <si>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</si>
  <si>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</si>
  <si>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</si>
  <si>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</si>
  <si>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ЗАДОЛЖЕННОСТЬ И ПЕРЕРАСЧЕТЫ ПО ОТМЕНЕННЫМ НАЛОГАМ, СБОРАМ И ИНЫМ ОБЯЗАТЕЛЬНЫМ ПЛАТЕЖАМ</t>
  </si>
  <si>
    <t>1 09 04053 05 0000 110</t>
  </si>
  <si>
    <t>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</si>
  <si>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</si>
  <si>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</si>
  <si>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</si>
  <si>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1 09 07013 05 0000 110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</si>
  <si>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</si>
  <si>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</si>
  <si>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Налог на доходы физических лиц (взимаемого на межселенных территориях)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</si>
  <si>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</si>
  <si>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</si>
  <si>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</si>
  <si>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</si>
  <si>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</si>
  <si>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1 14 02052 10 0000 410</t>
  </si>
  <si>
    <t>(тыс.руб.)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</si>
  <si>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</si>
  <si>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</si>
  <si>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</si>
  <si>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</si>
  <si>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</si>
  <si>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</si>
  <si>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Источники финансирования дефицита бюджета</t>
  </si>
  <si>
    <t>Привлечение средств для финансирования дефицита бюджета и погашения долговых обязательств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</si>
  <si>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</si>
  <si>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</si>
  <si>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</si>
  <si>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</si>
  <si>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</si>
  <si>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1 14 07030 05 0000 410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</si>
  <si>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</si>
  <si>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</si>
  <si>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</si>
  <si>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1 14 07030 13 0000 410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</si>
  <si>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</si>
  <si>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</si>
  <si>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</si>
  <si>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Невыясненные поступления, зачисляемые в бюджеты сельских поселений</t>
  </si>
  <si>
    <t>Невыясненные поступления, зачисляемые в бюджеты городских поселений</t>
  </si>
  <si>
    <t>Прочие неналоговые доходы бюджетов сельских поселений</t>
  </si>
  <si>
    <t>Прочие неналоговые доходы бюджетов городских поселений</t>
  </si>
  <si>
    <t>Другие вопросы в области социальной политики</t>
  </si>
  <si>
    <t xml:space="preserve">Единый сельскохозяйственный налог </t>
  </si>
  <si>
    <t>0501</t>
  </si>
  <si>
    <t>Жилищное хозяйство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</si>
  <si>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</si>
  <si>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</si>
  <si>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</si>
  <si>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</si>
  <si>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</si>
  <si>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</si>
  <si>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</si>
  <si>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</si>
  <si>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</si>
  <si>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</si>
  <si>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</si>
  <si>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</si>
  <si>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</si>
  <si>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</si>
  <si>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</si>
  <si>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</si>
  <si>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</si>
  <si>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</si>
  <si>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</si>
  <si>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</si>
  <si>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</si>
  <si>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</si>
  <si>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</si>
  <si>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</si>
  <si>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</si>
  <si>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1 13 01995 10 0000 130</t>
  </si>
  <si>
    <t>Кредиты кредитных организаций в валюте Российской Федерации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</si>
  <si>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</si>
  <si>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</si>
  <si>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</si>
  <si>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</si>
  <si>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</si>
  <si>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</si>
  <si>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</si>
  <si>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</si>
  <si>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</si>
  <si>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</si>
  <si>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</si>
  <si>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</si>
  <si>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</si>
  <si>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</si>
  <si>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</si>
  <si>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</si>
  <si>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</si>
  <si>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</si>
  <si>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</si>
  <si>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</si>
  <si>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1 14 02052 05 0000 440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</si>
  <si>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</si>
  <si>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</si>
  <si>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</si>
  <si>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</si>
  <si>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05 02</t>
  </si>
  <si>
    <t>Администрация местного самоуправления Алагирского района</t>
  </si>
  <si>
    <t>1 08 07174 01 0000 110</t>
  </si>
  <si>
    <t>Прочие местные налоги и сборы, мобилизуемые на территориях муниципальных районов</t>
  </si>
  <si>
    <t>Финансовое управление АМС Алагирского района</t>
  </si>
  <si>
    <t>1 08 04020 01 0000 110</t>
  </si>
  <si>
    <t>Приложение 10</t>
  </si>
  <si>
    <t>1 17 01050 10 0000 180</t>
  </si>
  <si>
    <t>1 17 05050 05 0000 180</t>
  </si>
  <si>
    <t>Прочие неналоговые доходы бюджетов муниципальных районов</t>
  </si>
  <si>
    <t>1 09 07033 05 0000 110</t>
  </si>
  <si>
    <t>Дорожное хозяйство (дорожные фонды)</t>
  </si>
  <si>
    <t>0409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</si>
  <si>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</si>
  <si>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1 09 07043 05 0000 110</t>
  </si>
  <si>
    <t>1 09 07053 05 0000 110</t>
  </si>
  <si>
    <t>СОЦИАЛЬНАЯ ПОЛИТИКА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</si>
  <si>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</si>
  <si>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</si>
  <si>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000 01 02 00 00 00 0000 000</t>
  </si>
  <si>
    <t>000 01 02 00 00 00 0000 700</t>
  </si>
  <si>
    <t>000 01 02 00 00 05 0000 710</t>
  </si>
  <si>
    <t>000 01 03 00 00 00 0000 000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</si>
  <si>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</si>
  <si>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</si>
  <si>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</si>
  <si>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</si>
  <si>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</si>
  <si>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</si>
  <si>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</si>
  <si>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</si>
  <si>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</si>
  <si>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</si>
  <si>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</si>
  <si>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</si>
  <si>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</si>
  <si>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</si>
  <si>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1 11 09045 10 0000 120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</si>
  <si>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</si>
  <si>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</si>
  <si>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</si>
  <si>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</si>
  <si>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</si>
  <si>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</si>
  <si>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</si>
  <si>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</si>
  <si>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</si>
  <si>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</si>
  <si>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</si>
  <si>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</si>
  <si>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</si>
  <si>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</si>
  <si>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</si>
  <si>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</si>
  <si>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</si>
  <si>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</si>
  <si>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</si>
  <si>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</si>
  <si>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</si>
  <si>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</si>
  <si>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</si>
  <si>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1 06 00000 00 0000 000</t>
  </si>
  <si>
    <t>Налоги на имущество</t>
  </si>
  <si>
    <t>1 09 00000 00 0000 000</t>
  </si>
  <si>
    <t>Наименование</t>
  </si>
  <si>
    <t>(в процентах)</t>
  </si>
  <si>
    <t>консолидир. бюджет района</t>
  </si>
  <si>
    <t>в т.ч.</t>
  </si>
  <si>
    <t>в бюджет муниц. района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</si>
  <si>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</si>
  <si>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</si>
  <si>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</si>
  <si>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</si>
  <si>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</si>
  <si>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</si>
  <si>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</si>
  <si>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</si>
  <si>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</si>
  <si>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</si>
  <si>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</si>
  <si>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</si>
  <si>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№ п/п</t>
  </si>
  <si>
    <t>АМС Црауского сельского поселения</t>
  </si>
  <si>
    <t>АМС Бирагзангского сельского поселения</t>
  </si>
  <si>
    <t>АМС Суадагского сельского поселения</t>
  </si>
  <si>
    <t>АМС Хаталдонского сельского поселения</t>
  </si>
  <si>
    <t>АМС Дзуарикауского сельского поселения</t>
  </si>
  <si>
    <t>АМС Майрамадагского сельского поселения</t>
  </si>
  <si>
    <t>АМС Ногкауского сельского поселения</t>
  </si>
  <si>
    <t>АМС Рамоновского сельского поселения</t>
  </si>
  <si>
    <t>АМС Горно-Карцинского сельского поселения</t>
  </si>
  <si>
    <t>АМС Унальского сельского поселения</t>
  </si>
  <si>
    <t>1 14 02053 10 0000 410</t>
  </si>
  <si>
    <t>1 14 02052 10 0000 440</t>
  </si>
  <si>
    <t>1 14 02053 10 0000 440</t>
  </si>
  <si>
    <t>1 14 06025 10 0000 430</t>
  </si>
  <si>
    <t>1 17 02020 05 0000 180</t>
  </si>
  <si>
    <t>1 11 05013 05 0000 120</t>
  </si>
  <si>
    <t>ВСЕГО</t>
  </si>
  <si>
    <t>Наименование поселений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</si>
  <si>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</si>
  <si>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</si>
  <si>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</si>
  <si>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</si>
  <si>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</si>
  <si>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</si>
  <si>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</si>
  <si>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</si>
  <si>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</si>
  <si>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</si>
  <si>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</si>
  <si>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1 15 02050 10 0000 140</t>
  </si>
  <si>
    <t>АМС Цейского сельского поселения</t>
  </si>
  <si>
    <t>АМС Зарамагского сельского поселения</t>
  </si>
  <si>
    <t>АМС Нарского сельского поселения</t>
  </si>
  <si>
    <t>АМС Мизурского сельского поселения</t>
  </si>
  <si>
    <t>АМС Буронского сельского поселения</t>
  </si>
  <si>
    <t>АМС Фиагдонского сельского поселения</t>
  </si>
  <si>
    <t>АМС Алагирского городского поселения</t>
  </si>
  <si>
    <t>Налог, взимаемый с налогоплательщиков, выбравших в качестве объекта налогообложения  доходы</t>
  </si>
  <si>
    <t>Управление по земельным отношениям, собственности и сельскому хозяйству АМС Алагирского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</si>
  <si>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</si>
  <si>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</si>
  <si>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</si>
  <si>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</si>
  <si>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</si>
  <si>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</si>
  <si>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</si>
  <si>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</si>
  <si>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</si>
  <si>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</si>
  <si>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</si>
  <si>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</si>
  <si>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</si>
  <si>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</si>
  <si>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</si>
  <si>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</si>
  <si>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</si>
  <si>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</si>
  <si>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</si>
  <si>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</si>
  <si>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</si>
  <si>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</si>
  <si>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</si>
  <si>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</si>
  <si>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</si>
  <si>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</si>
  <si>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</si>
  <si>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</si>
  <si>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</si>
  <si>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</si>
  <si>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</si>
  <si>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</si>
  <si>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</si>
  <si>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</si>
  <si>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</si>
  <si>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</si>
  <si>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</si>
  <si>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</si>
  <si>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</si>
  <si>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</si>
  <si>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</si>
  <si>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</si>
  <si>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</si>
  <si>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</si>
  <si>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</si>
  <si>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</si>
  <si>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</si>
  <si>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Мероприятия в области социальной политики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</si>
  <si>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</si>
  <si>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</si>
  <si>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</si>
  <si>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</si>
  <si>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1 09 04040 01 0000 110</t>
  </si>
  <si>
    <t>Налог с имущества, переходящего в порядке наследования или дарения</t>
  </si>
  <si>
    <t>АМС Красноходского сельского поселения</t>
  </si>
  <si>
    <t>-</t>
  </si>
  <si>
    <t>1 05 03000 01 0000 110</t>
  </si>
  <si>
    <t xml:space="preserve">1 06 00000 00 0000 000 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</si>
  <si>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</si>
  <si>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</si>
  <si>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1 06 01030 10 0000 110</t>
  </si>
  <si>
    <t>1000</t>
  </si>
  <si>
    <t>Земельный налог (по обязательствам, возникшим до 1 января 2006 года), мобилизуемый на межселенных территориях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</si>
  <si>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</si>
  <si>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</si>
  <si>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</si>
  <si>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</si>
  <si>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</si>
  <si>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</si>
  <si>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</si>
  <si>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</si>
  <si>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</si>
  <si>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</si>
  <si>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</si>
  <si>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</si>
  <si>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</si>
  <si>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</si>
  <si>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</si>
  <si>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</si>
  <si>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</si>
  <si>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</si>
  <si>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</si>
  <si>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</si>
  <si>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</si>
  <si>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</si>
  <si>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</si>
  <si>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</si>
  <si>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</si>
  <si>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</si>
  <si>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</si>
  <si>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</si>
  <si>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</si>
  <si>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</si>
  <si>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</si>
  <si>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</si>
  <si>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</si>
  <si>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</si>
  <si>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</si>
  <si>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</si>
  <si>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</si>
  <si>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</si>
  <si>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</si>
  <si>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</si>
  <si>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</si>
  <si>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</si>
  <si>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</si>
  <si>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</si>
  <si>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</si>
  <si>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</si>
  <si>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</si>
  <si>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</si>
  <si>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</si>
  <si>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</si>
  <si>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</si>
  <si>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</si>
  <si>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</si>
  <si>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</si>
  <si>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</si>
  <si>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</si>
  <si>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</si>
  <si>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</si>
  <si>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</si>
  <si>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</si>
  <si>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</si>
  <si>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</si>
  <si>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Налог на доходы физических лиц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</si>
  <si>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</si>
  <si>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Иные выплаты населению</t>
  </si>
  <si>
    <t>Налог на рекламу, мобилизуемый на территориях муниципальных районов</t>
  </si>
  <si>
    <t>Пособия и компенсации по публичным нормативным обязательствам</t>
  </si>
  <si>
    <t>Лицензионный сбор за право торговли спиртными напитками, мобилизуемый на территориях муниципальных районов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</si>
  <si>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</si>
  <si>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1 11 09045 05 0000 120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</si>
  <si>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</si>
  <si>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</si>
  <si>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</si>
  <si>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</si>
  <si>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</si>
  <si>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</si>
  <si>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</si>
  <si>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</si>
  <si>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</si>
  <si>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</si>
  <si>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</si>
  <si>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</si>
  <si>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</si>
  <si>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</si>
  <si>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360</t>
  </si>
  <si>
    <t>1 15 02050 05 0000 140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</si>
  <si>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</si>
  <si>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</si>
  <si>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</si>
  <si>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</si>
  <si>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</si>
  <si>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</si>
  <si>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</si>
  <si>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</si>
  <si>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</si>
  <si>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</si>
  <si>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</si>
  <si>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</si>
  <si>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</si>
  <si>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</si>
  <si>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</si>
  <si>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</si>
  <si>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</si>
  <si>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</si>
  <si>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</si>
  <si>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</si>
  <si>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</si>
  <si>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</si>
  <si>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</si>
  <si>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</si>
  <si>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</si>
  <si>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</si>
  <si>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из средств республ. бюджета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</si>
  <si>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</si>
  <si>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</si>
  <si>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</si>
  <si>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</si>
  <si>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</si>
  <si>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1 11 05035 10 0000 120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</si>
  <si>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</si>
  <si>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</si>
  <si>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</si>
  <si>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</si>
  <si>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</si>
  <si>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</si>
  <si>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</si>
  <si>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</si>
  <si>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</si>
  <si>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</si>
  <si>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</si>
  <si>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</si>
  <si>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</si>
  <si>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</si>
  <si>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</si>
  <si>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</si>
  <si>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</si>
  <si>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</si>
  <si>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</si>
  <si>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</si>
  <si>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</si>
  <si>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</si>
  <si>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</si>
  <si>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Код бюджетной классификации            Российской Федерации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</si>
  <si>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</si>
  <si>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</si>
  <si>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</si>
  <si>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</si>
  <si>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</si>
  <si>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</si>
  <si>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</si>
  <si>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</si>
  <si>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</si>
  <si>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</si>
  <si>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</si>
  <si>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</si>
  <si>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</si>
  <si>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</si>
  <si>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</si>
  <si>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</si>
  <si>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</si>
  <si>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</si>
  <si>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</si>
  <si>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</si>
  <si>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</si>
  <si>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</si>
  <si>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</si>
  <si>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</si>
  <si>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</si>
  <si>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</si>
  <si>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</si>
  <si>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</si>
  <si>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</si>
  <si>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</si>
  <si>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</si>
  <si>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</si>
  <si>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</si>
  <si>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</si>
  <si>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</si>
  <si>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</si>
  <si>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</si>
  <si>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</si>
  <si>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</si>
  <si>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</si>
  <si>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</si>
  <si>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</si>
  <si>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</si>
  <si>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</si>
  <si>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</si>
  <si>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</si>
  <si>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</si>
  <si>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</si>
  <si>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</si>
  <si>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</si>
  <si>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</si>
  <si>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</si>
  <si>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</si>
  <si>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</si>
  <si>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</si>
  <si>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</si>
  <si>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</si>
  <si>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</si>
  <si>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</si>
  <si>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</si>
  <si>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</si>
  <si>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</si>
  <si>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</si>
  <si>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</si>
  <si>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</si>
  <si>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</si>
  <si>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</si>
  <si>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</si>
  <si>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</si>
  <si>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</si>
  <si>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</si>
  <si>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</si>
  <si>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</si>
  <si>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</si>
  <si>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</si>
  <si>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</si>
  <si>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</si>
  <si>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</si>
  <si>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</si>
  <si>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</si>
  <si>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</si>
  <si>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</si>
  <si>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</si>
  <si>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</si>
  <si>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</si>
  <si>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</si>
  <si>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</si>
  <si>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</si>
  <si>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</si>
  <si>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</si>
  <si>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</si>
  <si>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</si>
  <si>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</si>
  <si>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</si>
  <si>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</si>
  <si>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</si>
  <si>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</si>
  <si>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</si>
  <si>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</si>
  <si>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</si>
  <si>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</si>
  <si>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</si>
  <si>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</si>
  <si>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</si>
  <si>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</si>
  <si>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</si>
  <si>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</si>
  <si>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</si>
  <si>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</si>
  <si>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</si>
  <si>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</si>
  <si>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</si>
  <si>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</si>
  <si>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</si>
  <si>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</si>
  <si>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</si>
  <si>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</si>
  <si>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</si>
  <si>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</si>
  <si>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</si>
  <si>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</si>
  <si>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</si>
  <si>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</si>
  <si>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</si>
  <si>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</si>
  <si>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№            п/п</t>
  </si>
  <si>
    <t>0703</t>
  </si>
  <si>
    <t>Спортивно-массовые мероприятия(КДМ)</t>
  </si>
  <si>
    <t>2 02 40000 00 0000 151</t>
  </si>
  <si>
    <t>"Дворец спорта Алагир"</t>
  </si>
  <si>
    <t>Дополнительное образование</t>
  </si>
  <si>
    <t>Налог, взимаемый с налогоплательщиков, выбравших в качестве объекта налогообложения  доходы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</si>
  <si>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(взимаемого на территориях городских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</si>
  <si>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</si>
  <si>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городских поселений)</t>
  </si>
  <si>
    <t>07 01</t>
  </si>
  <si>
    <t>Субсидия бюджетам муниципальных районов на поддержку отрасли культуры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</si>
  <si>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</si>
  <si>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</si>
  <si>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</si>
  <si>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</si>
  <si>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</si>
  <si>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</si>
  <si>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</si>
  <si>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</si>
  <si>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</si>
  <si>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</si>
  <si>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</si>
  <si>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</si>
  <si>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</si>
  <si>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</si>
  <si>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</si>
  <si>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</si>
  <si>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</si>
  <si>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</si>
  <si>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15 1 00 00000</t>
  </si>
  <si>
    <t>15 1 01 00000</t>
  </si>
  <si>
    <t>15 1 01 40400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</si>
  <si>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</si>
  <si>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</si>
  <si>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</si>
  <si>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</si>
  <si>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</si>
  <si>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</si>
  <si>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</si>
  <si>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</si>
  <si>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</si>
  <si>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</si>
  <si>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</si>
  <si>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</si>
  <si>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</si>
  <si>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</si>
  <si>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</si>
  <si>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</si>
  <si>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</si>
  <si>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</si>
  <si>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</si>
  <si>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районов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</si>
  <si>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</si>
  <si>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</si>
  <si>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</si>
  <si>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</si>
  <si>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</si>
  <si>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</si>
  <si>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</si>
  <si>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</si>
  <si>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</si>
  <si>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</si>
  <si>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</si>
  <si>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</si>
  <si>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</si>
  <si>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</si>
  <si>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</si>
  <si>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</si>
  <si>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</si>
  <si>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</si>
  <si>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</si>
  <si>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</si>
  <si>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</si>
  <si>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</si>
  <si>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</si>
  <si>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</si>
  <si>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</si>
  <si>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</si>
  <si>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</si>
  <si>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</si>
  <si>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</si>
  <si>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</si>
  <si>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</si>
  <si>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</si>
  <si>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</si>
  <si>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</si>
  <si>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</si>
  <si>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>19 0 03 00000</t>
  </si>
  <si>
    <t>2 02 20216 05 0000 150</t>
  </si>
  <si>
    <t>2 02 25519 05 0000 150</t>
  </si>
  <si>
    <t>2 02 25497 05 0000 150</t>
  </si>
  <si>
    <t xml:space="preserve">2 02 25555 05 0000 150 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</si>
  <si>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</si>
  <si>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</si>
  <si>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</si>
  <si>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</si>
  <si>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</si>
  <si>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</si>
  <si>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2 02 35118 05 0000 150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</si>
  <si>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</si>
  <si>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</si>
  <si>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</si>
  <si>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</si>
  <si>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</si>
  <si>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</si>
  <si>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</si>
  <si>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</si>
  <si>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</si>
  <si>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</si>
  <si>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</si>
  <si>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</si>
  <si>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</si>
  <si>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</si>
  <si>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</si>
  <si>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</si>
  <si>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</si>
  <si>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</si>
  <si>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</si>
  <si>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</si>
  <si>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№ 1</t>
  </si>
  <si>
    <t>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</si>
  <si>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</si>
  <si>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(взимаего на территориях городских поселений)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</si>
  <si>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</si>
  <si>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</si>
  <si>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городских поселений)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</si>
  <si>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</si>
  <si>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</si>
  <si>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 (взимаемого на межселенных территориях)</t>
  </si>
  <si>
    <t>Единый сельскохозяйственный налог (взимаемого на территориях сельских поселений)</t>
  </si>
  <si>
    <t>Единый сельскохозяйственный налог (взимаемого на территориях городских поселений)</t>
  </si>
  <si>
    <t>1 05 03020 01 0000 110</t>
  </si>
  <si>
    <t>Единый сельскохозяйственный налог (за налоговые периоды, истекшие до 1 января 2011 года) (взимаемого на территориях сельских поселений)</t>
  </si>
  <si>
    <t>Единый сельскохозяйственный налог (за налоговые периоды, истекшие до 1 января 2011 года) (взимаемого на территориях городских поселений)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</si>
  <si>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</si>
  <si>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</si>
  <si>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1 12 05050 05 0000 120</t>
  </si>
  <si>
    <t xml:space="preserve">Плата за пользование водными объектами, находящимися в собственности муниципальных районов </t>
  </si>
  <si>
    <t>1 12 05050 10 0000 120</t>
  </si>
  <si>
    <t>Плата за пользование водными объектами, находящимися в собственности сельских поселений</t>
  </si>
  <si>
    <t>1 12 05050 13 0000 120</t>
  </si>
  <si>
    <t>Плата за пользование водными объектами, находящимися в собственности городских поселений</t>
  </si>
  <si>
    <t>1 14 06033 05 0000 430</t>
  </si>
  <si>
    <t>Доходы от продажи земельных участков,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</si>
  <si>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штрафов,санкций возмещений ущерба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</si>
  <si>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</si>
  <si>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</si>
  <si>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</si>
  <si>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</si>
  <si>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</si>
  <si>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</si>
  <si>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</si>
  <si>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посягающие на общественный порядок и общественную безопасность , налагаемые мировыми судьями, комиссиями по делам несовершеннолетних и защите их прав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</si>
  <si>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</si>
  <si>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</si>
  <si>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</si>
  <si>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</si>
  <si>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</si>
  <si>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, налагаемые мировыми судьями, комиссиями по делам несовершеннолетних и защите их прав</t>
  </si>
  <si>
    <t>1 16 01073 01 0000 140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</si>
  <si>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</si>
  <si>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 ,посягающие на здоровье,санитарно-эпидемиологического благополучия населения и общественную нравственность 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</si>
  <si>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</si>
  <si>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  , налагаемые мировыми судьями, комиссиями по делам несовершеннолетних и защите их прав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</si>
  <si>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</si>
  <si>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правонарушения,посягающие на права граждан , налагаемые мировыми судьями, комиссиями по делам несовершеннолетних и защите их прав</t>
  </si>
  <si>
    <t>1 16 07090 05 0000 140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</si>
  <si>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муниципального района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</si>
  <si>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сельских поселений</t>
  </si>
  <si>
    <t>1 16 07090 13 0000 140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</si>
  <si>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городского поселения</t>
  </si>
  <si>
    <t>116 11050 01 0000140</t>
  </si>
  <si>
    <t>Платежи по искам о возмещении вреда,причиненного окружающей среде,а также платежи ,уплачиваемые при добровольном возмещении вреда,причиненного окружающей среде(за исключением вреда,причиненного окружающей среде на особо охраняемых природных территориях),подлежащие зачислению в бюджеты муниципального образования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</si>
  <si>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</si>
  <si>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1 16 07090 10 0000 140</t>
  </si>
  <si>
    <t>Условно утвержденные расходы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</si>
  <si>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</si>
  <si>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</si>
  <si>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№№ пп</t>
  </si>
  <si>
    <t>Ι</t>
  </si>
  <si>
    <t>1.</t>
  </si>
  <si>
    <t>Привлечение кредитов от кредитных организаций в валюте Российской Федерации</t>
  </si>
  <si>
    <t>2.</t>
  </si>
  <si>
    <t>Привлечение бюджетных кредитов от других бюджетов бюджетной системы Российской Федерации в валюте Российской Федерации</t>
  </si>
  <si>
    <t>3.</t>
  </si>
  <si>
    <t>Получение  за счет средств федерального бюджета бюджетных    кредитов    на  пополнение  остатков   средств   на   единых счетах бюджетов  субъектов   Российской   Федерации</t>
  </si>
  <si>
    <t>Итого</t>
  </si>
  <si>
    <t>ΙІ</t>
  </si>
  <si>
    <t xml:space="preserve">Направления расходования привлеченных средств </t>
  </si>
  <si>
    <t>Погашение основного долга по кредитам, предоставленным кредитными  организациями, в валюте Российской Федерации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</si>
  <si>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</si>
  <si>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 xml:space="preserve">Погашение бюджетных кредитов, полученных за счет средств федерального бюджета на  пополнение  остатков  средств на единых счетах бюджетов  субъектов   Российской   Федерации </t>
  </si>
  <si>
    <t>4.</t>
  </si>
  <si>
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</si>
  <si>
    <t xml:space="preserve"> 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</si>
  <si>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</si>
  <si>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</si>
  <si>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</si>
  <si>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</si>
  <si>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</si>
  <si>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нет</t>
  </si>
  <si>
    <t>Иные условия предоставления муниципальных гарантий РФ</t>
  </si>
  <si>
    <t>Сумма</t>
  </si>
  <si>
    <t>За счет источников финансирования дефицита бюджета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</si>
  <si>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</si>
  <si>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</si>
  <si>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</si>
  <si>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</si>
  <si>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</si>
  <si>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</si>
  <si>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</si>
  <si>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</si>
  <si>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</si>
  <si>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</si>
  <si>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</si>
  <si>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</si>
  <si>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</si>
  <si>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</si>
  <si>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</si>
  <si>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</si>
  <si>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</si>
  <si>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</si>
  <si>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2 02 25576 05 0000 150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</si>
  <si>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</si>
  <si>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</si>
  <si>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116 10123 01 0051140</t>
  </si>
  <si>
    <t xml:space="preserve"> 000 1161012301 0000 140</t>
  </si>
  <si>
    <t xml:space="preserve"> 000 1161012901 0000 140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</si>
  <si>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</si>
  <si>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</si>
  <si>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</si>
  <si>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</si>
  <si>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</si>
  <si>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</si>
  <si>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</si>
  <si>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</si>
  <si>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</si>
  <si>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</si>
  <si>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</si>
  <si>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</si>
  <si>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</si>
  <si>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</si>
  <si>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</si>
  <si>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</si>
  <si>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</si>
  <si>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</si>
  <si>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</si>
  <si>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</si>
  <si>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</si>
  <si>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</si>
  <si>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</si>
  <si>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</si>
  <si>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</si>
  <si>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</si>
  <si>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</si>
  <si>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</si>
  <si>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</si>
  <si>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</si>
  <si>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</si>
  <si>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</si>
  <si>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</si>
  <si>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</si>
  <si>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</si>
  <si>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</si>
  <si>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19 0 00 44000</t>
  </si>
  <si>
    <t>Основное мероприятие: мероприятия по обустройству и восстановлению воинских захоронений (2019-2023гг)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</si>
  <si>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</si>
  <si>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</si>
  <si>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</si>
  <si>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</si>
  <si>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2023 год</t>
  </si>
  <si>
    <t>Доходы от денежных взысканий (штрафов),поступающие в счет погашения задолженности, образовавшейся до 1 января 2021 года, подлежащие зачислению в бюджет муниципального образования по нормативам, действовавшим в 2020 году</t>
  </si>
  <si>
    <t>Дотации на выравнивание бюджетной обеспеченности городских поселений из районного фонда финансовой поддержки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</si>
  <si>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</si>
  <si>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</si>
  <si>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</si>
  <si>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</si>
  <si>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</si>
  <si>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</si>
  <si>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</si>
  <si>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</si>
  <si>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</si>
  <si>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</si>
  <si>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</si>
  <si>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</si>
  <si>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</si>
  <si>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</si>
  <si>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243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</si>
  <si>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</si>
  <si>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</si>
  <si>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</si>
  <si>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</si>
  <si>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</si>
  <si>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</si>
  <si>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Расходы на договоры найма</t>
  </si>
  <si>
    <t>05 01</t>
  </si>
  <si>
    <t>19 0 02 24000</t>
  </si>
  <si>
    <t>2024 год</t>
  </si>
  <si>
    <t>Субсидии бюджетам муниципальных районов на обеспечение комплексного развития сельских территорий (договоры найма)</t>
  </si>
  <si>
    <t>Субсидии бюджетам муниципальных районов на реализацию мероприятий по обеспечению жильем молодых семей</t>
  </si>
  <si>
    <t>220</t>
  </si>
  <si>
    <t>11 3 02 41420</t>
  </si>
  <si>
    <t>Субсидии бюджетным учреждениям (з/п)</t>
  </si>
  <si>
    <t>11 3 00 41720</t>
  </si>
  <si>
    <t>11 3 00 41420</t>
  </si>
  <si>
    <t>12 0 02 40211</t>
  </si>
  <si>
    <t>Субсидии автономным учреждениям (з/п)</t>
  </si>
  <si>
    <t>Субсидии автономным учреждениям (сертификаты)</t>
  </si>
  <si>
    <t>Софинансирование</t>
  </si>
  <si>
    <t>2025 год</t>
  </si>
  <si>
    <t>тыс.руб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</si>
  <si>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</t>
  </si>
  <si>
    <t>2 02 15002 05 0000 150</t>
  </si>
  <si>
    <t>Дотации бюджетам муниципальных районов на поддержку мер по обеспечению сбалансированности бюджетов</t>
  </si>
  <si>
    <t>Приложение 3</t>
  </si>
  <si>
    <t>Приложение 4</t>
  </si>
  <si>
    <t>Приложение 5</t>
  </si>
  <si>
    <t>Приложение  8</t>
  </si>
  <si>
    <t>Приложение  9</t>
  </si>
  <si>
    <t>16 0 00 44000</t>
  </si>
  <si>
    <t>01 0 00 40040</t>
  </si>
  <si>
    <t>03 2 02 40000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</si>
  <si>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</si>
  <si>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 годы"</t>
  </si>
  <si>
    <t>Муниципальная программа "Комплексное развитие сельских территорий Алагирского района на 2021-2023 годы"</t>
  </si>
  <si>
    <t xml:space="preserve"> 2024 год</t>
  </si>
  <si>
    <t xml:space="preserve"> 2025 год</t>
  </si>
  <si>
    <t>03 2 01 L5096</t>
  </si>
  <si>
    <t>Исполнение муниципальных гарантий Алагирского муниципального района</t>
  </si>
  <si>
    <t>Муниципальная программа "Развитие культуры муниципального образования Алагирский район" на 2018-2024 годы"</t>
  </si>
  <si>
    <t>Муниципальная программа "Профилактика терроризма и экстремизма в Алагирском районе Республики Северная Осетия Алания на 2021 – 2023 годы"</t>
  </si>
  <si>
    <t>Муниципальная программа "Формирование современной городской среды на 2018-2022 годы" на территории МО Алагирский район РСО-Алания</t>
  </si>
  <si>
    <t>2026 год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</si>
  <si>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2024 год                                                                                                                                                  и на плановый период 2025 и 2026 годов"                                                   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</si>
  <si>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2024 год                                                                                                                                                  и на плановый период 2025 и 2026 годов" </t>
  </si>
  <si>
    <t xml:space="preserve">бюджета Алагирского муниципального района  на 2024 год и на плановый период 2025 и 2026 годов                                                                                                                        </t>
  </si>
  <si>
    <t xml:space="preserve"> 2026 год</t>
  </si>
  <si>
    <t>2 02 35120 05 0000 150</t>
  </si>
  <si>
    <t>Субвенции бюджетам муниципальных районов на осуществление государственных полномочий Российской Федерации посоставлению (изменению, дополнению) списков кандидатов в присяжные заседатели федеральных судов общей юрисдикции</t>
  </si>
  <si>
    <t>2 02 45179 05 0000 150</t>
  </si>
  <si>
    <t>Межбюджетные трансферты бюджетам муниципальных районов н апроведение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</si>
  <si>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2 02 45424 05 0000 150</t>
  </si>
  <si>
    <t>Межбюджетные трансферты бюджетам муниципальных образований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</si>
  <si>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2 02 49999 05 0000 150</t>
  </si>
  <si>
    <t>Прочие межбюджетные трансферты, передаваемые бюджетам муниципальных районов (грантовая поддержка образовательных организаций)</t>
  </si>
  <si>
    <t>2 02 49999 05 0152 150</t>
  </si>
  <si>
    <t>Прочие межбюджетные трансферты, передаваемые бюджетам муниципальных районов (ежемесячная денежная выплата учителям муниципальных общеобразовательных организаций, которым присвоен статус учителя-методиста, учителя-наставника)</t>
  </si>
  <si>
    <t>247</t>
  </si>
  <si>
    <t>Муниципальная программа "Формирование современной городской среды на 2018-2024 годы" на территории МО Алагирский район РСО-Алания</t>
  </si>
  <si>
    <t>Софинансирование мероприятий МП "Формирование современной городской среды на 2018-2024 гг"</t>
  </si>
  <si>
    <t>Муниципальная программа "Комплексные меры по противодействию злоупотреблению наркотиками и их незаконному обороту в Алагирском муниципальном районе на2024-2026 годы"</t>
  </si>
  <si>
    <t>Реализация мероприятий муниципальной программы "Развитие туриcтско-рекреационного комплекса Алагирского района на2024-2026 годы</t>
  </si>
  <si>
    <t>Муниципальная программа "Развитие образования в Алагирском районе на2024-2026 годы"</t>
  </si>
  <si>
    <t>Муниципальная программа "Профилактика терроризма и экстремизма в Алагирском районе Республики Северная Осетия Алания на 2024 – 2026 годы"</t>
  </si>
  <si>
    <t>614</t>
  </si>
  <si>
    <t>21 2 F2 55550</t>
  </si>
  <si>
    <t>Субсидии программы "Малые города - исторические поселения"</t>
  </si>
  <si>
    <t>11 2 02 10696</t>
  </si>
  <si>
    <t>11 2 02 51791</t>
  </si>
  <si>
    <t>Субсидии бюджетным учреждениям                    (советники)</t>
  </si>
  <si>
    <t>Субсидии бюджетным учреждениям      (наставники)</t>
  </si>
  <si>
    <t>Грантовая поддержка образовательных организаций</t>
  </si>
  <si>
    <t>11 2 02 10697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</si>
  <si>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</si>
  <si>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</si>
  <si>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</si>
  <si>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</si>
  <si>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</si>
  <si>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</si>
  <si>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</si>
  <si>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</si>
  <si>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</si>
  <si>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</si>
  <si>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</si>
  <si>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</si>
  <si>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</si>
  <si>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</si>
  <si>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</si>
  <si>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</si>
  <si>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</si>
  <si>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</si>
  <si>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Источники финансирования дефицита бюджета Алагирского муниципального района на 2024 год и на плановый период 2025 и 2026 годов</t>
  </si>
  <si>
    <t>Муниципальная программа "Развитие культуры муниципального образования Алагирский район" на 2018-2024 годы</t>
  </si>
  <si>
    <t>Муниципальная программа "Развитие образования в Алагирском муниципальном районе на 2024-2026 годы"</t>
  </si>
  <si>
    <t>Подпрограмма "Реализация муниципальной программы "Развитие образования в Алагирском муниципальном районе на 2024-2026 годы"</t>
  </si>
  <si>
    <t>Муниципальная программа "Социальная поддержка граждан Алагирского муниципального района на 2024-2026 годы"</t>
  </si>
  <si>
    <t>Муниципальная программа "Социальная поддержка граждан Алагирского  муниципального района на 2024-2026 годы"</t>
  </si>
  <si>
    <t>Муниципальная программа "Развитие молодежной политики, физической культуры и спорта в Алагирском  муниципальном районе на 2024-2026 гг."</t>
  </si>
  <si>
    <t>Муниципальная программа "Развитие молодежной политики, физической культуры и спорта в Алагирском муниципальном районе на 2024-2026 гг."</t>
  </si>
  <si>
    <t>Муниципальная программа "Обеспечение жильем молодых семей в Алагирском муниципальном районе на 2024-2026 годы"</t>
  </si>
  <si>
    <t>Основное мероприятие: мероприятия по обустройству и восстановлению воинских захоронений (2019-2024гг)</t>
  </si>
  <si>
    <t>Муниципальная программа "Комплексное развитие сельских территорий Алагирского муниципального района на 2024-2026 годы"</t>
  </si>
  <si>
    <t>Муниципальная программа «Развитие дорожного хозяйства в Алагирском муниципальном районе на 2024-2026 годы»</t>
  </si>
  <si>
    <t>Муниципальная программа "Развитие жилищно-коммунального хозяйства и повышение энергетической эффективности в Алагирском муниципальном районе на 2024-2026 годы"</t>
  </si>
  <si>
    <t>Муниципальная программа "Поддержка социально-ориентированных некоммерческих организаций в Алагирском муниципальном районе на 2024-2026 годы"</t>
  </si>
  <si>
    <t>Муниципальная программа "Развитие туризма в Алагирском муниципальном районе на 2024-2026 годы"</t>
  </si>
  <si>
    <t>Муниципальная программа "Поддержка и развитие малого и  среднего предпринимательства в Алагирском муниципальном районе на 2024-2026 годы"</t>
  </si>
  <si>
    <t>Муниципальная программа "Эффективное управление муниципальным имуществом и земельными ресурсами Алагирского муниципального района на 2024-2026 годы"</t>
  </si>
  <si>
    <t>Муниципаьная программа "Эффективное управление муниципальным имуществом и земельными ресурсами Алагирского муниципального района на 2024-2026 годы"</t>
  </si>
  <si>
    <t>Муниципальная программа "Развитие Единой дежурно-диспетчерской службы - 112" Алагирского муниципального  района на2024-2026 гг"</t>
  </si>
  <si>
    <t>Муниципальная программа"Повышение безопасности дорожного движения на территории Алагирского муниципального района Республики Северная Осетия Алания на 2024 – 2026 годы"</t>
  </si>
  <si>
    <t>Муниципальная программа "Профилактика правонарушений на территории Алагирского муниципального района Республики Северная Осетия-Алания на 2024–2026 годы"</t>
  </si>
  <si>
    <t>Расходы на реализацию муниципальной программы "Профилактика правонарушений на территории Алагирского муниципального района РСО-Алания на 2024-2026 гг"</t>
  </si>
  <si>
    <t>Реализация мероприятий муниципальной программы "Повышение безопасности дорожного движения на территории Алагирского муниципального района РСО-Алания" на2024-2026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</si>
  <si>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муниципальном районе" на 2024-2026 годы</t>
  </si>
  <si>
    <t>Муниципальная программа "Профилактика терроризма и экстремизма в Алагирском муниципальном районе Республики Северная Осетия Алания на 2024 – 2026 годы"</t>
  </si>
  <si>
    <t>Реализация мероприятий муниципальной программы "Профилактика терроризма и экстремизма в Алагирском муниципальном районе РСО-Алания" на2024-2026 годы</t>
  </si>
  <si>
    <t xml:space="preserve">Ведомственная структура расходов бюджета  Алагирского муниципального района на 2024 год и на плановый период 2025 и 2026 годов                                                                         </t>
  </si>
  <si>
    <t>Нормативы распределения доходов между бюджетом Алагирского муниципального района  и бюджетами городского и сельских поселений  Алагирского муниципального района  на 2024 год  и на плановый период 2025 и 2026 годов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</si>
  <si>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2024 год                                                                                                                                                  и на плановый период 2025 и 2026 годов"                                                                                                                                                         </t>
  </si>
  <si>
    <t xml:space="preserve">Программа муниципальных внутренних заимствований Алагирского муниципального района на 2024 год и на плановый период 2025 и 2026 годов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</si>
  <si>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"О бюджете Алагирского муниципального района на 2024 год                                                                                                                                                  и на плановый период 2025 и 2026 годов" </t>
  </si>
  <si>
    <t>Программа муниципальных гарантий  Алагирского муниципального района на 2024 год и на плановый период 2025 и 2026 годов</t>
  </si>
  <si>
    <t>1. Предоставление муниципальных гарантий в валюте Российской Федерации в 2024 году и плановом периоде 2025 и 2026 годах</t>
  </si>
  <si>
    <t>2. Бюджетные ассигнования на исполнение муниципальных гарантий Алагирского муниципального района
 в 2024 году и плановом периоде 2025 и 2026 годов</t>
  </si>
  <si>
    <t xml:space="preserve">Распределение субвенции на осуществление полномочий по первичному воинскому учету на территориях, где отсутствуют военные комиссариаты на 2024 год и на плановый период 2025 и 2026 годов                                                      </t>
  </si>
  <si>
    <t>Распределение дотации на выравнивание бюджетной обеспеченности городского и сельских поселений из бюджета Алагирского муниципального района на 2024 год и на плановый период 2025 и 2026 годов</t>
  </si>
  <si>
    <t>Муниципальная программа "Социальная поддержка граждан Алагирского района на 2024-2026 годы"</t>
  </si>
  <si>
    <t>Муниципальная программа "Комплексные меры по противодействию злоупотреблению наркотиками и их незаконному обороту в Алагирском муниципальном районе на 2024-2026 годы"</t>
  </si>
  <si>
    <t>Субсидии бюджетным учреждениям (наставники)</t>
  </si>
  <si>
    <t>Субсидии бюджетным учреждениям (советники)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</si>
  <si>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Алагирского муниципального района   на 2024 год и на плановый период 2025 и 2026 годов </t>
  </si>
  <si>
    <t>Реализация мероприятий муниципальной программы "Профилактика терроризма и экстремизма на территории Алагирского района" на 2024-2026 годы</t>
  </si>
  <si>
    <t>Муниципальная программа "Поддержка социально-ориентированных некоммерческих организаций в Алагирском  муниципальном районе на 2024-2026 годы"</t>
  </si>
  <si>
    <t>Муниципальная программа "Развитие жилищно-коммунального хозяйства и повышение энергетической эффективности в Алагирском  муниципальном районе на 2024-2026 гг"</t>
  </si>
  <si>
    <t>Муниципальная программа "Развитие жилищно-коммунального хозяйства и повышение энергетической эффективности в Алагирском  муниципальном районе на 2024-2026 годы"</t>
  </si>
  <si>
    <t>Муниципальная программа "Обеспечение жильем молодых семей в Алагирском  муниципальном районе на 2024-2026 годы"</t>
  </si>
  <si>
    <t>Муниципальная программа "Развитие образования в Алагирском  муниципальном районе на 2024-2026 годы"</t>
  </si>
  <si>
    <t>Муниципальная программа "Развитие Единой дежурно-диспетчерской службы - 112" Алагирского  муниципального района на 2024-2026 гг"</t>
  </si>
  <si>
    <t>Муниципальная программа "Профилактика правонарушений на территории Алагирского  муниципального района Республики Северная Осетия-Алания на 2024–2026 годы"</t>
  </si>
  <si>
    <t>Муниципальная программа"Повышение безопасности дорожного движения на территории Алагирского  муниципального района Республики Северная Осетия Алания на 2024 – 2026 годы"</t>
  </si>
  <si>
    <t>Реализация мероприятий муниципальной программы "Развитие туризма в Алагирском муниципальном районе на 2024-2026</t>
  </si>
  <si>
    <t>Подпрограмма "Реализация муниципальной программы "Развитие образования в Алагирском муниципальном районе на 2024-2024гг"</t>
  </si>
  <si>
    <t>Муниципальная программа "Развитие образования в Алагирском муниципальном районе на 2024-2026 годы."</t>
  </si>
  <si>
    <t>Распределение бюджетных ассигнований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бюджета Алагирского муниципального района  на 2024 год и на плановый период 2025 и 2026 годов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</si>
  <si>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2024-2026гг"</t>
  </si>
  <si>
    <t>Реализация мероприятий муниципальной программы "Профилактика терроризма и экстремизма на территории  Алагирского района" на 2024-2026годы</t>
  </si>
  <si>
    <t>Муниципальная программа "Развитие жилищно-коммунального хозяйства и повышение энергетической эффективности в Алагирском районе на 2024-2026годы"</t>
  </si>
  <si>
    <t>Муниципальная программа "Комплексное развитие сельских территорий Алагирского района на 2024-2026годы"</t>
  </si>
  <si>
    <t>Расходы на реализацию муниципальной программы "Профилактика правонарушений на территории Алагирского муниципального района на 2024-2026гг"</t>
  </si>
  <si>
    <t>Реализация мероприятий муниципальной программы "Повышение безопасности дорожного движения на территории Алагирского района" на 2024-2026 годы</t>
  </si>
  <si>
    <t>Подпрограмма "Реализация муниципальной программы "Развитие образования в Алагирском районе на 2024-2026 гг"</t>
  </si>
  <si>
    <t>Муниципальная программа "Развитие молодежной политики, физической культуры и спорта в Алагирском районе на 2024-2026 гг."</t>
  </si>
  <si>
    <t>Муниципальная программа "Развитие туризма Алагирского муниципального района на 2024-2026 годы"</t>
  </si>
  <si>
    <t>Муниципальная программа ""Эффективное управление муниципальным имуществом и земельными ресурсами Алагирского муниципального района на 2024-2026 годы"</t>
  </si>
  <si>
    <t>Муниципальная программа «Развитие дорожного хозяйства в Алагирском муниципальном районе на 2024-2026годы»</t>
  </si>
  <si>
    <t>Муниципальная программа "Развитие Единой дежурно-диспетчерской службы - 112" Алагирского муниципального района на 2024-2026 гг"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</si>
</sst>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0.0"/>
  </numFmts>
  <fonts count="40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Calibri"/>
      <family val="2"/>
      <charset val="204"/>
    </font>
    <font>
      <sz val="10"/>
      <name val="Arabic Typesetting"/>
      <family val="4"/>
    </font>
    <font>
      <sz val="9"/>
      <name val="Bookman Old Style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2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0" fontId="21" fillId="0" borderId="9">
      <alignment vertical="top" wrapText="1"/>
    </xf>
    <xf numFmtId="49" fontId="23" fillId="0" borderId="9">
      <alignment horizontal="center" vertical="top" shrinkToFit="1"/>
    </xf>
    <xf numFmtId="4" fontId="21" fillId="4" borderId="9">
      <alignment horizontal="right" vertical="top" shrinkToFit="1"/>
    </xf>
    <xf numFmtId="49" fontId="30" fillId="0" borderId="9">
      <alignment horizontal="center"/>
    </xf>
    <xf numFmtId="0" fontId="30" fillId="0" borderId="11">
      <alignment horizontal="left" wrapText="1" indent="2"/>
    </xf>
    <xf numFmtId="0" fontId="1" fillId="0" borderId="0"/>
  </cellStyleXfs>
  <cellXfs count="4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9" fillId="0" borderId="0" xfId="0" applyFont="1"/>
    <xf numFmtId="0" fontId="6" fillId="0" borderId="0" xfId="0" applyFont="1"/>
    <xf numFmtId="0" fontId="2" fillId="0" borderId="0" xfId="0" applyFont="1"/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0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166" fontId="7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5" fillId="0" borderId="0" xfId="0" applyFont="1" applyBorder="1"/>
    <xf numFmtId="0" fontId="19" fillId="0" borderId="0" xfId="0" applyFont="1" applyAlignment="1"/>
    <xf numFmtId="0" fontId="15" fillId="0" borderId="0" xfId="0" applyFont="1" applyBorder="1" applyAlignment="1">
      <alignment vertical="center"/>
    </xf>
    <xf numFmtId="0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0" fillId="0" borderId="0" xfId="0" applyFont="1"/>
    <xf numFmtId="0" fontId="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6" fillId="0" borderId="0" xfId="0" applyFont="1"/>
    <xf numFmtId="0" fontId="28" fillId="0" borderId="0" xfId="0" applyFont="1"/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20" fillId="0" borderId="1" xfId="3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49" fontId="24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horizontal="left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67" fontId="10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6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4" fontId="1" fillId="0" borderId="0" xfId="0" applyNumberFormat="1" applyFont="1" applyFill="1" applyAlignment="1">
      <alignment vertical="top"/>
    </xf>
    <xf numFmtId="166" fontId="0" fillId="0" borderId="0" xfId="0" applyNumberFormat="1"/>
    <xf numFmtId="0" fontId="2" fillId="0" borderId="1" xfId="0" applyFont="1" applyFill="1" applyBorder="1" applyAlignment="1">
      <alignment horizontal="left" vertical="top"/>
    </xf>
    <xf numFmtId="0" fontId="3" fillId="0" borderId="1" xfId="3" applyFont="1" applyBorder="1" applyAlignment="1">
      <alignment horizontal="center" vertical="top" wrapText="1"/>
    </xf>
    <xf numFmtId="166" fontId="3" fillId="0" borderId="1" xfId="3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right" vertical="top" wrapText="1"/>
    </xf>
    <xf numFmtId="166" fontId="15" fillId="0" borderId="0" xfId="0" applyNumberFormat="1" applyFont="1" applyAlignment="1">
      <alignment horizontal="right" vertical="top"/>
    </xf>
    <xf numFmtId="0" fontId="5" fillId="0" borderId="0" xfId="3" applyFont="1" applyAlignment="1">
      <alignment horizontal="center" vertical="top" wrapText="1"/>
    </xf>
    <xf numFmtId="0" fontId="19" fillId="0" borderId="0" xfId="0" applyFont="1" applyFill="1" applyAlignment="1">
      <alignment vertical="top"/>
    </xf>
    <xf numFmtId="166" fontId="2" fillId="0" borderId="1" xfId="0" applyNumberFormat="1" applyFont="1" applyBorder="1" applyAlignment="1">
      <alignment horizontal="center" vertical="top"/>
    </xf>
    <xf numFmtId="166" fontId="11" fillId="3" borderId="1" xfId="3" applyNumberFormat="1" applyFont="1" applyFill="1" applyBorder="1" applyAlignment="1">
      <alignment horizontal="center" vertical="top"/>
    </xf>
    <xf numFmtId="166" fontId="17" fillId="3" borderId="1" xfId="3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166" fontId="10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/>
    </xf>
    <xf numFmtId="0" fontId="29" fillId="3" borderId="1" xfId="0" applyFont="1" applyFill="1" applyBorder="1" applyAlignment="1">
      <alignment horizontal="left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49" fontId="11" fillId="3" borderId="1" xfId="3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>
      <alignment horizontal="center" vertical="top" wrapText="1"/>
    </xf>
    <xf numFmtId="49" fontId="15" fillId="0" borderId="1" xfId="3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vertical="top" wrapText="1"/>
    </xf>
    <xf numFmtId="0" fontId="15" fillId="0" borderId="1" xfId="3" applyFont="1" applyBorder="1" applyAlignment="1">
      <alignment horizontal="left" vertical="top" wrapText="1"/>
    </xf>
    <xf numFmtId="4" fontId="5" fillId="0" borderId="1" xfId="3" applyNumberFormat="1" applyFont="1" applyFill="1" applyBorder="1" applyAlignment="1">
      <alignment horizontal="center" vertical="top" wrapText="1"/>
    </xf>
    <xf numFmtId="4" fontId="15" fillId="0" borderId="1" xfId="3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0" fontId="15" fillId="0" borderId="1" xfId="3" applyFont="1" applyBorder="1" applyAlignment="1">
      <alignment vertical="top" wrapText="1"/>
    </xf>
    <xf numFmtId="49" fontId="18" fillId="0" borderId="1" xfId="3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32" fillId="0" borderId="1" xfId="3" applyFont="1" applyFill="1" applyBorder="1" applyAlignment="1">
      <alignment horizontal="left" vertical="top" wrapText="1"/>
    </xf>
    <xf numFmtId="49" fontId="15" fillId="3" borderId="1" xfId="3" applyNumberFormat="1" applyFont="1" applyFill="1" applyBorder="1" applyAlignment="1">
      <alignment horizontal="center" vertical="top" wrapText="1"/>
    </xf>
    <xf numFmtId="166" fontId="18" fillId="3" borderId="1" xfId="3" applyNumberFormat="1" applyFont="1" applyFill="1" applyBorder="1" applyAlignment="1">
      <alignment horizontal="center" vertical="top"/>
    </xf>
    <xf numFmtId="0" fontId="18" fillId="0" borderId="1" xfId="3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5" fillId="0" borderId="1" xfId="3" applyFont="1" applyBorder="1" applyAlignment="1">
      <alignment vertical="top" wrapText="1"/>
    </xf>
    <xf numFmtId="49" fontId="15" fillId="0" borderId="1" xfId="3" applyNumberFormat="1" applyFont="1" applyBorder="1" applyAlignment="1">
      <alignment horizontal="center" vertical="top" wrapText="1"/>
    </xf>
    <xf numFmtId="49" fontId="5" fillId="0" borderId="1" xfId="3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49" fontId="20" fillId="0" borderId="1" xfId="3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66" fontId="3" fillId="3" borderId="1" xfId="3" applyNumberFormat="1" applyFont="1" applyFill="1" applyBorder="1" applyAlignment="1">
      <alignment horizontal="center" vertical="top" wrapText="1"/>
    </xf>
    <xf numFmtId="166" fontId="2" fillId="3" borderId="1" xfId="3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top"/>
    </xf>
    <xf numFmtId="0" fontId="2" fillId="0" borderId="1" xfId="4" applyNumberFormat="1" applyFont="1" applyBorder="1" applyAlignment="1">
      <alignment horizontal="center" vertical="center" wrapText="1"/>
    </xf>
    <xf numFmtId="165" fontId="3" fillId="0" borderId="1" xfId="4" applyNumberFormat="1" applyFont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 wrapText="1"/>
    </xf>
    <xf numFmtId="165" fontId="2" fillId="0" borderId="1" xfId="4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5" fontId="3" fillId="0" borderId="1" xfId="4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3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top"/>
    </xf>
    <xf numFmtId="0" fontId="7" fillId="0" borderId="2" xfId="0" applyFont="1" applyBorder="1" applyAlignment="1">
      <alignment horizontal="center" vertical="center"/>
    </xf>
    <xf numFmtId="0" fontId="0" fillId="0" borderId="0" xfId="0" applyBorder="1"/>
    <xf numFmtId="166" fontId="2" fillId="0" borderId="0" xfId="0" applyNumberFormat="1" applyFont="1" applyFill="1" applyBorder="1" applyAlignment="1">
      <alignment horizontal="center" vertical="top"/>
    </xf>
    <xf numFmtId="166" fontId="2" fillId="0" borderId="0" xfId="3" applyNumberFormat="1" applyFont="1" applyFill="1" applyBorder="1" applyAlignment="1">
      <alignment horizontal="center" vertical="top" wrapText="1"/>
    </xf>
    <xf numFmtId="4" fontId="3" fillId="3" borderId="1" xfId="3" applyNumberFormat="1" applyFont="1" applyFill="1" applyBorder="1" applyAlignment="1">
      <alignment horizontal="center" vertical="top" wrapText="1"/>
    </xf>
    <xf numFmtId="4" fontId="2" fillId="3" borderId="1" xfId="3" applyNumberFormat="1" applyFont="1" applyFill="1" applyBorder="1" applyAlignment="1">
      <alignment horizontal="center" vertical="top" wrapText="1"/>
    </xf>
    <xf numFmtId="49" fontId="2" fillId="3" borderId="2" xfId="3" applyNumberFormat="1" applyFont="1" applyFill="1" applyBorder="1" applyAlignment="1">
      <alignment horizontal="center" vertical="top" wrapText="1"/>
    </xf>
    <xf numFmtId="166" fontId="2" fillId="3" borderId="2" xfId="3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0" fontId="3" fillId="3" borderId="5" xfId="3" applyFont="1" applyFill="1" applyBorder="1" applyAlignment="1">
      <alignment horizontal="center" vertical="top" wrapText="1"/>
    </xf>
    <xf numFmtId="49" fontId="17" fillId="3" borderId="1" xfId="3" applyNumberFormat="1" applyFont="1" applyFill="1" applyBorder="1" applyAlignment="1">
      <alignment horizontal="center" vertical="top"/>
    </xf>
    <xf numFmtId="0" fontId="2" fillId="3" borderId="5" xfId="3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3" fillId="3" borderId="0" xfId="0" applyFont="1" applyFill="1" applyAlignment="1">
      <alignment vertical="top" wrapText="1"/>
    </xf>
    <xf numFmtId="0" fontId="29" fillId="3" borderId="0" xfId="0" applyFont="1" applyFill="1" applyAlignment="1">
      <alignment vertical="top" wrapText="1"/>
    </xf>
    <xf numFmtId="4" fontId="11" fillId="3" borderId="1" xfId="3" applyNumberFormat="1" applyFont="1" applyFill="1" applyBorder="1" applyAlignment="1">
      <alignment horizontal="center" vertical="top"/>
    </xf>
    <xf numFmtId="0" fontId="17" fillId="3" borderId="1" xfId="3" applyFont="1" applyFill="1" applyBorder="1" applyAlignment="1">
      <alignment vertical="top" wrapText="1"/>
    </xf>
    <xf numFmtId="0" fontId="17" fillId="3" borderId="1" xfId="3" applyNumberFormat="1" applyFont="1" applyFill="1" applyBorder="1" applyAlignment="1">
      <alignment horizontal="center" vertical="top"/>
    </xf>
    <xf numFmtId="4" fontId="17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17" fillId="3" borderId="1" xfId="3" applyFont="1" applyFill="1" applyBorder="1" applyAlignment="1">
      <alignment horizontal="center" vertical="top" wrapText="1"/>
    </xf>
    <xf numFmtId="0" fontId="11" fillId="3" borderId="1" xfId="3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166" fontId="3" fillId="0" borderId="3" xfId="0" applyNumberFormat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33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66" fontId="19" fillId="3" borderId="0" xfId="0" applyNumberFormat="1" applyFont="1" applyFill="1" applyAlignment="1">
      <alignment vertical="top"/>
    </xf>
    <xf numFmtId="166" fontId="5" fillId="3" borderId="4" xfId="3" applyNumberFormat="1" applyFont="1" applyFill="1" applyBorder="1" applyAlignment="1">
      <alignment horizontal="center" vertical="top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3" borderId="1" xfId="3" applyNumberFormat="1" applyFont="1" applyFill="1" applyBorder="1" applyAlignment="1">
      <alignment horizontal="center" vertical="top" wrapText="1"/>
    </xf>
    <xf numFmtId="166" fontId="15" fillId="3" borderId="1" xfId="3" applyNumberFormat="1" applyFont="1" applyFill="1" applyBorder="1" applyAlignment="1">
      <alignment horizontal="center" vertical="top" wrapText="1"/>
    </xf>
    <xf numFmtId="166" fontId="15" fillId="3" borderId="1" xfId="0" applyNumberFormat="1" applyFont="1" applyFill="1" applyBorder="1" applyAlignment="1">
      <alignment horizontal="center" vertical="top"/>
    </xf>
    <xf numFmtId="166" fontId="5" fillId="3" borderId="1" xfId="0" applyNumberFormat="1" applyFont="1" applyFill="1" applyBorder="1" applyAlignment="1">
      <alignment horizontal="center" vertical="top"/>
    </xf>
    <xf numFmtId="166" fontId="20" fillId="3" borderId="1" xfId="3" applyNumberFormat="1" applyFont="1" applyFill="1" applyBorder="1" applyAlignment="1">
      <alignment horizontal="center" vertical="top"/>
    </xf>
    <xf numFmtId="0" fontId="19" fillId="3" borderId="0" xfId="0" applyFont="1" applyFill="1" applyAlignment="1">
      <alignment vertical="top"/>
    </xf>
    <xf numFmtId="0" fontId="5" fillId="3" borderId="0" xfId="3" applyFont="1" applyFill="1" applyAlignment="1">
      <alignment horizontal="center" vertical="top" wrapText="1"/>
    </xf>
    <xf numFmtId="0" fontId="5" fillId="3" borderId="1" xfId="3" applyFont="1" applyFill="1" applyBorder="1" applyAlignment="1">
      <alignment horizontal="center" vertical="top" wrapText="1"/>
    </xf>
    <xf numFmtId="49" fontId="5" fillId="3" borderId="1" xfId="3" applyNumberFormat="1" applyFont="1" applyFill="1" applyBorder="1" applyAlignment="1">
      <alignment horizontal="center" vertical="top" wrapText="1"/>
    </xf>
    <xf numFmtId="49" fontId="18" fillId="3" borderId="1" xfId="3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9" fillId="3" borderId="1" xfId="0" applyFont="1" applyFill="1" applyBorder="1" applyAlignment="1">
      <alignment vertical="top"/>
    </xf>
    <xf numFmtId="0" fontId="15" fillId="3" borderId="1" xfId="3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top"/>
    </xf>
    <xf numFmtId="166" fontId="26" fillId="0" borderId="1" xfId="0" applyNumberFormat="1" applyFont="1" applyBorder="1" applyAlignment="1">
      <alignment horizontal="center" vertical="top"/>
    </xf>
    <xf numFmtId="166" fontId="14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37" fillId="0" borderId="0" xfId="0" applyFont="1" applyAlignment="1">
      <alignment horizontal="center"/>
    </xf>
    <xf numFmtId="166" fontId="38" fillId="3" borderId="0" xfId="0" applyNumberFormat="1" applyFont="1" applyFill="1" applyAlignment="1">
      <alignment horizontal="center" vertical="top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0" fontId="5" fillId="3" borderId="1" xfId="3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vertical="top" wrapText="1"/>
    </xf>
    <xf numFmtId="0" fontId="5" fillId="3" borderId="1" xfId="3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top"/>
    </xf>
    <xf numFmtId="0" fontId="1" fillId="3" borderId="0" xfId="0" applyFont="1" applyFill="1" applyAlignment="1">
      <alignment vertical="top" wrapText="1"/>
    </xf>
    <xf numFmtId="166" fontId="2" fillId="3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166" fontId="10" fillId="3" borderId="1" xfId="0" applyNumberFormat="1" applyFont="1" applyFill="1" applyBorder="1" applyAlignment="1">
      <alignment horizontal="center" vertical="top"/>
    </xf>
    <xf numFmtId="166" fontId="2" fillId="3" borderId="1" xfId="0" applyNumberFormat="1" applyFont="1" applyFill="1" applyBorder="1" applyAlignment="1">
      <alignment horizontal="center" vertical="top" wrapText="1"/>
    </xf>
    <xf numFmtId="0" fontId="22" fillId="3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5" fillId="3" borderId="0" xfId="0" applyFont="1" applyFill="1" applyAlignment="1">
      <alignment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49" fontId="22" fillId="3" borderId="1" xfId="8" applyNumberFormat="1" applyFont="1" applyFill="1" applyBorder="1" applyAlignment="1" applyProtection="1">
      <alignment horizontal="center" vertical="top"/>
    </xf>
    <xf numFmtId="0" fontId="22" fillId="3" borderId="1" xfId="9" applyNumberFormat="1" applyFont="1" applyFill="1" applyBorder="1" applyAlignment="1" applyProtection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" fontId="2" fillId="3" borderId="1" xfId="10" applyNumberFormat="1" applyFont="1" applyFill="1" applyBorder="1" applyAlignment="1">
      <alignment horizontal="center" vertical="top" wrapText="1"/>
    </xf>
    <xf numFmtId="0" fontId="2" fillId="3" borderId="1" xfId="10" applyFont="1" applyFill="1" applyBorder="1" applyAlignment="1">
      <alignment vertical="top" wrapText="1"/>
    </xf>
    <xf numFmtId="166" fontId="3" fillId="3" borderId="1" xfId="0" applyNumberFormat="1" applyFont="1" applyFill="1" applyBorder="1" applyAlignment="1">
      <alignment horizontal="center" vertical="center"/>
    </xf>
    <xf numFmtId="166" fontId="0" fillId="3" borderId="0" xfId="0" applyNumberFormat="1" applyFill="1" applyAlignment="1">
      <alignment vertical="top"/>
    </xf>
    <xf numFmtId="167" fontId="10" fillId="3" borderId="10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15" fillId="3" borderId="0" xfId="0" applyFont="1" applyFill="1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26" fillId="0" borderId="1" xfId="0" applyFont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38" fillId="0" borderId="0" xfId="0" applyNumberFormat="1" applyFont="1" applyFill="1" applyAlignment="1">
      <alignment horizontal="center" vertical="top"/>
    </xf>
    <xf numFmtId="0" fontId="7" fillId="0" borderId="0" xfId="3" applyFont="1" applyAlignment="1">
      <alignment horizontal="center" vertical="top" wrapText="1"/>
    </xf>
    <xf numFmtId="0" fontId="3" fillId="0" borderId="4" xfId="3" applyFont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12" fillId="0" borderId="0" xfId="0" applyNumberFormat="1" applyFont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66" fontId="12" fillId="0" borderId="0" xfId="0" applyNumberFormat="1" applyFont="1" applyAlignment="1">
      <alignment horizontal="center" vertical="top"/>
    </xf>
    <xf numFmtId="166" fontId="3" fillId="0" borderId="4" xfId="0" applyNumberFormat="1" applyFont="1" applyBorder="1" applyAlignment="1">
      <alignment horizontal="center" vertical="top"/>
    </xf>
    <xf numFmtId="166" fontId="3" fillId="0" borderId="2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right" vertical="top" wrapText="1"/>
    </xf>
    <xf numFmtId="0" fontId="3" fillId="0" borderId="0" xfId="3" applyFont="1" applyFill="1" applyAlignment="1">
      <alignment horizontal="center" vertical="top" wrapText="1"/>
    </xf>
    <xf numFmtId="0" fontId="3" fillId="0" borderId="0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left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6" fontId="2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166" fontId="2" fillId="0" borderId="2" xfId="3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7" fontId="10" fillId="0" borderId="1" xfId="0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49" fontId="11" fillId="0" borderId="1" xfId="3" applyNumberFormat="1" applyFont="1" applyFill="1" applyBorder="1" applyAlignment="1">
      <alignment horizontal="center" vertical="top"/>
    </xf>
    <xf numFmtId="166" fontId="11" fillId="0" borderId="1" xfId="3" applyNumberFormat="1" applyFont="1" applyFill="1" applyBorder="1" applyAlignment="1">
      <alignment horizontal="center" vertical="top"/>
    </xf>
    <xf numFmtId="49" fontId="17" fillId="0" borderId="1" xfId="3" applyNumberFormat="1" applyFont="1" applyFill="1" applyBorder="1" applyAlignment="1">
      <alignment horizontal="center" vertical="top"/>
    </xf>
    <xf numFmtId="166" fontId="17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166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167" fontId="3" fillId="0" borderId="1" xfId="4" applyNumberFormat="1" applyFont="1" applyFill="1" applyBorder="1" applyAlignment="1">
      <alignment horizontal="center" vertical="top" wrapText="1"/>
    </xf>
    <xf numFmtId="167" fontId="2" fillId="0" borderId="1" xfId="4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1" xfId="3" applyFont="1" applyFill="1" applyBorder="1" applyAlignment="1">
      <alignment vertical="top" wrapText="1"/>
    </xf>
    <xf numFmtId="166" fontId="3" fillId="0" borderId="3" xfId="3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5" fillId="3" borderId="0" xfId="0" applyFont="1" applyFill="1" applyAlignment="1">
      <alignment horizontal="right" vertical="top" wrapText="1"/>
    </xf>
    <xf numFmtId="0" fontId="19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25" fillId="0" borderId="0" xfId="0" applyFont="1" applyAlignment="1">
      <alignment horizontal="right" wrapText="1"/>
    </xf>
    <xf numFmtId="0" fontId="3" fillId="3" borderId="1" xfId="0" applyFont="1" applyFill="1" applyBorder="1" applyAlignment="1">
      <alignment vertical="center"/>
    </xf>
    <xf numFmtId="166" fontId="2" fillId="3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horizontal="right" wrapText="1"/>
    </xf>
    <xf numFmtId="0" fontId="3" fillId="3" borderId="1" xfId="0" applyFont="1" applyFill="1" applyBorder="1" applyAlignment="1">
      <alignment vertical="top"/>
    </xf>
    <xf numFmtId="166" fontId="2" fillId="3" borderId="4" xfId="0" applyNumberFormat="1" applyFont="1" applyFill="1" applyBorder="1" applyAlignment="1">
      <alignment horizontal="right" vertical="top"/>
    </xf>
    <xf numFmtId="166" fontId="0" fillId="3" borderId="0" xfId="0" applyNumberFormat="1" applyFill="1" applyBorder="1" applyAlignment="1">
      <alignment horizontal="right" vertical="top"/>
    </xf>
    <xf numFmtId="0" fontId="3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2" fillId="3" borderId="0" xfId="0" applyFont="1" applyFill="1" applyAlignment="1">
      <alignment horizontal="right" vertical="center" wrapText="1"/>
    </xf>
    <xf numFmtId="0" fontId="0" fillId="3" borderId="0" xfId="0" applyFill="1" applyAlignment="1"/>
    <xf numFmtId="0" fontId="9" fillId="3" borderId="0" xfId="0" applyFont="1" applyFill="1" applyAlignment="1">
      <alignment horizontal="right" vertical="top"/>
    </xf>
    <xf numFmtId="0" fontId="0" fillId="3" borderId="0" xfId="0" applyFill="1" applyAlignment="1">
      <alignment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0" xfId="3" applyFont="1" applyAlignment="1">
      <alignment horizontal="center" vertical="top" wrapText="1"/>
    </xf>
    <xf numFmtId="0" fontId="9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 vertical="top" wrapText="1"/>
    </xf>
    <xf numFmtId="166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vertical="top"/>
    </xf>
    <xf numFmtId="0" fontId="34" fillId="0" borderId="0" xfId="0" applyFont="1" applyFill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166" fontId="19" fillId="0" borderId="0" xfId="0" applyNumberFormat="1" applyFont="1" applyFill="1" applyAlignment="1">
      <alignment horizontal="right" vertical="top" wrapText="1"/>
    </xf>
    <xf numFmtId="0" fontId="19" fillId="0" borderId="0" xfId="0" applyFont="1" applyAlignment="1">
      <alignment vertical="top"/>
    </xf>
    <xf numFmtId="0" fontId="31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horizontal="right" vertical="top"/>
    </xf>
    <xf numFmtId="0" fontId="35" fillId="0" borderId="8" xfId="0" applyNumberFormat="1" applyFont="1" applyFill="1" applyBorder="1" applyAlignment="1">
      <alignment horizontal="center" vertical="top" wrapText="1"/>
    </xf>
    <xf numFmtId="0" fontId="35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>
      <alignment horizontal="right"/>
    </xf>
    <xf numFmtId="0" fontId="7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/>
    </xf>
    <xf numFmtId="0" fontId="14" fillId="2" borderId="0" xfId="0" applyFont="1" applyFill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6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0" fontId="36" fillId="0" borderId="0" xfId="0" applyFont="1" applyAlignment="1"/>
    <xf numFmtId="0" fontId="26" fillId="0" borderId="0" xfId="0" applyFont="1" applyAlignment="1">
      <alignment horizont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1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2" xfId="1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opLeftCell="A135" workbookViewId="0">
      <selection activeCell="K116" sqref="K116"/>
    </sheetView>
  </sheetViews>
  <sheetFormatPr defaultRowHeight="12.75"/>
  <cols>
    <col min="1" max="1" width="20.42578125" style="142" customWidth="1"/>
    <col min="2" max="2" width="51.28515625" style="14" customWidth="1"/>
    <col min="3" max="3" width="10.28515625" style="14" customWidth="1"/>
    <col min="4" max="4" width="9.140625" style="14"/>
    <col min="5" max="6" width="9.28515625" style="14" customWidth="1"/>
  </cols>
  <sheetData>
    <row r="1" spans="1:6" hidden="1"/>
    <row r="3" spans="1:6" ht="22.5" customHeight="1">
      <c r="A3" s="143"/>
      <c r="B3" s="30"/>
      <c r="C3" s="333" t="s">
        <v>771</v>
      </c>
      <c r="D3" s="333"/>
      <c r="E3" s="333"/>
      <c r="F3" s="333"/>
    </row>
    <row r="4" spans="1:6" ht="45" customHeight="1">
      <c r="A4" s="144"/>
      <c r="B4" s="343" t="s">
        <v>986</v>
      </c>
      <c r="C4" s="344"/>
      <c r="D4" s="344"/>
      <c r="E4" s="344"/>
      <c r="F4" s="344"/>
    </row>
    <row r="5" spans="1:6" ht="24.75" hidden="1" customHeight="1">
      <c r="A5" s="143"/>
      <c r="B5" s="23"/>
      <c r="C5" s="345"/>
      <c r="D5" s="346"/>
      <c r="E5" s="346"/>
      <c r="F5" s="346"/>
    </row>
    <row r="6" spans="1:6" ht="42" customHeight="1">
      <c r="A6" s="334" t="s">
        <v>1060</v>
      </c>
      <c r="B6" s="335"/>
      <c r="C6" s="335"/>
      <c r="D6" s="335"/>
      <c r="E6" s="335"/>
      <c r="F6" s="335"/>
    </row>
    <row r="7" spans="1:6" ht="16.5" customHeight="1">
      <c r="A7" s="145"/>
      <c r="B7" s="32"/>
      <c r="C7" s="32"/>
      <c r="D7" s="32"/>
      <c r="E7" s="32"/>
      <c r="F7" s="32"/>
    </row>
    <row r="8" spans="1:6" ht="22.5" customHeight="1">
      <c r="A8" s="336" t="s">
        <v>525</v>
      </c>
      <c r="B8" s="339" t="s">
        <v>462</v>
      </c>
      <c r="C8" s="340" t="s">
        <v>264</v>
      </c>
      <c r="D8" s="341"/>
      <c r="E8" s="341"/>
      <c r="F8" s="342"/>
    </row>
    <row r="9" spans="1:6" ht="12.75" customHeight="1">
      <c r="A9" s="337"/>
      <c r="B9" s="339"/>
      <c r="C9" s="339" t="s">
        <v>265</v>
      </c>
      <c r="D9" s="339" t="s">
        <v>266</v>
      </c>
      <c r="E9" s="339"/>
      <c r="F9" s="339"/>
    </row>
    <row r="10" spans="1:6" ht="38.25" customHeight="1">
      <c r="A10" s="338"/>
      <c r="B10" s="339"/>
      <c r="C10" s="339"/>
      <c r="D10" s="21" t="s">
        <v>267</v>
      </c>
      <c r="E10" s="21" t="s">
        <v>66</v>
      </c>
      <c r="F10" s="21" t="s">
        <v>67</v>
      </c>
    </row>
    <row r="11" spans="1:6" ht="19.5" customHeight="1">
      <c r="A11" s="146" t="s">
        <v>227</v>
      </c>
      <c r="B11" s="6" t="s">
        <v>68</v>
      </c>
      <c r="C11" s="58"/>
      <c r="D11" s="58"/>
      <c r="E11" s="58"/>
      <c r="F11" s="58"/>
    </row>
    <row r="12" spans="1:6" ht="25.5" customHeight="1">
      <c r="A12" s="147" t="s">
        <v>224</v>
      </c>
      <c r="B12" s="5" t="s">
        <v>110</v>
      </c>
      <c r="C12" s="1">
        <v>48</v>
      </c>
      <c r="D12" s="1">
        <v>48</v>
      </c>
      <c r="E12" s="58"/>
      <c r="F12" s="58"/>
    </row>
    <row r="13" spans="1:6" ht="30.75" customHeight="1">
      <c r="A13" s="147" t="s">
        <v>224</v>
      </c>
      <c r="B13" s="5" t="s">
        <v>69</v>
      </c>
      <c r="C13" s="1">
        <v>48</v>
      </c>
      <c r="D13" s="136">
        <v>38</v>
      </c>
      <c r="E13" s="136">
        <v>10</v>
      </c>
      <c r="F13" s="136"/>
    </row>
    <row r="14" spans="1:6" ht="24.75" customHeight="1">
      <c r="A14" s="147" t="s">
        <v>224</v>
      </c>
      <c r="B14" s="5" t="s">
        <v>70</v>
      </c>
      <c r="C14" s="1">
        <v>48</v>
      </c>
      <c r="D14" s="136">
        <v>46</v>
      </c>
      <c r="E14" s="136"/>
      <c r="F14" s="136">
        <v>2</v>
      </c>
    </row>
    <row r="15" spans="1:6" ht="31.5" customHeight="1">
      <c r="A15" s="146" t="s">
        <v>498</v>
      </c>
      <c r="B15" s="6" t="s">
        <v>71</v>
      </c>
      <c r="C15" s="58"/>
      <c r="D15" s="137"/>
      <c r="E15" s="137"/>
      <c r="F15" s="137"/>
    </row>
    <row r="16" spans="1:6" ht="27" customHeight="1">
      <c r="A16" s="2" t="s">
        <v>168</v>
      </c>
      <c r="B16" s="5" t="s">
        <v>318</v>
      </c>
      <c r="C16" s="1"/>
      <c r="D16" s="136"/>
      <c r="E16" s="136"/>
      <c r="F16" s="136"/>
    </row>
    <row r="17" spans="1:6" ht="37.5" customHeight="1">
      <c r="A17" s="2" t="s">
        <v>363</v>
      </c>
      <c r="B17" s="5" t="s">
        <v>657</v>
      </c>
      <c r="C17" s="1">
        <v>90</v>
      </c>
      <c r="D17" s="136">
        <v>70</v>
      </c>
      <c r="E17" s="136" t="s">
        <v>375</v>
      </c>
      <c r="F17" s="136">
        <v>20</v>
      </c>
    </row>
    <row r="18" spans="1:6" ht="35.25" customHeight="1">
      <c r="A18" s="2" t="s">
        <v>363</v>
      </c>
      <c r="B18" s="5" t="s">
        <v>658</v>
      </c>
      <c r="C18" s="1">
        <v>90</v>
      </c>
      <c r="D18" s="136">
        <v>70</v>
      </c>
      <c r="E18" s="136">
        <v>20</v>
      </c>
      <c r="F18" s="136" t="s">
        <v>375</v>
      </c>
    </row>
    <row r="19" spans="1:6" ht="48" customHeight="1">
      <c r="A19" s="2" t="s">
        <v>772</v>
      </c>
      <c r="B19" s="5" t="s">
        <v>773</v>
      </c>
      <c r="C19" s="1">
        <v>90</v>
      </c>
      <c r="D19" s="136">
        <v>70</v>
      </c>
      <c r="E19" s="136" t="s">
        <v>375</v>
      </c>
      <c r="F19" s="136">
        <v>20</v>
      </c>
    </row>
    <row r="20" spans="1:6" ht="48" customHeight="1">
      <c r="A20" s="2" t="s">
        <v>772</v>
      </c>
      <c r="B20" s="5" t="s">
        <v>774</v>
      </c>
      <c r="C20" s="1">
        <v>90</v>
      </c>
      <c r="D20" s="136">
        <v>70</v>
      </c>
      <c r="E20" s="136">
        <v>20</v>
      </c>
      <c r="F20" s="136" t="s">
        <v>375</v>
      </c>
    </row>
    <row r="21" spans="1:6" ht="41.25" customHeight="1">
      <c r="A21" s="2" t="s">
        <v>169</v>
      </c>
      <c r="B21" s="5" t="s">
        <v>121</v>
      </c>
      <c r="C21" s="1"/>
      <c r="D21" s="136"/>
      <c r="E21" s="136"/>
      <c r="F21" s="136"/>
    </row>
    <row r="22" spans="1:6" ht="47.25" customHeight="1">
      <c r="A22" s="2" t="s">
        <v>364</v>
      </c>
      <c r="B22" s="5" t="s">
        <v>659</v>
      </c>
      <c r="C22" s="1">
        <v>90</v>
      </c>
      <c r="D22" s="136">
        <v>70</v>
      </c>
      <c r="E22" s="136" t="s">
        <v>375</v>
      </c>
      <c r="F22" s="136">
        <v>20</v>
      </c>
    </row>
    <row r="23" spans="1:6" ht="51" customHeight="1">
      <c r="A23" s="2" t="s">
        <v>364</v>
      </c>
      <c r="B23" s="5" t="s">
        <v>660</v>
      </c>
      <c r="C23" s="1">
        <v>90</v>
      </c>
      <c r="D23" s="136">
        <v>70</v>
      </c>
      <c r="E23" s="136">
        <v>20</v>
      </c>
      <c r="F23" s="136" t="s">
        <v>375</v>
      </c>
    </row>
    <row r="24" spans="1:6" ht="59.25" customHeight="1">
      <c r="A24" s="2" t="s">
        <v>775</v>
      </c>
      <c r="B24" s="5" t="s">
        <v>776</v>
      </c>
      <c r="C24" s="1">
        <v>90</v>
      </c>
      <c r="D24" s="136">
        <v>70</v>
      </c>
      <c r="E24" s="136" t="s">
        <v>375</v>
      </c>
      <c r="F24" s="136">
        <v>20</v>
      </c>
    </row>
    <row r="25" spans="1:6" ht="64.5" customHeight="1">
      <c r="A25" s="2" t="s">
        <v>775</v>
      </c>
      <c r="B25" s="5" t="s">
        <v>777</v>
      </c>
      <c r="C25" s="1">
        <v>90</v>
      </c>
      <c r="D25" s="136">
        <v>70</v>
      </c>
      <c r="E25" s="136">
        <v>20</v>
      </c>
      <c r="F25" s="136" t="s">
        <v>375</v>
      </c>
    </row>
    <row r="26" spans="1:6" ht="25.5" customHeight="1">
      <c r="A26" s="147" t="s">
        <v>466</v>
      </c>
      <c r="B26" s="5" t="s">
        <v>299</v>
      </c>
      <c r="C26" s="1"/>
      <c r="D26" s="136"/>
      <c r="E26" s="136"/>
      <c r="F26" s="136"/>
    </row>
    <row r="27" spans="1:6" ht="29.25" customHeight="1">
      <c r="A27" s="2" t="s">
        <v>365</v>
      </c>
      <c r="B27" s="5" t="s">
        <v>299</v>
      </c>
      <c r="C27" s="1">
        <v>100</v>
      </c>
      <c r="D27" s="136">
        <v>100</v>
      </c>
      <c r="E27" s="136" t="s">
        <v>375</v>
      </c>
      <c r="F27" s="136" t="s">
        <v>375</v>
      </c>
    </row>
    <row r="28" spans="1:6" ht="36" customHeight="1">
      <c r="A28" s="2" t="s">
        <v>778</v>
      </c>
      <c r="B28" s="5" t="s">
        <v>779</v>
      </c>
      <c r="C28" s="1">
        <v>90</v>
      </c>
      <c r="D28" s="136">
        <v>90</v>
      </c>
      <c r="E28" s="136" t="s">
        <v>375</v>
      </c>
      <c r="F28" s="136" t="s">
        <v>375</v>
      </c>
    </row>
    <row r="29" spans="1:6" ht="29.25" customHeight="1">
      <c r="A29" s="147" t="s">
        <v>376</v>
      </c>
      <c r="B29" s="5" t="s">
        <v>30</v>
      </c>
      <c r="C29" s="1"/>
      <c r="D29" s="136"/>
      <c r="E29" s="136"/>
      <c r="F29" s="136"/>
    </row>
    <row r="30" spans="1:6" ht="31.5" customHeight="1">
      <c r="A30" s="2" t="s">
        <v>366</v>
      </c>
      <c r="B30" s="5" t="s">
        <v>780</v>
      </c>
      <c r="C30" s="1">
        <v>100</v>
      </c>
      <c r="D30" s="136">
        <v>100</v>
      </c>
      <c r="E30" s="136" t="s">
        <v>375</v>
      </c>
      <c r="F30" s="136" t="s">
        <v>375</v>
      </c>
    </row>
    <row r="31" spans="1:6" ht="39" customHeight="1">
      <c r="A31" s="2" t="s">
        <v>366</v>
      </c>
      <c r="B31" s="5" t="s">
        <v>781</v>
      </c>
      <c r="C31" s="1">
        <v>100</v>
      </c>
      <c r="D31" s="136">
        <v>70</v>
      </c>
      <c r="E31" s="136" t="s">
        <v>375</v>
      </c>
      <c r="F31" s="136">
        <v>30</v>
      </c>
    </row>
    <row r="32" spans="1:6" ht="35.25" customHeight="1">
      <c r="A32" s="2" t="s">
        <v>366</v>
      </c>
      <c r="B32" s="5" t="s">
        <v>782</v>
      </c>
      <c r="C32" s="1">
        <v>100</v>
      </c>
      <c r="D32" s="136">
        <v>50</v>
      </c>
      <c r="E32" s="136">
        <v>50</v>
      </c>
      <c r="F32" s="136" t="s">
        <v>375</v>
      </c>
    </row>
    <row r="33" spans="1:6" ht="44.25" customHeight="1">
      <c r="A33" s="2" t="s">
        <v>783</v>
      </c>
      <c r="B33" s="5" t="s">
        <v>784</v>
      </c>
      <c r="C33" s="1">
        <v>60</v>
      </c>
      <c r="D33" s="136">
        <v>30</v>
      </c>
      <c r="E33" s="136" t="s">
        <v>375</v>
      </c>
      <c r="F33" s="136">
        <v>30</v>
      </c>
    </row>
    <row r="34" spans="1:6" ht="43.5" customHeight="1">
      <c r="A34" s="2" t="s">
        <v>783</v>
      </c>
      <c r="B34" s="5" t="s">
        <v>785</v>
      </c>
      <c r="C34" s="1">
        <v>60</v>
      </c>
      <c r="D34" s="136">
        <v>30</v>
      </c>
      <c r="E34" s="136">
        <v>30</v>
      </c>
      <c r="F34" s="136" t="s">
        <v>375</v>
      </c>
    </row>
    <row r="35" spans="1:6" ht="42" customHeight="1">
      <c r="A35" s="148" t="s">
        <v>308</v>
      </c>
      <c r="B35" s="17" t="s">
        <v>309</v>
      </c>
      <c r="C35" s="1">
        <v>100</v>
      </c>
      <c r="D35" s="136">
        <v>100</v>
      </c>
      <c r="E35" s="136" t="s">
        <v>375</v>
      </c>
      <c r="F35" s="136" t="s">
        <v>375</v>
      </c>
    </row>
    <row r="36" spans="1:6" ht="21.75" customHeight="1">
      <c r="A36" s="146" t="s">
        <v>377</v>
      </c>
      <c r="B36" s="6" t="s">
        <v>72</v>
      </c>
      <c r="C36" s="58"/>
      <c r="D36" s="136"/>
      <c r="E36" s="136"/>
      <c r="F36" s="136"/>
    </row>
    <row r="37" spans="1:6" ht="40.5" customHeight="1">
      <c r="A37" s="147" t="s">
        <v>378</v>
      </c>
      <c r="B37" s="5" t="s">
        <v>379</v>
      </c>
      <c r="C37" s="1">
        <v>100</v>
      </c>
      <c r="D37" s="136">
        <v>100</v>
      </c>
      <c r="E37" s="136" t="s">
        <v>375</v>
      </c>
      <c r="F37" s="136" t="s">
        <v>375</v>
      </c>
    </row>
    <row r="38" spans="1:6" ht="46.5" customHeight="1">
      <c r="A38" s="147" t="s">
        <v>380</v>
      </c>
      <c r="B38" s="5" t="s">
        <v>73</v>
      </c>
      <c r="C38" s="1">
        <v>100</v>
      </c>
      <c r="D38" s="136" t="s">
        <v>375</v>
      </c>
      <c r="E38" s="136" t="s">
        <v>375</v>
      </c>
      <c r="F38" s="136">
        <v>100</v>
      </c>
    </row>
    <row r="39" spans="1:6" ht="42" customHeight="1">
      <c r="A39" s="147" t="s">
        <v>48</v>
      </c>
      <c r="B39" s="5" t="s">
        <v>74</v>
      </c>
      <c r="C39" s="1">
        <v>100</v>
      </c>
      <c r="D39" s="136" t="s">
        <v>375</v>
      </c>
      <c r="E39" s="136">
        <v>100</v>
      </c>
      <c r="F39" s="136" t="s">
        <v>375</v>
      </c>
    </row>
    <row r="40" spans="1:6" ht="28.5" customHeight="1">
      <c r="A40" s="149" t="s">
        <v>91</v>
      </c>
      <c r="B40" s="19" t="s">
        <v>92</v>
      </c>
      <c r="C40" s="1">
        <v>30</v>
      </c>
      <c r="D40" s="136">
        <v>30</v>
      </c>
      <c r="E40" s="136" t="s">
        <v>375</v>
      </c>
      <c r="F40" s="136" t="s">
        <v>375</v>
      </c>
    </row>
    <row r="41" spans="1:6" ht="45.75" customHeight="1">
      <c r="A41" s="149" t="s">
        <v>93</v>
      </c>
      <c r="B41" s="13" t="s">
        <v>94</v>
      </c>
      <c r="C41" s="1">
        <v>30</v>
      </c>
      <c r="D41" s="136">
        <v>30</v>
      </c>
      <c r="E41" s="136" t="s">
        <v>375</v>
      </c>
      <c r="F41" s="136" t="s">
        <v>375</v>
      </c>
    </row>
    <row r="42" spans="1:6" ht="39" customHeight="1">
      <c r="A42" s="149" t="s">
        <v>95</v>
      </c>
      <c r="B42" s="13" t="s">
        <v>96</v>
      </c>
      <c r="C42" s="1">
        <v>30</v>
      </c>
      <c r="D42" s="136">
        <v>30</v>
      </c>
      <c r="E42" s="136" t="s">
        <v>375</v>
      </c>
      <c r="F42" s="136" t="s">
        <v>375</v>
      </c>
    </row>
    <row r="43" spans="1:6" ht="43.5" customHeight="1">
      <c r="A43" s="150" t="s">
        <v>75</v>
      </c>
      <c r="B43" s="22" t="s">
        <v>76</v>
      </c>
      <c r="C43" s="1">
        <v>100</v>
      </c>
      <c r="D43" s="136">
        <v>100</v>
      </c>
      <c r="E43" s="136" t="s">
        <v>375</v>
      </c>
      <c r="F43" s="136" t="s">
        <v>375</v>
      </c>
    </row>
    <row r="44" spans="1:6" ht="41.25" customHeight="1">
      <c r="A44" s="2" t="s">
        <v>77</v>
      </c>
      <c r="B44" s="5" t="s">
        <v>78</v>
      </c>
      <c r="C44" s="1">
        <v>100</v>
      </c>
      <c r="D44" s="136" t="s">
        <v>375</v>
      </c>
      <c r="E44" s="136" t="s">
        <v>375</v>
      </c>
      <c r="F44" s="136">
        <v>100</v>
      </c>
    </row>
    <row r="45" spans="1:6" ht="26.25" customHeight="1">
      <c r="A45" s="2" t="s">
        <v>79</v>
      </c>
      <c r="B45" s="5" t="s">
        <v>80</v>
      </c>
      <c r="C45" s="1">
        <v>100</v>
      </c>
      <c r="D45" s="136" t="s">
        <v>375</v>
      </c>
      <c r="E45" s="136">
        <v>100</v>
      </c>
      <c r="F45" s="136" t="s">
        <v>375</v>
      </c>
    </row>
    <row r="46" spans="1:6" ht="46.5" customHeight="1">
      <c r="A46" s="2" t="s">
        <v>81</v>
      </c>
      <c r="B46" s="5" t="s">
        <v>82</v>
      </c>
      <c r="C46" s="1">
        <v>100</v>
      </c>
      <c r="D46" s="136">
        <v>100</v>
      </c>
      <c r="E46" s="136" t="s">
        <v>375</v>
      </c>
      <c r="F46" s="136" t="s">
        <v>375</v>
      </c>
    </row>
    <row r="47" spans="1:6" ht="44.25" customHeight="1">
      <c r="A47" s="2" t="s">
        <v>83</v>
      </c>
      <c r="B47" s="5" t="s">
        <v>84</v>
      </c>
      <c r="C47" s="1">
        <v>100</v>
      </c>
      <c r="D47" s="136" t="s">
        <v>375</v>
      </c>
      <c r="E47" s="136" t="s">
        <v>375</v>
      </c>
      <c r="F47" s="136">
        <v>100</v>
      </c>
    </row>
    <row r="48" spans="1:6" ht="41.25" customHeight="1">
      <c r="A48" s="2" t="s">
        <v>85</v>
      </c>
      <c r="B48" s="5" t="s">
        <v>86</v>
      </c>
      <c r="C48" s="1">
        <v>100</v>
      </c>
      <c r="D48" s="136" t="s">
        <v>375</v>
      </c>
      <c r="E48" s="136">
        <v>100</v>
      </c>
      <c r="F48" s="136" t="s">
        <v>375</v>
      </c>
    </row>
    <row r="49" spans="1:6" ht="32.25" customHeight="1">
      <c r="A49" s="151" t="s">
        <v>499</v>
      </c>
      <c r="B49" s="6" t="s">
        <v>87</v>
      </c>
      <c r="C49" s="58"/>
      <c r="D49" s="138"/>
      <c r="E49" s="138"/>
      <c r="F49" s="138"/>
    </row>
    <row r="50" spans="1:6" ht="45" customHeight="1">
      <c r="A50" s="152" t="s">
        <v>226</v>
      </c>
      <c r="B50" s="5" t="s">
        <v>97</v>
      </c>
      <c r="C50" s="1">
        <v>100</v>
      </c>
      <c r="D50" s="136">
        <v>100</v>
      </c>
      <c r="E50" s="136" t="s">
        <v>375</v>
      </c>
      <c r="F50" s="136" t="s">
        <v>375</v>
      </c>
    </row>
    <row r="51" spans="1:6" ht="54.75" customHeight="1">
      <c r="A51" s="152" t="s">
        <v>204</v>
      </c>
      <c r="B51" s="18" t="s">
        <v>98</v>
      </c>
      <c r="C51" s="1">
        <v>100</v>
      </c>
      <c r="D51" s="136">
        <v>100</v>
      </c>
      <c r="E51" s="136" t="s">
        <v>375</v>
      </c>
      <c r="F51" s="136" t="s">
        <v>375</v>
      </c>
    </row>
    <row r="52" spans="1:6" ht="60" customHeight="1">
      <c r="A52" s="152" t="s">
        <v>204</v>
      </c>
      <c r="B52" s="18" t="s">
        <v>98</v>
      </c>
      <c r="C52" s="1">
        <v>100</v>
      </c>
      <c r="D52" s="136" t="s">
        <v>375</v>
      </c>
      <c r="E52" s="136">
        <v>100</v>
      </c>
      <c r="F52" s="136" t="s">
        <v>375</v>
      </c>
    </row>
    <row r="53" spans="1:6" ht="64.5" customHeight="1">
      <c r="A53" s="152" t="s">
        <v>204</v>
      </c>
      <c r="B53" s="18" t="s">
        <v>98</v>
      </c>
      <c r="C53" s="1">
        <v>100</v>
      </c>
      <c r="D53" s="136" t="s">
        <v>375</v>
      </c>
      <c r="E53" s="136" t="s">
        <v>375</v>
      </c>
      <c r="F53" s="136">
        <v>100</v>
      </c>
    </row>
    <row r="54" spans="1:6" ht="58.5" customHeight="1">
      <c r="A54" s="2" t="s">
        <v>99</v>
      </c>
      <c r="B54" s="5" t="s">
        <v>100</v>
      </c>
      <c r="C54" s="1">
        <v>50</v>
      </c>
      <c r="D54" s="136">
        <v>50</v>
      </c>
      <c r="E54" s="136" t="s">
        <v>375</v>
      </c>
      <c r="F54" s="136" t="s">
        <v>375</v>
      </c>
    </row>
    <row r="55" spans="1:6" ht="41.25" customHeight="1">
      <c r="A55" s="152" t="s">
        <v>232</v>
      </c>
      <c r="B55" s="5" t="s">
        <v>231</v>
      </c>
      <c r="C55" s="1">
        <v>100</v>
      </c>
      <c r="D55" s="136">
        <v>100</v>
      </c>
      <c r="E55" s="139" t="s">
        <v>375</v>
      </c>
      <c r="F55" s="139" t="s">
        <v>375</v>
      </c>
    </row>
    <row r="56" spans="1:6" ht="76.5" customHeight="1">
      <c r="A56" s="152" t="s">
        <v>201</v>
      </c>
      <c r="B56" s="5" t="s">
        <v>446</v>
      </c>
      <c r="C56" s="1">
        <v>100</v>
      </c>
      <c r="D56" s="136">
        <v>100</v>
      </c>
      <c r="E56" s="139" t="s">
        <v>375</v>
      </c>
      <c r="F56" s="139" t="s">
        <v>375</v>
      </c>
    </row>
    <row r="57" spans="1:6" ht="69.75" customHeight="1">
      <c r="A57" s="152" t="s">
        <v>368</v>
      </c>
      <c r="B57" s="5" t="s">
        <v>369</v>
      </c>
      <c r="C57" s="1">
        <v>100</v>
      </c>
      <c r="D57" s="136" t="s">
        <v>375</v>
      </c>
      <c r="E57" s="136">
        <v>100</v>
      </c>
      <c r="F57" s="136" t="s">
        <v>375</v>
      </c>
    </row>
    <row r="58" spans="1:6" ht="68.25" customHeight="1">
      <c r="A58" s="152" t="s">
        <v>368</v>
      </c>
      <c r="B58" s="5" t="s">
        <v>369</v>
      </c>
      <c r="C58" s="1">
        <v>100</v>
      </c>
      <c r="D58" s="136" t="s">
        <v>375</v>
      </c>
      <c r="E58" s="136" t="s">
        <v>375</v>
      </c>
      <c r="F58" s="136">
        <v>100</v>
      </c>
    </row>
    <row r="59" spans="1:6" ht="44.25" hidden="1" customHeight="1">
      <c r="A59" s="151" t="s">
        <v>262</v>
      </c>
      <c r="B59" s="6" t="s">
        <v>101</v>
      </c>
      <c r="C59" s="140"/>
      <c r="D59" s="141"/>
      <c r="E59" s="141"/>
      <c r="F59" s="141"/>
    </row>
    <row r="60" spans="1:6" ht="41.25" hidden="1" customHeight="1">
      <c r="A60" s="152" t="s">
        <v>370</v>
      </c>
      <c r="B60" s="5" t="s">
        <v>371</v>
      </c>
      <c r="C60" s="1">
        <v>100</v>
      </c>
      <c r="D60" s="136">
        <v>100</v>
      </c>
      <c r="E60" s="136" t="s">
        <v>375</v>
      </c>
      <c r="F60" s="136" t="s">
        <v>375</v>
      </c>
    </row>
    <row r="61" spans="1:6" ht="33" hidden="1" customHeight="1">
      <c r="A61" s="152" t="s">
        <v>372</v>
      </c>
      <c r="B61" s="5" t="s">
        <v>373</v>
      </c>
      <c r="C61" s="1">
        <v>100</v>
      </c>
      <c r="D61" s="136">
        <v>100</v>
      </c>
      <c r="E61" s="136" t="s">
        <v>375</v>
      </c>
      <c r="F61" s="136" t="s">
        <v>375</v>
      </c>
    </row>
    <row r="62" spans="1:6" ht="40.5" hidden="1" customHeight="1">
      <c r="A62" s="152" t="s">
        <v>102</v>
      </c>
      <c r="B62" s="5" t="s">
        <v>382</v>
      </c>
      <c r="C62" s="1">
        <v>100</v>
      </c>
      <c r="D62" s="136">
        <v>100</v>
      </c>
      <c r="E62" s="136" t="s">
        <v>375</v>
      </c>
      <c r="F62" s="136" t="s">
        <v>375</v>
      </c>
    </row>
    <row r="63" spans="1:6" ht="40.5" hidden="1" customHeight="1">
      <c r="A63" s="152" t="s">
        <v>103</v>
      </c>
      <c r="B63" s="5" t="s">
        <v>104</v>
      </c>
      <c r="C63" s="1">
        <v>100</v>
      </c>
      <c r="D63" s="136" t="s">
        <v>375</v>
      </c>
      <c r="E63" s="136" t="s">
        <v>375</v>
      </c>
      <c r="F63" s="136">
        <v>100</v>
      </c>
    </row>
    <row r="64" spans="1:6" ht="38.25" hidden="1" customHeight="1">
      <c r="A64" s="152" t="s">
        <v>105</v>
      </c>
      <c r="B64" s="5" t="s">
        <v>106</v>
      </c>
      <c r="C64" s="1">
        <v>100</v>
      </c>
      <c r="D64" s="136" t="s">
        <v>375</v>
      </c>
      <c r="E64" s="136">
        <v>100</v>
      </c>
      <c r="F64" s="136" t="s">
        <v>375</v>
      </c>
    </row>
    <row r="65" spans="1:6" ht="42" hidden="1" customHeight="1">
      <c r="A65" s="152" t="s">
        <v>107</v>
      </c>
      <c r="B65" s="5" t="s">
        <v>448</v>
      </c>
      <c r="C65" s="1">
        <v>100</v>
      </c>
      <c r="D65" s="136">
        <v>100</v>
      </c>
      <c r="E65" s="136" t="s">
        <v>375</v>
      </c>
      <c r="F65" s="136" t="s">
        <v>375</v>
      </c>
    </row>
    <row r="66" spans="1:6" ht="51.75" hidden="1" customHeight="1">
      <c r="A66" s="2" t="s">
        <v>209</v>
      </c>
      <c r="B66" s="5" t="s">
        <v>212</v>
      </c>
      <c r="C66" s="1">
        <v>100</v>
      </c>
      <c r="D66" s="136">
        <v>100</v>
      </c>
      <c r="E66" s="136" t="s">
        <v>375</v>
      </c>
      <c r="F66" s="136" t="s">
        <v>375</v>
      </c>
    </row>
    <row r="67" spans="1:6" ht="38.25" hidden="1" customHeight="1">
      <c r="A67" s="2" t="s">
        <v>213</v>
      </c>
      <c r="B67" s="5" t="s">
        <v>450</v>
      </c>
      <c r="C67" s="1">
        <v>100</v>
      </c>
      <c r="D67" s="136">
        <v>100</v>
      </c>
      <c r="E67" s="136" t="s">
        <v>375</v>
      </c>
      <c r="F67" s="136" t="s">
        <v>375</v>
      </c>
    </row>
    <row r="68" spans="1:6" ht="31.5" hidden="1" customHeight="1">
      <c r="A68" s="2" t="s">
        <v>214</v>
      </c>
      <c r="B68" s="5" t="s">
        <v>202</v>
      </c>
      <c r="C68" s="1">
        <v>100</v>
      </c>
      <c r="D68" s="136">
        <v>100</v>
      </c>
      <c r="E68" s="136" t="s">
        <v>375</v>
      </c>
      <c r="F68" s="136" t="s">
        <v>375</v>
      </c>
    </row>
    <row r="69" spans="1:6" ht="54.75" customHeight="1">
      <c r="A69" s="151" t="s">
        <v>503</v>
      </c>
      <c r="B69" s="7" t="s">
        <v>1</v>
      </c>
      <c r="C69" s="1"/>
      <c r="D69" s="136"/>
      <c r="E69" s="136"/>
      <c r="F69" s="136"/>
    </row>
    <row r="70" spans="1:6" ht="50.25" customHeight="1">
      <c r="A70" s="152" t="s">
        <v>216</v>
      </c>
      <c r="B70" s="5" t="s">
        <v>217</v>
      </c>
      <c r="C70" s="1">
        <v>100</v>
      </c>
      <c r="D70" s="136">
        <v>100</v>
      </c>
      <c r="E70" s="136" t="s">
        <v>375</v>
      </c>
      <c r="F70" s="136" t="s">
        <v>375</v>
      </c>
    </row>
    <row r="71" spans="1:6" ht="74.25" customHeight="1">
      <c r="A71" s="152" t="s">
        <v>296</v>
      </c>
      <c r="B71" s="33" t="s">
        <v>702</v>
      </c>
      <c r="C71" s="3">
        <v>100</v>
      </c>
      <c r="D71" s="3">
        <v>100</v>
      </c>
      <c r="E71" s="3" t="s">
        <v>375</v>
      </c>
      <c r="F71" s="3" t="s">
        <v>375</v>
      </c>
    </row>
    <row r="72" spans="1:6" ht="69" customHeight="1">
      <c r="A72" s="152" t="s">
        <v>49</v>
      </c>
      <c r="B72" s="18" t="s">
        <v>108</v>
      </c>
      <c r="C72" s="3">
        <v>100</v>
      </c>
      <c r="D72" s="3">
        <v>50</v>
      </c>
      <c r="E72" s="3">
        <v>50</v>
      </c>
      <c r="F72" s="3" t="s">
        <v>375</v>
      </c>
    </row>
    <row r="73" spans="1:6" ht="63.75" customHeight="1">
      <c r="A73" s="152" t="s">
        <v>40</v>
      </c>
      <c r="B73" s="18" t="s">
        <v>454</v>
      </c>
      <c r="C73" s="3">
        <v>100</v>
      </c>
      <c r="D73" s="3">
        <v>100</v>
      </c>
      <c r="E73" s="3" t="s">
        <v>375</v>
      </c>
      <c r="F73" s="3" t="s">
        <v>375</v>
      </c>
    </row>
    <row r="74" spans="1:6" ht="65.25" customHeight="1">
      <c r="A74" s="152" t="s">
        <v>786</v>
      </c>
      <c r="B74" s="18" t="s">
        <v>787</v>
      </c>
      <c r="C74" s="3">
        <v>100</v>
      </c>
      <c r="D74" s="3" t="s">
        <v>375</v>
      </c>
      <c r="E74" s="3" t="s">
        <v>375</v>
      </c>
      <c r="F74" s="3">
        <v>100</v>
      </c>
    </row>
    <row r="75" spans="1:6" ht="63.75" customHeight="1">
      <c r="A75" s="152" t="s">
        <v>50</v>
      </c>
      <c r="B75" s="18" t="s">
        <v>109</v>
      </c>
      <c r="C75" s="3">
        <v>100</v>
      </c>
      <c r="D75" s="3" t="s">
        <v>375</v>
      </c>
      <c r="E75" s="3">
        <v>100</v>
      </c>
      <c r="F75" s="3" t="s">
        <v>375</v>
      </c>
    </row>
    <row r="76" spans="1:6" ht="57.75" customHeight="1">
      <c r="A76" s="152" t="s">
        <v>225</v>
      </c>
      <c r="B76" s="18" t="s">
        <v>235</v>
      </c>
      <c r="C76" s="3">
        <v>100</v>
      </c>
      <c r="D76" s="3">
        <v>100</v>
      </c>
      <c r="E76" s="3" t="s">
        <v>375</v>
      </c>
      <c r="F76" s="3" t="s">
        <v>375</v>
      </c>
    </row>
    <row r="77" spans="1:6" ht="60.75" customHeight="1">
      <c r="A77" s="152" t="s">
        <v>501</v>
      </c>
      <c r="B77" s="18" t="s">
        <v>111</v>
      </c>
      <c r="C77" s="3">
        <v>100</v>
      </c>
      <c r="D77" s="3" t="s">
        <v>375</v>
      </c>
      <c r="E77" s="3" t="s">
        <v>375</v>
      </c>
      <c r="F77" s="3">
        <v>100</v>
      </c>
    </row>
    <row r="78" spans="1:6" ht="60.75" customHeight="1">
      <c r="A78" s="152" t="s">
        <v>51</v>
      </c>
      <c r="B78" s="18" t="s">
        <v>469</v>
      </c>
      <c r="C78" s="3">
        <v>100</v>
      </c>
      <c r="D78" s="3" t="s">
        <v>375</v>
      </c>
      <c r="E78" s="3">
        <v>100</v>
      </c>
      <c r="F78" s="3" t="s">
        <v>375</v>
      </c>
    </row>
    <row r="79" spans="1:6" ht="66.75" customHeight="1">
      <c r="A79" s="152" t="s">
        <v>452</v>
      </c>
      <c r="B79" s="18" t="s">
        <v>502</v>
      </c>
      <c r="C79" s="3">
        <v>100</v>
      </c>
      <c r="D79" s="3">
        <v>100</v>
      </c>
      <c r="E79" s="3" t="s">
        <v>375</v>
      </c>
      <c r="F79" s="3" t="s">
        <v>375</v>
      </c>
    </row>
    <row r="80" spans="1:6" ht="63.75" customHeight="1">
      <c r="A80" s="152" t="s">
        <v>236</v>
      </c>
      <c r="B80" s="18" t="s">
        <v>470</v>
      </c>
      <c r="C80" s="3">
        <v>100</v>
      </c>
      <c r="D80" s="3" t="s">
        <v>375</v>
      </c>
      <c r="E80" s="3" t="s">
        <v>375</v>
      </c>
      <c r="F80" s="3">
        <v>100</v>
      </c>
    </row>
    <row r="81" spans="1:6" ht="66" customHeight="1">
      <c r="A81" s="152" t="s">
        <v>52</v>
      </c>
      <c r="B81" s="18" t="s">
        <v>471</v>
      </c>
      <c r="C81" s="3">
        <v>100</v>
      </c>
      <c r="D81" s="3" t="s">
        <v>375</v>
      </c>
      <c r="E81" s="3">
        <v>100</v>
      </c>
      <c r="F81" s="3" t="s">
        <v>375</v>
      </c>
    </row>
    <row r="82" spans="1:6" ht="33" customHeight="1">
      <c r="A82" s="11" t="s">
        <v>504</v>
      </c>
      <c r="B82" s="6" t="s">
        <v>472</v>
      </c>
      <c r="C82" s="3"/>
      <c r="D82" s="3"/>
      <c r="E82" s="3"/>
      <c r="F82" s="3"/>
    </row>
    <row r="83" spans="1:6" ht="32.25" customHeight="1">
      <c r="A83" s="152" t="s">
        <v>506</v>
      </c>
      <c r="B83" s="18" t="s">
        <v>197</v>
      </c>
      <c r="C83" s="1">
        <v>60</v>
      </c>
      <c r="D83" s="136">
        <v>60</v>
      </c>
      <c r="E83" s="136" t="s">
        <v>375</v>
      </c>
      <c r="F83" s="136" t="s">
        <v>375</v>
      </c>
    </row>
    <row r="84" spans="1:6" ht="33.75" customHeight="1">
      <c r="A84" s="2" t="s">
        <v>31</v>
      </c>
      <c r="B84" s="18" t="s">
        <v>32</v>
      </c>
      <c r="C84" s="1">
        <v>60</v>
      </c>
      <c r="D84" s="136">
        <v>60</v>
      </c>
      <c r="E84" s="136" t="s">
        <v>375</v>
      </c>
      <c r="F84" s="136" t="s">
        <v>375</v>
      </c>
    </row>
    <row r="85" spans="1:6" ht="31.5" customHeight="1">
      <c r="A85" s="2" t="s">
        <v>35</v>
      </c>
      <c r="B85" s="18" t="s">
        <v>36</v>
      </c>
      <c r="C85" s="1">
        <v>60</v>
      </c>
      <c r="D85" s="136">
        <v>60</v>
      </c>
      <c r="E85" s="136" t="s">
        <v>375</v>
      </c>
      <c r="F85" s="136" t="s">
        <v>375</v>
      </c>
    </row>
    <row r="86" spans="1:6" ht="30" customHeight="1">
      <c r="A86" s="2" t="s">
        <v>37</v>
      </c>
      <c r="B86" s="18" t="s">
        <v>38</v>
      </c>
      <c r="C86" s="1">
        <v>60</v>
      </c>
      <c r="D86" s="136">
        <v>60</v>
      </c>
      <c r="E86" s="136" t="s">
        <v>375</v>
      </c>
      <c r="F86" s="136" t="s">
        <v>375</v>
      </c>
    </row>
    <row r="87" spans="1:6" ht="41.25" customHeight="1">
      <c r="A87" s="2" t="s">
        <v>788</v>
      </c>
      <c r="B87" s="5" t="s">
        <v>789</v>
      </c>
      <c r="C87" s="136">
        <v>100</v>
      </c>
      <c r="D87" s="136">
        <v>100</v>
      </c>
      <c r="E87" s="136"/>
      <c r="F87" s="136"/>
    </row>
    <row r="88" spans="1:6" ht="33.75" customHeight="1">
      <c r="A88" s="2" t="s">
        <v>790</v>
      </c>
      <c r="B88" s="5" t="s">
        <v>791</v>
      </c>
      <c r="C88" s="136">
        <v>100</v>
      </c>
      <c r="D88" s="136"/>
      <c r="E88" s="136"/>
      <c r="F88" s="136">
        <v>100</v>
      </c>
    </row>
    <row r="89" spans="1:6" ht="54" customHeight="1">
      <c r="A89" s="2" t="s">
        <v>792</v>
      </c>
      <c r="B89" s="5" t="s">
        <v>793</v>
      </c>
      <c r="C89" s="136">
        <v>100</v>
      </c>
      <c r="D89" s="136"/>
      <c r="E89" s="136">
        <v>100</v>
      </c>
      <c r="F89" s="136"/>
    </row>
    <row r="90" spans="1:6" ht="41.25" customHeight="1">
      <c r="A90" s="11" t="s">
        <v>190</v>
      </c>
      <c r="B90" s="6" t="s">
        <v>170</v>
      </c>
      <c r="C90" s="1"/>
      <c r="D90" s="136"/>
      <c r="E90" s="138"/>
      <c r="F90" s="138"/>
    </row>
    <row r="91" spans="1:6" ht="30.75" customHeight="1">
      <c r="A91" s="2" t="s">
        <v>0</v>
      </c>
      <c r="B91" s="5" t="s">
        <v>171</v>
      </c>
      <c r="C91" s="136">
        <v>100</v>
      </c>
      <c r="D91" s="136">
        <v>100</v>
      </c>
      <c r="E91" s="3" t="s">
        <v>375</v>
      </c>
      <c r="F91" s="3" t="s">
        <v>375</v>
      </c>
    </row>
    <row r="92" spans="1:6" ht="43.5" customHeight="1">
      <c r="A92" s="2" t="s">
        <v>172</v>
      </c>
      <c r="B92" s="5" t="s">
        <v>473</v>
      </c>
      <c r="C92" s="3">
        <v>100</v>
      </c>
      <c r="D92" s="3" t="s">
        <v>375</v>
      </c>
      <c r="E92" s="136" t="s">
        <v>375</v>
      </c>
      <c r="F92" s="136">
        <v>100</v>
      </c>
    </row>
    <row r="93" spans="1:6" ht="42" customHeight="1">
      <c r="A93" s="2" t="s">
        <v>53</v>
      </c>
      <c r="B93" s="5" t="s">
        <v>474</v>
      </c>
      <c r="C93" s="3">
        <v>100</v>
      </c>
      <c r="D93" s="3" t="s">
        <v>375</v>
      </c>
      <c r="E93" s="136">
        <v>100</v>
      </c>
      <c r="F93" s="136" t="s">
        <v>375</v>
      </c>
    </row>
    <row r="94" spans="1:6" ht="39.75" customHeight="1">
      <c r="A94" s="151" t="s">
        <v>507</v>
      </c>
      <c r="B94" s="7" t="s">
        <v>2</v>
      </c>
      <c r="C94" s="1"/>
      <c r="D94" s="136"/>
      <c r="E94" s="138"/>
      <c r="F94" s="138"/>
    </row>
    <row r="95" spans="1:6" ht="64.5" customHeight="1">
      <c r="A95" s="2" t="s">
        <v>191</v>
      </c>
      <c r="B95" s="5" t="s">
        <v>192</v>
      </c>
      <c r="C95" s="3">
        <v>100</v>
      </c>
      <c r="D95" s="3">
        <v>100</v>
      </c>
      <c r="E95" s="3" t="s">
        <v>375</v>
      </c>
      <c r="F95" s="3" t="s">
        <v>375</v>
      </c>
    </row>
    <row r="96" spans="1:6" ht="82.5" customHeight="1">
      <c r="A96" s="2" t="s">
        <v>193</v>
      </c>
      <c r="B96" s="5" t="s">
        <v>174</v>
      </c>
      <c r="C96" s="3">
        <v>100</v>
      </c>
      <c r="D96" s="3">
        <v>100</v>
      </c>
      <c r="E96" s="3" t="s">
        <v>375</v>
      </c>
      <c r="F96" s="3" t="s">
        <v>375</v>
      </c>
    </row>
    <row r="97" spans="1:6" ht="73.5" customHeight="1">
      <c r="A97" s="2" t="s">
        <v>194</v>
      </c>
      <c r="B97" s="5" t="s">
        <v>114</v>
      </c>
      <c r="C97" s="3">
        <v>100</v>
      </c>
      <c r="D97" s="3">
        <v>100</v>
      </c>
      <c r="E97" s="3" t="s">
        <v>375</v>
      </c>
      <c r="F97" s="3" t="s">
        <v>375</v>
      </c>
    </row>
    <row r="98" spans="1:6" ht="80.25" customHeight="1">
      <c r="A98" s="2" t="s">
        <v>115</v>
      </c>
      <c r="B98" s="5" t="s">
        <v>481</v>
      </c>
      <c r="C98" s="3">
        <v>100</v>
      </c>
      <c r="D98" s="3">
        <v>100</v>
      </c>
      <c r="E98" s="3" t="s">
        <v>375</v>
      </c>
      <c r="F98" s="3" t="s">
        <v>375</v>
      </c>
    </row>
    <row r="99" spans="1:6" ht="67.5" customHeight="1">
      <c r="A99" s="2" t="s">
        <v>116</v>
      </c>
      <c r="B99" s="5" t="s">
        <v>475</v>
      </c>
      <c r="C99" s="3">
        <v>100</v>
      </c>
      <c r="D99" s="3" t="s">
        <v>375</v>
      </c>
      <c r="E99" s="3" t="s">
        <v>375</v>
      </c>
      <c r="F99" s="3">
        <v>100</v>
      </c>
    </row>
    <row r="100" spans="1:6" ht="72" customHeight="1">
      <c r="A100" s="2" t="s">
        <v>291</v>
      </c>
      <c r="B100" s="5" t="s">
        <v>476</v>
      </c>
      <c r="C100" s="3">
        <v>100</v>
      </c>
      <c r="D100" s="3" t="s">
        <v>375</v>
      </c>
      <c r="E100" s="3" t="s">
        <v>375</v>
      </c>
      <c r="F100" s="3">
        <v>100</v>
      </c>
    </row>
    <row r="101" spans="1:6" ht="75" customHeight="1">
      <c r="A101" s="2" t="s">
        <v>292</v>
      </c>
      <c r="B101" s="5" t="s">
        <v>477</v>
      </c>
      <c r="C101" s="3">
        <v>100</v>
      </c>
      <c r="D101" s="3" t="s">
        <v>375</v>
      </c>
      <c r="E101" s="3" t="s">
        <v>375</v>
      </c>
      <c r="F101" s="3">
        <v>100</v>
      </c>
    </row>
    <row r="102" spans="1:6" ht="78.75" customHeight="1">
      <c r="A102" s="2" t="s">
        <v>293</v>
      </c>
      <c r="B102" s="5" t="s">
        <v>478</v>
      </c>
      <c r="C102" s="3">
        <v>100</v>
      </c>
      <c r="D102" s="3" t="s">
        <v>375</v>
      </c>
      <c r="E102" s="3" t="s">
        <v>375</v>
      </c>
      <c r="F102" s="3">
        <v>100</v>
      </c>
    </row>
    <row r="103" spans="1:6" ht="87" customHeight="1">
      <c r="A103" s="2" t="s">
        <v>54</v>
      </c>
      <c r="B103" s="5" t="s">
        <v>479</v>
      </c>
      <c r="C103" s="3">
        <v>100</v>
      </c>
      <c r="D103" s="3" t="s">
        <v>375</v>
      </c>
      <c r="E103" s="3">
        <v>100</v>
      </c>
      <c r="F103" s="3" t="s">
        <v>375</v>
      </c>
    </row>
    <row r="104" spans="1:6" ht="72.75" customHeight="1">
      <c r="A104" s="2" t="s">
        <v>55</v>
      </c>
      <c r="B104" s="5" t="s">
        <v>480</v>
      </c>
      <c r="C104" s="3">
        <v>100</v>
      </c>
      <c r="D104" s="3" t="s">
        <v>375</v>
      </c>
      <c r="E104" s="3">
        <v>100</v>
      </c>
      <c r="F104" s="3" t="s">
        <v>375</v>
      </c>
    </row>
    <row r="105" spans="1:6" ht="88.5" customHeight="1">
      <c r="A105" s="2" t="s">
        <v>56</v>
      </c>
      <c r="B105" s="5" t="s">
        <v>126</v>
      </c>
      <c r="C105" s="3">
        <v>100</v>
      </c>
      <c r="D105" s="3" t="s">
        <v>375</v>
      </c>
      <c r="E105" s="3">
        <v>100</v>
      </c>
      <c r="F105" s="3" t="s">
        <v>375</v>
      </c>
    </row>
    <row r="106" spans="1:6" ht="76.5" customHeight="1">
      <c r="A106" s="2" t="s">
        <v>57</v>
      </c>
      <c r="B106" s="5" t="s">
        <v>127</v>
      </c>
      <c r="C106" s="3">
        <v>100</v>
      </c>
      <c r="D106" s="3" t="s">
        <v>375</v>
      </c>
      <c r="E106" s="3">
        <v>100</v>
      </c>
      <c r="F106" s="3" t="s">
        <v>375</v>
      </c>
    </row>
    <row r="107" spans="1:6" ht="51.75" customHeight="1">
      <c r="A107" s="152" t="s">
        <v>522</v>
      </c>
      <c r="B107" s="18" t="s">
        <v>722</v>
      </c>
      <c r="C107" s="3">
        <v>100</v>
      </c>
      <c r="D107" s="3">
        <v>100</v>
      </c>
      <c r="E107" s="3" t="s">
        <v>375</v>
      </c>
      <c r="F107" s="3" t="s">
        <v>375</v>
      </c>
    </row>
    <row r="108" spans="1:6" ht="41.25" customHeight="1">
      <c r="A108" s="152" t="s">
        <v>58</v>
      </c>
      <c r="B108" s="18" t="s">
        <v>128</v>
      </c>
      <c r="C108" s="3">
        <v>100</v>
      </c>
      <c r="D108" s="3">
        <v>50</v>
      </c>
      <c r="E108" s="3">
        <v>50</v>
      </c>
      <c r="F108" s="3" t="s">
        <v>375</v>
      </c>
    </row>
    <row r="109" spans="1:6" ht="53.25" customHeight="1">
      <c r="A109" s="152" t="s">
        <v>233</v>
      </c>
      <c r="B109" s="12" t="s">
        <v>175</v>
      </c>
      <c r="C109" s="3">
        <v>100</v>
      </c>
      <c r="D109" s="3">
        <v>100</v>
      </c>
      <c r="E109" s="3" t="s">
        <v>375</v>
      </c>
      <c r="F109" s="3" t="s">
        <v>375</v>
      </c>
    </row>
    <row r="110" spans="1:6" ht="60" customHeight="1">
      <c r="A110" s="152" t="s">
        <v>294</v>
      </c>
      <c r="B110" s="5" t="s">
        <v>129</v>
      </c>
      <c r="C110" s="3">
        <v>100</v>
      </c>
      <c r="D110" s="3" t="s">
        <v>375</v>
      </c>
      <c r="E110" s="3" t="s">
        <v>375</v>
      </c>
      <c r="F110" s="3">
        <v>100</v>
      </c>
    </row>
    <row r="111" spans="1:6" ht="48" customHeight="1">
      <c r="A111" s="152" t="s">
        <v>59</v>
      </c>
      <c r="B111" s="5" t="s">
        <v>130</v>
      </c>
      <c r="C111" s="3">
        <v>100</v>
      </c>
      <c r="D111" s="3" t="s">
        <v>375</v>
      </c>
      <c r="E111" s="3">
        <v>100</v>
      </c>
      <c r="F111" s="3" t="s">
        <v>375</v>
      </c>
    </row>
    <row r="112" spans="1:6" ht="64.5" customHeight="1">
      <c r="A112" s="152" t="s">
        <v>794</v>
      </c>
      <c r="B112" s="12" t="s">
        <v>795</v>
      </c>
      <c r="C112" s="3">
        <v>50</v>
      </c>
      <c r="D112" s="3">
        <v>50</v>
      </c>
      <c r="E112" s="3"/>
      <c r="F112" s="3"/>
    </row>
    <row r="113" spans="1:6" ht="88.5" customHeight="1">
      <c r="A113" s="152" t="s">
        <v>131</v>
      </c>
      <c r="B113" s="12" t="s">
        <v>132</v>
      </c>
      <c r="C113" s="3">
        <v>50</v>
      </c>
      <c r="D113" s="3">
        <v>50</v>
      </c>
      <c r="E113" s="3" t="s">
        <v>375</v>
      </c>
      <c r="F113" s="3" t="s">
        <v>375</v>
      </c>
    </row>
    <row r="114" spans="1:6" ht="88.5" customHeight="1">
      <c r="A114" s="152" t="s">
        <v>133</v>
      </c>
      <c r="B114" s="12" t="s">
        <v>134</v>
      </c>
      <c r="C114" s="3">
        <v>50</v>
      </c>
      <c r="D114" s="3" t="s">
        <v>375</v>
      </c>
      <c r="E114" s="3" t="s">
        <v>375</v>
      </c>
      <c r="F114" s="3">
        <v>50</v>
      </c>
    </row>
    <row r="115" spans="1:6" ht="86.25" customHeight="1">
      <c r="A115" s="152" t="s">
        <v>135</v>
      </c>
      <c r="B115" s="12" t="s">
        <v>136</v>
      </c>
      <c r="C115" s="3">
        <v>50</v>
      </c>
      <c r="D115" s="3" t="s">
        <v>375</v>
      </c>
      <c r="E115" s="3">
        <v>50</v>
      </c>
      <c r="F115" s="3" t="s">
        <v>375</v>
      </c>
    </row>
    <row r="116" spans="1:6" ht="40.5" customHeight="1">
      <c r="A116" s="151" t="s">
        <v>3</v>
      </c>
      <c r="B116" s="7" t="s">
        <v>4</v>
      </c>
      <c r="C116" s="3"/>
      <c r="D116" s="3"/>
      <c r="E116" s="3"/>
      <c r="F116" s="3"/>
    </row>
    <row r="117" spans="1:6" ht="41.25" customHeight="1">
      <c r="A117" s="153" t="s">
        <v>468</v>
      </c>
      <c r="B117" s="34" t="s">
        <v>451</v>
      </c>
      <c r="C117" s="3">
        <v>100</v>
      </c>
      <c r="D117" s="3">
        <v>100</v>
      </c>
      <c r="E117" s="3" t="s">
        <v>375</v>
      </c>
      <c r="F117" s="3" t="s">
        <v>375</v>
      </c>
    </row>
    <row r="118" spans="1:6" ht="40.5" customHeight="1">
      <c r="A118" s="2" t="s">
        <v>310</v>
      </c>
      <c r="B118" s="5" t="s">
        <v>137</v>
      </c>
      <c r="C118" s="3">
        <v>100</v>
      </c>
      <c r="D118" s="3" t="s">
        <v>375</v>
      </c>
      <c r="E118" s="3" t="s">
        <v>375</v>
      </c>
      <c r="F118" s="3">
        <v>100</v>
      </c>
    </row>
    <row r="119" spans="1:6" ht="40.5" customHeight="1">
      <c r="A119" s="2" t="s">
        <v>60</v>
      </c>
      <c r="B119" s="5" t="s">
        <v>138</v>
      </c>
      <c r="C119" s="3">
        <v>100</v>
      </c>
      <c r="D119" s="3" t="s">
        <v>375</v>
      </c>
      <c r="E119" s="3">
        <v>100</v>
      </c>
      <c r="F119" s="3" t="s">
        <v>375</v>
      </c>
    </row>
    <row r="120" spans="1:6" ht="46.5" customHeight="1">
      <c r="A120" s="151" t="s">
        <v>508</v>
      </c>
      <c r="B120" s="7" t="s">
        <v>796</v>
      </c>
      <c r="C120" s="3"/>
      <c r="D120" s="3"/>
      <c r="E120" s="3"/>
      <c r="F120" s="3"/>
    </row>
    <row r="121" spans="1:6" s="36" customFormat="1" ht="88.5" customHeight="1">
      <c r="A121" s="60" t="s">
        <v>797</v>
      </c>
      <c r="B121" s="35" t="s">
        <v>798</v>
      </c>
      <c r="C121" s="59">
        <v>50</v>
      </c>
      <c r="D121" s="59">
        <v>50</v>
      </c>
      <c r="E121" s="59" t="s">
        <v>375</v>
      </c>
      <c r="F121" s="59" t="s">
        <v>375</v>
      </c>
    </row>
    <row r="122" spans="1:6" s="36" customFormat="1" ht="75.75" customHeight="1">
      <c r="A122" s="60" t="s">
        <v>799</v>
      </c>
      <c r="B122" s="35" t="s">
        <v>800</v>
      </c>
      <c r="C122" s="59">
        <v>50</v>
      </c>
      <c r="D122" s="59">
        <v>50</v>
      </c>
      <c r="E122" s="59" t="s">
        <v>375</v>
      </c>
      <c r="F122" s="59" t="s">
        <v>375</v>
      </c>
    </row>
    <row r="123" spans="1:6" s="36" customFormat="1" ht="63" customHeight="1">
      <c r="A123" s="153" t="s">
        <v>801</v>
      </c>
      <c r="B123" s="35" t="s">
        <v>802</v>
      </c>
      <c r="C123" s="59">
        <v>50</v>
      </c>
      <c r="D123" s="59">
        <v>50</v>
      </c>
      <c r="E123" s="59" t="s">
        <v>375</v>
      </c>
      <c r="F123" s="59" t="s">
        <v>375</v>
      </c>
    </row>
    <row r="124" spans="1:6" s="36" customFormat="1" ht="60" customHeight="1">
      <c r="A124" s="153" t="s">
        <v>803</v>
      </c>
      <c r="B124" s="35" t="s">
        <v>804</v>
      </c>
      <c r="C124" s="59">
        <v>50</v>
      </c>
      <c r="D124" s="59">
        <v>50</v>
      </c>
      <c r="E124" s="59"/>
      <c r="F124" s="59"/>
    </row>
    <row r="125" spans="1:6" s="36" customFormat="1" ht="51.75" customHeight="1">
      <c r="A125" s="60" t="s">
        <v>805</v>
      </c>
      <c r="B125" s="35" t="s">
        <v>806</v>
      </c>
      <c r="C125" s="59">
        <v>100</v>
      </c>
      <c r="D125" s="59">
        <v>100</v>
      </c>
      <c r="E125" s="59" t="s">
        <v>375</v>
      </c>
      <c r="F125" s="59" t="s">
        <v>375</v>
      </c>
    </row>
    <row r="126" spans="1:6" s="36" customFormat="1" ht="41.25" customHeight="1">
      <c r="A126" s="60" t="s">
        <v>807</v>
      </c>
      <c r="B126" s="35" t="s">
        <v>808</v>
      </c>
      <c r="C126" s="59">
        <v>100</v>
      </c>
      <c r="D126" s="59">
        <v>100</v>
      </c>
      <c r="E126" s="59" t="s">
        <v>375</v>
      </c>
      <c r="F126" s="59" t="s">
        <v>375</v>
      </c>
    </row>
    <row r="127" spans="1:6" s="36" customFormat="1" ht="72">
      <c r="A127" s="153" t="s">
        <v>809</v>
      </c>
      <c r="B127" s="35" t="s">
        <v>810</v>
      </c>
      <c r="C127" s="59">
        <v>50</v>
      </c>
      <c r="D127" s="59">
        <v>50</v>
      </c>
      <c r="E127" s="59" t="s">
        <v>375</v>
      </c>
      <c r="F127" s="59" t="s">
        <v>375</v>
      </c>
    </row>
    <row r="128" spans="1:6" s="36" customFormat="1" ht="68.25" customHeight="1">
      <c r="A128" s="153" t="s">
        <v>811</v>
      </c>
      <c r="B128" s="35" t="s">
        <v>825</v>
      </c>
      <c r="C128" s="59">
        <v>50</v>
      </c>
      <c r="D128" s="59">
        <v>50</v>
      </c>
      <c r="E128" s="59" t="s">
        <v>375</v>
      </c>
      <c r="F128" s="59" t="s">
        <v>375</v>
      </c>
    </row>
    <row r="129" spans="1:6" s="36" customFormat="1" ht="76.5" customHeight="1">
      <c r="A129" s="153" t="s">
        <v>812</v>
      </c>
      <c r="B129" s="35" t="s">
        <v>813</v>
      </c>
      <c r="C129" s="59">
        <v>100</v>
      </c>
      <c r="D129" s="59">
        <v>100</v>
      </c>
      <c r="E129" s="59" t="s">
        <v>375</v>
      </c>
      <c r="F129" s="59" t="s">
        <v>375</v>
      </c>
    </row>
    <row r="130" spans="1:6" s="36" customFormat="1" ht="65.25" customHeight="1">
      <c r="A130" s="153" t="s">
        <v>814</v>
      </c>
      <c r="B130" s="35" t="s">
        <v>815</v>
      </c>
      <c r="C130" s="59">
        <v>50</v>
      </c>
      <c r="D130" s="59">
        <v>50</v>
      </c>
      <c r="E130" s="59" t="s">
        <v>375</v>
      </c>
      <c r="F130" s="59" t="s">
        <v>375</v>
      </c>
    </row>
    <row r="131" spans="1:6" s="36" customFormat="1" ht="62.25" customHeight="1">
      <c r="A131" s="60" t="s">
        <v>816</v>
      </c>
      <c r="B131" s="35" t="s">
        <v>817</v>
      </c>
      <c r="C131" s="59">
        <v>50</v>
      </c>
      <c r="D131" s="59">
        <v>50</v>
      </c>
      <c r="E131" s="59" t="s">
        <v>375</v>
      </c>
      <c r="F131" s="59" t="s">
        <v>375</v>
      </c>
    </row>
    <row r="132" spans="1:6" s="36" customFormat="1" ht="63.75" customHeight="1">
      <c r="A132" s="153" t="s">
        <v>818</v>
      </c>
      <c r="B132" s="35" t="s">
        <v>819</v>
      </c>
      <c r="C132" s="59">
        <v>100</v>
      </c>
      <c r="D132" s="59">
        <v>100</v>
      </c>
      <c r="E132" s="59" t="s">
        <v>375</v>
      </c>
      <c r="F132" s="59" t="s">
        <v>375</v>
      </c>
    </row>
    <row r="133" spans="1:6" s="36" customFormat="1" ht="53.25" customHeight="1">
      <c r="A133" s="153" t="s">
        <v>826</v>
      </c>
      <c r="B133" s="35" t="s">
        <v>820</v>
      </c>
      <c r="C133" s="59">
        <v>100</v>
      </c>
      <c r="D133" s="59" t="s">
        <v>375</v>
      </c>
      <c r="E133" s="59" t="s">
        <v>375</v>
      </c>
      <c r="F133" s="59">
        <v>100</v>
      </c>
    </row>
    <row r="134" spans="1:6" s="36" customFormat="1" ht="63.75" customHeight="1">
      <c r="A134" s="153" t="s">
        <v>821</v>
      </c>
      <c r="B134" s="35" t="s">
        <v>822</v>
      </c>
      <c r="C134" s="59">
        <v>100</v>
      </c>
      <c r="D134" s="59" t="s">
        <v>375</v>
      </c>
      <c r="E134" s="59">
        <v>100</v>
      </c>
      <c r="F134" s="59" t="s">
        <v>375</v>
      </c>
    </row>
    <row r="135" spans="1:6" s="36" customFormat="1" ht="63.75" customHeight="1">
      <c r="A135" s="153" t="s">
        <v>877</v>
      </c>
      <c r="B135" s="35" t="s">
        <v>923</v>
      </c>
      <c r="C135" s="59">
        <v>100</v>
      </c>
      <c r="D135" s="59">
        <v>100</v>
      </c>
      <c r="E135" s="59"/>
      <c r="F135" s="59"/>
    </row>
    <row r="136" spans="1:6" s="36" customFormat="1" ht="78" customHeight="1">
      <c r="A136" s="153" t="s">
        <v>823</v>
      </c>
      <c r="B136" s="35" t="s">
        <v>824</v>
      </c>
      <c r="C136" s="59">
        <v>100</v>
      </c>
      <c r="D136" s="59">
        <v>100</v>
      </c>
      <c r="E136" s="59"/>
      <c r="F136" s="59"/>
    </row>
    <row r="137" spans="1:6" s="36" customFormat="1" ht="22.5" customHeight="1">
      <c r="A137" s="154" t="s">
        <v>26</v>
      </c>
      <c r="B137" s="37" t="s">
        <v>27</v>
      </c>
      <c r="C137" s="59"/>
      <c r="D137" s="59"/>
      <c r="E137" s="59"/>
      <c r="F137" s="59"/>
    </row>
    <row r="138" spans="1:6" s="36" customFormat="1" ht="30.75" customHeight="1">
      <c r="A138" s="153" t="s">
        <v>21</v>
      </c>
      <c r="B138" s="35" t="s">
        <v>22</v>
      </c>
      <c r="C138" s="59">
        <v>100</v>
      </c>
      <c r="D138" s="59">
        <v>100</v>
      </c>
      <c r="E138" s="59" t="s">
        <v>375</v>
      </c>
      <c r="F138" s="59" t="s">
        <v>375</v>
      </c>
    </row>
    <row r="139" spans="1:6" s="36" customFormat="1" ht="31.5" customHeight="1">
      <c r="A139" s="153" t="s">
        <v>206</v>
      </c>
      <c r="B139" s="35" t="s">
        <v>139</v>
      </c>
      <c r="C139" s="59">
        <v>100</v>
      </c>
      <c r="D139" s="59" t="s">
        <v>375</v>
      </c>
      <c r="E139" s="59" t="s">
        <v>375</v>
      </c>
      <c r="F139" s="59">
        <v>100</v>
      </c>
    </row>
    <row r="140" spans="1:6" s="36" customFormat="1" ht="31.5" customHeight="1">
      <c r="A140" s="153" t="s">
        <v>61</v>
      </c>
      <c r="B140" s="35" t="s">
        <v>140</v>
      </c>
      <c r="C140" s="59">
        <v>100</v>
      </c>
      <c r="D140" s="59" t="s">
        <v>375</v>
      </c>
      <c r="E140" s="59">
        <v>100</v>
      </c>
      <c r="F140" s="59" t="s">
        <v>375</v>
      </c>
    </row>
    <row r="141" spans="1:6" s="36" customFormat="1" ht="56.25" customHeight="1">
      <c r="A141" s="153" t="s">
        <v>295</v>
      </c>
      <c r="B141" s="35" t="s">
        <v>523</v>
      </c>
      <c r="C141" s="59">
        <v>100</v>
      </c>
      <c r="D141" s="59">
        <v>100</v>
      </c>
      <c r="E141" s="59" t="s">
        <v>375</v>
      </c>
      <c r="F141" s="59" t="s">
        <v>375</v>
      </c>
    </row>
    <row r="142" spans="1:6" s="36" customFormat="1" ht="29.25" customHeight="1">
      <c r="A142" s="153" t="s">
        <v>207</v>
      </c>
      <c r="B142" s="12" t="s">
        <v>208</v>
      </c>
      <c r="C142" s="59">
        <v>100</v>
      </c>
      <c r="D142" s="59">
        <v>100</v>
      </c>
      <c r="E142" s="59" t="s">
        <v>375</v>
      </c>
      <c r="F142" s="59" t="s">
        <v>375</v>
      </c>
    </row>
    <row r="143" spans="1:6" s="36" customFormat="1" ht="33.75" customHeight="1">
      <c r="A143" s="153" t="s">
        <v>28</v>
      </c>
      <c r="B143" s="35" t="s">
        <v>141</v>
      </c>
      <c r="C143" s="59">
        <v>100</v>
      </c>
      <c r="D143" s="59" t="s">
        <v>375</v>
      </c>
      <c r="E143" s="59" t="s">
        <v>375</v>
      </c>
      <c r="F143" s="59">
        <v>100</v>
      </c>
    </row>
    <row r="144" spans="1:6" s="36" customFormat="1" ht="37.5" customHeight="1">
      <c r="A144" s="153" t="s">
        <v>62</v>
      </c>
      <c r="B144" s="35" t="s">
        <v>142</v>
      </c>
      <c r="C144" s="59">
        <v>100</v>
      </c>
      <c r="D144" s="59" t="s">
        <v>375</v>
      </c>
      <c r="E144" s="59">
        <v>100</v>
      </c>
      <c r="F144" s="59" t="s">
        <v>375</v>
      </c>
    </row>
    <row r="145" spans="1:6" s="36" customFormat="1" ht="30" customHeight="1">
      <c r="A145" s="155"/>
      <c r="B145" s="38"/>
      <c r="C145" s="38"/>
      <c r="D145" s="38"/>
      <c r="E145" s="38"/>
      <c r="F145" s="38"/>
    </row>
    <row r="146" spans="1:6">
      <c r="A146" s="156"/>
    </row>
    <row r="147" spans="1:6" ht="27.75" customHeight="1">
      <c r="A147" s="156"/>
    </row>
    <row r="148" spans="1:6" ht="29.25" customHeight="1"/>
    <row r="149" spans="1:6" ht="30.75" customHeight="1">
      <c r="B149" s="31"/>
      <c r="C149" s="31"/>
      <c r="D149" s="31"/>
    </row>
  </sheetData>
  <mergeCells count="9">
    <mergeCell ref="C3:F3"/>
    <mergeCell ref="A6:F6"/>
    <mergeCell ref="A8:A10"/>
    <mergeCell ref="B8:B10"/>
    <mergeCell ref="C8:F8"/>
    <mergeCell ref="C9:C10"/>
    <mergeCell ref="D9:F9"/>
    <mergeCell ref="B4:F4"/>
    <mergeCell ref="C5:F5"/>
  </mergeCells>
  <phoneticPr fontId="4" type="noConversion"/>
  <pageMargins left="0.98425196850393704" right="0" top="0.39370078740157483" bottom="0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G15" sqref="G15"/>
    </sheetView>
  </sheetViews>
  <sheetFormatPr defaultRowHeight="12.75"/>
  <cols>
    <col min="1" max="7" width="20" style="8" customWidth="1"/>
  </cols>
  <sheetData>
    <row r="1" spans="1:7" ht="13.5">
      <c r="G1" s="239"/>
    </row>
    <row r="2" spans="1:7" ht="15.75">
      <c r="A2" s="41"/>
      <c r="B2" s="41"/>
      <c r="C2" s="41"/>
      <c r="D2" s="41"/>
      <c r="E2" s="41"/>
      <c r="F2" s="415" t="s">
        <v>205</v>
      </c>
      <c r="G2" s="415"/>
    </row>
    <row r="3" spans="1:7" ht="51.75" customHeight="1">
      <c r="A3" s="41"/>
      <c r="B3" s="41"/>
      <c r="C3" s="41"/>
      <c r="D3" s="41"/>
      <c r="E3" s="397" t="s">
        <v>1063</v>
      </c>
      <c r="F3" s="397"/>
      <c r="G3" s="397"/>
    </row>
    <row r="4" spans="1:7" ht="19.5" customHeight="1">
      <c r="A4" s="41"/>
      <c r="B4" s="41"/>
      <c r="C4" s="41"/>
      <c r="D4" s="396"/>
      <c r="E4" s="396"/>
      <c r="F4" s="396"/>
      <c r="G4" s="396"/>
    </row>
    <row r="5" spans="1:7" ht="24.75" customHeight="1">
      <c r="A5" s="416" t="s">
        <v>1064</v>
      </c>
      <c r="B5" s="417"/>
      <c r="C5" s="417"/>
      <c r="D5" s="417"/>
      <c r="E5" s="417"/>
      <c r="F5" s="417"/>
      <c r="G5" s="417"/>
    </row>
    <row r="6" spans="1:7" ht="36.75" customHeight="1">
      <c r="A6" s="43"/>
      <c r="B6" s="418" t="s">
        <v>1065</v>
      </c>
      <c r="C6" s="418"/>
      <c r="D6" s="418"/>
      <c r="E6" s="418"/>
      <c r="F6" s="418"/>
      <c r="G6" s="418"/>
    </row>
    <row r="7" spans="1:7" ht="27.75" customHeight="1">
      <c r="A7" s="49"/>
      <c r="B7" s="49"/>
      <c r="C7" s="49"/>
      <c r="D7" s="49"/>
      <c r="E7" s="49"/>
      <c r="F7" s="49"/>
      <c r="G7" s="44" t="s">
        <v>465</v>
      </c>
    </row>
    <row r="8" spans="1:7" ht="72.75" customHeight="1">
      <c r="A8" s="39" t="s">
        <v>830</v>
      </c>
      <c r="B8" s="39" t="s">
        <v>847</v>
      </c>
      <c r="C8" s="39" t="s">
        <v>848</v>
      </c>
      <c r="D8" s="39" t="s">
        <v>849</v>
      </c>
      <c r="E8" s="39" t="s">
        <v>850</v>
      </c>
      <c r="F8" s="39" t="s">
        <v>851</v>
      </c>
      <c r="G8" s="39" t="s">
        <v>853</v>
      </c>
    </row>
    <row r="9" spans="1:7" ht="39" customHeight="1">
      <c r="A9" s="54">
        <v>1</v>
      </c>
      <c r="B9" s="202" t="s">
        <v>852</v>
      </c>
      <c r="C9" s="54" t="s">
        <v>852</v>
      </c>
      <c r="D9" s="54" t="s">
        <v>852</v>
      </c>
      <c r="E9" s="54" t="s">
        <v>852</v>
      </c>
      <c r="F9" s="54" t="s">
        <v>852</v>
      </c>
      <c r="G9" s="54" t="s">
        <v>852</v>
      </c>
    </row>
    <row r="10" spans="1:7" ht="15.75">
      <c r="A10" s="45"/>
      <c r="B10" s="50"/>
      <c r="C10" s="50"/>
      <c r="D10" s="51"/>
      <c r="E10" s="51"/>
      <c r="F10" s="51"/>
      <c r="G10" s="46"/>
    </row>
    <row r="11" spans="1:7" ht="52.5" customHeight="1">
      <c r="A11" s="410" t="s">
        <v>1066</v>
      </c>
      <c r="B11" s="410"/>
      <c r="C11" s="410"/>
      <c r="D11" s="410"/>
      <c r="E11" s="410"/>
      <c r="F11" s="410"/>
      <c r="G11" s="410"/>
    </row>
    <row r="12" spans="1:7" ht="22.5" customHeight="1">
      <c r="A12" s="47"/>
      <c r="B12" s="43"/>
      <c r="C12" s="43"/>
      <c r="D12" s="43"/>
      <c r="E12" s="43"/>
      <c r="F12" s="44" t="s">
        <v>465</v>
      </c>
      <c r="G12" s="48"/>
    </row>
    <row r="13" spans="1:7" ht="23.25" customHeight="1">
      <c r="A13" s="411" t="s">
        <v>980</v>
      </c>
      <c r="B13" s="412"/>
      <c r="C13" s="413"/>
      <c r="D13" s="414"/>
      <c r="E13" s="419" t="s">
        <v>854</v>
      </c>
      <c r="F13" s="420"/>
      <c r="G13" s="421"/>
    </row>
    <row r="14" spans="1:7" ht="25.5" customHeight="1">
      <c r="A14" s="412"/>
      <c r="B14" s="412"/>
      <c r="C14" s="413"/>
      <c r="D14" s="414"/>
      <c r="E14" s="277" t="s">
        <v>949</v>
      </c>
      <c r="F14" s="277" t="s">
        <v>961</v>
      </c>
      <c r="G14" s="203" t="s">
        <v>984</v>
      </c>
    </row>
    <row r="15" spans="1:7" ht="36" customHeight="1">
      <c r="A15" s="411" t="s">
        <v>855</v>
      </c>
      <c r="B15" s="412"/>
      <c r="C15" s="413"/>
      <c r="D15" s="414"/>
      <c r="E15" s="55">
        <v>0</v>
      </c>
      <c r="F15" s="55">
        <v>0</v>
      </c>
      <c r="G15" s="203">
        <v>0</v>
      </c>
    </row>
    <row r="16" spans="1:7" ht="15.75">
      <c r="A16" s="48"/>
      <c r="B16" s="48"/>
      <c r="C16" s="48"/>
      <c r="D16" s="48"/>
      <c r="E16" s="48"/>
      <c r="F16" s="48"/>
      <c r="G16" s="48"/>
    </row>
    <row r="17" spans="1:7" ht="15.75">
      <c r="A17" s="48"/>
      <c r="B17" s="48"/>
      <c r="C17" s="48"/>
      <c r="D17" s="48"/>
      <c r="E17" s="48"/>
      <c r="F17" s="48"/>
      <c r="G17" s="48"/>
    </row>
    <row r="18" spans="1:7" ht="12.75" customHeight="1">
      <c r="A18" s="48"/>
      <c r="B18" s="48"/>
      <c r="C18" s="48"/>
      <c r="D18" s="48"/>
      <c r="E18" s="48"/>
      <c r="F18" s="48"/>
      <c r="G18" s="48"/>
    </row>
    <row r="19" spans="1:7" ht="12.75" customHeight="1">
      <c r="A19" s="16"/>
      <c r="B19" s="40"/>
      <c r="C19" s="16"/>
      <c r="D19" s="16"/>
      <c r="E19" s="16"/>
      <c r="F19" s="16"/>
      <c r="G19" s="16"/>
    </row>
    <row r="20" spans="1:7" ht="15" customHeight="1">
      <c r="A20" s="16"/>
      <c r="B20" s="52"/>
      <c r="C20" s="16"/>
      <c r="D20" s="16"/>
      <c r="E20" s="16"/>
      <c r="F20" s="16"/>
      <c r="G20" s="16"/>
    </row>
    <row r="21" spans="1:7" ht="14.25" customHeight="1">
      <c r="A21" s="16"/>
      <c r="B21" s="16"/>
      <c r="C21" s="16"/>
      <c r="D21" s="16"/>
      <c r="E21" s="16"/>
      <c r="F21" s="16"/>
      <c r="G21" s="16"/>
    </row>
    <row r="22" spans="1:7">
      <c r="A22" s="16"/>
      <c r="B22" s="16"/>
      <c r="C22" s="16"/>
      <c r="D22" s="16"/>
      <c r="E22" s="16"/>
      <c r="F22" s="16"/>
      <c r="G22" s="16"/>
    </row>
    <row r="23" spans="1:7">
      <c r="A23" s="16"/>
      <c r="B23" s="16"/>
      <c r="C23" s="16"/>
      <c r="D23" s="16"/>
      <c r="E23" s="16"/>
      <c r="F23" s="16"/>
      <c r="G23" s="16"/>
    </row>
    <row r="24" spans="1:7">
      <c r="A24" s="16"/>
      <c r="B24" s="16"/>
      <c r="C24" s="16"/>
      <c r="D24" s="16"/>
      <c r="E24" s="16"/>
      <c r="F24" s="16"/>
      <c r="G24" s="16"/>
    </row>
    <row r="25" spans="1:7">
      <c r="A25" s="16"/>
      <c r="B25" s="16"/>
      <c r="C25" s="16"/>
      <c r="D25" s="16"/>
      <c r="E25" s="16"/>
      <c r="F25" s="16"/>
      <c r="G25" s="16"/>
    </row>
    <row r="26" spans="1:7">
      <c r="A26" s="16"/>
      <c r="B26" s="16"/>
      <c r="C26" s="16"/>
      <c r="D26" s="16"/>
      <c r="E26" s="16"/>
      <c r="F26" s="16"/>
      <c r="G26" s="16"/>
    </row>
    <row r="27" spans="1:7">
      <c r="A27" s="16"/>
      <c r="B27" s="16"/>
      <c r="C27" s="16"/>
      <c r="D27" s="16"/>
      <c r="E27" s="16"/>
      <c r="F27" s="16"/>
      <c r="G27" s="16"/>
    </row>
    <row r="28" spans="1:7">
      <c r="A28" s="16"/>
      <c r="B28" s="16"/>
      <c r="C28" s="16"/>
      <c r="D28" s="16"/>
      <c r="E28" s="16"/>
      <c r="F28" s="16"/>
      <c r="G28" s="16"/>
    </row>
    <row r="29" spans="1:7">
      <c r="A29" s="16"/>
      <c r="B29" s="16"/>
      <c r="C29" s="16"/>
      <c r="D29" s="16"/>
      <c r="E29" s="16"/>
      <c r="F29" s="16"/>
      <c r="G29" s="53"/>
    </row>
    <row r="30" spans="1:7">
      <c r="A30" s="16"/>
      <c r="B30" s="16"/>
      <c r="C30" s="16"/>
      <c r="D30" s="16"/>
      <c r="E30" s="16"/>
      <c r="F30" s="16"/>
      <c r="G30" s="16"/>
    </row>
    <row r="31" spans="1:7">
      <c r="A31" s="16"/>
      <c r="B31" s="16"/>
      <c r="C31" s="16"/>
      <c r="D31" s="16"/>
      <c r="E31" s="16"/>
      <c r="F31" s="16"/>
      <c r="G31" s="16"/>
    </row>
    <row r="32" spans="1:7">
      <c r="A32" s="16"/>
      <c r="B32" s="16"/>
      <c r="C32" s="16"/>
      <c r="D32" s="16"/>
      <c r="E32" s="16"/>
      <c r="F32" s="16"/>
      <c r="G32" s="42"/>
    </row>
    <row r="33" spans="1:7">
      <c r="A33" s="16"/>
      <c r="B33" s="16"/>
      <c r="C33" s="16"/>
      <c r="D33" s="16"/>
      <c r="E33" s="16"/>
      <c r="F33" s="16"/>
      <c r="G33" s="16"/>
    </row>
    <row r="34" spans="1:7">
      <c r="A34" s="16"/>
      <c r="B34" s="16"/>
      <c r="C34" s="16"/>
      <c r="D34" s="16"/>
      <c r="E34" s="16"/>
      <c r="F34" s="16"/>
      <c r="G34" s="16"/>
    </row>
    <row r="35" spans="1:7">
      <c r="A35" s="16"/>
      <c r="B35" s="16"/>
      <c r="C35" s="16"/>
      <c r="D35" s="16"/>
      <c r="E35" s="16"/>
      <c r="F35" s="16"/>
      <c r="G35" s="16"/>
    </row>
  </sheetData>
  <mergeCells count="9">
    <mergeCell ref="A11:G11"/>
    <mergeCell ref="A13:D14"/>
    <mergeCell ref="A15:D15"/>
    <mergeCell ref="F2:G2"/>
    <mergeCell ref="E3:G3"/>
    <mergeCell ref="D4:G4"/>
    <mergeCell ref="A5:G5"/>
    <mergeCell ref="B6:G6"/>
    <mergeCell ref="E13:G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1"/>
  <sheetViews>
    <sheetView topLeftCell="A63" workbookViewId="0">
      <selection activeCell="C77" sqref="C77"/>
    </sheetView>
  </sheetViews>
  <sheetFormatPr defaultRowHeight="12.75"/>
  <cols>
    <col min="1" max="1" width="22.42578125" style="247" customWidth="1"/>
    <col min="2" max="2" width="43.140625" style="248" customWidth="1"/>
    <col min="3" max="3" width="13.5703125" style="269" customWidth="1"/>
    <col min="4" max="4" width="13.28515625" style="249" customWidth="1"/>
    <col min="5" max="5" width="14.28515625" style="249" customWidth="1"/>
  </cols>
  <sheetData>
    <row r="1" spans="1:5">
      <c r="C1" s="348"/>
      <c r="D1" s="348"/>
    </row>
    <row r="2" spans="1:5" ht="17.25" customHeight="1">
      <c r="A2" s="357" t="s">
        <v>301</v>
      </c>
      <c r="B2" s="357"/>
      <c r="C2" s="357"/>
      <c r="D2" s="357"/>
      <c r="E2" s="358"/>
    </row>
    <row r="3" spans="1:5" ht="41.25" customHeight="1">
      <c r="B3" s="355" t="s">
        <v>986</v>
      </c>
      <c r="C3" s="355"/>
      <c r="D3" s="355"/>
      <c r="E3" s="356"/>
    </row>
    <row r="4" spans="1:5" ht="9.75" customHeight="1">
      <c r="B4" s="349"/>
      <c r="C4" s="349"/>
      <c r="D4" s="349"/>
      <c r="E4" s="349"/>
    </row>
    <row r="5" spans="1:5">
      <c r="A5" s="353" t="s">
        <v>41</v>
      </c>
      <c r="B5" s="353"/>
      <c r="C5" s="353"/>
      <c r="D5" s="353"/>
      <c r="E5" s="354"/>
    </row>
    <row r="6" spans="1:5" ht="18.75" customHeight="1">
      <c r="A6" s="353" t="s">
        <v>987</v>
      </c>
      <c r="B6" s="353"/>
      <c r="C6" s="353"/>
      <c r="D6" s="353"/>
      <c r="E6" s="354"/>
    </row>
    <row r="7" spans="1:5" ht="20.25" customHeight="1">
      <c r="A7" s="250"/>
      <c r="B7" s="251"/>
      <c r="C7" s="351" t="s">
        <v>117</v>
      </c>
      <c r="D7" s="352"/>
    </row>
    <row r="8" spans="1:5" ht="54.75" customHeight="1">
      <c r="A8" s="184" t="s">
        <v>359</v>
      </c>
      <c r="B8" s="184" t="s">
        <v>462</v>
      </c>
      <c r="C8" s="252" t="s">
        <v>977</v>
      </c>
      <c r="D8" s="252" t="s">
        <v>978</v>
      </c>
      <c r="E8" s="252" t="s">
        <v>988</v>
      </c>
    </row>
    <row r="9" spans="1:5" ht="38.25" customHeight="1">
      <c r="A9" s="350" t="s">
        <v>122</v>
      </c>
      <c r="B9" s="350"/>
      <c r="C9" s="175">
        <f>SUM(C10,C14,C19,C30,C33,C36,C41,C47,C52,C54)</f>
        <v>508973</v>
      </c>
      <c r="D9" s="175">
        <f t="shared" ref="D9:E9" si="0">SUM(D10,D14,D19,D30,D33,D36,D41,D47,D52,D54)</f>
        <v>521005</v>
      </c>
      <c r="E9" s="175">
        <f t="shared" si="0"/>
        <v>538390</v>
      </c>
    </row>
    <row r="10" spans="1:5" ht="26.25" customHeight="1">
      <c r="A10" s="253" t="s">
        <v>227</v>
      </c>
      <c r="B10" s="72" t="s">
        <v>198</v>
      </c>
      <c r="C10" s="175">
        <f>C11</f>
        <v>111389</v>
      </c>
      <c r="D10" s="175">
        <f>D11</f>
        <v>117427</v>
      </c>
      <c r="E10" s="175">
        <f>E11</f>
        <v>123166</v>
      </c>
    </row>
    <row r="11" spans="1:5" ht="26.25" customHeight="1">
      <c r="A11" s="95" t="s">
        <v>224</v>
      </c>
      <c r="B11" s="70" t="s">
        <v>445</v>
      </c>
      <c r="C11" s="254">
        <f>SUM(C12,C13)</f>
        <v>111389</v>
      </c>
      <c r="D11" s="254">
        <f>SUM(D12,D13)</f>
        <v>117427</v>
      </c>
      <c r="E11" s="254">
        <f>SUM(E12,E13)</f>
        <v>123166</v>
      </c>
    </row>
    <row r="12" spans="1:5" ht="81" customHeight="1">
      <c r="A12" s="95" t="s">
        <v>228</v>
      </c>
      <c r="B12" s="70" t="s">
        <v>6</v>
      </c>
      <c r="C12" s="254">
        <v>89671</v>
      </c>
      <c r="D12" s="254">
        <v>94560</v>
      </c>
      <c r="E12" s="135">
        <v>99000</v>
      </c>
    </row>
    <row r="13" spans="1:5" ht="77.25" customHeight="1">
      <c r="A13" s="95" t="s">
        <v>228</v>
      </c>
      <c r="B13" s="70" t="s">
        <v>63</v>
      </c>
      <c r="C13" s="98">
        <v>21718</v>
      </c>
      <c r="D13" s="98">
        <v>22867</v>
      </c>
      <c r="E13" s="135">
        <v>24166</v>
      </c>
    </row>
    <row r="14" spans="1:5" ht="39.75" customHeight="1">
      <c r="A14" s="184" t="s">
        <v>360</v>
      </c>
      <c r="B14" s="72" t="s">
        <v>47</v>
      </c>
      <c r="C14" s="252">
        <f>SUM(C15:C18)</f>
        <v>23770</v>
      </c>
      <c r="D14" s="252">
        <f>SUM(D15:D18)</f>
        <v>24978</v>
      </c>
      <c r="E14" s="252">
        <f>SUM(E15:E18)</f>
        <v>33686</v>
      </c>
    </row>
    <row r="15" spans="1:5" ht="81.75" customHeight="1">
      <c r="A15" s="95" t="s">
        <v>705</v>
      </c>
      <c r="B15" s="77" t="s">
        <v>706</v>
      </c>
      <c r="C15" s="135">
        <v>10424</v>
      </c>
      <c r="D15" s="135">
        <v>10963</v>
      </c>
      <c r="E15" s="135">
        <v>18860</v>
      </c>
    </row>
    <row r="16" spans="1:5" ht="93.75" customHeight="1">
      <c r="A16" s="95" t="s">
        <v>707</v>
      </c>
      <c r="B16" s="77" t="s">
        <v>708</v>
      </c>
      <c r="C16" s="135">
        <v>59</v>
      </c>
      <c r="D16" s="135">
        <v>62</v>
      </c>
      <c r="E16" s="135">
        <v>105</v>
      </c>
    </row>
    <row r="17" spans="1:5" ht="84.75" customHeight="1">
      <c r="A17" s="95" t="s">
        <v>709</v>
      </c>
      <c r="B17" s="77" t="s">
        <v>710</v>
      </c>
      <c r="C17" s="135">
        <v>14532</v>
      </c>
      <c r="D17" s="135">
        <v>15218</v>
      </c>
      <c r="E17" s="135">
        <v>15986</v>
      </c>
    </row>
    <row r="18" spans="1:5" ht="86.25" customHeight="1">
      <c r="A18" s="95" t="s">
        <v>711</v>
      </c>
      <c r="B18" s="77" t="s">
        <v>712</v>
      </c>
      <c r="C18" s="135">
        <v>-1245</v>
      </c>
      <c r="D18" s="135">
        <v>-1265</v>
      </c>
      <c r="E18" s="135">
        <v>-1265</v>
      </c>
    </row>
    <row r="19" spans="1:5" ht="25.5" customHeight="1">
      <c r="A19" s="253" t="s">
        <v>498</v>
      </c>
      <c r="B19" s="72" t="s">
        <v>29</v>
      </c>
      <c r="C19" s="175">
        <f>SUM(C20,C25,C27,C29)</f>
        <v>44012</v>
      </c>
      <c r="D19" s="175">
        <f>SUM(D20,D25,D27,D29)</f>
        <v>47370</v>
      </c>
      <c r="E19" s="175">
        <f>SUM(E20,E25,E27,E29)</f>
        <v>48158</v>
      </c>
    </row>
    <row r="20" spans="1:5" ht="33.75" customHeight="1">
      <c r="A20" s="95" t="s">
        <v>160</v>
      </c>
      <c r="B20" s="70" t="s">
        <v>90</v>
      </c>
      <c r="C20" s="98">
        <f>C21+C23</f>
        <v>39169</v>
      </c>
      <c r="D20" s="98">
        <f t="shared" ref="D20:E20" si="1">D21+D23</f>
        <v>41922</v>
      </c>
      <c r="E20" s="98">
        <f t="shared" si="1"/>
        <v>42622</v>
      </c>
    </row>
    <row r="21" spans="1:5" ht="45" customHeight="1">
      <c r="A21" s="95" t="s">
        <v>168</v>
      </c>
      <c r="B21" s="70" t="s">
        <v>120</v>
      </c>
      <c r="C21" s="98">
        <f>C22</f>
        <v>26269</v>
      </c>
      <c r="D21" s="98">
        <f>D22</f>
        <v>28822</v>
      </c>
      <c r="E21" s="98">
        <f>E22</f>
        <v>29322</v>
      </c>
    </row>
    <row r="22" spans="1:5" ht="42.75" customHeight="1">
      <c r="A22" s="95" t="s">
        <v>363</v>
      </c>
      <c r="B22" s="70" t="s">
        <v>120</v>
      </c>
      <c r="C22" s="98">
        <v>26269</v>
      </c>
      <c r="D22" s="98">
        <v>28822</v>
      </c>
      <c r="E22" s="98">
        <v>29322</v>
      </c>
    </row>
    <row r="23" spans="1:5" ht="42.75" customHeight="1">
      <c r="A23" s="95" t="s">
        <v>169</v>
      </c>
      <c r="B23" s="70" t="s">
        <v>121</v>
      </c>
      <c r="C23" s="98">
        <f>C24</f>
        <v>12900</v>
      </c>
      <c r="D23" s="98">
        <f>D24</f>
        <v>13100</v>
      </c>
      <c r="E23" s="98">
        <f>E24</f>
        <v>13300</v>
      </c>
    </row>
    <row r="24" spans="1:5" ht="42.75" customHeight="1">
      <c r="A24" s="95" t="s">
        <v>364</v>
      </c>
      <c r="B24" s="70" t="s">
        <v>121</v>
      </c>
      <c r="C24" s="98">
        <v>12900</v>
      </c>
      <c r="D24" s="98">
        <v>13100</v>
      </c>
      <c r="E24" s="98">
        <v>13300</v>
      </c>
    </row>
    <row r="25" spans="1:5" ht="33.75" customHeight="1">
      <c r="A25" s="95" t="s">
        <v>466</v>
      </c>
      <c r="B25" s="70" t="s">
        <v>299</v>
      </c>
      <c r="C25" s="98"/>
      <c r="D25" s="98"/>
      <c r="E25" s="135"/>
    </row>
    <row r="26" spans="1:5" ht="30.75" customHeight="1">
      <c r="A26" s="95" t="s">
        <v>365</v>
      </c>
      <c r="B26" s="70" t="s">
        <v>299</v>
      </c>
      <c r="C26" s="98"/>
      <c r="D26" s="98"/>
      <c r="E26" s="135"/>
    </row>
    <row r="27" spans="1:5" ht="23.25" customHeight="1">
      <c r="A27" s="95" t="s">
        <v>376</v>
      </c>
      <c r="B27" s="70" t="s">
        <v>30</v>
      </c>
      <c r="C27" s="98">
        <f>C28</f>
        <v>2593</v>
      </c>
      <c r="D27" s="98">
        <f>D28</f>
        <v>3148</v>
      </c>
      <c r="E27" s="98">
        <f>E28</f>
        <v>3196</v>
      </c>
    </row>
    <row r="28" spans="1:5" ht="22.5" customHeight="1">
      <c r="A28" s="95" t="s">
        <v>366</v>
      </c>
      <c r="B28" s="70" t="s">
        <v>144</v>
      </c>
      <c r="C28" s="98">
        <v>2593</v>
      </c>
      <c r="D28" s="98">
        <v>3148</v>
      </c>
      <c r="E28" s="135">
        <v>3196</v>
      </c>
    </row>
    <row r="29" spans="1:5" ht="42" customHeight="1">
      <c r="A29" s="95" t="s">
        <v>308</v>
      </c>
      <c r="B29" s="70" t="s">
        <v>309</v>
      </c>
      <c r="C29" s="98">
        <v>2250</v>
      </c>
      <c r="D29" s="98">
        <v>2300</v>
      </c>
      <c r="E29" s="135">
        <v>2340</v>
      </c>
    </row>
    <row r="30" spans="1:5" ht="24.75" customHeight="1">
      <c r="A30" s="253" t="s">
        <v>260</v>
      </c>
      <c r="B30" s="72" t="s">
        <v>261</v>
      </c>
      <c r="C30" s="252">
        <f>C31</f>
        <v>281572</v>
      </c>
      <c r="D30" s="252">
        <f>D31</f>
        <v>283000</v>
      </c>
      <c r="E30" s="252">
        <f>E31</f>
        <v>285000</v>
      </c>
    </row>
    <row r="31" spans="1:5" ht="25.5" customHeight="1">
      <c r="A31" s="99" t="s">
        <v>91</v>
      </c>
      <c r="B31" s="70" t="s">
        <v>92</v>
      </c>
      <c r="C31" s="98">
        <f>SUM(C32:C32)</f>
        <v>281572</v>
      </c>
      <c r="D31" s="98">
        <f>SUM(D32:D32)</f>
        <v>283000</v>
      </c>
      <c r="E31" s="98">
        <f>SUM(E32:E32)</f>
        <v>285000</v>
      </c>
    </row>
    <row r="32" spans="1:5" ht="31.5" customHeight="1">
      <c r="A32" s="99" t="s">
        <v>93</v>
      </c>
      <c r="B32" s="70" t="s">
        <v>94</v>
      </c>
      <c r="C32" s="98">
        <v>281572</v>
      </c>
      <c r="D32" s="98">
        <v>283000</v>
      </c>
      <c r="E32" s="254">
        <v>285000</v>
      </c>
    </row>
    <row r="33" spans="1:5" ht="26.25" customHeight="1">
      <c r="A33" s="253" t="s">
        <v>499</v>
      </c>
      <c r="B33" s="72" t="s">
        <v>500</v>
      </c>
      <c r="C33" s="252">
        <f>SUM(C34:C35)</f>
        <v>8400</v>
      </c>
      <c r="D33" s="252">
        <f>SUM(D34:D35)</f>
        <v>8500</v>
      </c>
      <c r="E33" s="252">
        <f>SUM(E34:E35)</f>
        <v>8550</v>
      </c>
    </row>
    <row r="34" spans="1:5" ht="54.75" customHeight="1">
      <c r="A34" s="95" t="s">
        <v>226</v>
      </c>
      <c r="B34" s="70" t="s">
        <v>97</v>
      </c>
      <c r="C34" s="98">
        <v>8200</v>
      </c>
      <c r="D34" s="98">
        <v>8300</v>
      </c>
      <c r="E34" s="135">
        <v>8350</v>
      </c>
    </row>
    <row r="35" spans="1:5" ht="33" customHeight="1">
      <c r="A35" s="95" t="s">
        <v>232</v>
      </c>
      <c r="B35" s="70" t="s">
        <v>231</v>
      </c>
      <c r="C35" s="255">
        <v>200</v>
      </c>
      <c r="D35" s="255">
        <v>200</v>
      </c>
      <c r="E35" s="255">
        <v>200</v>
      </c>
    </row>
    <row r="36" spans="1:5" ht="48" customHeight="1">
      <c r="A36" s="253" t="s">
        <v>503</v>
      </c>
      <c r="B36" s="72" t="s">
        <v>455</v>
      </c>
      <c r="C36" s="252">
        <f>SUM(C37:C40)</f>
        <v>38000</v>
      </c>
      <c r="D36" s="252">
        <f>SUM(D37:D40)</f>
        <v>38500</v>
      </c>
      <c r="E36" s="252">
        <f>SUM(E37:E40)</f>
        <v>38600</v>
      </c>
    </row>
    <row r="37" spans="1:5" ht="105.75" customHeight="1">
      <c r="A37" s="95" t="s">
        <v>296</v>
      </c>
      <c r="B37" s="256" t="s">
        <v>702</v>
      </c>
      <c r="C37" s="255">
        <v>37100</v>
      </c>
      <c r="D37" s="255">
        <v>37500</v>
      </c>
      <c r="E37" s="255">
        <v>37600</v>
      </c>
    </row>
    <row r="38" spans="1:5" ht="94.5" customHeight="1">
      <c r="A38" s="95" t="s">
        <v>49</v>
      </c>
      <c r="B38" s="77" t="s">
        <v>108</v>
      </c>
      <c r="C38" s="255">
        <v>700</v>
      </c>
      <c r="D38" s="255">
        <v>800</v>
      </c>
      <c r="E38" s="255">
        <v>800</v>
      </c>
    </row>
    <row r="39" spans="1:5" ht="82.5" customHeight="1">
      <c r="A39" s="95" t="s">
        <v>40</v>
      </c>
      <c r="B39" s="70" t="s">
        <v>454</v>
      </c>
      <c r="C39" s="255">
        <v>200</v>
      </c>
      <c r="D39" s="255">
        <v>200</v>
      </c>
      <c r="E39" s="255">
        <v>200</v>
      </c>
    </row>
    <row r="40" spans="1:5" ht="82.5" customHeight="1">
      <c r="A40" s="95" t="s">
        <v>225</v>
      </c>
      <c r="B40" s="70" t="s">
        <v>235</v>
      </c>
      <c r="C40" s="255"/>
      <c r="D40" s="255"/>
      <c r="E40" s="135"/>
    </row>
    <row r="41" spans="1:5" ht="29.25" customHeight="1">
      <c r="A41" s="253" t="s">
        <v>504</v>
      </c>
      <c r="B41" s="72" t="s">
        <v>222</v>
      </c>
      <c r="C41" s="252">
        <f>C42</f>
        <v>80</v>
      </c>
      <c r="D41" s="252">
        <f>D42</f>
        <v>80</v>
      </c>
      <c r="E41" s="252">
        <f>E42</f>
        <v>80</v>
      </c>
    </row>
    <row r="42" spans="1:5" ht="33" customHeight="1">
      <c r="A42" s="95" t="s">
        <v>506</v>
      </c>
      <c r="B42" s="70" t="s">
        <v>197</v>
      </c>
      <c r="C42" s="255">
        <f>C43+C44+C45+C46</f>
        <v>80</v>
      </c>
      <c r="D42" s="255">
        <f t="shared" ref="D42:E42" si="2">D43+D44+D45+D46</f>
        <v>80</v>
      </c>
      <c r="E42" s="255">
        <f t="shared" si="2"/>
        <v>80</v>
      </c>
    </row>
    <row r="43" spans="1:5" ht="30" customHeight="1">
      <c r="A43" s="99" t="s">
        <v>31</v>
      </c>
      <c r="B43" s="70" t="s">
        <v>32</v>
      </c>
      <c r="C43" s="255">
        <v>10</v>
      </c>
      <c r="D43" s="255">
        <v>10</v>
      </c>
      <c r="E43" s="135">
        <v>10</v>
      </c>
    </row>
    <row r="44" spans="1:5" ht="30.75" customHeight="1">
      <c r="A44" s="99" t="s">
        <v>33</v>
      </c>
      <c r="B44" s="70" t="s">
        <v>34</v>
      </c>
      <c r="C44" s="255">
        <v>10</v>
      </c>
      <c r="D44" s="255">
        <v>10</v>
      </c>
      <c r="E44" s="135">
        <v>10</v>
      </c>
    </row>
    <row r="45" spans="1:5" ht="30.75" customHeight="1">
      <c r="A45" s="99" t="s">
        <v>35</v>
      </c>
      <c r="B45" s="70" t="s">
        <v>36</v>
      </c>
      <c r="C45" s="255">
        <v>10</v>
      </c>
      <c r="D45" s="255">
        <v>10</v>
      </c>
      <c r="E45" s="135">
        <v>10</v>
      </c>
    </row>
    <row r="46" spans="1:5" ht="28.5" customHeight="1">
      <c r="A46" s="99" t="s">
        <v>37</v>
      </c>
      <c r="B46" s="70" t="s">
        <v>38</v>
      </c>
      <c r="C46" s="255">
        <v>50</v>
      </c>
      <c r="D46" s="255">
        <v>50</v>
      </c>
      <c r="E46" s="135">
        <v>50</v>
      </c>
    </row>
    <row r="47" spans="1:5" ht="33.75" customHeight="1">
      <c r="A47" s="253" t="s">
        <v>507</v>
      </c>
      <c r="B47" s="72" t="s">
        <v>223</v>
      </c>
      <c r="C47" s="252">
        <f>SUM(C48:C51)</f>
        <v>1200</v>
      </c>
      <c r="D47" s="252">
        <f>SUM(D48:D51)</f>
        <v>600</v>
      </c>
      <c r="E47" s="252">
        <f>SUM(E48:E51)</f>
        <v>600</v>
      </c>
    </row>
    <row r="48" spans="1:5" ht="103.5" hidden="1" customHeight="1">
      <c r="A48" s="95" t="s">
        <v>193</v>
      </c>
      <c r="B48" s="70" t="s">
        <v>174</v>
      </c>
      <c r="C48" s="255"/>
      <c r="D48" s="255"/>
      <c r="E48" s="135"/>
    </row>
    <row r="49" spans="1:5" ht="54.75" customHeight="1">
      <c r="A49" s="95" t="s">
        <v>522</v>
      </c>
      <c r="B49" s="77" t="s">
        <v>703</v>
      </c>
      <c r="C49" s="255">
        <v>1100</v>
      </c>
      <c r="D49" s="255">
        <v>500</v>
      </c>
      <c r="E49" s="255">
        <v>500</v>
      </c>
    </row>
    <row r="50" spans="1:5" ht="57" customHeight="1">
      <c r="A50" s="95" t="s">
        <v>58</v>
      </c>
      <c r="B50" s="77" t="s">
        <v>128</v>
      </c>
      <c r="C50" s="255">
        <v>100</v>
      </c>
      <c r="D50" s="255">
        <v>100</v>
      </c>
      <c r="E50" s="255">
        <v>100</v>
      </c>
    </row>
    <row r="51" spans="1:5" ht="66.75" hidden="1" customHeight="1">
      <c r="A51" s="95">
        <v>2892</v>
      </c>
      <c r="B51" s="77" t="s">
        <v>175</v>
      </c>
      <c r="C51" s="255">
        <v>0</v>
      </c>
      <c r="D51" s="255">
        <v>0</v>
      </c>
      <c r="E51" s="135"/>
    </row>
    <row r="52" spans="1:5" ht="36" customHeight="1">
      <c r="A52" s="257" t="s">
        <v>3</v>
      </c>
      <c r="B52" s="258" t="s">
        <v>4</v>
      </c>
      <c r="C52" s="278">
        <f>C53</f>
        <v>50</v>
      </c>
      <c r="D52" s="278">
        <f t="shared" ref="D52:E52" si="3">D53</f>
        <v>50</v>
      </c>
      <c r="E52" s="278">
        <f t="shared" si="3"/>
        <v>50</v>
      </c>
    </row>
    <row r="53" spans="1:5" ht="51.75" customHeight="1">
      <c r="A53" s="95" t="s">
        <v>468</v>
      </c>
      <c r="B53" s="259" t="s">
        <v>451</v>
      </c>
      <c r="C53" s="255">
        <v>50</v>
      </c>
      <c r="D53" s="255">
        <v>50</v>
      </c>
      <c r="E53" s="135">
        <v>50</v>
      </c>
    </row>
    <row r="54" spans="1:5" ht="29.25" customHeight="1">
      <c r="A54" s="72" t="s">
        <v>508</v>
      </c>
      <c r="B54" s="72" t="s">
        <v>5</v>
      </c>
      <c r="C54" s="252">
        <f>C55+C56+C57+C58+C59</f>
        <v>500</v>
      </c>
      <c r="D54" s="252">
        <f>D55+D56+D57+D58+D59</f>
        <v>500</v>
      </c>
      <c r="E54" s="252">
        <f>E55+E56+E57+E58+E59</f>
        <v>500</v>
      </c>
    </row>
    <row r="55" spans="1:5" ht="108" customHeight="1">
      <c r="A55" s="99" t="s">
        <v>925</v>
      </c>
      <c r="B55" s="260" t="s">
        <v>926</v>
      </c>
      <c r="C55" s="98">
        <v>200</v>
      </c>
      <c r="D55" s="98">
        <v>200</v>
      </c>
      <c r="E55" s="98">
        <v>200</v>
      </c>
    </row>
    <row r="56" spans="1:5" ht="84" customHeight="1">
      <c r="A56" s="99" t="s">
        <v>931</v>
      </c>
      <c r="B56" s="260" t="s">
        <v>932</v>
      </c>
      <c r="C56" s="98">
        <v>50</v>
      </c>
      <c r="D56" s="98">
        <v>50</v>
      </c>
      <c r="E56" s="98">
        <v>50</v>
      </c>
    </row>
    <row r="57" spans="1:5" ht="84" customHeight="1">
      <c r="A57" s="99" t="s">
        <v>929</v>
      </c>
      <c r="B57" s="260" t="s">
        <v>930</v>
      </c>
      <c r="C57" s="98">
        <v>50</v>
      </c>
      <c r="D57" s="98">
        <v>50</v>
      </c>
      <c r="E57" s="98">
        <v>50</v>
      </c>
    </row>
    <row r="58" spans="1:5" ht="27" customHeight="1">
      <c r="A58" s="261" t="s">
        <v>878</v>
      </c>
      <c r="B58" s="262" t="s">
        <v>928</v>
      </c>
      <c r="C58" s="98">
        <v>150</v>
      </c>
      <c r="D58" s="98">
        <v>150</v>
      </c>
      <c r="E58" s="98">
        <v>150</v>
      </c>
    </row>
    <row r="59" spans="1:5" ht="37.5" customHeight="1">
      <c r="A59" s="261" t="s">
        <v>879</v>
      </c>
      <c r="B59" s="262" t="s">
        <v>927</v>
      </c>
      <c r="C59" s="98">
        <v>50</v>
      </c>
      <c r="D59" s="98">
        <v>50</v>
      </c>
      <c r="E59" s="98">
        <v>50</v>
      </c>
    </row>
    <row r="60" spans="1:5" ht="24.75" customHeight="1">
      <c r="A60" s="253" t="s">
        <v>464</v>
      </c>
      <c r="B60" s="72" t="s">
        <v>463</v>
      </c>
      <c r="C60" s="175">
        <f>SUM(C61,C64,C72,C83)</f>
        <v>741624.1</v>
      </c>
      <c r="D60" s="175">
        <f>SUM(D61,D64,D72,D83)</f>
        <v>497560.1</v>
      </c>
      <c r="E60" s="175">
        <f>SUM(E61,E64,E72,E83)</f>
        <v>493839.79999999993</v>
      </c>
    </row>
    <row r="61" spans="1:5" ht="30.75" customHeight="1">
      <c r="A61" s="253" t="s">
        <v>751</v>
      </c>
      <c r="B61" s="72" t="s">
        <v>176</v>
      </c>
      <c r="C61" s="175">
        <f>C62+C63</f>
        <v>55357</v>
      </c>
      <c r="D61" s="175">
        <f>D62</f>
        <v>44989</v>
      </c>
      <c r="E61" s="135">
        <f>E62</f>
        <v>46797</v>
      </c>
    </row>
    <row r="62" spans="1:5" ht="44.25" customHeight="1">
      <c r="A62" s="95" t="s">
        <v>828</v>
      </c>
      <c r="B62" s="77" t="s">
        <v>829</v>
      </c>
      <c r="C62" s="135">
        <v>45447</v>
      </c>
      <c r="D62" s="135">
        <v>44989</v>
      </c>
      <c r="E62" s="135">
        <v>46797</v>
      </c>
    </row>
    <row r="63" spans="1:5" ht="43.5" customHeight="1">
      <c r="A63" s="95" t="s">
        <v>964</v>
      </c>
      <c r="B63" s="77" t="s">
        <v>965</v>
      </c>
      <c r="C63" s="135">
        <v>9910</v>
      </c>
      <c r="D63" s="135"/>
      <c r="E63" s="135"/>
    </row>
    <row r="64" spans="1:5" ht="42.75" customHeight="1">
      <c r="A64" s="253" t="s">
        <v>755</v>
      </c>
      <c r="B64" s="72" t="s">
        <v>229</v>
      </c>
      <c r="C64" s="175">
        <f>SUM(C65:C71)</f>
        <v>154398.9</v>
      </c>
      <c r="D64" s="175">
        <f>SUM(D65:D71)</f>
        <v>51933.899999999994</v>
      </c>
      <c r="E64" s="175">
        <f>SUM(E65:E71)</f>
        <v>53160.1</v>
      </c>
    </row>
    <row r="65" spans="1:5" ht="44.25" customHeight="1">
      <c r="A65" s="95" t="s">
        <v>740</v>
      </c>
      <c r="B65" s="70" t="s">
        <v>112</v>
      </c>
      <c r="C65" s="175">
        <v>113217.7</v>
      </c>
      <c r="D65" s="175">
        <v>25983.8</v>
      </c>
      <c r="E65" s="175">
        <v>25983.8</v>
      </c>
    </row>
    <row r="66" spans="1:5" ht="42" customHeight="1">
      <c r="A66" s="95" t="s">
        <v>862</v>
      </c>
      <c r="B66" s="70" t="s">
        <v>863</v>
      </c>
      <c r="C66" s="175">
        <v>2887.4</v>
      </c>
      <c r="D66" s="175"/>
      <c r="E66" s="135"/>
    </row>
    <row r="67" spans="1:5" ht="29.25" customHeight="1">
      <c r="A67" s="95" t="s">
        <v>741</v>
      </c>
      <c r="B67" s="77" t="s">
        <v>662</v>
      </c>
      <c r="C67" s="135">
        <v>147.80000000000001</v>
      </c>
      <c r="D67" s="135">
        <v>149.6</v>
      </c>
      <c r="E67" s="135">
        <v>153.5</v>
      </c>
    </row>
    <row r="68" spans="1:5" ht="55.5" customHeight="1">
      <c r="A68" s="95" t="s">
        <v>875</v>
      </c>
      <c r="B68" s="56" t="s">
        <v>876</v>
      </c>
      <c r="C68" s="135">
        <v>755.1</v>
      </c>
      <c r="D68" s="135">
        <v>759.1</v>
      </c>
      <c r="E68" s="135">
        <v>759.1</v>
      </c>
    </row>
    <row r="69" spans="1:5" ht="39" customHeight="1">
      <c r="A69" s="100" t="s">
        <v>742</v>
      </c>
      <c r="B69" s="101" t="s">
        <v>951</v>
      </c>
      <c r="C69" s="135">
        <v>22390.9</v>
      </c>
      <c r="D69" s="135">
        <v>25041.4</v>
      </c>
      <c r="E69" s="135">
        <v>26263.7</v>
      </c>
    </row>
    <row r="70" spans="1:5" ht="59.25" customHeight="1">
      <c r="A70" s="99" t="s">
        <v>743</v>
      </c>
      <c r="B70" s="77" t="s">
        <v>724</v>
      </c>
      <c r="C70" s="175">
        <v>15000</v>
      </c>
      <c r="D70" s="175"/>
      <c r="E70" s="135">
        <v>0</v>
      </c>
    </row>
    <row r="71" spans="1:5" ht="39.75" hidden="1" customHeight="1">
      <c r="A71" s="99" t="s">
        <v>874</v>
      </c>
      <c r="B71" s="101" t="s">
        <v>950</v>
      </c>
      <c r="C71" s="175"/>
      <c r="D71" s="175"/>
      <c r="E71" s="135">
        <v>0</v>
      </c>
    </row>
    <row r="72" spans="1:5" ht="33.75" customHeight="1">
      <c r="A72" s="184" t="s">
        <v>752</v>
      </c>
      <c r="B72" s="72" t="s">
        <v>230</v>
      </c>
      <c r="C72" s="175">
        <f>SUM(C73,C74,C81)</f>
        <v>416028.69999999995</v>
      </c>
      <c r="D72" s="175">
        <f>SUM(D73,D74,D81)</f>
        <v>347852.6</v>
      </c>
      <c r="E72" s="175">
        <f>SUM(E73,E74,E81,E82)</f>
        <v>340524.6</v>
      </c>
    </row>
    <row r="73" spans="1:5" ht="52.5" customHeight="1">
      <c r="A73" s="95" t="s">
        <v>750</v>
      </c>
      <c r="B73" s="70" t="s">
        <v>258</v>
      </c>
      <c r="C73" s="135">
        <v>3743.1</v>
      </c>
      <c r="D73" s="135">
        <v>4116.1000000000004</v>
      </c>
      <c r="E73" s="135">
        <v>4495.2</v>
      </c>
    </row>
    <row r="74" spans="1:5" ht="42" customHeight="1">
      <c r="A74" s="95" t="s">
        <v>753</v>
      </c>
      <c r="B74" s="77" t="s">
        <v>307</v>
      </c>
      <c r="C74" s="135">
        <f>SUM(C75:C80)</f>
        <v>409285.6</v>
      </c>
      <c r="D74" s="135">
        <f>SUM(D75:D80)</f>
        <v>340736.5</v>
      </c>
      <c r="E74" s="135">
        <f>SUM(E75:E80)</f>
        <v>332984.09999999998</v>
      </c>
    </row>
    <row r="75" spans="1:5" ht="78" customHeight="1">
      <c r="A75" s="99" t="s">
        <v>744</v>
      </c>
      <c r="B75" s="168" t="s">
        <v>147</v>
      </c>
      <c r="C75" s="135">
        <v>133004</v>
      </c>
      <c r="D75" s="135">
        <v>102500</v>
      </c>
      <c r="E75" s="135">
        <v>105520</v>
      </c>
    </row>
    <row r="76" spans="1:5" ht="99.75" customHeight="1">
      <c r="A76" s="99" t="s">
        <v>745</v>
      </c>
      <c r="B76" s="77" t="s">
        <v>148</v>
      </c>
      <c r="C76" s="135">
        <v>232247</v>
      </c>
      <c r="D76" s="135">
        <v>201506</v>
      </c>
      <c r="E76" s="135">
        <v>193859</v>
      </c>
    </row>
    <row r="77" spans="1:5" ht="52.5" customHeight="1">
      <c r="A77" s="99" t="s">
        <v>746</v>
      </c>
      <c r="B77" s="70" t="s">
        <v>555</v>
      </c>
      <c r="C77" s="135">
        <v>2887.2</v>
      </c>
      <c r="D77" s="135">
        <v>0</v>
      </c>
      <c r="E77" s="135">
        <v>0</v>
      </c>
    </row>
    <row r="78" spans="1:5" ht="57" customHeight="1">
      <c r="A78" s="99" t="s">
        <v>747</v>
      </c>
      <c r="B78" s="168" t="s">
        <v>149</v>
      </c>
      <c r="C78" s="135">
        <v>35089</v>
      </c>
      <c r="D78" s="135">
        <v>31579</v>
      </c>
      <c r="E78" s="135">
        <v>28421.1</v>
      </c>
    </row>
    <row r="79" spans="1:5" ht="57.75" customHeight="1">
      <c r="A79" s="99" t="s">
        <v>748</v>
      </c>
      <c r="B79" s="168" t="s">
        <v>150</v>
      </c>
      <c r="C79" s="135">
        <v>5624.1</v>
      </c>
      <c r="D79" s="135">
        <v>4686.8</v>
      </c>
      <c r="E79" s="135">
        <v>4686.8</v>
      </c>
    </row>
    <row r="80" spans="1:5" ht="44.25" customHeight="1">
      <c r="A80" s="99" t="s">
        <v>749</v>
      </c>
      <c r="B80" s="168" t="s">
        <v>151</v>
      </c>
      <c r="C80" s="135">
        <v>434.3</v>
      </c>
      <c r="D80" s="135">
        <v>464.7</v>
      </c>
      <c r="E80" s="135">
        <v>497.2</v>
      </c>
    </row>
    <row r="81" spans="1:5" ht="78.75" customHeight="1">
      <c r="A81" s="95" t="s">
        <v>754</v>
      </c>
      <c r="B81" s="70" t="s">
        <v>123</v>
      </c>
      <c r="C81" s="135">
        <v>3000</v>
      </c>
      <c r="D81" s="135">
        <v>3000</v>
      </c>
      <c r="E81" s="135">
        <v>3000</v>
      </c>
    </row>
    <row r="82" spans="1:5" ht="79.5" customHeight="1">
      <c r="A82" s="95" t="s">
        <v>989</v>
      </c>
      <c r="B82" s="70" t="s">
        <v>990</v>
      </c>
      <c r="C82" s="135"/>
      <c r="D82" s="135"/>
      <c r="E82" s="135">
        <v>45.3</v>
      </c>
    </row>
    <row r="83" spans="1:5" ht="25.5" customHeight="1">
      <c r="A83" s="263" t="s">
        <v>654</v>
      </c>
      <c r="B83" s="264" t="s">
        <v>305</v>
      </c>
      <c r="C83" s="175">
        <f>SUM(C84:C90)</f>
        <v>115839.5</v>
      </c>
      <c r="D83" s="175">
        <f t="shared" ref="D83:E83" si="4">SUM(D84:D90)</f>
        <v>52784.6</v>
      </c>
      <c r="E83" s="175">
        <f t="shared" si="4"/>
        <v>53358.1</v>
      </c>
    </row>
    <row r="84" spans="1:5" ht="93.75" customHeight="1">
      <c r="A84" s="265" t="s">
        <v>991</v>
      </c>
      <c r="B84" s="77" t="s">
        <v>992</v>
      </c>
      <c r="C84" s="135">
        <v>2802.8</v>
      </c>
      <c r="D84" s="135">
        <v>2802.8</v>
      </c>
      <c r="E84" s="135">
        <v>3342.7</v>
      </c>
    </row>
    <row r="85" spans="1:5" ht="76.5">
      <c r="A85" s="265" t="s">
        <v>933</v>
      </c>
      <c r="B85" s="77" t="s">
        <v>934</v>
      </c>
      <c r="C85" s="135">
        <v>19530</v>
      </c>
      <c r="D85" s="135">
        <v>19530</v>
      </c>
      <c r="E85" s="135">
        <v>19530</v>
      </c>
    </row>
    <row r="86" spans="1:5" ht="83.25" customHeight="1">
      <c r="A86" s="266" t="s">
        <v>993</v>
      </c>
      <c r="B86" s="267" t="s">
        <v>994</v>
      </c>
      <c r="C86" s="135">
        <v>65803.8</v>
      </c>
      <c r="D86" s="135"/>
      <c r="E86" s="135"/>
    </row>
    <row r="87" spans="1:5" ht="51">
      <c r="A87" s="99" t="s">
        <v>995</v>
      </c>
      <c r="B87" s="77" t="s">
        <v>996</v>
      </c>
      <c r="C87" s="135"/>
      <c r="D87" s="135">
        <v>4192</v>
      </c>
      <c r="E87" s="135">
        <v>4192</v>
      </c>
    </row>
    <row r="88" spans="1:5" ht="76.5">
      <c r="A88" s="99" t="s">
        <v>935</v>
      </c>
      <c r="B88" s="77" t="s">
        <v>936</v>
      </c>
      <c r="C88" s="135">
        <v>15823.9</v>
      </c>
      <c r="D88" s="135">
        <v>15384.4</v>
      </c>
      <c r="E88" s="135">
        <v>15823.9</v>
      </c>
    </row>
    <row r="89" spans="1:5" ht="102">
      <c r="A89" s="99" t="s">
        <v>937</v>
      </c>
      <c r="B89" s="77" t="s">
        <v>938</v>
      </c>
      <c r="C89" s="135">
        <v>11714</v>
      </c>
      <c r="D89" s="135">
        <v>10710.4</v>
      </c>
      <c r="E89" s="135">
        <v>10304.5</v>
      </c>
    </row>
    <row r="90" spans="1:5" ht="76.5">
      <c r="A90" s="99" t="s">
        <v>997</v>
      </c>
      <c r="B90" s="77" t="s">
        <v>998</v>
      </c>
      <c r="C90" s="135">
        <v>165</v>
      </c>
      <c r="D90" s="135">
        <v>165</v>
      </c>
      <c r="E90" s="135">
        <v>165</v>
      </c>
    </row>
    <row r="91" spans="1:5" s="246" customFormat="1" ht="39" customHeight="1">
      <c r="A91" s="347" t="s">
        <v>39</v>
      </c>
      <c r="B91" s="347"/>
      <c r="C91" s="268">
        <f>SUM(C9,C60)</f>
        <v>1250597.1000000001</v>
      </c>
      <c r="D91" s="268">
        <f>SUM(D9,D60)</f>
        <v>1018565.1</v>
      </c>
      <c r="E91" s="268">
        <f>SUM(E9,E60)</f>
        <v>1032229.7999999999</v>
      </c>
    </row>
  </sheetData>
  <mergeCells count="9">
    <mergeCell ref="A91:B91"/>
    <mergeCell ref="C1:D1"/>
    <mergeCell ref="B4:E4"/>
    <mergeCell ref="A9:B9"/>
    <mergeCell ref="C7:D7"/>
    <mergeCell ref="A6:E6"/>
    <mergeCell ref="B3:E3"/>
    <mergeCell ref="A2:E2"/>
    <mergeCell ref="A5:E5"/>
  </mergeCells>
  <pageMargins left="0.39370078740157483" right="0" top="0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7"/>
  <sheetViews>
    <sheetView topLeftCell="A35" workbookViewId="0">
      <selection activeCell="E388" sqref="E388"/>
    </sheetView>
  </sheetViews>
  <sheetFormatPr defaultRowHeight="12.75"/>
  <cols>
    <col min="1" max="1" width="45" style="62" customWidth="1"/>
    <col min="2" max="2" width="10" style="62" customWidth="1"/>
    <col min="3" max="3" width="9.7109375" style="82" customWidth="1"/>
    <col min="4" max="4" width="13.85546875" style="62" customWidth="1"/>
    <col min="5" max="5" width="10.85546875" style="62" customWidth="1"/>
    <col min="6" max="6" width="12" style="80" customWidth="1"/>
    <col min="7" max="7" width="11.85546875" style="80" customWidth="1"/>
    <col min="8" max="8" width="11.28515625" style="80" customWidth="1"/>
  </cols>
  <sheetData>
    <row r="1" spans="1:9">
      <c r="H1" s="279"/>
    </row>
    <row r="2" spans="1:9">
      <c r="A2" s="274"/>
      <c r="B2" s="274"/>
      <c r="C2" s="81"/>
      <c r="D2" s="274"/>
      <c r="E2" s="274"/>
      <c r="F2" s="359" t="s">
        <v>966</v>
      </c>
      <c r="G2" s="359"/>
      <c r="H2" s="359"/>
    </row>
    <row r="3" spans="1:9" ht="43.5" customHeight="1">
      <c r="A3" s="273"/>
      <c r="B3" s="360" t="s">
        <v>985</v>
      </c>
      <c r="C3" s="361"/>
      <c r="D3" s="361"/>
      <c r="E3" s="361"/>
      <c r="F3" s="361"/>
      <c r="G3" s="361"/>
      <c r="H3" s="362"/>
    </row>
    <row r="4" spans="1:9" ht="14.25" customHeight="1">
      <c r="A4" s="273"/>
      <c r="B4" s="273"/>
      <c r="C4" s="273"/>
      <c r="D4" s="360"/>
      <c r="E4" s="360"/>
      <c r="F4" s="360"/>
      <c r="G4" s="360"/>
      <c r="H4" s="360"/>
    </row>
    <row r="5" spans="1:9" ht="9.75" hidden="1" customHeight="1">
      <c r="A5" s="273"/>
      <c r="B5" s="273"/>
      <c r="C5" s="273"/>
      <c r="D5" s="273"/>
      <c r="E5" s="273"/>
      <c r="F5" s="273"/>
      <c r="G5" s="273"/>
      <c r="H5" s="273"/>
    </row>
    <row r="6" spans="1:9" ht="31.5" customHeight="1">
      <c r="A6" s="363" t="s">
        <v>1059</v>
      </c>
      <c r="B6" s="363"/>
      <c r="C6" s="363"/>
      <c r="D6" s="363"/>
      <c r="E6" s="363"/>
      <c r="F6" s="363"/>
      <c r="G6" s="362"/>
      <c r="H6" s="362"/>
    </row>
    <row r="7" spans="1:9" ht="16.5" customHeight="1">
      <c r="A7" s="280"/>
      <c r="B7" s="280"/>
      <c r="C7" s="280"/>
      <c r="D7" s="280"/>
      <c r="E7" s="280"/>
      <c r="F7" s="280"/>
      <c r="G7" s="281"/>
      <c r="H7" s="281" t="s">
        <v>962</v>
      </c>
    </row>
    <row r="8" spans="1:9" s="8" customFormat="1" ht="36" customHeight="1">
      <c r="A8" s="63" t="s">
        <v>263</v>
      </c>
      <c r="B8" s="85" t="s">
        <v>237</v>
      </c>
      <c r="C8" s="74" t="s">
        <v>238</v>
      </c>
      <c r="D8" s="63" t="s">
        <v>322</v>
      </c>
      <c r="E8" s="63" t="s">
        <v>239</v>
      </c>
      <c r="F8" s="79" t="s">
        <v>949</v>
      </c>
      <c r="G8" s="79" t="s">
        <v>961</v>
      </c>
      <c r="H8" s="79" t="s">
        <v>984</v>
      </c>
    </row>
    <row r="9" spans="1:9" ht="26.25" customHeight="1">
      <c r="A9" s="57" t="s">
        <v>240</v>
      </c>
      <c r="B9" s="57"/>
      <c r="C9" s="74"/>
      <c r="D9" s="274"/>
      <c r="E9" s="63"/>
      <c r="F9" s="86">
        <f>F10+F115+F160+F175+F185+F207+F256+F323+F346</f>
        <v>1270597.0999999999</v>
      </c>
      <c r="G9" s="86">
        <f>SUM(G10,G115,G160,G175,G207,G256,G323,G346,G185)+G397</f>
        <v>1018565.0999999999</v>
      </c>
      <c r="H9" s="86">
        <f>SUM(H10,H115,H160,H175,H207,H256,H323,H346,H185)+H397</f>
        <v>1032229.7999999999</v>
      </c>
      <c r="I9" s="83"/>
    </row>
    <row r="10" spans="1:9" ht="37.5" customHeight="1">
      <c r="A10" s="64" t="s">
        <v>200</v>
      </c>
      <c r="B10" s="63">
        <v>439</v>
      </c>
      <c r="C10" s="74"/>
      <c r="D10" s="63"/>
      <c r="E10" s="63"/>
      <c r="F10" s="86">
        <f>SUM(F11,F64,F96,F81)</f>
        <v>75028.3</v>
      </c>
      <c r="G10" s="86">
        <f>SUM(G11,G64,G96,G81)</f>
        <v>74914.7</v>
      </c>
      <c r="H10" s="86">
        <f>SUM(H11,H64,H96,H81)</f>
        <v>74953.2</v>
      </c>
    </row>
    <row r="11" spans="1:9" ht="25.5" customHeight="1">
      <c r="A11" s="57" t="s">
        <v>241</v>
      </c>
      <c r="B11" s="63">
        <v>439</v>
      </c>
      <c r="C11" s="74" t="s">
        <v>242</v>
      </c>
      <c r="D11" s="75"/>
      <c r="E11" s="75"/>
      <c r="F11" s="86">
        <f>SUM(F12,F19,F26,F40,F53,F58,F47)</f>
        <v>55428.3</v>
      </c>
      <c r="G11" s="86">
        <f>SUM(G12,G19,G26,G40,G53,G58,G47)</f>
        <v>55314.7</v>
      </c>
      <c r="H11" s="86">
        <f>SUM(H12,H19,H26,H40,H53,H58,H47)</f>
        <v>55353.2</v>
      </c>
    </row>
    <row r="12" spans="1:9" ht="43.5" customHeight="1">
      <c r="A12" s="68" t="s">
        <v>243</v>
      </c>
      <c r="B12" s="103">
        <v>439</v>
      </c>
      <c r="C12" s="163" t="s">
        <v>244</v>
      </c>
      <c r="D12" s="102"/>
      <c r="E12" s="102"/>
      <c r="F12" s="133">
        <f>SUM(F14)</f>
        <v>2307</v>
      </c>
      <c r="G12" s="133">
        <f>SUM(G14)</f>
        <v>2307</v>
      </c>
      <c r="H12" s="133">
        <f>SUM(H14)</f>
        <v>2307</v>
      </c>
    </row>
    <row r="13" spans="1:9" ht="37.5" customHeight="1">
      <c r="A13" s="68" t="s">
        <v>434</v>
      </c>
      <c r="B13" s="103">
        <v>439</v>
      </c>
      <c r="C13" s="163" t="s">
        <v>244</v>
      </c>
      <c r="D13" s="102" t="s">
        <v>383</v>
      </c>
      <c r="E13" s="102"/>
      <c r="F13" s="133">
        <f>SUM(F14)</f>
        <v>2307</v>
      </c>
      <c r="G13" s="133">
        <f>SUM(G14)</f>
        <v>2307</v>
      </c>
      <c r="H13" s="133">
        <f>SUM(H14)</f>
        <v>2307</v>
      </c>
    </row>
    <row r="14" spans="1:9" ht="27" customHeight="1">
      <c r="A14" s="69" t="s">
        <v>245</v>
      </c>
      <c r="B14" s="105">
        <v>439</v>
      </c>
      <c r="C14" s="164" t="s">
        <v>244</v>
      </c>
      <c r="D14" s="76" t="s">
        <v>384</v>
      </c>
      <c r="E14" s="76"/>
      <c r="F14" s="134">
        <f>SUM(F15,F17)</f>
        <v>2307</v>
      </c>
      <c r="G14" s="134">
        <f>SUM(G15,G17)</f>
        <v>2307</v>
      </c>
      <c r="H14" s="134">
        <f>SUM(H15,H17)</f>
        <v>2307</v>
      </c>
    </row>
    <row r="15" spans="1:9" ht="31.5" customHeight="1">
      <c r="A15" s="69" t="s">
        <v>326</v>
      </c>
      <c r="B15" s="105">
        <v>439</v>
      </c>
      <c r="C15" s="164" t="s">
        <v>244</v>
      </c>
      <c r="D15" s="76" t="s">
        <v>385</v>
      </c>
      <c r="E15" s="76"/>
      <c r="F15" s="134">
        <f>SUM(F16)</f>
        <v>1807</v>
      </c>
      <c r="G15" s="134">
        <f>SUM(G16)</f>
        <v>1807</v>
      </c>
      <c r="H15" s="134">
        <f>SUM(H16)</f>
        <v>1807</v>
      </c>
    </row>
    <row r="16" spans="1:9" ht="33.75" customHeight="1">
      <c r="A16" s="69" t="s">
        <v>328</v>
      </c>
      <c r="B16" s="105">
        <v>439</v>
      </c>
      <c r="C16" s="164" t="s">
        <v>244</v>
      </c>
      <c r="D16" s="76" t="s">
        <v>385</v>
      </c>
      <c r="E16" s="76" t="s">
        <v>327</v>
      </c>
      <c r="F16" s="134">
        <v>1807</v>
      </c>
      <c r="G16" s="134">
        <v>1807</v>
      </c>
      <c r="H16" s="134">
        <v>1807</v>
      </c>
    </row>
    <row r="17" spans="1:8" ht="28.5" customHeight="1">
      <c r="A17" s="69" t="s">
        <v>300</v>
      </c>
      <c r="B17" s="105">
        <v>439</v>
      </c>
      <c r="C17" s="164" t="s">
        <v>244</v>
      </c>
      <c r="D17" s="76" t="s">
        <v>386</v>
      </c>
      <c r="E17" s="76"/>
      <c r="F17" s="134">
        <f>F18</f>
        <v>500</v>
      </c>
      <c r="G17" s="134">
        <f>G18</f>
        <v>500</v>
      </c>
      <c r="H17" s="134">
        <f>H18</f>
        <v>500</v>
      </c>
    </row>
    <row r="18" spans="1:8" ht="33.75" customHeight="1">
      <c r="A18" s="69" t="s">
        <v>324</v>
      </c>
      <c r="B18" s="105">
        <v>439</v>
      </c>
      <c r="C18" s="164" t="s">
        <v>244</v>
      </c>
      <c r="D18" s="76" t="s">
        <v>386</v>
      </c>
      <c r="E18" s="76" t="s">
        <v>323</v>
      </c>
      <c r="F18" s="134">
        <v>500</v>
      </c>
      <c r="G18" s="134">
        <v>500</v>
      </c>
      <c r="H18" s="134">
        <v>500</v>
      </c>
    </row>
    <row r="19" spans="1:8" ht="60.75" customHeight="1">
      <c r="A19" s="68" t="s">
        <v>320</v>
      </c>
      <c r="B19" s="103">
        <v>439</v>
      </c>
      <c r="C19" s="163" t="s">
        <v>483</v>
      </c>
      <c r="D19" s="102"/>
      <c r="E19" s="102"/>
      <c r="F19" s="133">
        <f>F20</f>
        <v>2091</v>
      </c>
      <c r="G19" s="133">
        <f>G20</f>
        <v>2091</v>
      </c>
      <c r="H19" s="133">
        <f>H20</f>
        <v>2091</v>
      </c>
    </row>
    <row r="20" spans="1:8" ht="39" customHeight="1">
      <c r="A20" s="68" t="s">
        <v>434</v>
      </c>
      <c r="B20" s="103">
        <v>439</v>
      </c>
      <c r="C20" s="163" t="s">
        <v>483</v>
      </c>
      <c r="D20" s="102" t="s">
        <v>383</v>
      </c>
      <c r="E20" s="102"/>
      <c r="F20" s="133">
        <f>SUM(F21)</f>
        <v>2091</v>
      </c>
      <c r="G20" s="133">
        <f t="shared" ref="G20:H20" si="0">SUM(G21)</f>
        <v>2091</v>
      </c>
      <c r="H20" s="133">
        <f t="shared" si="0"/>
        <v>2091</v>
      </c>
    </row>
    <row r="21" spans="1:8" ht="28.5" customHeight="1">
      <c r="A21" s="69" t="s">
        <v>482</v>
      </c>
      <c r="B21" s="105">
        <v>439</v>
      </c>
      <c r="C21" s="164" t="s">
        <v>483</v>
      </c>
      <c r="D21" s="76" t="s">
        <v>387</v>
      </c>
      <c r="E21" s="76"/>
      <c r="F21" s="134">
        <f>SUM(F22,F24)</f>
        <v>2091</v>
      </c>
      <c r="G21" s="134">
        <f>SUM(G22,G24)</f>
        <v>2091</v>
      </c>
      <c r="H21" s="134">
        <f>SUM(H22,H24)</f>
        <v>2091</v>
      </c>
    </row>
    <row r="22" spans="1:8" ht="28.5" customHeight="1">
      <c r="A22" s="69" t="s">
        <v>326</v>
      </c>
      <c r="B22" s="105">
        <v>439</v>
      </c>
      <c r="C22" s="164" t="s">
        <v>483</v>
      </c>
      <c r="D22" s="76" t="s">
        <v>388</v>
      </c>
      <c r="E22" s="76"/>
      <c r="F22" s="134">
        <f>SUM(F23)</f>
        <v>1591</v>
      </c>
      <c r="G22" s="134">
        <f>SUM(G23)</f>
        <v>1591</v>
      </c>
      <c r="H22" s="134">
        <f>SUM(H23)</f>
        <v>1591</v>
      </c>
    </row>
    <row r="23" spans="1:8" ht="30" customHeight="1">
      <c r="A23" s="69" t="s">
        <v>328</v>
      </c>
      <c r="B23" s="105">
        <v>439</v>
      </c>
      <c r="C23" s="164" t="s">
        <v>483</v>
      </c>
      <c r="D23" s="76" t="s">
        <v>388</v>
      </c>
      <c r="E23" s="76" t="s">
        <v>327</v>
      </c>
      <c r="F23" s="134">
        <v>1591</v>
      </c>
      <c r="G23" s="134">
        <v>1591</v>
      </c>
      <c r="H23" s="134">
        <v>1591</v>
      </c>
    </row>
    <row r="24" spans="1:8" ht="31.5" customHeight="1">
      <c r="A24" s="69" t="s">
        <v>300</v>
      </c>
      <c r="B24" s="105">
        <v>439</v>
      </c>
      <c r="C24" s="164" t="s">
        <v>483</v>
      </c>
      <c r="D24" s="76" t="s">
        <v>389</v>
      </c>
      <c r="E24" s="76"/>
      <c r="F24" s="134">
        <f>F25</f>
        <v>500</v>
      </c>
      <c r="G24" s="134">
        <v>500</v>
      </c>
      <c r="H24" s="134">
        <v>500</v>
      </c>
    </row>
    <row r="25" spans="1:8" ht="32.25" customHeight="1">
      <c r="A25" s="69" t="s">
        <v>324</v>
      </c>
      <c r="B25" s="105">
        <v>439</v>
      </c>
      <c r="C25" s="164" t="s">
        <v>483</v>
      </c>
      <c r="D25" s="76" t="s">
        <v>389</v>
      </c>
      <c r="E25" s="76" t="s">
        <v>323</v>
      </c>
      <c r="F25" s="134">
        <v>500</v>
      </c>
      <c r="G25" s="134">
        <v>500</v>
      </c>
      <c r="H25" s="134">
        <v>500</v>
      </c>
    </row>
    <row r="26" spans="1:8" ht="43.5" customHeight="1">
      <c r="A26" s="68" t="s">
        <v>484</v>
      </c>
      <c r="B26" s="105">
        <v>439</v>
      </c>
      <c r="C26" s="163" t="s">
        <v>485</v>
      </c>
      <c r="D26" s="102"/>
      <c r="E26" s="102"/>
      <c r="F26" s="133">
        <f>SUM(F31)+F27</f>
        <v>44891</v>
      </c>
      <c r="G26" s="133">
        <f>SUM(G31)+G27</f>
        <v>44675</v>
      </c>
      <c r="H26" s="133">
        <f>SUM(H31)+H27</f>
        <v>44681</v>
      </c>
    </row>
    <row r="27" spans="1:8" ht="42" customHeight="1">
      <c r="A27" s="69" t="s">
        <v>486</v>
      </c>
      <c r="B27" s="105">
        <v>439</v>
      </c>
      <c r="C27" s="76" t="s">
        <v>485</v>
      </c>
      <c r="D27" s="76" t="s">
        <v>392</v>
      </c>
      <c r="E27" s="76"/>
      <c r="F27" s="133">
        <f>F28</f>
        <v>2249</v>
      </c>
      <c r="G27" s="133">
        <f t="shared" ref="G27:H27" si="1">G28</f>
        <v>2249</v>
      </c>
      <c r="H27" s="133">
        <f t="shared" si="1"/>
        <v>2249</v>
      </c>
    </row>
    <row r="28" spans="1:8" ht="32.25" customHeight="1">
      <c r="A28" s="69" t="s">
        <v>326</v>
      </c>
      <c r="B28" s="105">
        <v>439</v>
      </c>
      <c r="C28" s="76" t="s">
        <v>485</v>
      </c>
      <c r="D28" s="76" t="s">
        <v>393</v>
      </c>
      <c r="E28" s="76"/>
      <c r="F28" s="133">
        <f>F29+F30</f>
        <v>2249</v>
      </c>
      <c r="G28" s="133">
        <f t="shared" ref="G28:H28" si="2">G29+G30</f>
        <v>2249</v>
      </c>
      <c r="H28" s="133">
        <f t="shared" si="2"/>
        <v>2249</v>
      </c>
    </row>
    <row r="29" spans="1:8" ht="31.5" customHeight="1">
      <c r="A29" s="69" t="s">
        <v>328</v>
      </c>
      <c r="B29" s="105">
        <v>439</v>
      </c>
      <c r="C29" s="76" t="s">
        <v>485</v>
      </c>
      <c r="D29" s="76" t="s">
        <v>393</v>
      </c>
      <c r="E29" s="76" t="s">
        <v>327</v>
      </c>
      <c r="F29" s="133">
        <v>1249</v>
      </c>
      <c r="G29" s="133">
        <v>1249</v>
      </c>
      <c r="H29" s="133">
        <v>1249</v>
      </c>
    </row>
    <row r="30" spans="1:8" ht="35.25" customHeight="1">
      <c r="A30" s="69" t="s">
        <v>328</v>
      </c>
      <c r="B30" s="105">
        <v>439</v>
      </c>
      <c r="C30" s="76" t="s">
        <v>485</v>
      </c>
      <c r="D30" s="76" t="s">
        <v>394</v>
      </c>
      <c r="E30" s="76" t="s">
        <v>952</v>
      </c>
      <c r="F30" s="134">
        <v>1000</v>
      </c>
      <c r="G30" s="134">
        <v>1000</v>
      </c>
      <c r="H30" s="134">
        <v>1000</v>
      </c>
    </row>
    <row r="31" spans="1:8" ht="33" customHeight="1">
      <c r="A31" s="68" t="s">
        <v>435</v>
      </c>
      <c r="B31" s="105">
        <v>439</v>
      </c>
      <c r="C31" s="163" t="s">
        <v>485</v>
      </c>
      <c r="D31" s="102" t="s">
        <v>391</v>
      </c>
      <c r="E31" s="102"/>
      <c r="F31" s="133">
        <f>SUM(F32)</f>
        <v>42642</v>
      </c>
      <c r="G31" s="133">
        <f>SUM(G32)</f>
        <v>42426</v>
      </c>
      <c r="H31" s="133">
        <f>SUM(H32)</f>
        <v>42432</v>
      </c>
    </row>
    <row r="32" spans="1:8" ht="22.5" customHeight="1">
      <c r="A32" s="69" t="s">
        <v>321</v>
      </c>
      <c r="B32" s="105">
        <v>439</v>
      </c>
      <c r="C32" s="164" t="s">
        <v>485</v>
      </c>
      <c r="D32" s="76" t="s">
        <v>395</v>
      </c>
      <c r="E32" s="76"/>
      <c r="F32" s="134">
        <f>SUM(F34,F35)</f>
        <v>42642</v>
      </c>
      <c r="G32" s="134">
        <f>SUM(G34,G35)</f>
        <v>42426</v>
      </c>
      <c r="H32" s="134">
        <f>SUM(H34,H35)</f>
        <v>42432</v>
      </c>
    </row>
    <row r="33" spans="1:8" ht="33" customHeight="1">
      <c r="A33" s="69" t="s">
        <v>326</v>
      </c>
      <c r="B33" s="105">
        <v>439</v>
      </c>
      <c r="C33" s="164" t="s">
        <v>485</v>
      </c>
      <c r="D33" s="76" t="s">
        <v>396</v>
      </c>
      <c r="E33" s="76"/>
      <c r="F33" s="134">
        <f>SUM(F34)</f>
        <v>30781</v>
      </c>
      <c r="G33" s="134">
        <f>SUM(G34)</f>
        <v>30781</v>
      </c>
      <c r="H33" s="134">
        <f>SUM(H34)</f>
        <v>30781</v>
      </c>
    </row>
    <row r="34" spans="1:8" ht="28.5" customHeight="1">
      <c r="A34" s="69" t="s">
        <v>328</v>
      </c>
      <c r="B34" s="105">
        <v>439</v>
      </c>
      <c r="C34" s="164" t="s">
        <v>485</v>
      </c>
      <c r="D34" s="76" t="s">
        <v>396</v>
      </c>
      <c r="E34" s="76" t="s">
        <v>327</v>
      </c>
      <c r="F34" s="134">
        <v>30781</v>
      </c>
      <c r="G34" s="134">
        <v>30781</v>
      </c>
      <c r="H34" s="134">
        <v>30781</v>
      </c>
    </row>
    <row r="35" spans="1:8" ht="32.25" customHeight="1">
      <c r="A35" s="69" t="s">
        <v>300</v>
      </c>
      <c r="B35" s="105">
        <v>439</v>
      </c>
      <c r="C35" s="164" t="s">
        <v>485</v>
      </c>
      <c r="D35" s="76" t="s">
        <v>397</v>
      </c>
      <c r="E35" s="165"/>
      <c r="F35" s="166">
        <f>F36+F38+F37</f>
        <v>11861</v>
      </c>
      <c r="G35" s="166">
        <f t="shared" ref="G35:H35" si="3">G36+G38+G37</f>
        <v>11645</v>
      </c>
      <c r="H35" s="166">
        <f t="shared" si="3"/>
        <v>11651</v>
      </c>
    </row>
    <row r="36" spans="1:8" ht="32.25" customHeight="1">
      <c r="A36" s="69" t="s">
        <v>324</v>
      </c>
      <c r="B36" s="105">
        <v>439</v>
      </c>
      <c r="C36" s="164" t="s">
        <v>485</v>
      </c>
      <c r="D36" s="76" t="s">
        <v>397</v>
      </c>
      <c r="E36" s="76" t="s">
        <v>323</v>
      </c>
      <c r="F36" s="134">
        <v>9924</v>
      </c>
      <c r="G36" s="134">
        <v>9708</v>
      </c>
      <c r="H36" s="134">
        <v>9714</v>
      </c>
    </row>
    <row r="37" spans="1:8" ht="32.25" customHeight="1">
      <c r="A37" s="69"/>
      <c r="B37" s="105"/>
      <c r="C37" s="164"/>
      <c r="D37" s="76"/>
      <c r="E37" s="76" t="s">
        <v>999</v>
      </c>
      <c r="F37" s="134">
        <v>1557</v>
      </c>
      <c r="G37" s="134">
        <v>1557</v>
      </c>
      <c r="H37" s="134">
        <v>1557</v>
      </c>
    </row>
    <row r="38" spans="1:8" ht="27" customHeight="1">
      <c r="A38" s="69" t="s">
        <v>43</v>
      </c>
      <c r="B38" s="105">
        <v>439</v>
      </c>
      <c r="C38" s="164" t="s">
        <v>485</v>
      </c>
      <c r="D38" s="76" t="s">
        <v>397</v>
      </c>
      <c r="E38" s="76" t="s">
        <v>339</v>
      </c>
      <c r="F38" s="134">
        <v>380</v>
      </c>
      <c r="G38" s="134">
        <v>380</v>
      </c>
      <c r="H38" s="134">
        <v>380</v>
      </c>
    </row>
    <row r="39" spans="1:8" ht="45" hidden="1" customHeight="1">
      <c r="A39" s="69"/>
      <c r="B39" s="105"/>
      <c r="C39" s="164"/>
      <c r="D39" s="76"/>
      <c r="E39" s="76"/>
      <c r="F39" s="134"/>
      <c r="G39" s="134"/>
      <c r="H39" s="134"/>
    </row>
    <row r="40" spans="1:8" ht="45.75" customHeight="1">
      <c r="A40" s="72" t="s">
        <v>505</v>
      </c>
      <c r="B40" s="103">
        <v>439</v>
      </c>
      <c r="C40" s="163" t="s">
        <v>487</v>
      </c>
      <c r="D40" s="76"/>
      <c r="E40" s="76"/>
      <c r="F40" s="133">
        <f t="shared" ref="F40:H41" si="4">SUM(F41)</f>
        <v>2005</v>
      </c>
      <c r="G40" s="133">
        <f t="shared" si="4"/>
        <v>2005</v>
      </c>
      <c r="H40" s="133">
        <f t="shared" si="4"/>
        <v>2005</v>
      </c>
    </row>
    <row r="41" spans="1:8" ht="32.25" customHeight="1">
      <c r="A41" s="68" t="s">
        <v>432</v>
      </c>
      <c r="B41" s="105">
        <v>439</v>
      </c>
      <c r="C41" s="163" t="s">
        <v>487</v>
      </c>
      <c r="D41" s="102" t="s">
        <v>65</v>
      </c>
      <c r="E41" s="76"/>
      <c r="F41" s="133">
        <f t="shared" si="4"/>
        <v>2005</v>
      </c>
      <c r="G41" s="133">
        <f t="shared" si="4"/>
        <v>2005</v>
      </c>
      <c r="H41" s="133">
        <f t="shared" si="4"/>
        <v>2005</v>
      </c>
    </row>
    <row r="42" spans="1:8" ht="29.25" customHeight="1">
      <c r="A42" s="69" t="s">
        <v>331</v>
      </c>
      <c r="B42" s="105">
        <v>439</v>
      </c>
      <c r="C42" s="164" t="s">
        <v>487</v>
      </c>
      <c r="D42" s="76" t="s">
        <v>398</v>
      </c>
      <c r="E42" s="76"/>
      <c r="F42" s="134">
        <f>SUM(F43,F45)</f>
        <v>2005</v>
      </c>
      <c r="G42" s="134">
        <f>SUM(G43,G45)</f>
        <v>2005</v>
      </c>
      <c r="H42" s="134">
        <f>SUM(H43,H45)</f>
        <v>2005</v>
      </c>
    </row>
    <row r="43" spans="1:8" ht="29.25" customHeight="1">
      <c r="A43" s="69" t="s">
        <v>326</v>
      </c>
      <c r="B43" s="105">
        <v>439</v>
      </c>
      <c r="C43" s="164" t="s">
        <v>487</v>
      </c>
      <c r="D43" s="76" t="s">
        <v>399</v>
      </c>
      <c r="E43" s="76"/>
      <c r="F43" s="134">
        <f>SUM(F44)</f>
        <v>1505</v>
      </c>
      <c r="G43" s="134">
        <f>SUM(G44)</f>
        <v>1505</v>
      </c>
      <c r="H43" s="134">
        <f>SUM(H44)</f>
        <v>1505</v>
      </c>
    </row>
    <row r="44" spans="1:8" ht="29.25" customHeight="1">
      <c r="A44" s="69" t="s">
        <v>328</v>
      </c>
      <c r="B44" s="105">
        <v>439</v>
      </c>
      <c r="C44" s="164" t="s">
        <v>487</v>
      </c>
      <c r="D44" s="76" t="s">
        <v>399</v>
      </c>
      <c r="E44" s="76" t="s">
        <v>327</v>
      </c>
      <c r="F44" s="134">
        <v>1505</v>
      </c>
      <c r="G44" s="134">
        <v>1505</v>
      </c>
      <c r="H44" s="134">
        <v>1505</v>
      </c>
    </row>
    <row r="45" spans="1:8" ht="39" customHeight="1">
      <c r="A45" s="69" t="s">
        <v>300</v>
      </c>
      <c r="B45" s="105">
        <v>439</v>
      </c>
      <c r="C45" s="164" t="s">
        <v>487</v>
      </c>
      <c r="D45" s="76" t="s">
        <v>647</v>
      </c>
      <c r="E45" s="76"/>
      <c r="F45" s="134">
        <f>F46</f>
        <v>500</v>
      </c>
      <c r="G45" s="134">
        <f t="shared" ref="G45:H45" si="5">G46</f>
        <v>500</v>
      </c>
      <c r="H45" s="134">
        <f t="shared" si="5"/>
        <v>500</v>
      </c>
    </row>
    <row r="46" spans="1:8" ht="33.75" customHeight="1">
      <c r="A46" s="69" t="s">
        <v>324</v>
      </c>
      <c r="B46" s="105">
        <v>439</v>
      </c>
      <c r="C46" s="164" t="s">
        <v>487</v>
      </c>
      <c r="D46" s="76" t="s">
        <v>647</v>
      </c>
      <c r="E46" s="76" t="s">
        <v>323</v>
      </c>
      <c r="F46" s="134">
        <v>500</v>
      </c>
      <c r="G46" s="134">
        <v>500</v>
      </c>
      <c r="H46" s="134">
        <v>500</v>
      </c>
    </row>
    <row r="47" spans="1:8" ht="24.75" customHeight="1">
      <c r="A47" s="167" t="s">
        <v>89</v>
      </c>
      <c r="B47" s="103">
        <v>439</v>
      </c>
      <c r="C47" s="102" t="s">
        <v>88</v>
      </c>
      <c r="D47" s="102"/>
      <c r="E47" s="102"/>
      <c r="F47" s="133">
        <f>SUM(F48)</f>
        <v>700</v>
      </c>
      <c r="G47" s="133">
        <f>SUM(G48)</f>
        <v>772</v>
      </c>
      <c r="H47" s="133">
        <f>SUM(H48)</f>
        <v>772</v>
      </c>
    </row>
    <row r="48" spans="1:8" ht="34.5" customHeight="1">
      <c r="A48" s="168" t="s">
        <v>693</v>
      </c>
      <c r="B48" s="105">
        <v>439</v>
      </c>
      <c r="C48" s="76" t="s">
        <v>88</v>
      </c>
      <c r="D48" s="76" t="s">
        <v>400</v>
      </c>
      <c r="E48" s="76"/>
      <c r="F48" s="134">
        <f>SUM(F49,F51)</f>
        <v>700</v>
      </c>
      <c r="G48" s="134">
        <f>SUM(G49,G51)</f>
        <v>772</v>
      </c>
      <c r="H48" s="134">
        <f>SUM(H49,H51)</f>
        <v>772</v>
      </c>
    </row>
    <row r="49" spans="1:8" ht="27.75" customHeight="1">
      <c r="A49" s="168" t="s">
        <v>694</v>
      </c>
      <c r="B49" s="105">
        <v>439</v>
      </c>
      <c r="C49" s="76" t="s">
        <v>88</v>
      </c>
      <c r="D49" s="76" t="s">
        <v>695</v>
      </c>
      <c r="E49" s="76"/>
      <c r="F49" s="134">
        <f>F50</f>
        <v>0</v>
      </c>
      <c r="G49" s="134">
        <f>G50</f>
        <v>0</v>
      </c>
      <c r="H49" s="134">
        <f>H50</f>
        <v>0</v>
      </c>
    </row>
    <row r="50" spans="1:8" ht="32.25" customHeight="1">
      <c r="A50" s="69" t="s">
        <v>324</v>
      </c>
      <c r="B50" s="105">
        <v>439</v>
      </c>
      <c r="C50" s="76" t="s">
        <v>88</v>
      </c>
      <c r="D50" s="76" t="s">
        <v>695</v>
      </c>
      <c r="E50" s="76" t="s">
        <v>323</v>
      </c>
      <c r="F50" s="134"/>
      <c r="G50" s="134"/>
      <c r="H50" s="134"/>
    </row>
    <row r="51" spans="1:8" ht="32.25" customHeight="1">
      <c r="A51" s="69" t="s">
        <v>692</v>
      </c>
      <c r="B51" s="105">
        <v>439</v>
      </c>
      <c r="C51" s="76" t="s">
        <v>88</v>
      </c>
      <c r="D51" s="76" t="s">
        <v>696</v>
      </c>
      <c r="E51" s="76"/>
      <c r="F51" s="134">
        <f>F52</f>
        <v>700</v>
      </c>
      <c r="G51" s="134">
        <f>G52</f>
        <v>772</v>
      </c>
      <c r="H51" s="134">
        <f>H52</f>
        <v>772</v>
      </c>
    </row>
    <row r="52" spans="1:8" ht="29.25" customHeight="1">
      <c r="A52" s="69" t="s">
        <v>324</v>
      </c>
      <c r="B52" s="105">
        <v>439</v>
      </c>
      <c r="C52" s="76" t="s">
        <v>88</v>
      </c>
      <c r="D52" s="76" t="s">
        <v>696</v>
      </c>
      <c r="E52" s="76" t="s">
        <v>323</v>
      </c>
      <c r="F52" s="134">
        <v>700</v>
      </c>
      <c r="G52" s="134">
        <v>772</v>
      </c>
      <c r="H52" s="134">
        <v>772</v>
      </c>
    </row>
    <row r="53" spans="1:8" ht="23.25" customHeight="1">
      <c r="A53" s="68" t="s">
        <v>42</v>
      </c>
      <c r="B53" s="105">
        <v>439</v>
      </c>
      <c r="C53" s="163" t="s">
        <v>488</v>
      </c>
      <c r="D53" s="102"/>
      <c r="E53" s="102"/>
      <c r="F53" s="133">
        <f>F54</f>
        <v>3000</v>
      </c>
      <c r="G53" s="133">
        <v>3000</v>
      </c>
      <c r="H53" s="133">
        <v>3000</v>
      </c>
    </row>
    <row r="54" spans="1:8" ht="18.75" customHeight="1">
      <c r="A54" s="69" t="s">
        <v>20</v>
      </c>
      <c r="B54" s="105">
        <v>439</v>
      </c>
      <c r="C54" s="164" t="s">
        <v>488</v>
      </c>
      <c r="D54" s="76" t="s">
        <v>401</v>
      </c>
      <c r="E54" s="76"/>
      <c r="F54" s="134">
        <f>F55</f>
        <v>3000</v>
      </c>
      <c r="G54" s="134">
        <v>3000</v>
      </c>
      <c r="H54" s="134">
        <v>3000</v>
      </c>
    </row>
    <row r="55" spans="1:8" ht="21.75" customHeight="1">
      <c r="A55" s="69" t="s">
        <v>42</v>
      </c>
      <c r="B55" s="105">
        <v>439</v>
      </c>
      <c r="C55" s="164" t="s">
        <v>488</v>
      </c>
      <c r="D55" s="76" t="s">
        <v>402</v>
      </c>
      <c r="E55" s="76"/>
      <c r="F55" s="134">
        <f>F56</f>
        <v>3000</v>
      </c>
      <c r="G55" s="134">
        <f>G56</f>
        <v>3000</v>
      </c>
      <c r="H55" s="134">
        <f>H56</f>
        <v>3000</v>
      </c>
    </row>
    <row r="56" spans="1:8" ht="22.5" customHeight="1">
      <c r="A56" s="69" t="s">
        <v>489</v>
      </c>
      <c r="B56" s="105">
        <v>439</v>
      </c>
      <c r="C56" s="164" t="s">
        <v>488</v>
      </c>
      <c r="D56" s="76" t="s">
        <v>403</v>
      </c>
      <c r="E56" s="76"/>
      <c r="F56" s="134">
        <f>F57</f>
        <v>3000</v>
      </c>
      <c r="G56" s="134">
        <v>3000</v>
      </c>
      <c r="H56" s="134">
        <v>3000</v>
      </c>
    </row>
    <row r="57" spans="1:8" ht="23.25" customHeight="1">
      <c r="A57" s="77" t="s">
        <v>163</v>
      </c>
      <c r="B57" s="105">
        <v>439</v>
      </c>
      <c r="C57" s="164" t="s">
        <v>488</v>
      </c>
      <c r="D57" s="76" t="s">
        <v>403</v>
      </c>
      <c r="E57" s="76" t="s">
        <v>161</v>
      </c>
      <c r="F57" s="134">
        <v>3000</v>
      </c>
      <c r="G57" s="134">
        <v>3000</v>
      </c>
      <c r="H57" s="134">
        <v>3000</v>
      </c>
    </row>
    <row r="58" spans="1:8" ht="29.25" customHeight="1">
      <c r="A58" s="169" t="s">
        <v>362</v>
      </c>
      <c r="B58" s="105">
        <v>439</v>
      </c>
      <c r="C58" s="163" t="s">
        <v>234</v>
      </c>
      <c r="D58" s="102"/>
      <c r="E58" s="102"/>
      <c r="F58" s="133">
        <f>SUM(F60)</f>
        <v>434.3</v>
      </c>
      <c r="G58" s="133">
        <f>SUM(G60)</f>
        <v>464.7</v>
      </c>
      <c r="H58" s="133">
        <f>SUM(H60)</f>
        <v>497.2</v>
      </c>
    </row>
    <row r="59" spans="1:8" ht="33" customHeight="1">
      <c r="A59" s="68" t="s">
        <v>432</v>
      </c>
      <c r="B59" s="105">
        <v>439</v>
      </c>
      <c r="C59" s="164" t="s">
        <v>234</v>
      </c>
      <c r="D59" s="76" t="s">
        <v>404</v>
      </c>
      <c r="E59" s="76"/>
      <c r="F59" s="134">
        <f t="shared" ref="F59:H60" si="6">F60</f>
        <v>434.3</v>
      </c>
      <c r="G59" s="134">
        <f t="shared" si="6"/>
        <v>464.7</v>
      </c>
      <c r="H59" s="134">
        <f t="shared" si="6"/>
        <v>497.2</v>
      </c>
    </row>
    <row r="60" spans="1:8" ht="32.25" customHeight="1">
      <c r="A60" s="77" t="s">
        <v>332</v>
      </c>
      <c r="B60" s="105">
        <v>439</v>
      </c>
      <c r="C60" s="164" t="s">
        <v>234</v>
      </c>
      <c r="D60" s="76" t="s">
        <v>405</v>
      </c>
      <c r="E60" s="76"/>
      <c r="F60" s="134">
        <f t="shared" si="6"/>
        <v>434.3</v>
      </c>
      <c r="G60" s="134">
        <f t="shared" si="6"/>
        <v>464.7</v>
      </c>
      <c r="H60" s="134">
        <f t="shared" si="6"/>
        <v>497.2</v>
      </c>
    </row>
    <row r="61" spans="1:8" ht="42" customHeight="1">
      <c r="A61" s="69" t="s">
        <v>443</v>
      </c>
      <c r="B61" s="105">
        <v>439</v>
      </c>
      <c r="C61" s="164" t="s">
        <v>234</v>
      </c>
      <c r="D61" s="76" t="s">
        <v>406</v>
      </c>
      <c r="E61" s="76"/>
      <c r="F61" s="134">
        <f>F62+F63</f>
        <v>434.3</v>
      </c>
      <c r="G61" s="134">
        <f>G62+G63</f>
        <v>464.7</v>
      </c>
      <c r="H61" s="134">
        <f>H62+H63</f>
        <v>497.2</v>
      </c>
    </row>
    <row r="62" spans="1:8" ht="33" customHeight="1">
      <c r="A62" s="69" t="s">
        <v>328</v>
      </c>
      <c r="B62" s="105">
        <v>439</v>
      </c>
      <c r="C62" s="164" t="s">
        <v>234</v>
      </c>
      <c r="D62" s="76" t="s">
        <v>407</v>
      </c>
      <c r="E62" s="76" t="s">
        <v>327</v>
      </c>
      <c r="F62" s="134">
        <v>320</v>
      </c>
      <c r="G62" s="134">
        <v>320</v>
      </c>
      <c r="H62" s="134">
        <v>320</v>
      </c>
    </row>
    <row r="63" spans="1:8" ht="35.25" customHeight="1">
      <c r="A63" s="69" t="s">
        <v>324</v>
      </c>
      <c r="B63" s="105">
        <v>439</v>
      </c>
      <c r="C63" s="164" t="s">
        <v>234</v>
      </c>
      <c r="D63" s="76" t="s">
        <v>407</v>
      </c>
      <c r="E63" s="76" t="s">
        <v>323</v>
      </c>
      <c r="F63" s="134">
        <v>114.3</v>
      </c>
      <c r="G63" s="134">
        <v>144.69999999999999</v>
      </c>
      <c r="H63" s="134">
        <v>177.2</v>
      </c>
    </row>
    <row r="64" spans="1:8" ht="33" customHeight="1">
      <c r="A64" s="169" t="s">
        <v>268</v>
      </c>
      <c r="B64" s="103">
        <v>439</v>
      </c>
      <c r="C64" s="163" t="s">
        <v>269</v>
      </c>
      <c r="D64" s="102"/>
      <c r="E64" s="102"/>
      <c r="F64" s="133">
        <f>SUM(F65,F69,F73,F77)</f>
        <v>650</v>
      </c>
      <c r="G64" s="133">
        <f>SUM(G65,G69,G73,G77)</f>
        <v>650</v>
      </c>
      <c r="H64" s="133">
        <f>SUM(H65,H69,H73,H77)</f>
        <v>650</v>
      </c>
    </row>
    <row r="65" spans="1:8" ht="57.75" customHeight="1">
      <c r="A65" s="170" t="s">
        <v>1053</v>
      </c>
      <c r="B65" s="105">
        <v>439</v>
      </c>
      <c r="C65" s="163" t="s">
        <v>119</v>
      </c>
      <c r="D65" s="102" t="s">
        <v>408</v>
      </c>
      <c r="E65" s="102"/>
      <c r="F65" s="133">
        <f>F66</f>
        <v>472</v>
      </c>
      <c r="G65" s="133">
        <f>G66</f>
        <v>472</v>
      </c>
      <c r="H65" s="133">
        <f>H66</f>
        <v>472</v>
      </c>
    </row>
    <row r="66" spans="1:8" ht="34.5" customHeight="1">
      <c r="A66" s="171" t="s">
        <v>562</v>
      </c>
      <c r="B66" s="105">
        <v>439</v>
      </c>
      <c r="C66" s="164" t="s">
        <v>119</v>
      </c>
      <c r="D66" s="76" t="s">
        <v>574</v>
      </c>
      <c r="E66" s="102"/>
      <c r="F66" s="134">
        <f t="shared" ref="F66:H67" si="7">SUM(F67)</f>
        <v>472</v>
      </c>
      <c r="G66" s="134">
        <f t="shared" si="7"/>
        <v>472</v>
      </c>
      <c r="H66" s="134">
        <f t="shared" si="7"/>
        <v>472</v>
      </c>
    </row>
    <row r="67" spans="1:8" ht="43.5" customHeight="1">
      <c r="A67" s="171" t="s">
        <v>1054</v>
      </c>
      <c r="B67" s="105">
        <v>439</v>
      </c>
      <c r="C67" s="164" t="s">
        <v>119</v>
      </c>
      <c r="D67" s="76" t="s">
        <v>575</v>
      </c>
      <c r="E67" s="76"/>
      <c r="F67" s="134">
        <f t="shared" si="7"/>
        <v>472</v>
      </c>
      <c r="G67" s="134">
        <f t="shared" si="7"/>
        <v>472</v>
      </c>
      <c r="H67" s="134">
        <f t="shared" si="7"/>
        <v>472</v>
      </c>
    </row>
    <row r="68" spans="1:8" ht="36.75" customHeight="1">
      <c r="A68" s="70" t="s">
        <v>324</v>
      </c>
      <c r="B68" s="105">
        <v>439</v>
      </c>
      <c r="C68" s="164" t="s">
        <v>119</v>
      </c>
      <c r="D68" s="76" t="s">
        <v>575</v>
      </c>
      <c r="E68" s="76" t="s">
        <v>323</v>
      </c>
      <c r="F68" s="134">
        <v>472</v>
      </c>
      <c r="G68" s="134">
        <v>472</v>
      </c>
      <c r="H68" s="134">
        <v>472</v>
      </c>
    </row>
    <row r="69" spans="1:8" ht="54.75" customHeight="1">
      <c r="A69" s="170" t="s">
        <v>1052</v>
      </c>
      <c r="B69" s="103">
        <v>439</v>
      </c>
      <c r="C69" s="163" t="s">
        <v>119</v>
      </c>
      <c r="D69" s="102" t="s">
        <v>409</v>
      </c>
      <c r="E69" s="102"/>
      <c r="F69" s="133">
        <f t="shared" ref="F69:H71" si="8">SUM(F70)</f>
        <v>55</v>
      </c>
      <c r="G69" s="133">
        <f t="shared" si="8"/>
        <v>55</v>
      </c>
      <c r="H69" s="133">
        <f t="shared" si="8"/>
        <v>55</v>
      </c>
    </row>
    <row r="70" spans="1:8" ht="45" customHeight="1">
      <c r="A70" s="171" t="s">
        <v>561</v>
      </c>
      <c r="B70" s="105">
        <v>439</v>
      </c>
      <c r="C70" s="164" t="s">
        <v>119</v>
      </c>
      <c r="D70" s="76" t="s">
        <v>576</v>
      </c>
      <c r="E70" s="102"/>
      <c r="F70" s="134">
        <f t="shared" si="8"/>
        <v>55</v>
      </c>
      <c r="G70" s="134">
        <f t="shared" si="8"/>
        <v>55</v>
      </c>
      <c r="H70" s="134">
        <f t="shared" si="8"/>
        <v>55</v>
      </c>
    </row>
    <row r="71" spans="1:8" ht="60.75" customHeight="1">
      <c r="A71" s="171" t="s">
        <v>1055</v>
      </c>
      <c r="B71" s="105">
        <v>439</v>
      </c>
      <c r="C71" s="164" t="s">
        <v>119</v>
      </c>
      <c r="D71" s="76" t="s">
        <v>577</v>
      </c>
      <c r="E71" s="76"/>
      <c r="F71" s="134">
        <f t="shared" si="8"/>
        <v>55</v>
      </c>
      <c r="G71" s="134">
        <f t="shared" si="8"/>
        <v>55</v>
      </c>
      <c r="H71" s="134">
        <f t="shared" si="8"/>
        <v>55</v>
      </c>
    </row>
    <row r="72" spans="1:8" ht="36.75" customHeight="1">
      <c r="A72" s="70" t="s">
        <v>324</v>
      </c>
      <c r="B72" s="105">
        <v>439</v>
      </c>
      <c r="C72" s="164" t="s">
        <v>119</v>
      </c>
      <c r="D72" s="76" t="s">
        <v>577</v>
      </c>
      <c r="E72" s="76" t="s">
        <v>323</v>
      </c>
      <c r="F72" s="134">
        <v>55</v>
      </c>
      <c r="G72" s="134">
        <v>55</v>
      </c>
      <c r="H72" s="134">
        <v>55</v>
      </c>
    </row>
    <row r="73" spans="1:8" ht="56.25" customHeight="1">
      <c r="A73" s="170" t="s">
        <v>1002</v>
      </c>
      <c r="B73" s="103">
        <v>439</v>
      </c>
      <c r="C73" s="163" t="s">
        <v>119</v>
      </c>
      <c r="D73" s="102" t="s">
        <v>410</v>
      </c>
      <c r="E73" s="102"/>
      <c r="F73" s="133">
        <f t="shared" ref="F73:H75" si="9">SUM(F74)</f>
        <v>73</v>
      </c>
      <c r="G73" s="133">
        <f t="shared" si="9"/>
        <v>73</v>
      </c>
      <c r="H73" s="133">
        <f t="shared" si="9"/>
        <v>73</v>
      </c>
    </row>
    <row r="74" spans="1:8" ht="57" customHeight="1">
      <c r="A74" s="171" t="s">
        <v>563</v>
      </c>
      <c r="B74" s="105">
        <v>439</v>
      </c>
      <c r="C74" s="164" t="s">
        <v>119</v>
      </c>
      <c r="D74" s="76" t="s">
        <v>629</v>
      </c>
      <c r="E74" s="102"/>
      <c r="F74" s="134">
        <f t="shared" si="9"/>
        <v>73</v>
      </c>
      <c r="G74" s="134">
        <f t="shared" si="9"/>
        <v>73</v>
      </c>
      <c r="H74" s="134">
        <f t="shared" si="9"/>
        <v>73</v>
      </c>
    </row>
    <row r="75" spans="1:8" ht="57.75" customHeight="1">
      <c r="A75" s="171" t="s">
        <v>1056</v>
      </c>
      <c r="B75" s="105">
        <v>439</v>
      </c>
      <c r="C75" s="164" t="s">
        <v>119</v>
      </c>
      <c r="D75" s="76" t="s">
        <v>629</v>
      </c>
      <c r="E75" s="76"/>
      <c r="F75" s="134">
        <f t="shared" si="9"/>
        <v>73</v>
      </c>
      <c r="G75" s="134">
        <f t="shared" si="9"/>
        <v>73</v>
      </c>
      <c r="H75" s="134">
        <f t="shared" si="9"/>
        <v>73</v>
      </c>
    </row>
    <row r="76" spans="1:8" ht="36" customHeight="1">
      <c r="A76" s="70" t="s">
        <v>324</v>
      </c>
      <c r="B76" s="105">
        <v>439</v>
      </c>
      <c r="C76" s="164" t="s">
        <v>119</v>
      </c>
      <c r="D76" s="76" t="s">
        <v>629</v>
      </c>
      <c r="E76" s="76" t="s">
        <v>323</v>
      </c>
      <c r="F76" s="134">
        <v>73</v>
      </c>
      <c r="G76" s="134">
        <v>73</v>
      </c>
      <c r="H76" s="134">
        <v>73</v>
      </c>
    </row>
    <row r="77" spans="1:8" ht="57" customHeight="1">
      <c r="A77" s="170" t="s">
        <v>1057</v>
      </c>
      <c r="B77" s="105">
        <v>439</v>
      </c>
      <c r="C77" s="163" t="s">
        <v>119</v>
      </c>
      <c r="D77" s="102" t="s">
        <v>411</v>
      </c>
      <c r="E77" s="102"/>
      <c r="F77" s="133">
        <f t="shared" ref="F77:H79" si="10">SUM(F78)</f>
        <v>50</v>
      </c>
      <c r="G77" s="133">
        <f t="shared" si="10"/>
        <v>50</v>
      </c>
      <c r="H77" s="133">
        <f t="shared" si="10"/>
        <v>50</v>
      </c>
    </row>
    <row r="78" spans="1:8" ht="57.75" customHeight="1">
      <c r="A78" s="171" t="s">
        <v>564</v>
      </c>
      <c r="B78" s="105">
        <v>439</v>
      </c>
      <c r="C78" s="164" t="s">
        <v>119</v>
      </c>
      <c r="D78" s="76" t="s">
        <v>578</v>
      </c>
      <c r="E78" s="76"/>
      <c r="F78" s="134">
        <f t="shared" si="10"/>
        <v>50</v>
      </c>
      <c r="G78" s="134">
        <f t="shared" si="10"/>
        <v>50</v>
      </c>
      <c r="H78" s="134">
        <f t="shared" si="10"/>
        <v>50</v>
      </c>
    </row>
    <row r="79" spans="1:8" ht="51.75" customHeight="1">
      <c r="A79" s="171" t="s">
        <v>1058</v>
      </c>
      <c r="B79" s="105">
        <v>439</v>
      </c>
      <c r="C79" s="164" t="s">
        <v>119</v>
      </c>
      <c r="D79" s="76" t="s">
        <v>579</v>
      </c>
      <c r="E79" s="76"/>
      <c r="F79" s="134">
        <f t="shared" si="10"/>
        <v>50</v>
      </c>
      <c r="G79" s="134">
        <f t="shared" si="10"/>
        <v>50</v>
      </c>
      <c r="H79" s="134">
        <f t="shared" si="10"/>
        <v>50</v>
      </c>
    </row>
    <row r="80" spans="1:8" ht="35.25" customHeight="1">
      <c r="A80" s="70" t="s">
        <v>324</v>
      </c>
      <c r="B80" s="105">
        <v>439</v>
      </c>
      <c r="C80" s="164" t="s">
        <v>119</v>
      </c>
      <c r="D80" s="76" t="s">
        <v>579</v>
      </c>
      <c r="E80" s="76" t="s">
        <v>323</v>
      </c>
      <c r="F80" s="134">
        <v>50</v>
      </c>
      <c r="G80" s="134">
        <v>50</v>
      </c>
      <c r="H80" s="134">
        <v>50</v>
      </c>
    </row>
    <row r="81" spans="1:8" ht="30" customHeight="1">
      <c r="A81" s="170" t="s">
        <v>270</v>
      </c>
      <c r="B81" s="172">
        <v>439</v>
      </c>
      <c r="C81" s="163" t="s">
        <v>271</v>
      </c>
      <c r="D81" s="173"/>
      <c r="E81" s="173"/>
      <c r="F81" s="94">
        <f>SUM(F85,F89,F93)+F82</f>
        <v>1950</v>
      </c>
      <c r="G81" s="94">
        <f>SUM(G85,G89,G93)+G82</f>
        <v>1950</v>
      </c>
      <c r="H81" s="94">
        <f>SUM(H85,H89,H93)+H82</f>
        <v>1950</v>
      </c>
    </row>
    <row r="82" spans="1:8" ht="57" hidden="1" customHeight="1">
      <c r="A82" s="170" t="s">
        <v>902</v>
      </c>
      <c r="B82" s="172">
        <v>439</v>
      </c>
      <c r="C82" s="102" t="s">
        <v>888</v>
      </c>
      <c r="D82" s="102"/>
      <c r="E82" s="173"/>
      <c r="F82" s="94">
        <v>0</v>
      </c>
      <c r="G82" s="94">
        <v>0</v>
      </c>
      <c r="H82" s="94">
        <v>0</v>
      </c>
    </row>
    <row r="83" spans="1:8" ht="57" hidden="1" customHeight="1">
      <c r="A83" s="69" t="s">
        <v>324</v>
      </c>
      <c r="B83" s="174">
        <v>439</v>
      </c>
      <c r="C83" s="76" t="s">
        <v>888</v>
      </c>
      <c r="D83" s="76" t="s">
        <v>901</v>
      </c>
      <c r="E83" s="104" t="s">
        <v>323</v>
      </c>
      <c r="F83" s="93">
        <v>0</v>
      </c>
      <c r="G83" s="93">
        <v>0</v>
      </c>
      <c r="H83" s="93">
        <v>0</v>
      </c>
    </row>
    <row r="84" spans="1:8" ht="18.75" customHeight="1">
      <c r="A84" s="170" t="s">
        <v>113</v>
      </c>
      <c r="B84" s="172">
        <v>439</v>
      </c>
      <c r="C84" s="163" t="s">
        <v>490</v>
      </c>
      <c r="D84" s="173"/>
      <c r="E84" s="173"/>
      <c r="F84" s="94">
        <f>SUM(F85,F89)</f>
        <v>1850</v>
      </c>
      <c r="G84" s="94">
        <f>SUM(G85,G89)</f>
        <v>1850</v>
      </c>
      <c r="H84" s="94">
        <f>SUM(H85,H89)</f>
        <v>1850</v>
      </c>
    </row>
    <row r="85" spans="1:8" ht="52.5" customHeight="1">
      <c r="A85" s="170" t="s">
        <v>1048</v>
      </c>
      <c r="B85" s="103">
        <v>439</v>
      </c>
      <c r="C85" s="163" t="s">
        <v>490</v>
      </c>
      <c r="D85" s="102" t="s">
        <v>412</v>
      </c>
      <c r="E85" s="102"/>
      <c r="F85" s="133">
        <f>SUM(F87)</f>
        <v>1000</v>
      </c>
      <c r="G85" s="133">
        <f>SUM(G87)</f>
        <v>1000</v>
      </c>
      <c r="H85" s="133">
        <f>SUM(H87)</f>
        <v>1000</v>
      </c>
    </row>
    <row r="86" spans="1:8" ht="27.75" customHeight="1">
      <c r="A86" s="69" t="s">
        <v>586</v>
      </c>
      <c r="B86" s="105">
        <v>439</v>
      </c>
      <c r="C86" s="164" t="s">
        <v>490</v>
      </c>
      <c r="D86" s="76" t="s">
        <v>587</v>
      </c>
      <c r="E86" s="102"/>
      <c r="F86" s="134">
        <f t="shared" ref="F86:H87" si="11">SUM(F87)</f>
        <v>1000</v>
      </c>
      <c r="G86" s="134">
        <f t="shared" si="11"/>
        <v>1000</v>
      </c>
      <c r="H86" s="134">
        <f t="shared" si="11"/>
        <v>1000</v>
      </c>
    </row>
    <row r="87" spans="1:8" ht="35.25" customHeight="1">
      <c r="A87" s="70" t="s">
        <v>8</v>
      </c>
      <c r="B87" s="105">
        <v>439</v>
      </c>
      <c r="C87" s="164" t="s">
        <v>490</v>
      </c>
      <c r="D87" s="76" t="s">
        <v>630</v>
      </c>
      <c r="E87" s="76"/>
      <c r="F87" s="134">
        <f t="shared" si="11"/>
        <v>1000</v>
      </c>
      <c r="G87" s="134">
        <f t="shared" si="11"/>
        <v>1000</v>
      </c>
      <c r="H87" s="134">
        <f t="shared" si="11"/>
        <v>1000</v>
      </c>
    </row>
    <row r="88" spans="1:8" ht="43.5" customHeight="1">
      <c r="A88" s="168" t="s">
        <v>157</v>
      </c>
      <c r="B88" s="105">
        <v>439</v>
      </c>
      <c r="C88" s="164" t="s">
        <v>490</v>
      </c>
      <c r="D88" s="76" t="s">
        <v>588</v>
      </c>
      <c r="E88" s="76" t="s">
        <v>323</v>
      </c>
      <c r="F88" s="134">
        <v>1000</v>
      </c>
      <c r="G88" s="134">
        <v>1000</v>
      </c>
      <c r="H88" s="134">
        <v>1000</v>
      </c>
    </row>
    <row r="89" spans="1:8" ht="46.5" customHeight="1">
      <c r="A89" s="169" t="s">
        <v>1047</v>
      </c>
      <c r="B89" s="172">
        <v>439</v>
      </c>
      <c r="C89" s="163" t="s">
        <v>490</v>
      </c>
      <c r="D89" s="102" t="s">
        <v>413</v>
      </c>
      <c r="E89" s="272"/>
      <c r="F89" s="175">
        <f>SUM(F91)</f>
        <v>850</v>
      </c>
      <c r="G89" s="175">
        <f>SUM(G91)</f>
        <v>850</v>
      </c>
      <c r="H89" s="175">
        <f>SUM(H91)</f>
        <v>850</v>
      </c>
    </row>
    <row r="90" spans="1:8" ht="40.5" customHeight="1">
      <c r="A90" s="69" t="s">
        <v>566</v>
      </c>
      <c r="B90" s="174">
        <v>439</v>
      </c>
      <c r="C90" s="164" t="s">
        <v>490</v>
      </c>
      <c r="D90" s="76" t="s">
        <v>589</v>
      </c>
      <c r="E90" s="176"/>
      <c r="F90" s="135">
        <f t="shared" ref="F90:H91" si="12">SUM(F91)</f>
        <v>850</v>
      </c>
      <c r="G90" s="135">
        <f t="shared" si="12"/>
        <v>850</v>
      </c>
      <c r="H90" s="135">
        <f t="shared" si="12"/>
        <v>850</v>
      </c>
    </row>
    <row r="91" spans="1:8" ht="44.25" customHeight="1">
      <c r="A91" s="77" t="s">
        <v>1003</v>
      </c>
      <c r="B91" s="105">
        <v>439</v>
      </c>
      <c r="C91" s="164" t="s">
        <v>490</v>
      </c>
      <c r="D91" s="76" t="s">
        <v>590</v>
      </c>
      <c r="E91" s="176"/>
      <c r="F91" s="135">
        <f t="shared" si="12"/>
        <v>850</v>
      </c>
      <c r="G91" s="135">
        <f t="shared" si="12"/>
        <v>850</v>
      </c>
      <c r="H91" s="135">
        <f t="shared" si="12"/>
        <v>850</v>
      </c>
    </row>
    <row r="92" spans="1:8" ht="30.75" customHeight="1">
      <c r="A92" s="70" t="s">
        <v>324</v>
      </c>
      <c r="B92" s="105">
        <v>439</v>
      </c>
      <c r="C92" s="164" t="s">
        <v>490</v>
      </c>
      <c r="D92" s="76" t="s">
        <v>590</v>
      </c>
      <c r="E92" s="76" t="s">
        <v>323</v>
      </c>
      <c r="F92" s="134">
        <v>850</v>
      </c>
      <c r="G92" s="134">
        <v>850</v>
      </c>
      <c r="H92" s="134">
        <v>850</v>
      </c>
    </row>
    <row r="93" spans="1:8" ht="44.25" customHeight="1">
      <c r="A93" s="167" t="s">
        <v>1046</v>
      </c>
      <c r="B93" s="105">
        <v>439</v>
      </c>
      <c r="C93" s="164" t="s">
        <v>490</v>
      </c>
      <c r="D93" s="76" t="s">
        <v>697</v>
      </c>
      <c r="E93" s="76"/>
      <c r="F93" s="133">
        <f t="shared" ref="F93:H94" si="13">SUM(F94)</f>
        <v>100</v>
      </c>
      <c r="G93" s="133">
        <f t="shared" si="13"/>
        <v>100</v>
      </c>
      <c r="H93" s="133">
        <f t="shared" si="13"/>
        <v>100</v>
      </c>
    </row>
    <row r="94" spans="1:8" ht="37.5" customHeight="1">
      <c r="A94" s="168" t="s">
        <v>700</v>
      </c>
      <c r="B94" s="105">
        <v>439</v>
      </c>
      <c r="C94" s="164" t="s">
        <v>490</v>
      </c>
      <c r="D94" s="76" t="s">
        <v>697</v>
      </c>
      <c r="E94" s="76"/>
      <c r="F94" s="134">
        <f t="shared" si="13"/>
        <v>100</v>
      </c>
      <c r="G94" s="134">
        <f t="shared" si="13"/>
        <v>100</v>
      </c>
      <c r="H94" s="134">
        <f t="shared" si="13"/>
        <v>100</v>
      </c>
    </row>
    <row r="95" spans="1:8" ht="30" customHeight="1">
      <c r="A95" s="70" t="s">
        <v>324</v>
      </c>
      <c r="B95" s="105">
        <v>439</v>
      </c>
      <c r="C95" s="164" t="s">
        <v>490</v>
      </c>
      <c r="D95" s="76" t="s">
        <v>697</v>
      </c>
      <c r="E95" s="76" t="s">
        <v>323</v>
      </c>
      <c r="F95" s="134">
        <v>100</v>
      </c>
      <c r="G95" s="134">
        <v>100</v>
      </c>
      <c r="H95" s="134">
        <v>100</v>
      </c>
    </row>
    <row r="96" spans="1:8" ht="26.25" customHeight="1">
      <c r="A96" s="68" t="s">
        <v>215</v>
      </c>
      <c r="B96" s="103">
        <v>439</v>
      </c>
      <c r="C96" s="163" t="s">
        <v>381</v>
      </c>
      <c r="D96" s="102"/>
      <c r="E96" s="102"/>
      <c r="F96" s="133">
        <f>SUM(F101,F97)</f>
        <v>17000</v>
      </c>
      <c r="G96" s="133">
        <f>SUM(G101,G97)</f>
        <v>17000</v>
      </c>
      <c r="H96" s="133">
        <f>SUM(H101,H97)</f>
        <v>17000</v>
      </c>
    </row>
    <row r="97" spans="1:8" ht="41.25" customHeight="1">
      <c r="A97" s="169" t="s">
        <v>1038</v>
      </c>
      <c r="B97" s="103">
        <v>439</v>
      </c>
      <c r="C97" s="163" t="s">
        <v>491</v>
      </c>
      <c r="D97" s="102"/>
      <c r="E97" s="102"/>
      <c r="F97" s="133">
        <f t="shared" ref="F97:H99" si="14">SUM(F98)</f>
        <v>11000</v>
      </c>
      <c r="G97" s="133">
        <f t="shared" si="14"/>
        <v>11000</v>
      </c>
      <c r="H97" s="133">
        <f t="shared" si="14"/>
        <v>11000</v>
      </c>
    </row>
    <row r="98" spans="1:8" ht="27" customHeight="1">
      <c r="A98" s="77" t="s">
        <v>665</v>
      </c>
      <c r="B98" s="103">
        <v>439</v>
      </c>
      <c r="C98" s="163" t="s">
        <v>491</v>
      </c>
      <c r="D98" s="76" t="s">
        <v>664</v>
      </c>
      <c r="E98" s="102"/>
      <c r="F98" s="133">
        <f t="shared" si="14"/>
        <v>11000</v>
      </c>
      <c r="G98" s="133">
        <f t="shared" si="14"/>
        <v>11000</v>
      </c>
      <c r="H98" s="133">
        <f t="shared" si="14"/>
        <v>11000</v>
      </c>
    </row>
    <row r="99" spans="1:8" ht="22.5" customHeight="1">
      <c r="A99" s="69" t="s">
        <v>441</v>
      </c>
      <c r="B99" s="105">
        <v>439</v>
      </c>
      <c r="C99" s="164" t="s">
        <v>491</v>
      </c>
      <c r="D99" s="76" t="s">
        <v>663</v>
      </c>
      <c r="E99" s="76"/>
      <c r="F99" s="134">
        <f t="shared" si="14"/>
        <v>11000</v>
      </c>
      <c r="G99" s="134">
        <f t="shared" si="14"/>
        <v>11000</v>
      </c>
      <c r="H99" s="134">
        <f t="shared" si="14"/>
        <v>11000</v>
      </c>
    </row>
    <row r="100" spans="1:8" ht="27.75" customHeight="1">
      <c r="A100" s="69" t="s">
        <v>253</v>
      </c>
      <c r="B100" s="105">
        <v>439</v>
      </c>
      <c r="C100" s="164" t="s">
        <v>491</v>
      </c>
      <c r="D100" s="76" t="s">
        <v>663</v>
      </c>
      <c r="E100" s="76" t="s">
        <v>726</v>
      </c>
      <c r="F100" s="134">
        <v>11000</v>
      </c>
      <c r="G100" s="134">
        <v>11000</v>
      </c>
      <c r="H100" s="134">
        <v>11000</v>
      </c>
    </row>
    <row r="101" spans="1:8" ht="24.75" customHeight="1">
      <c r="A101" s="68" t="s">
        <v>143</v>
      </c>
      <c r="B101" s="103">
        <v>439</v>
      </c>
      <c r="C101" s="163" t="s">
        <v>509</v>
      </c>
      <c r="D101" s="76"/>
      <c r="E101" s="76"/>
      <c r="F101" s="133">
        <f>SUM(F102)</f>
        <v>6000</v>
      </c>
      <c r="G101" s="133">
        <f>SUM(G102)</f>
        <v>6000</v>
      </c>
      <c r="H101" s="133">
        <f>SUM(H102)</f>
        <v>6000</v>
      </c>
    </row>
    <row r="102" spans="1:8" ht="41.25" customHeight="1">
      <c r="A102" s="169" t="s">
        <v>1037</v>
      </c>
      <c r="B102" s="103">
        <v>439</v>
      </c>
      <c r="C102" s="163" t="s">
        <v>509</v>
      </c>
      <c r="D102" s="102" t="s">
        <v>415</v>
      </c>
      <c r="E102" s="102"/>
      <c r="F102" s="133">
        <f>SUM(F104,F107,F110,F113)</f>
        <v>6000</v>
      </c>
      <c r="G102" s="133">
        <f>SUM(G104,G107,G110,G113)</f>
        <v>6000</v>
      </c>
      <c r="H102" s="133">
        <f>SUM(H104,H107,H110,H113)</f>
        <v>6000</v>
      </c>
    </row>
    <row r="103" spans="1:8" ht="51.75" customHeight="1">
      <c r="A103" s="77" t="s">
        <v>569</v>
      </c>
      <c r="B103" s="105">
        <v>439</v>
      </c>
      <c r="C103" s="164" t="s">
        <v>509</v>
      </c>
      <c r="D103" s="76" t="s">
        <v>607</v>
      </c>
      <c r="E103" s="76"/>
      <c r="F103" s="133">
        <f>F104</f>
        <v>800</v>
      </c>
      <c r="G103" s="133">
        <f>G104</f>
        <v>800</v>
      </c>
      <c r="H103" s="133">
        <f>H104</f>
        <v>800</v>
      </c>
    </row>
    <row r="104" spans="1:8" ht="29.25" customHeight="1">
      <c r="A104" s="77" t="s">
        <v>430</v>
      </c>
      <c r="B104" s="105">
        <v>439</v>
      </c>
      <c r="C104" s="164" t="s">
        <v>509</v>
      </c>
      <c r="D104" s="76" t="s">
        <v>608</v>
      </c>
      <c r="E104" s="76"/>
      <c r="F104" s="134">
        <f>SUM(F105)+F106</f>
        <v>800</v>
      </c>
      <c r="G104" s="134">
        <f t="shared" ref="G104:H104" si="15">SUM(G105)+G106</f>
        <v>800</v>
      </c>
      <c r="H104" s="134">
        <f t="shared" si="15"/>
        <v>800</v>
      </c>
    </row>
    <row r="105" spans="1:8" ht="30" customHeight="1">
      <c r="A105" s="70" t="s">
        <v>324</v>
      </c>
      <c r="B105" s="105">
        <v>439</v>
      </c>
      <c r="C105" s="164" t="s">
        <v>509</v>
      </c>
      <c r="D105" s="76" t="s">
        <v>608</v>
      </c>
      <c r="E105" s="76" t="s">
        <v>323</v>
      </c>
      <c r="F105" s="134">
        <v>700</v>
      </c>
      <c r="G105" s="134">
        <v>700</v>
      </c>
      <c r="H105" s="134">
        <v>700</v>
      </c>
    </row>
    <row r="106" spans="1:8" ht="24.75" customHeight="1">
      <c r="A106" s="171" t="s">
        <v>447</v>
      </c>
      <c r="B106" s="105">
        <v>439</v>
      </c>
      <c r="C106" s="164" t="s">
        <v>509</v>
      </c>
      <c r="D106" s="76" t="s">
        <v>608</v>
      </c>
      <c r="E106" s="76" t="s">
        <v>467</v>
      </c>
      <c r="F106" s="134">
        <v>100</v>
      </c>
      <c r="G106" s="134">
        <v>100</v>
      </c>
      <c r="H106" s="134">
        <v>100</v>
      </c>
    </row>
    <row r="107" spans="1:8" ht="31.5" customHeight="1">
      <c r="A107" s="69" t="s">
        <v>431</v>
      </c>
      <c r="B107" s="105">
        <v>439</v>
      </c>
      <c r="C107" s="164" t="s">
        <v>509</v>
      </c>
      <c r="D107" s="76" t="s">
        <v>609</v>
      </c>
      <c r="E107" s="102"/>
      <c r="F107" s="134">
        <f>SUM(F109)+F108</f>
        <v>5000</v>
      </c>
      <c r="G107" s="134">
        <f t="shared" ref="G107:H107" si="16">SUM(G109)+G108</f>
        <v>5000</v>
      </c>
      <c r="H107" s="134">
        <f t="shared" si="16"/>
        <v>5000</v>
      </c>
    </row>
    <row r="108" spans="1:8" ht="31.5" customHeight="1">
      <c r="A108" s="70" t="s">
        <v>324</v>
      </c>
      <c r="B108" s="105">
        <v>439</v>
      </c>
      <c r="C108" s="164" t="s">
        <v>509</v>
      </c>
      <c r="D108" s="76" t="s">
        <v>609</v>
      </c>
      <c r="E108" s="76" t="s">
        <v>323</v>
      </c>
      <c r="F108" s="134">
        <v>1000</v>
      </c>
      <c r="G108" s="134">
        <v>1000</v>
      </c>
      <c r="H108" s="134">
        <v>1000</v>
      </c>
    </row>
    <row r="109" spans="1:8" ht="21" customHeight="1">
      <c r="A109" s="171" t="s">
        <v>447</v>
      </c>
      <c r="B109" s="105">
        <v>439</v>
      </c>
      <c r="C109" s="164" t="s">
        <v>509</v>
      </c>
      <c r="D109" s="76" t="s">
        <v>609</v>
      </c>
      <c r="E109" s="76" t="s">
        <v>467</v>
      </c>
      <c r="F109" s="134">
        <v>4000</v>
      </c>
      <c r="G109" s="134">
        <v>4000</v>
      </c>
      <c r="H109" s="134">
        <v>4000</v>
      </c>
    </row>
    <row r="110" spans="1:8" ht="33" customHeight="1">
      <c r="A110" s="77" t="s">
        <v>667</v>
      </c>
      <c r="B110" s="105">
        <v>439</v>
      </c>
      <c r="C110" s="76" t="s">
        <v>509</v>
      </c>
      <c r="D110" s="76" t="s">
        <v>669</v>
      </c>
      <c r="E110" s="76"/>
      <c r="F110" s="134">
        <v>100</v>
      </c>
      <c r="G110" s="134">
        <v>100</v>
      </c>
      <c r="H110" s="134">
        <v>100</v>
      </c>
    </row>
    <row r="111" spans="1:8" ht="32.25" customHeight="1">
      <c r="A111" s="69" t="s">
        <v>672</v>
      </c>
      <c r="B111" s="105">
        <v>439</v>
      </c>
      <c r="C111" s="76" t="s">
        <v>509</v>
      </c>
      <c r="D111" s="76" t="s">
        <v>670</v>
      </c>
      <c r="E111" s="76"/>
      <c r="F111" s="134">
        <v>100</v>
      </c>
      <c r="G111" s="134">
        <v>100</v>
      </c>
      <c r="H111" s="134">
        <v>100</v>
      </c>
    </row>
    <row r="112" spans="1:8" ht="35.25" customHeight="1">
      <c r="A112" s="70" t="s">
        <v>324</v>
      </c>
      <c r="B112" s="105">
        <v>439</v>
      </c>
      <c r="C112" s="76" t="s">
        <v>509</v>
      </c>
      <c r="D112" s="76" t="s">
        <v>670</v>
      </c>
      <c r="E112" s="76" t="s">
        <v>323</v>
      </c>
      <c r="F112" s="134">
        <v>100</v>
      </c>
      <c r="G112" s="134">
        <v>100</v>
      </c>
      <c r="H112" s="134">
        <v>100</v>
      </c>
    </row>
    <row r="113" spans="1:8" ht="25.5" customHeight="1">
      <c r="A113" s="69" t="s">
        <v>873</v>
      </c>
      <c r="B113" s="105">
        <v>439</v>
      </c>
      <c r="C113" s="76" t="s">
        <v>509</v>
      </c>
      <c r="D113" s="76" t="s">
        <v>872</v>
      </c>
      <c r="E113" s="76"/>
      <c r="F113" s="134">
        <f>F114</f>
        <v>100</v>
      </c>
      <c r="G113" s="134">
        <f>G114</f>
        <v>100</v>
      </c>
      <c r="H113" s="134">
        <f>H114</f>
        <v>100</v>
      </c>
    </row>
    <row r="114" spans="1:8" ht="33.75" customHeight="1">
      <c r="A114" s="70" t="s">
        <v>324</v>
      </c>
      <c r="B114" s="105">
        <v>439</v>
      </c>
      <c r="C114" s="76" t="s">
        <v>509</v>
      </c>
      <c r="D114" s="76" t="s">
        <v>872</v>
      </c>
      <c r="E114" s="76" t="s">
        <v>323</v>
      </c>
      <c r="F114" s="134">
        <v>100</v>
      </c>
      <c r="G114" s="134">
        <v>100</v>
      </c>
      <c r="H114" s="134">
        <v>100</v>
      </c>
    </row>
    <row r="115" spans="1:8" ht="27" customHeight="1">
      <c r="A115" s="170" t="s">
        <v>203</v>
      </c>
      <c r="B115" s="103">
        <v>460</v>
      </c>
      <c r="C115" s="164"/>
      <c r="D115" s="76"/>
      <c r="E115" s="76"/>
      <c r="F115" s="133">
        <f>SUM(F116,F125,F133,F139,F145)</f>
        <v>52824.2</v>
      </c>
      <c r="G115" s="133">
        <f>SUM(G116,G125,G133,G139,G145)</f>
        <v>52189.799999999996</v>
      </c>
      <c r="H115" s="133">
        <f>SUM(H116,H125,H133,H139,H145)</f>
        <v>52568.899999999994</v>
      </c>
    </row>
    <row r="116" spans="1:8" ht="24" customHeight="1">
      <c r="A116" s="68" t="s">
        <v>241</v>
      </c>
      <c r="B116" s="103">
        <v>460</v>
      </c>
      <c r="C116" s="163" t="s">
        <v>242</v>
      </c>
      <c r="D116" s="76"/>
      <c r="E116" s="76"/>
      <c r="F116" s="133">
        <f>SUM(F117)</f>
        <v>8457</v>
      </c>
      <c r="G116" s="133">
        <f>SUM(G117)</f>
        <v>8387</v>
      </c>
      <c r="H116" s="133">
        <f>SUM(H117)</f>
        <v>8387</v>
      </c>
    </row>
    <row r="117" spans="1:8" ht="47.25" customHeight="1">
      <c r="A117" s="72" t="s">
        <v>505</v>
      </c>
      <c r="B117" s="103">
        <v>460</v>
      </c>
      <c r="C117" s="163" t="s">
        <v>487</v>
      </c>
      <c r="D117" s="102"/>
      <c r="E117" s="102"/>
      <c r="F117" s="133">
        <f>F118</f>
        <v>8457</v>
      </c>
      <c r="G117" s="133">
        <f>G118</f>
        <v>8387</v>
      </c>
      <c r="H117" s="133">
        <f>H118</f>
        <v>8387</v>
      </c>
    </row>
    <row r="118" spans="1:8" ht="30" customHeight="1">
      <c r="A118" s="68" t="s">
        <v>433</v>
      </c>
      <c r="B118" s="103">
        <v>460</v>
      </c>
      <c r="C118" s="163" t="s">
        <v>487</v>
      </c>
      <c r="D118" s="102" t="s">
        <v>391</v>
      </c>
      <c r="E118" s="102"/>
      <c r="F118" s="133">
        <f>SUM(F119)</f>
        <v>8457</v>
      </c>
      <c r="G118" s="133">
        <f>SUM(G119)</f>
        <v>8387</v>
      </c>
      <c r="H118" s="133">
        <f>SUM(H119)</f>
        <v>8387</v>
      </c>
    </row>
    <row r="119" spans="1:8" ht="38.25" customHeight="1">
      <c r="A119" s="70" t="s">
        <v>330</v>
      </c>
      <c r="B119" s="105">
        <v>460</v>
      </c>
      <c r="C119" s="164" t="s">
        <v>487</v>
      </c>
      <c r="D119" s="76" t="s">
        <v>416</v>
      </c>
      <c r="E119" s="76"/>
      <c r="F119" s="134">
        <f>SUM(F120,F122)</f>
        <v>8457</v>
      </c>
      <c r="G119" s="134">
        <f>SUM(G120,G122)</f>
        <v>8387</v>
      </c>
      <c r="H119" s="134">
        <f>SUM(H120,H122)</f>
        <v>8387</v>
      </c>
    </row>
    <row r="120" spans="1:8" ht="30" customHeight="1">
      <c r="A120" s="69" t="s">
        <v>326</v>
      </c>
      <c r="B120" s="105">
        <v>460</v>
      </c>
      <c r="C120" s="164" t="s">
        <v>487</v>
      </c>
      <c r="D120" s="76" t="s">
        <v>417</v>
      </c>
      <c r="E120" s="76"/>
      <c r="F120" s="134">
        <f>SUM(F121)</f>
        <v>7747</v>
      </c>
      <c r="G120" s="134">
        <f>SUM(G121)</f>
        <v>7747</v>
      </c>
      <c r="H120" s="134">
        <f>SUM(H121)</f>
        <v>7747</v>
      </c>
    </row>
    <row r="121" spans="1:8" ht="30" customHeight="1">
      <c r="A121" s="69" t="s">
        <v>328</v>
      </c>
      <c r="B121" s="105">
        <v>460</v>
      </c>
      <c r="C121" s="164" t="s">
        <v>487</v>
      </c>
      <c r="D121" s="76" t="s">
        <v>417</v>
      </c>
      <c r="E121" s="76" t="s">
        <v>327</v>
      </c>
      <c r="F121" s="134">
        <v>7747</v>
      </c>
      <c r="G121" s="134">
        <v>7747</v>
      </c>
      <c r="H121" s="134">
        <v>7747</v>
      </c>
    </row>
    <row r="122" spans="1:8" ht="30" customHeight="1">
      <c r="A122" s="69" t="s">
        <v>300</v>
      </c>
      <c r="B122" s="105">
        <v>460</v>
      </c>
      <c r="C122" s="164" t="s">
        <v>487</v>
      </c>
      <c r="D122" s="76" t="s">
        <v>418</v>
      </c>
      <c r="E122" s="76"/>
      <c r="F122" s="134">
        <f>F123+F124</f>
        <v>710</v>
      </c>
      <c r="G122" s="134">
        <f>G123+G124</f>
        <v>640</v>
      </c>
      <c r="H122" s="134">
        <f>H123+H124</f>
        <v>640</v>
      </c>
    </row>
    <row r="123" spans="1:8" ht="37.5" customHeight="1">
      <c r="A123" s="69" t="s">
        <v>324</v>
      </c>
      <c r="B123" s="105">
        <v>460</v>
      </c>
      <c r="C123" s="164" t="s">
        <v>487</v>
      </c>
      <c r="D123" s="76" t="s">
        <v>418</v>
      </c>
      <c r="E123" s="76" t="s">
        <v>323</v>
      </c>
      <c r="F123" s="134">
        <v>700</v>
      </c>
      <c r="G123" s="134">
        <v>630</v>
      </c>
      <c r="H123" s="134">
        <v>630</v>
      </c>
    </row>
    <row r="124" spans="1:8" ht="24.95" customHeight="1">
      <c r="A124" s="69" t="s">
        <v>43</v>
      </c>
      <c r="B124" s="105">
        <v>460</v>
      </c>
      <c r="C124" s="164" t="s">
        <v>487</v>
      </c>
      <c r="D124" s="76" t="s">
        <v>418</v>
      </c>
      <c r="E124" s="76" t="s">
        <v>339</v>
      </c>
      <c r="F124" s="134">
        <v>10</v>
      </c>
      <c r="G124" s="134">
        <v>10</v>
      </c>
      <c r="H124" s="134">
        <v>10</v>
      </c>
    </row>
    <row r="125" spans="1:8" ht="24.95" customHeight="1">
      <c r="A125" s="169" t="s">
        <v>492</v>
      </c>
      <c r="B125" s="103">
        <v>460</v>
      </c>
      <c r="C125" s="163" t="s">
        <v>493</v>
      </c>
      <c r="D125" s="102"/>
      <c r="E125" s="102"/>
      <c r="F125" s="175">
        <f>F126</f>
        <v>3743.1</v>
      </c>
      <c r="G125" s="175">
        <f>G126</f>
        <v>4116.1000000000004</v>
      </c>
      <c r="H125" s="175">
        <f>H126</f>
        <v>4495.2</v>
      </c>
    </row>
    <row r="126" spans="1:8" ht="25.5" customHeight="1">
      <c r="A126" s="77" t="s">
        <v>20</v>
      </c>
      <c r="B126" s="105">
        <v>460</v>
      </c>
      <c r="C126" s="164" t="s">
        <v>494</v>
      </c>
      <c r="D126" s="76" t="s">
        <v>401</v>
      </c>
      <c r="E126" s="76"/>
      <c r="F126" s="134">
        <f>F127+F130</f>
        <v>3743.1</v>
      </c>
      <c r="G126" s="134">
        <f>G127+G130</f>
        <v>4116.1000000000004</v>
      </c>
      <c r="H126" s="134">
        <f>H127+H130</f>
        <v>4495.2</v>
      </c>
    </row>
    <row r="127" spans="1:8" ht="24" customHeight="1">
      <c r="A127" s="77" t="s">
        <v>152</v>
      </c>
      <c r="B127" s="105">
        <v>460</v>
      </c>
      <c r="C127" s="164" t="s">
        <v>494</v>
      </c>
      <c r="D127" s="76" t="s">
        <v>419</v>
      </c>
      <c r="E127" s="76"/>
      <c r="F127" s="134">
        <f t="shared" ref="F127:H128" si="17">F128</f>
        <v>2167</v>
      </c>
      <c r="G127" s="134">
        <f t="shared" si="17"/>
        <v>2347</v>
      </c>
      <c r="H127" s="134">
        <f t="shared" si="17"/>
        <v>2432</v>
      </c>
    </row>
    <row r="128" spans="1:8" ht="44.25" customHeight="1">
      <c r="A128" s="77" t="s">
        <v>337</v>
      </c>
      <c r="B128" s="105">
        <v>460</v>
      </c>
      <c r="C128" s="164" t="s">
        <v>494</v>
      </c>
      <c r="D128" s="76" t="s">
        <v>527</v>
      </c>
      <c r="E128" s="76"/>
      <c r="F128" s="134">
        <f t="shared" si="17"/>
        <v>2167</v>
      </c>
      <c r="G128" s="134">
        <f t="shared" si="17"/>
        <v>2347</v>
      </c>
      <c r="H128" s="134">
        <f t="shared" si="17"/>
        <v>2432</v>
      </c>
    </row>
    <row r="129" spans="1:8" ht="18.75" customHeight="1">
      <c r="A129" s="77" t="s">
        <v>166</v>
      </c>
      <c r="B129" s="105">
        <v>460</v>
      </c>
      <c r="C129" s="164" t="s">
        <v>494</v>
      </c>
      <c r="D129" s="76" t="s">
        <v>527</v>
      </c>
      <c r="E129" s="76" t="s">
        <v>167</v>
      </c>
      <c r="F129" s="134">
        <v>2167</v>
      </c>
      <c r="G129" s="134">
        <v>2347</v>
      </c>
      <c r="H129" s="134">
        <v>2432</v>
      </c>
    </row>
    <row r="130" spans="1:8" ht="23.25" customHeight="1">
      <c r="A130" s="77" t="s">
        <v>153</v>
      </c>
      <c r="B130" s="105">
        <v>460</v>
      </c>
      <c r="C130" s="164" t="s">
        <v>494</v>
      </c>
      <c r="D130" s="76" t="s">
        <v>528</v>
      </c>
      <c r="E130" s="76"/>
      <c r="F130" s="134">
        <f t="shared" ref="F130:H131" si="18">F131</f>
        <v>1576.1</v>
      </c>
      <c r="G130" s="134">
        <f t="shared" si="18"/>
        <v>1769.1</v>
      </c>
      <c r="H130" s="134">
        <f t="shared" si="18"/>
        <v>2063.1999999999998</v>
      </c>
    </row>
    <row r="131" spans="1:8" ht="42.75" customHeight="1">
      <c r="A131" s="77" t="s">
        <v>337</v>
      </c>
      <c r="B131" s="105">
        <v>460</v>
      </c>
      <c r="C131" s="164" t="s">
        <v>494</v>
      </c>
      <c r="D131" s="76" t="s">
        <v>529</v>
      </c>
      <c r="E131" s="76"/>
      <c r="F131" s="134">
        <f t="shared" si="18"/>
        <v>1576.1</v>
      </c>
      <c r="G131" s="134">
        <f t="shared" si="18"/>
        <v>1769.1</v>
      </c>
      <c r="H131" s="134">
        <f t="shared" si="18"/>
        <v>2063.1999999999998</v>
      </c>
    </row>
    <row r="132" spans="1:8" ht="24.95" customHeight="1">
      <c r="A132" s="77" t="s">
        <v>166</v>
      </c>
      <c r="B132" s="105">
        <v>460</v>
      </c>
      <c r="C132" s="164" t="s">
        <v>494</v>
      </c>
      <c r="D132" s="76" t="s">
        <v>529</v>
      </c>
      <c r="E132" s="76" t="s">
        <v>167</v>
      </c>
      <c r="F132" s="134">
        <v>1576.1</v>
      </c>
      <c r="G132" s="134">
        <v>1769.1</v>
      </c>
      <c r="H132" s="134">
        <v>2063.1999999999998</v>
      </c>
    </row>
    <row r="133" spans="1:8" ht="24.95" customHeight="1">
      <c r="A133" s="68" t="s">
        <v>275</v>
      </c>
      <c r="B133" s="103">
        <v>460</v>
      </c>
      <c r="C133" s="163" t="s">
        <v>276</v>
      </c>
      <c r="D133" s="102"/>
      <c r="E133" s="102"/>
      <c r="F133" s="133">
        <f>SUM(F134)</f>
        <v>5000</v>
      </c>
      <c r="G133" s="133">
        <f>SUM(G134)</f>
        <v>5000</v>
      </c>
      <c r="H133" s="133">
        <f>SUM(H134)</f>
        <v>5000</v>
      </c>
    </row>
    <row r="134" spans="1:8" ht="21.75" customHeight="1">
      <c r="A134" s="68" t="s">
        <v>461</v>
      </c>
      <c r="B134" s="103">
        <v>460</v>
      </c>
      <c r="C134" s="163" t="s">
        <v>512</v>
      </c>
      <c r="D134" s="102"/>
      <c r="E134" s="102"/>
      <c r="F134" s="133">
        <f>SUM(F136)</f>
        <v>5000</v>
      </c>
      <c r="G134" s="133">
        <f>SUM(G136)</f>
        <v>5000</v>
      </c>
      <c r="H134" s="133">
        <f>SUM(H136)</f>
        <v>5000</v>
      </c>
    </row>
    <row r="135" spans="1:8" ht="29.25" customHeight="1">
      <c r="A135" s="69" t="s">
        <v>20</v>
      </c>
      <c r="B135" s="105">
        <v>460</v>
      </c>
      <c r="C135" s="164" t="s">
        <v>512</v>
      </c>
      <c r="D135" s="76" t="s">
        <v>401</v>
      </c>
      <c r="E135" s="76"/>
      <c r="F135" s="134">
        <f>F136</f>
        <v>5000</v>
      </c>
      <c r="G135" s="134">
        <f>G136</f>
        <v>5000</v>
      </c>
      <c r="H135" s="134">
        <f>H136</f>
        <v>5000</v>
      </c>
    </row>
    <row r="136" spans="1:8" ht="35.25" customHeight="1">
      <c r="A136" s="69" t="s">
        <v>304</v>
      </c>
      <c r="B136" s="105">
        <v>460</v>
      </c>
      <c r="C136" s="164" t="s">
        <v>512</v>
      </c>
      <c r="D136" s="76" t="s">
        <v>549</v>
      </c>
      <c r="E136" s="76"/>
      <c r="F136" s="134">
        <f t="shared" ref="F136:H137" si="19">SUM(F137)</f>
        <v>5000</v>
      </c>
      <c r="G136" s="134">
        <f t="shared" si="19"/>
        <v>5000</v>
      </c>
      <c r="H136" s="134">
        <f t="shared" si="19"/>
        <v>5000</v>
      </c>
    </row>
    <row r="137" spans="1:8" ht="33.75" customHeight="1">
      <c r="A137" s="69" t="s">
        <v>336</v>
      </c>
      <c r="B137" s="105">
        <v>460</v>
      </c>
      <c r="C137" s="164" t="s">
        <v>512</v>
      </c>
      <c r="D137" s="76" t="s">
        <v>550</v>
      </c>
      <c r="E137" s="76"/>
      <c r="F137" s="134">
        <f t="shared" si="19"/>
        <v>5000</v>
      </c>
      <c r="G137" s="134">
        <f t="shared" si="19"/>
        <v>5000</v>
      </c>
      <c r="H137" s="134">
        <f t="shared" si="19"/>
        <v>5000</v>
      </c>
    </row>
    <row r="138" spans="1:8" ht="24.95" customHeight="1">
      <c r="A138" s="69" t="s">
        <v>164</v>
      </c>
      <c r="B138" s="105">
        <v>460</v>
      </c>
      <c r="C138" s="164" t="s">
        <v>512</v>
      </c>
      <c r="D138" s="76" t="s">
        <v>550</v>
      </c>
      <c r="E138" s="76" t="s">
        <v>674</v>
      </c>
      <c r="F138" s="134">
        <v>5000</v>
      </c>
      <c r="G138" s="134">
        <v>5000</v>
      </c>
      <c r="H138" s="134">
        <v>5000</v>
      </c>
    </row>
    <row r="139" spans="1:8" ht="35.25" hidden="1" customHeight="1">
      <c r="A139" s="68" t="s">
        <v>277</v>
      </c>
      <c r="B139" s="103">
        <v>460</v>
      </c>
      <c r="C139" s="163" t="s">
        <v>510</v>
      </c>
      <c r="D139" s="102"/>
      <c r="E139" s="102"/>
      <c r="F139" s="133">
        <f>SUM(F140)</f>
        <v>0</v>
      </c>
      <c r="G139" s="133">
        <f>SUM(G140)</f>
        <v>0</v>
      </c>
      <c r="H139" s="133">
        <f>SUM(H140)</f>
        <v>0</v>
      </c>
    </row>
    <row r="140" spans="1:8" ht="36.75" hidden="1" customHeight="1">
      <c r="A140" s="169" t="s">
        <v>188</v>
      </c>
      <c r="B140" s="103">
        <v>460</v>
      </c>
      <c r="C140" s="163" t="s">
        <v>511</v>
      </c>
      <c r="D140" s="102"/>
      <c r="E140" s="102"/>
      <c r="F140" s="133">
        <f>SUM(F143)</f>
        <v>0</v>
      </c>
      <c r="G140" s="133">
        <f>SUM(G143)</f>
        <v>0</v>
      </c>
      <c r="H140" s="133">
        <f>SUM(H143)</f>
        <v>0</v>
      </c>
    </row>
    <row r="141" spans="1:8" ht="23.25" hidden="1" customHeight="1">
      <c r="A141" s="68" t="s">
        <v>20</v>
      </c>
      <c r="B141" s="103">
        <v>460</v>
      </c>
      <c r="C141" s="163" t="s">
        <v>511</v>
      </c>
      <c r="D141" s="102" t="s">
        <v>401</v>
      </c>
      <c r="E141" s="102"/>
      <c r="F141" s="133">
        <f t="shared" ref="F141:H143" si="20">SUM(F142)</f>
        <v>0</v>
      </c>
      <c r="G141" s="133">
        <f t="shared" si="20"/>
        <v>0</v>
      </c>
      <c r="H141" s="133">
        <f t="shared" si="20"/>
        <v>0</v>
      </c>
    </row>
    <row r="142" spans="1:8" ht="24" hidden="1" customHeight="1">
      <c r="A142" s="169" t="s">
        <v>453</v>
      </c>
      <c r="B142" s="103">
        <v>460</v>
      </c>
      <c r="C142" s="163" t="s">
        <v>511</v>
      </c>
      <c r="D142" s="102" t="s">
        <v>551</v>
      </c>
      <c r="E142" s="102"/>
      <c r="F142" s="133">
        <f t="shared" si="20"/>
        <v>0</v>
      </c>
      <c r="G142" s="133">
        <f t="shared" si="20"/>
        <v>0</v>
      </c>
      <c r="H142" s="133">
        <f t="shared" si="20"/>
        <v>0</v>
      </c>
    </row>
    <row r="143" spans="1:8" ht="24" hidden="1" customHeight="1">
      <c r="A143" s="177" t="s">
        <v>257</v>
      </c>
      <c r="B143" s="105">
        <v>460</v>
      </c>
      <c r="C143" s="164" t="s">
        <v>511</v>
      </c>
      <c r="D143" s="76" t="s">
        <v>552</v>
      </c>
      <c r="E143" s="76"/>
      <c r="F143" s="134">
        <f t="shared" si="20"/>
        <v>0</v>
      </c>
      <c r="G143" s="134">
        <f t="shared" si="20"/>
        <v>0</v>
      </c>
      <c r="H143" s="134">
        <f t="shared" si="20"/>
        <v>0</v>
      </c>
    </row>
    <row r="144" spans="1:8" ht="21.75" hidden="1" customHeight="1">
      <c r="A144" s="69" t="s">
        <v>453</v>
      </c>
      <c r="B144" s="105">
        <v>460</v>
      </c>
      <c r="C144" s="164" t="s">
        <v>511</v>
      </c>
      <c r="D144" s="76" t="s">
        <v>552</v>
      </c>
      <c r="E144" s="76" t="s">
        <v>162</v>
      </c>
      <c r="F144" s="134">
        <v>0</v>
      </c>
      <c r="G144" s="134">
        <v>0</v>
      </c>
      <c r="H144" s="134">
        <v>0</v>
      </c>
    </row>
    <row r="145" spans="1:10" ht="57.75" customHeight="1">
      <c r="A145" s="169" t="s">
        <v>279</v>
      </c>
      <c r="B145" s="103">
        <v>460</v>
      </c>
      <c r="C145" s="163" t="s">
        <v>278</v>
      </c>
      <c r="D145" s="102"/>
      <c r="E145" s="102"/>
      <c r="F145" s="133">
        <f>SUM(F147)+F158</f>
        <v>35624.1</v>
      </c>
      <c r="G145" s="133">
        <f>SUM(G147)+G158</f>
        <v>34686.699999999997</v>
      </c>
      <c r="H145" s="133">
        <f>SUM(H147)+H158</f>
        <v>34686.699999999997</v>
      </c>
    </row>
    <row r="146" spans="1:10" ht="43.5" customHeight="1">
      <c r="A146" s="178" t="s">
        <v>444</v>
      </c>
      <c r="B146" s="103">
        <v>460</v>
      </c>
      <c r="C146" s="163" t="s">
        <v>189</v>
      </c>
      <c r="D146" s="102"/>
      <c r="E146" s="102"/>
      <c r="F146" s="133">
        <f>F147</f>
        <v>35624.1</v>
      </c>
      <c r="G146" s="133">
        <f>G147</f>
        <v>34686.699999999997</v>
      </c>
      <c r="H146" s="133">
        <f>H147</f>
        <v>34686.699999999997</v>
      </c>
    </row>
    <row r="147" spans="1:10" ht="19.5" customHeight="1">
      <c r="A147" s="68" t="s">
        <v>20</v>
      </c>
      <c r="B147" s="103">
        <v>460</v>
      </c>
      <c r="C147" s="163" t="s">
        <v>189</v>
      </c>
      <c r="D147" s="102" t="s">
        <v>401</v>
      </c>
      <c r="E147" s="102"/>
      <c r="F147" s="133">
        <f>SUM(F148,F153)</f>
        <v>35624.1</v>
      </c>
      <c r="G147" s="133">
        <f>SUM(G148,G153)</f>
        <v>34686.699999999997</v>
      </c>
      <c r="H147" s="133">
        <f>SUM(H148,H153)</f>
        <v>34686.699999999997</v>
      </c>
    </row>
    <row r="148" spans="1:10" ht="28.5" customHeight="1">
      <c r="A148" s="169" t="s">
        <v>152</v>
      </c>
      <c r="B148" s="103">
        <v>460</v>
      </c>
      <c r="C148" s="163" t="s">
        <v>189</v>
      </c>
      <c r="D148" s="102" t="s">
        <v>419</v>
      </c>
      <c r="E148" s="102"/>
      <c r="F148" s="133">
        <f>SUM(F149,F151)</f>
        <v>24479.1</v>
      </c>
      <c r="G148" s="133">
        <f>SUM(G149,G151)</f>
        <v>24065.9</v>
      </c>
      <c r="H148" s="133">
        <f>SUM(H149,H151)</f>
        <v>24065.9</v>
      </c>
    </row>
    <row r="149" spans="1:10" ht="41.25" customHeight="1">
      <c r="A149" s="71" t="s">
        <v>155</v>
      </c>
      <c r="B149" s="105">
        <v>460</v>
      </c>
      <c r="C149" s="164" t="s">
        <v>189</v>
      </c>
      <c r="D149" s="76" t="s">
        <v>635</v>
      </c>
      <c r="E149" s="76"/>
      <c r="F149" s="135">
        <f>F150</f>
        <v>2479.1</v>
      </c>
      <c r="G149" s="135">
        <f>G150</f>
        <v>2065.9</v>
      </c>
      <c r="H149" s="135">
        <f>H150</f>
        <v>2065.9</v>
      </c>
      <c r="J149" s="83"/>
    </row>
    <row r="150" spans="1:10" ht="24.75" customHeight="1">
      <c r="A150" s="71" t="s">
        <v>497</v>
      </c>
      <c r="B150" s="105">
        <v>460</v>
      </c>
      <c r="C150" s="164" t="s">
        <v>189</v>
      </c>
      <c r="D150" s="76" t="s">
        <v>635</v>
      </c>
      <c r="E150" s="76" t="s">
        <v>496</v>
      </c>
      <c r="F150" s="93">
        <v>2479.1</v>
      </c>
      <c r="G150" s="93">
        <v>2065.9</v>
      </c>
      <c r="H150" s="93">
        <v>2065.9</v>
      </c>
    </row>
    <row r="151" spans="1:10" ht="39" customHeight="1">
      <c r="A151" s="179" t="s">
        <v>856</v>
      </c>
      <c r="B151" s="105">
        <v>460</v>
      </c>
      <c r="C151" s="180" t="s">
        <v>189</v>
      </c>
      <c r="D151" s="104" t="s">
        <v>553</v>
      </c>
      <c r="E151" s="104"/>
      <c r="F151" s="134">
        <f>SUM(F152)</f>
        <v>22000</v>
      </c>
      <c r="G151" s="134">
        <f>SUM(G152)</f>
        <v>22000</v>
      </c>
      <c r="H151" s="134">
        <f>SUM(H152)</f>
        <v>22000</v>
      </c>
    </row>
    <row r="152" spans="1:10" ht="24" customHeight="1">
      <c r="A152" s="71" t="s">
        <v>497</v>
      </c>
      <c r="B152" s="105">
        <v>460</v>
      </c>
      <c r="C152" s="180" t="s">
        <v>189</v>
      </c>
      <c r="D152" s="104" t="s">
        <v>553</v>
      </c>
      <c r="E152" s="104" t="s">
        <v>496</v>
      </c>
      <c r="F152" s="93">
        <v>22000</v>
      </c>
      <c r="G152" s="93">
        <v>22000</v>
      </c>
      <c r="H152" s="93">
        <v>22000</v>
      </c>
    </row>
    <row r="153" spans="1:10" ht="24.75" customHeight="1">
      <c r="A153" s="169" t="s">
        <v>158</v>
      </c>
      <c r="B153" s="103">
        <v>460</v>
      </c>
      <c r="C153" s="163" t="s">
        <v>189</v>
      </c>
      <c r="D153" s="102" t="s">
        <v>528</v>
      </c>
      <c r="E153" s="102"/>
      <c r="F153" s="133">
        <f>SUM(F154,F156)</f>
        <v>11145</v>
      </c>
      <c r="G153" s="133">
        <f>SUM(G154,G156)</f>
        <v>10620.8</v>
      </c>
      <c r="H153" s="133">
        <f>SUM(H154,H156)</f>
        <v>10620.8</v>
      </c>
    </row>
    <row r="154" spans="1:10" ht="40.5" customHeight="1">
      <c r="A154" s="71" t="s">
        <v>154</v>
      </c>
      <c r="B154" s="105">
        <v>460</v>
      </c>
      <c r="C154" s="164" t="s">
        <v>189</v>
      </c>
      <c r="D154" s="76" t="s">
        <v>636</v>
      </c>
      <c r="E154" s="76"/>
      <c r="F154" s="134">
        <f>F155</f>
        <v>3145</v>
      </c>
      <c r="G154" s="134">
        <f>G155</f>
        <v>2620.8000000000002</v>
      </c>
      <c r="H154" s="134">
        <f>H155</f>
        <v>2620.8000000000002</v>
      </c>
    </row>
    <row r="155" spans="1:10" ht="18" customHeight="1">
      <c r="A155" s="71" t="s">
        <v>497</v>
      </c>
      <c r="B155" s="105">
        <v>460</v>
      </c>
      <c r="C155" s="164" t="s">
        <v>189</v>
      </c>
      <c r="D155" s="76" t="s">
        <v>636</v>
      </c>
      <c r="E155" s="76" t="s">
        <v>496</v>
      </c>
      <c r="F155" s="134">
        <v>3145</v>
      </c>
      <c r="G155" s="134">
        <v>2620.8000000000002</v>
      </c>
      <c r="H155" s="134">
        <v>2620.8000000000002</v>
      </c>
    </row>
    <row r="156" spans="1:10" ht="43.5" customHeight="1">
      <c r="A156" s="179" t="s">
        <v>857</v>
      </c>
      <c r="B156" s="105">
        <v>460</v>
      </c>
      <c r="C156" s="180" t="s">
        <v>189</v>
      </c>
      <c r="D156" s="104" t="s">
        <v>556</v>
      </c>
      <c r="E156" s="104"/>
      <c r="F156" s="134">
        <f>SUM(F157)</f>
        <v>8000</v>
      </c>
      <c r="G156" s="134">
        <f>SUM(G157)</f>
        <v>8000</v>
      </c>
      <c r="H156" s="134">
        <f>SUM(H157)</f>
        <v>8000</v>
      </c>
    </row>
    <row r="157" spans="1:10" ht="24" customHeight="1">
      <c r="A157" s="71" t="s">
        <v>497</v>
      </c>
      <c r="B157" s="105">
        <v>460</v>
      </c>
      <c r="C157" s="180" t="s">
        <v>189</v>
      </c>
      <c r="D157" s="104" t="s">
        <v>554</v>
      </c>
      <c r="E157" s="104" t="s">
        <v>496</v>
      </c>
      <c r="F157" s="93">
        <v>8000</v>
      </c>
      <c r="G157" s="93">
        <v>8000</v>
      </c>
      <c r="H157" s="93">
        <v>8000</v>
      </c>
    </row>
    <row r="158" spans="1:10" ht="24.95" hidden="1" customHeight="1">
      <c r="A158" s="181" t="s">
        <v>910</v>
      </c>
      <c r="B158" s="103">
        <v>460</v>
      </c>
      <c r="C158" s="182">
        <v>1403</v>
      </c>
      <c r="D158" s="173"/>
      <c r="E158" s="173"/>
      <c r="F158" s="94">
        <v>0</v>
      </c>
      <c r="G158" s="94">
        <v>0</v>
      </c>
      <c r="H158" s="94">
        <v>0</v>
      </c>
    </row>
    <row r="159" spans="1:10" ht="24.95" hidden="1" customHeight="1">
      <c r="A159" s="168" t="s">
        <v>911</v>
      </c>
      <c r="B159" s="105">
        <v>460</v>
      </c>
      <c r="C159" s="104" t="s">
        <v>909</v>
      </c>
      <c r="D159" s="104" t="s">
        <v>908</v>
      </c>
      <c r="E159" s="104"/>
      <c r="F159" s="93">
        <v>0</v>
      </c>
      <c r="G159" s="93">
        <v>0</v>
      </c>
      <c r="H159" s="93">
        <v>0</v>
      </c>
    </row>
    <row r="160" spans="1:10" ht="45" customHeight="1">
      <c r="A160" s="68" t="s">
        <v>319</v>
      </c>
      <c r="B160" s="103">
        <v>461</v>
      </c>
      <c r="C160" s="164"/>
      <c r="D160" s="104"/>
      <c r="E160" s="104"/>
      <c r="F160" s="94">
        <f>SUM(F161)</f>
        <v>9224</v>
      </c>
      <c r="G160" s="94">
        <f>SUM(G161)</f>
        <v>9189</v>
      </c>
      <c r="H160" s="94">
        <f>SUM(H161)</f>
        <v>9189</v>
      </c>
    </row>
    <row r="161" spans="1:8" ht="24.75" customHeight="1">
      <c r="A161" s="68" t="s">
        <v>270</v>
      </c>
      <c r="B161" s="103">
        <v>461</v>
      </c>
      <c r="C161" s="183" t="s">
        <v>271</v>
      </c>
      <c r="D161" s="104"/>
      <c r="E161" s="104"/>
      <c r="F161" s="94">
        <f>SUM(F162,F170)</f>
        <v>9224</v>
      </c>
      <c r="G161" s="94">
        <f>SUM(G162,G170)</f>
        <v>9189</v>
      </c>
      <c r="H161" s="94">
        <f>SUM(H162,H170)</f>
        <v>9189</v>
      </c>
    </row>
    <row r="162" spans="1:8" ht="28.5" customHeight="1">
      <c r="A162" s="68" t="s">
        <v>436</v>
      </c>
      <c r="B162" s="103">
        <v>461</v>
      </c>
      <c r="C162" s="163" t="s">
        <v>515</v>
      </c>
      <c r="D162" s="102"/>
      <c r="E162" s="173"/>
      <c r="F162" s="94">
        <f t="shared" ref="F162:H163" si="21">SUM(F163)</f>
        <v>7224</v>
      </c>
      <c r="G162" s="94">
        <f t="shared" si="21"/>
        <v>7189</v>
      </c>
      <c r="H162" s="94">
        <f t="shared" si="21"/>
        <v>7189</v>
      </c>
    </row>
    <row r="163" spans="1:8" ht="28.5" customHeight="1">
      <c r="A163" s="68" t="s">
        <v>433</v>
      </c>
      <c r="B163" s="103">
        <v>461</v>
      </c>
      <c r="C163" s="163" t="s">
        <v>515</v>
      </c>
      <c r="D163" s="102" t="s">
        <v>391</v>
      </c>
      <c r="E163" s="102"/>
      <c r="F163" s="133">
        <f t="shared" si="21"/>
        <v>7224</v>
      </c>
      <c r="G163" s="133">
        <f t="shared" si="21"/>
        <v>7189</v>
      </c>
      <c r="H163" s="133">
        <f t="shared" si="21"/>
        <v>7189</v>
      </c>
    </row>
    <row r="164" spans="1:8" ht="46.5" customHeight="1">
      <c r="A164" s="69" t="s">
        <v>246</v>
      </c>
      <c r="B164" s="105">
        <v>461</v>
      </c>
      <c r="C164" s="164" t="s">
        <v>515</v>
      </c>
      <c r="D164" s="76" t="s">
        <v>420</v>
      </c>
      <c r="E164" s="76"/>
      <c r="F164" s="134">
        <f>SUM(F165,F167)</f>
        <v>7224</v>
      </c>
      <c r="G164" s="134">
        <f>SUM(G165,G167)</f>
        <v>7189</v>
      </c>
      <c r="H164" s="134">
        <f>SUM(H165,H167)</f>
        <v>7189</v>
      </c>
    </row>
    <row r="165" spans="1:8" ht="30" customHeight="1">
      <c r="A165" s="69" t="s">
        <v>326</v>
      </c>
      <c r="B165" s="105">
        <v>461</v>
      </c>
      <c r="C165" s="164" t="s">
        <v>515</v>
      </c>
      <c r="D165" s="76" t="s">
        <v>421</v>
      </c>
      <c r="E165" s="76"/>
      <c r="F165" s="134">
        <f>SUM(F166)</f>
        <v>6114</v>
      </c>
      <c r="G165" s="134">
        <f>SUM(G166)</f>
        <v>6114</v>
      </c>
      <c r="H165" s="134">
        <f>SUM(H166)</f>
        <v>6114</v>
      </c>
    </row>
    <row r="166" spans="1:8" ht="36.75" customHeight="1">
      <c r="A166" s="69" t="s">
        <v>328</v>
      </c>
      <c r="B166" s="105">
        <v>461</v>
      </c>
      <c r="C166" s="164" t="s">
        <v>515</v>
      </c>
      <c r="D166" s="76" t="s">
        <v>421</v>
      </c>
      <c r="E166" s="76" t="s">
        <v>327</v>
      </c>
      <c r="F166" s="134">
        <v>6114</v>
      </c>
      <c r="G166" s="134">
        <v>6114</v>
      </c>
      <c r="H166" s="134">
        <v>6114</v>
      </c>
    </row>
    <row r="167" spans="1:8" ht="31.5" customHeight="1">
      <c r="A167" s="69" t="s">
        <v>329</v>
      </c>
      <c r="B167" s="105">
        <v>461</v>
      </c>
      <c r="C167" s="164" t="s">
        <v>515</v>
      </c>
      <c r="D167" s="76" t="s">
        <v>422</v>
      </c>
      <c r="E167" s="76"/>
      <c r="F167" s="134">
        <f>SUM(F168:F169)</f>
        <v>1110</v>
      </c>
      <c r="G167" s="134">
        <f>SUM(G168:G169)</f>
        <v>1075</v>
      </c>
      <c r="H167" s="134">
        <f>SUM(H168:H169)</f>
        <v>1075</v>
      </c>
    </row>
    <row r="168" spans="1:8" ht="34.5" customHeight="1">
      <c r="A168" s="69" t="s">
        <v>324</v>
      </c>
      <c r="B168" s="105">
        <v>461</v>
      </c>
      <c r="C168" s="164" t="s">
        <v>515</v>
      </c>
      <c r="D168" s="76" t="s">
        <v>422</v>
      </c>
      <c r="E168" s="76" t="s">
        <v>323</v>
      </c>
      <c r="F168" s="134">
        <v>1100</v>
      </c>
      <c r="G168" s="134">
        <v>1065</v>
      </c>
      <c r="H168" s="134">
        <v>1065</v>
      </c>
    </row>
    <row r="169" spans="1:8" ht="25.5" customHeight="1">
      <c r="A169" s="69" t="s">
        <v>43</v>
      </c>
      <c r="B169" s="105">
        <v>461</v>
      </c>
      <c r="C169" s="164" t="s">
        <v>515</v>
      </c>
      <c r="D169" s="76" t="s">
        <v>422</v>
      </c>
      <c r="E169" s="76" t="s">
        <v>339</v>
      </c>
      <c r="F169" s="134">
        <v>10</v>
      </c>
      <c r="G169" s="134">
        <v>10</v>
      </c>
      <c r="H169" s="134">
        <v>10</v>
      </c>
    </row>
    <row r="170" spans="1:8" ht="30" customHeight="1">
      <c r="A170" s="170" t="s">
        <v>113</v>
      </c>
      <c r="B170" s="172">
        <v>461</v>
      </c>
      <c r="C170" s="163" t="s">
        <v>490</v>
      </c>
      <c r="D170" s="76"/>
      <c r="E170" s="76"/>
      <c r="F170" s="133">
        <f>F171</f>
        <v>2000</v>
      </c>
      <c r="G170" s="133">
        <f>G171</f>
        <v>2000</v>
      </c>
      <c r="H170" s="133">
        <f>H171</f>
        <v>2000</v>
      </c>
    </row>
    <row r="171" spans="1:8" ht="60.75" customHeight="1">
      <c r="A171" s="170" t="s">
        <v>1049</v>
      </c>
      <c r="B171" s="103">
        <v>461</v>
      </c>
      <c r="C171" s="163" t="s">
        <v>490</v>
      </c>
      <c r="D171" s="102" t="s">
        <v>423</v>
      </c>
      <c r="E171" s="102"/>
      <c r="F171" s="133">
        <f t="shared" ref="F171:H173" si="22">SUM(F172)</f>
        <v>2000</v>
      </c>
      <c r="G171" s="133">
        <f t="shared" si="22"/>
        <v>2000</v>
      </c>
      <c r="H171" s="133">
        <f t="shared" si="22"/>
        <v>2000</v>
      </c>
    </row>
    <row r="172" spans="1:8" ht="32.25" customHeight="1">
      <c r="A172" s="69" t="s">
        <v>567</v>
      </c>
      <c r="B172" s="105">
        <v>461</v>
      </c>
      <c r="C172" s="164" t="s">
        <v>490</v>
      </c>
      <c r="D172" s="76" t="s">
        <v>584</v>
      </c>
      <c r="E172" s="76"/>
      <c r="F172" s="134">
        <f t="shared" si="22"/>
        <v>2000</v>
      </c>
      <c r="G172" s="134">
        <f t="shared" si="22"/>
        <v>2000</v>
      </c>
      <c r="H172" s="134">
        <f t="shared" si="22"/>
        <v>2000</v>
      </c>
    </row>
    <row r="173" spans="1:8" ht="32.25" customHeight="1">
      <c r="A173" s="70" t="s">
        <v>358</v>
      </c>
      <c r="B173" s="105">
        <v>461</v>
      </c>
      <c r="C173" s="164" t="s">
        <v>490</v>
      </c>
      <c r="D173" s="76" t="s">
        <v>585</v>
      </c>
      <c r="E173" s="76"/>
      <c r="F173" s="134">
        <f t="shared" si="22"/>
        <v>2000</v>
      </c>
      <c r="G173" s="134">
        <f t="shared" si="22"/>
        <v>2000</v>
      </c>
      <c r="H173" s="134">
        <f t="shared" si="22"/>
        <v>2000</v>
      </c>
    </row>
    <row r="174" spans="1:8" ht="31.5" customHeight="1">
      <c r="A174" s="70" t="s">
        <v>324</v>
      </c>
      <c r="B174" s="105">
        <v>461</v>
      </c>
      <c r="C174" s="164" t="s">
        <v>490</v>
      </c>
      <c r="D174" s="76" t="s">
        <v>585</v>
      </c>
      <c r="E174" s="76" t="s">
        <v>323</v>
      </c>
      <c r="F174" s="134">
        <v>2000</v>
      </c>
      <c r="G174" s="134">
        <v>2000</v>
      </c>
      <c r="H174" s="134">
        <v>2000</v>
      </c>
    </row>
    <row r="175" spans="1:8" ht="32.25" customHeight="1">
      <c r="A175" s="68" t="s">
        <v>357</v>
      </c>
      <c r="B175" s="103">
        <v>463</v>
      </c>
      <c r="C175" s="164"/>
      <c r="D175" s="76"/>
      <c r="E175" s="76"/>
      <c r="F175" s="133">
        <f t="shared" ref="F175:H177" si="23">F176</f>
        <v>8170</v>
      </c>
      <c r="G175" s="133">
        <f t="shared" si="23"/>
        <v>8170</v>
      </c>
      <c r="H175" s="133">
        <f t="shared" si="23"/>
        <v>8170</v>
      </c>
    </row>
    <row r="176" spans="1:8" ht="32.25" customHeight="1">
      <c r="A176" s="169" t="s">
        <v>268</v>
      </c>
      <c r="B176" s="103">
        <v>463</v>
      </c>
      <c r="C176" s="163" t="s">
        <v>269</v>
      </c>
      <c r="D176" s="102"/>
      <c r="E176" s="102"/>
      <c r="F176" s="133">
        <f t="shared" si="23"/>
        <v>8170</v>
      </c>
      <c r="G176" s="133">
        <f t="shared" si="23"/>
        <v>8170</v>
      </c>
      <c r="H176" s="133">
        <f t="shared" si="23"/>
        <v>8170</v>
      </c>
    </row>
    <row r="177" spans="1:8" ht="43.5" customHeight="1">
      <c r="A177" s="169" t="s">
        <v>255</v>
      </c>
      <c r="B177" s="103">
        <v>463</v>
      </c>
      <c r="C177" s="163" t="s">
        <v>325</v>
      </c>
      <c r="D177" s="102"/>
      <c r="E177" s="102"/>
      <c r="F177" s="133">
        <f t="shared" si="23"/>
        <v>8170</v>
      </c>
      <c r="G177" s="133">
        <f t="shared" si="23"/>
        <v>8170</v>
      </c>
      <c r="H177" s="133">
        <f t="shared" si="23"/>
        <v>8170</v>
      </c>
    </row>
    <row r="178" spans="1:8" ht="47.25" customHeight="1">
      <c r="A178" s="169" t="s">
        <v>1051</v>
      </c>
      <c r="B178" s="103">
        <v>463</v>
      </c>
      <c r="C178" s="102" t="s">
        <v>325</v>
      </c>
      <c r="D178" s="102" t="s">
        <v>424</v>
      </c>
      <c r="E178" s="76"/>
      <c r="F178" s="134">
        <f>SUM(F180)</f>
        <v>8170</v>
      </c>
      <c r="G178" s="134">
        <f>SUM(G180)</f>
        <v>8170</v>
      </c>
      <c r="H178" s="134">
        <f>SUM(H180)</f>
        <v>8170</v>
      </c>
    </row>
    <row r="179" spans="1:8" ht="37.5" customHeight="1">
      <c r="A179" s="171" t="s">
        <v>565</v>
      </c>
      <c r="B179" s="105">
        <v>463</v>
      </c>
      <c r="C179" s="76" t="s">
        <v>325</v>
      </c>
      <c r="D179" s="76" t="s">
        <v>572</v>
      </c>
      <c r="E179" s="76"/>
      <c r="F179" s="134">
        <f>SUM(F180)</f>
        <v>8170</v>
      </c>
      <c r="G179" s="134">
        <f>SUM(G180)</f>
        <v>8170</v>
      </c>
      <c r="H179" s="134">
        <f>SUM(H180)</f>
        <v>8170</v>
      </c>
    </row>
    <row r="180" spans="1:8" ht="39.75" customHeight="1">
      <c r="A180" s="168" t="s">
        <v>303</v>
      </c>
      <c r="B180" s="105">
        <v>463</v>
      </c>
      <c r="C180" s="76" t="s">
        <v>325</v>
      </c>
      <c r="D180" s="76" t="s">
        <v>573</v>
      </c>
      <c r="E180" s="76"/>
      <c r="F180" s="134">
        <f>SUM(F181,F182,F184)</f>
        <v>8170</v>
      </c>
      <c r="G180" s="134">
        <f>SUM(G181,G182,G184)</f>
        <v>8170</v>
      </c>
      <c r="H180" s="134">
        <f>SUM(H181,H182,H184)</f>
        <v>8170</v>
      </c>
    </row>
    <row r="181" spans="1:8" ht="24" customHeight="1">
      <c r="A181" s="69" t="s">
        <v>251</v>
      </c>
      <c r="B181" s="105">
        <v>463</v>
      </c>
      <c r="C181" s="76" t="s">
        <v>325</v>
      </c>
      <c r="D181" s="76" t="s">
        <v>573</v>
      </c>
      <c r="E181" s="76" t="s">
        <v>248</v>
      </c>
      <c r="F181" s="134">
        <v>6453</v>
      </c>
      <c r="G181" s="134">
        <v>6453</v>
      </c>
      <c r="H181" s="134">
        <v>6453</v>
      </c>
    </row>
    <row r="182" spans="1:8" ht="31.5" customHeight="1">
      <c r="A182" s="69" t="s">
        <v>324</v>
      </c>
      <c r="B182" s="105">
        <v>463</v>
      </c>
      <c r="C182" s="104" t="s">
        <v>325</v>
      </c>
      <c r="D182" s="76" t="s">
        <v>573</v>
      </c>
      <c r="E182" s="104" t="s">
        <v>323</v>
      </c>
      <c r="F182" s="93">
        <f>1435+F183</f>
        <v>1697</v>
      </c>
      <c r="G182" s="93">
        <f t="shared" ref="G182:H182" si="24">1435+G183</f>
        <v>1697</v>
      </c>
      <c r="H182" s="93">
        <f t="shared" si="24"/>
        <v>1697</v>
      </c>
    </row>
    <row r="183" spans="1:8" ht="31.5" customHeight="1">
      <c r="A183" s="69" t="s">
        <v>324</v>
      </c>
      <c r="B183" s="105">
        <v>463</v>
      </c>
      <c r="C183" s="104" t="s">
        <v>325</v>
      </c>
      <c r="D183" s="76" t="s">
        <v>573</v>
      </c>
      <c r="E183" s="104" t="s">
        <v>999</v>
      </c>
      <c r="F183" s="93">
        <v>262</v>
      </c>
      <c r="G183" s="93">
        <v>262</v>
      </c>
      <c r="H183" s="93">
        <v>262</v>
      </c>
    </row>
    <row r="184" spans="1:8" ht="21.75" customHeight="1">
      <c r="A184" s="69" t="s">
        <v>43</v>
      </c>
      <c r="B184" s="105">
        <v>463</v>
      </c>
      <c r="C184" s="104" t="s">
        <v>325</v>
      </c>
      <c r="D184" s="76" t="s">
        <v>573</v>
      </c>
      <c r="E184" s="76" t="s">
        <v>339</v>
      </c>
      <c r="F184" s="93">
        <v>20</v>
      </c>
      <c r="G184" s="93">
        <v>20</v>
      </c>
      <c r="H184" s="93">
        <v>20</v>
      </c>
    </row>
    <row r="185" spans="1:8" ht="33" customHeight="1">
      <c r="A185" s="67" t="s">
        <v>730</v>
      </c>
      <c r="B185" s="103">
        <v>464</v>
      </c>
      <c r="C185" s="104"/>
      <c r="D185" s="76"/>
      <c r="E185" s="104"/>
      <c r="F185" s="94">
        <f>F190+F199</f>
        <v>100503.8</v>
      </c>
      <c r="G185" s="94">
        <f t="shared" ref="G185:H185" si="25">G190+G199</f>
        <v>17700</v>
      </c>
      <c r="H185" s="94">
        <f t="shared" si="25"/>
        <v>17700</v>
      </c>
    </row>
    <row r="186" spans="1:8" ht="33" hidden="1" customHeight="1">
      <c r="A186" s="68" t="s">
        <v>146</v>
      </c>
      <c r="B186" s="103">
        <v>464</v>
      </c>
      <c r="C186" s="102" t="s">
        <v>145</v>
      </c>
      <c r="D186" s="76"/>
      <c r="E186" s="104"/>
      <c r="F186" s="94">
        <f t="shared" ref="F186:H188" si="26">F187</f>
        <v>0</v>
      </c>
      <c r="G186" s="94">
        <f t="shared" si="26"/>
        <v>0</v>
      </c>
      <c r="H186" s="94">
        <f t="shared" si="26"/>
        <v>0</v>
      </c>
    </row>
    <row r="187" spans="1:8" ht="31.5" hidden="1" customHeight="1">
      <c r="A187" s="68" t="s">
        <v>687</v>
      </c>
      <c r="B187" s="103">
        <v>464</v>
      </c>
      <c r="C187" s="102" t="s">
        <v>145</v>
      </c>
      <c r="D187" s="76" t="s">
        <v>732</v>
      </c>
      <c r="E187" s="104"/>
      <c r="F187" s="94">
        <f t="shared" si="26"/>
        <v>0</v>
      </c>
      <c r="G187" s="94">
        <f t="shared" si="26"/>
        <v>0</v>
      </c>
      <c r="H187" s="94">
        <f t="shared" si="26"/>
        <v>0</v>
      </c>
    </row>
    <row r="188" spans="1:8" ht="41.25" hidden="1" customHeight="1">
      <c r="A188" s="69" t="s">
        <v>731</v>
      </c>
      <c r="B188" s="105">
        <v>464</v>
      </c>
      <c r="C188" s="76" t="s">
        <v>145</v>
      </c>
      <c r="D188" s="76" t="s">
        <v>732</v>
      </c>
      <c r="E188" s="76"/>
      <c r="F188" s="93">
        <f t="shared" si="26"/>
        <v>0</v>
      </c>
      <c r="G188" s="93">
        <f t="shared" si="26"/>
        <v>0</v>
      </c>
      <c r="H188" s="93">
        <f t="shared" si="26"/>
        <v>0</v>
      </c>
    </row>
    <row r="189" spans="1:8" ht="35.25" hidden="1" customHeight="1">
      <c r="A189" s="70" t="s">
        <v>324</v>
      </c>
      <c r="B189" s="105">
        <v>464</v>
      </c>
      <c r="C189" s="76" t="s">
        <v>145</v>
      </c>
      <c r="D189" s="76" t="s">
        <v>732</v>
      </c>
      <c r="E189" s="76" t="s">
        <v>323</v>
      </c>
      <c r="F189" s="93">
        <v>0</v>
      </c>
      <c r="G189" s="93">
        <v>0</v>
      </c>
      <c r="H189" s="93">
        <v>0</v>
      </c>
    </row>
    <row r="190" spans="1:8" ht="26.25" customHeight="1">
      <c r="A190" s="68" t="s">
        <v>456</v>
      </c>
      <c r="B190" s="103">
        <v>464</v>
      </c>
      <c r="C190" s="102" t="s">
        <v>518</v>
      </c>
      <c r="D190" s="102"/>
      <c r="E190" s="76"/>
      <c r="F190" s="94">
        <f t="shared" ref="F190:H191" si="27">F191</f>
        <v>17200</v>
      </c>
      <c r="G190" s="94">
        <f t="shared" si="27"/>
        <v>17200</v>
      </c>
      <c r="H190" s="94">
        <f t="shared" si="27"/>
        <v>17200</v>
      </c>
    </row>
    <row r="191" spans="1:8" ht="51.75" customHeight="1">
      <c r="A191" s="68" t="s">
        <v>1045</v>
      </c>
      <c r="B191" s="103">
        <v>464</v>
      </c>
      <c r="C191" s="102" t="s">
        <v>518</v>
      </c>
      <c r="D191" s="76"/>
      <c r="E191" s="76"/>
      <c r="F191" s="94">
        <f t="shared" si="27"/>
        <v>17200</v>
      </c>
      <c r="G191" s="94">
        <f t="shared" si="27"/>
        <v>17200</v>
      </c>
      <c r="H191" s="94">
        <f t="shared" si="27"/>
        <v>17200</v>
      </c>
    </row>
    <row r="192" spans="1:8" ht="30" customHeight="1">
      <c r="A192" s="69" t="s">
        <v>688</v>
      </c>
      <c r="B192" s="105">
        <v>464</v>
      </c>
      <c r="C192" s="99" t="s">
        <v>199</v>
      </c>
      <c r="D192" s="76" t="s">
        <v>591</v>
      </c>
      <c r="E192" s="76"/>
      <c r="F192" s="93">
        <f>F193+F197</f>
        <v>17200</v>
      </c>
      <c r="G192" s="93">
        <f>G193+G197</f>
        <v>17200</v>
      </c>
      <c r="H192" s="93">
        <f>H193+H197</f>
        <v>17200</v>
      </c>
    </row>
    <row r="193" spans="1:8" ht="24" customHeight="1">
      <c r="A193" s="71" t="s">
        <v>689</v>
      </c>
      <c r="B193" s="105">
        <v>464</v>
      </c>
      <c r="C193" s="99" t="s">
        <v>199</v>
      </c>
      <c r="D193" s="76" t="s">
        <v>592</v>
      </c>
      <c r="E193" s="76" t="s">
        <v>323</v>
      </c>
      <c r="F193" s="93">
        <f>F194+F196</f>
        <v>16200</v>
      </c>
      <c r="G193" s="93">
        <f t="shared" ref="G193:H193" si="28">G194+G196</f>
        <v>16200</v>
      </c>
      <c r="H193" s="93">
        <f t="shared" si="28"/>
        <v>16200</v>
      </c>
    </row>
    <row r="194" spans="1:8" ht="33" customHeight="1">
      <c r="A194" s="70" t="s">
        <v>324</v>
      </c>
      <c r="B194" s="105">
        <v>464</v>
      </c>
      <c r="C194" s="99" t="s">
        <v>199</v>
      </c>
      <c r="D194" s="76" t="s">
        <v>592</v>
      </c>
      <c r="E194" s="76" t="s">
        <v>939</v>
      </c>
      <c r="F194" s="93">
        <v>13900</v>
      </c>
      <c r="G194" s="93">
        <v>13900</v>
      </c>
      <c r="H194" s="93">
        <v>13900</v>
      </c>
    </row>
    <row r="195" spans="1:8" ht="33" hidden="1" customHeight="1">
      <c r="A195" s="70"/>
      <c r="B195" s="105"/>
      <c r="C195" s="99"/>
      <c r="D195" s="76"/>
      <c r="E195" s="76"/>
      <c r="F195" s="93"/>
      <c r="G195" s="93"/>
      <c r="H195" s="93"/>
    </row>
    <row r="196" spans="1:8" ht="30" customHeight="1">
      <c r="A196" s="70" t="s">
        <v>324</v>
      </c>
      <c r="B196" s="105">
        <v>464</v>
      </c>
      <c r="C196" s="99" t="s">
        <v>199</v>
      </c>
      <c r="D196" s="76" t="s">
        <v>592</v>
      </c>
      <c r="E196" s="76" t="s">
        <v>721</v>
      </c>
      <c r="F196" s="93">
        <v>2300</v>
      </c>
      <c r="G196" s="93">
        <v>2300</v>
      </c>
      <c r="H196" s="93">
        <v>2300</v>
      </c>
    </row>
    <row r="197" spans="1:8" ht="36" customHeight="1">
      <c r="A197" s="70" t="s">
        <v>358</v>
      </c>
      <c r="B197" s="105">
        <v>464</v>
      </c>
      <c r="C197" s="99" t="s">
        <v>199</v>
      </c>
      <c r="D197" s="76" t="s">
        <v>691</v>
      </c>
      <c r="E197" s="76"/>
      <c r="F197" s="134">
        <f>F198</f>
        <v>1000</v>
      </c>
      <c r="G197" s="134">
        <f>G198</f>
        <v>1000</v>
      </c>
      <c r="H197" s="134">
        <f>H198</f>
        <v>1000</v>
      </c>
    </row>
    <row r="198" spans="1:8" ht="30" customHeight="1">
      <c r="A198" s="70" t="s">
        <v>324</v>
      </c>
      <c r="B198" s="105">
        <v>464</v>
      </c>
      <c r="C198" s="99" t="s">
        <v>199</v>
      </c>
      <c r="D198" s="76" t="s">
        <v>691</v>
      </c>
      <c r="E198" s="76" t="s">
        <v>323</v>
      </c>
      <c r="F198" s="134">
        <v>1000</v>
      </c>
      <c r="G198" s="134">
        <v>1000</v>
      </c>
      <c r="H198" s="134">
        <v>1000</v>
      </c>
    </row>
    <row r="199" spans="1:8" ht="21.75" customHeight="1">
      <c r="A199" s="72" t="s">
        <v>767</v>
      </c>
      <c r="B199" s="103">
        <v>464</v>
      </c>
      <c r="C199" s="184" t="s">
        <v>757</v>
      </c>
      <c r="D199" s="76"/>
      <c r="E199" s="76"/>
      <c r="F199" s="94">
        <f>F203+F200</f>
        <v>83303.8</v>
      </c>
      <c r="G199" s="94">
        <f t="shared" ref="G199:H199" si="29">G203+G200</f>
        <v>500</v>
      </c>
      <c r="H199" s="94">
        <f t="shared" si="29"/>
        <v>500</v>
      </c>
    </row>
    <row r="200" spans="1:8" ht="57" customHeight="1">
      <c r="A200" s="68" t="s">
        <v>1045</v>
      </c>
      <c r="B200" s="103">
        <v>464</v>
      </c>
      <c r="C200" s="184" t="s">
        <v>757</v>
      </c>
      <c r="D200" s="102" t="s">
        <v>691</v>
      </c>
      <c r="E200" s="76"/>
      <c r="F200" s="94">
        <f>F201</f>
        <v>500</v>
      </c>
      <c r="G200" s="94">
        <f>G201</f>
        <v>500</v>
      </c>
      <c r="H200" s="94">
        <f>H201</f>
        <v>500</v>
      </c>
    </row>
    <row r="201" spans="1:8" ht="27" customHeight="1">
      <c r="A201" s="70" t="s">
        <v>358</v>
      </c>
      <c r="B201" s="105">
        <v>464</v>
      </c>
      <c r="C201" s="99" t="s">
        <v>757</v>
      </c>
      <c r="D201" s="76" t="s">
        <v>691</v>
      </c>
      <c r="E201" s="76" t="s">
        <v>323</v>
      </c>
      <c r="F201" s="93">
        <v>500</v>
      </c>
      <c r="G201" s="93">
        <v>500</v>
      </c>
      <c r="H201" s="93">
        <v>500</v>
      </c>
    </row>
    <row r="202" spans="1:8" ht="46.5" customHeight="1">
      <c r="A202" s="68" t="s">
        <v>1000</v>
      </c>
      <c r="B202" s="105">
        <v>464</v>
      </c>
      <c r="C202" s="99" t="s">
        <v>757</v>
      </c>
      <c r="D202" s="76" t="s">
        <v>765</v>
      </c>
      <c r="E202" s="76"/>
      <c r="F202" s="93">
        <f>F203</f>
        <v>82803.8</v>
      </c>
      <c r="G202" s="93">
        <f>G203</f>
        <v>0</v>
      </c>
      <c r="H202" s="93">
        <f>H203</f>
        <v>0</v>
      </c>
    </row>
    <row r="203" spans="1:8" ht="32.25" customHeight="1">
      <c r="A203" s="68" t="s">
        <v>756</v>
      </c>
      <c r="B203" s="105">
        <v>464</v>
      </c>
      <c r="C203" s="99" t="s">
        <v>757</v>
      </c>
      <c r="D203" s="76" t="s">
        <v>758</v>
      </c>
      <c r="E203" s="76"/>
      <c r="F203" s="93">
        <f>F204+F205+F206</f>
        <v>82803.8</v>
      </c>
      <c r="G203" s="93">
        <f>G204+G205</f>
        <v>0</v>
      </c>
      <c r="H203" s="93">
        <f>H204+H205</f>
        <v>0</v>
      </c>
    </row>
    <row r="204" spans="1:8" ht="36" customHeight="1">
      <c r="A204" s="69" t="s">
        <v>1001</v>
      </c>
      <c r="B204" s="105">
        <v>464</v>
      </c>
      <c r="C204" s="99" t="s">
        <v>757</v>
      </c>
      <c r="D204" s="76" t="s">
        <v>758</v>
      </c>
      <c r="E204" s="76" t="s">
        <v>323</v>
      </c>
      <c r="F204" s="93">
        <v>2000</v>
      </c>
      <c r="G204" s="93">
        <v>0</v>
      </c>
      <c r="H204" s="93"/>
    </row>
    <row r="205" spans="1:8" ht="21.75" customHeight="1">
      <c r="A205" s="69" t="s">
        <v>900</v>
      </c>
      <c r="B205" s="105">
        <v>464</v>
      </c>
      <c r="C205" s="99" t="s">
        <v>757</v>
      </c>
      <c r="D205" s="76" t="s">
        <v>758</v>
      </c>
      <c r="E205" s="76" t="s">
        <v>323</v>
      </c>
      <c r="F205" s="93">
        <v>15000</v>
      </c>
      <c r="G205" s="93">
        <v>0</v>
      </c>
      <c r="H205" s="93">
        <v>0</v>
      </c>
    </row>
    <row r="206" spans="1:8" ht="27.75" customHeight="1">
      <c r="A206" s="69" t="s">
        <v>1008</v>
      </c>
      <c r="B206" s="105">
        <v>464</v>
      </c>
      <c r="C206" s="99" t="s">
        <v>757</v>
      </c>
      <c r="D206" s="76" t="s">
        <v>1007</v>
      </c>
      <c r="E206" s="76" t="s">
        <v>323</v>
      </c>
      <c r="F206" s="93">
        <v>65803.8</v>
      </c>
      <c r="G206" s="93"/>
      <c r="H206" s="93"/>
    </row>
    <row r="207" spans="1:8" ht="29.25" customHeight="1">
      <c r="A207" s="68" t="s">
        <v>513</v>
      </c>
      <c r="B207" s="103">
        <v>466</v>
      </c>
      <c r="C207" s="164"/>
      <c r="D207" s="76"/>
      <c r="E207" s="76"/>
      <c r="F207" s="133">
        <f>F208+F220+F236+F239+F246+F253+F217+F242</f>
        <v>179267</v>
      </c>
      <c r="G207" s="133">
        <f>G208+G220+G236+G239+G246+G253+G217+G242</f>
        <v>84703.200000000012</v>
      </c>
      <c r="H207" s="133">
        <f>H208+H220+H236+H239+H246+H253+H217+H242</f>
        <v>94633.5</v>
      </c>
    </row>
    <row r="208" spans="1:8" ht="32.25" customHeight="1">
      <c r="A208" s="68" t="s">
        <v>210</v>
      </c>
      <c r="B208" s="103">
        <v>466</v>
      </c>
      <c r="C208" s="163" t="s">
        <v>211</v>
      </c>
      <c r="D208" s="102"/>
      <c r="E208" s="102"/>
      <c r="F208" s="133">
        <f>SUM(F209)</f>
        <v>136987.70000000001</v>
      </c>
      <c r="G208" s="133">
        <f>SUM(G209)</f>
        <v>50961.8</v>
      </c>
      <c r="H208" s="133">
        <f>SUM(H209)</f>
        <v>59669.8</v>
      </c>
    </row>
    <row r="209" spans="1:9" ht="39" customHeight="1">
      <c r="A209" s="68" t="s">
        <v>1044</v>
      </c>
      <c r="B209" s="103">
        <v>466</v>
      </c>
      <c r="C209" s="163" t="s">
        <v>211</v>
      </c>
      <c r="D209" s="102" t="s">
        <v>425</v>
      </c>
      <c r="E209" s="102"/>
      <c r="F209" s="133">
        <f>SUM(F211,F213,F215)</f>
        <v>136987.70000000001</v>
      </c>
      <c r="G209" s="133">
        <f>SUM(G211,G213,G215)</f>
        <v>50961.8</v>
      </c>
      <c r="H209" s="133">
        <f>SUM(H211,H213,H215)</f>
        <v>59669.8</v>
      </c>
    </row>
    <row r="210" spans="1:9" ht="33.75" customHeight="1">
      <c r="A210" s="171" t="s">
        <v>701</v>
      </c>
      <c r="B210" s="105">
        <v>466</v>
      </c>
      <c r="C210" s="164" t="s">
        <v>211</v>
      </c>
      <c r="D210" s="76" t="s">
        <v>582</v>
      </c>
      <c r="E210" s="102"/>
      <c r="F210" s="133">
        <f>SUM(F211,F213)</f>
        <v>23770</v>
      </c>
      <c r="G210" s="133">
        <f>SUM(G211,G213)</f>
        <v>24978</v>
      </c>
      <c r="H210" s="133">
        <f>SUM(H211,H213)</f>
        <v>33686</v>
      </c>
      <c r="I210" s="83"/>
    </row>
    <row r="211" spans="1:9" ht="30" customHeight="1">
      <c r="A211" s="171" t="s">
        <v>581</v>
      </c>
      <c r="B211" s="105">
        <v>466</v>
      </c>
      <c r="C211" s="164" t="s">
        <v>211</v>
      </c>
      <c r="D211" s="76" t="s">
        <v>583</v>
      </c>
      <c r="E211" s="76"/>
      <c r="F211" s="134">
        <f>SUM(F212)</f>
        <v>20270</v>
      </c>
      <c r="G211" s="134">
        <f>SUM(G212)</f>
        <v>22478</v>
      </c>
      <c r="H211" s="134">
        <f>SUM(H212)</f>
        <v>31186</v>
      </c>
    </row>
    <row r="212" spans="1:9" ht="41.25" customHeight="1">
      <c r="A212" s="69" t="s">
        <v>324</v>
      </c>
      <c r="B212" s="105">
        <v>466</v>
      </c>
      <c r="C212" s="164" t="s">
        <v>211</v>
      </c>
      <c r="D212" s="76" t="s">
        <v>583</v>
      </c>
      <c r="E212" s="76" t="s">
        <v>323</v>
      </c>
      <c r="F212" s="134">
        <v>20270</v>
      </c>
      <c r="G212" s="134">
        <v>22478</v>
      </c>
      <c r="H212" s="134">
        <v>31186</v>
      </c>
    </row>
    <row r="213" spans="1:9" ht="22.5" customHeight="1">
      <c r="A213" s="69" t="s">
        <v>19</v>
      </c>
      <c r="B213" s="105">
        <v>466</v>
      </c>
      <c r="C213" s="164" t="s">
        <v>211</v>
      </c>
      <c r="D213" s="76" t="s">
        <v>632</v>
      </c>
      <c r="E213" s="76"/>
      <c r="F213" s="134">
        <f>F214</f>
        <v>3500</v>
      </c>
      <c r="G213" s="134">
        <f>G214</f>
        <v>2500</v>
      </c>
      <c r="H213" s="134">
        <f>H214</f>
        <v>2500</v>
      </c>
    </row>
    <row r="214" spans="1:9" ht="31.5" customHeight="1">
      <c r="A214" s="69" t="s">
        <v>324</v>
      </c>
      <c r="B214" s="105">
        <v>466</v>
      </c>
      <c r="C214" s="164" t="s">
        <v>211</v>
      </c>
      <c r="D214" s="76" t="s">
        <v>632</v>
      </c>
      <c r="E214" s="76" t="s">
        <v>323</v>
      </c>
      <c r="F214" s="134">
        <v>3500</v>
      </c>
      <c r="G214" s="134">
        <v>2500</v>
      </c>
      <c r="H214" s="134">
        <v>2500</v>
      </c>
    </row>
    <row r="215" spans="1:9" ht="44.25" customHeight="1">
      <c r="A215" s="69" t="s">
        <v>761</v>
      </c>
      <c r="B215" s="105">
        <v>466</v>
      </c>
      <c r="C215" s="164" t="s">
        <v>211</v>
      </c>
      <c r="D215" s="76" t="s">
        <v>762</v>
      </c>
      <c r="E215" s="76" t="s">
        <v>323</v>
      </c>
      <c r="F215" s="134">
        <v>113217.7</v>
      </c>
      <c r="G215" s="134">
        <v>25983.8</v>
      </c>
      <c r="H215" s="134">
        <v>25983.8</v>
      </c>
    </row>
    <row r="216" spans="1:9" ht="51.75" customHeight="1">
      <c r="A216" s="170" t="s">
        <v>1050</v>
      </c>
      <c r="B216" s="103">
        <v>466</v>
      </c>
      <c r="C216" s="163" t="s">
        <v>490</v>
      </c>
      <c r="D216" s="102" t="s">
        <v>423</v>
      </c>
      <c r="E216" s="76"/>
      <c r="F216" s="133">
        <f t="shared" ref="F216:H218" si="30">F217</f>
        <v>1000</v>
      </c>
      <c r="G216" s="133">
        <f t="shared" si="30"/>
        <v>1000</v>
      </c>
      <c r="H216" s="133">
        <f t="shared" si="30"/>
        <v>1000</v>
      </c>
    </row>
    <row r="217" spans="1:9" ht="33" customHeight="1">
      <c r="A217" s="68" t="s">
        <v>567</v>
      </c>
      <c r="B217" s="103">
        <v>466</v>
      </c>
      <c r="C217" s="163" t="s">
        <v>490</v>
      </c>
      <c r="D217" s="102" t="s">
        <v>914</v>
      </c>
      <c r="E217" s="102"/>
      <c r="F217" s="133">
        <f t="shared" si="30"/>
        <v>1000</v>
      </c>
      <c r="G217" s="133">
        <f t="shared" si="30"/>
        <v>1000</v>
      </c>
      <c r="H217" s="133">
        <f t="shared" si="30"/>
        <v>1000</v>
      </c>
    </row>
    <row r="218" spans="1:9" ht="25.5" customHeight="1">
      <c r="A218" s="70" t="s">
        <v>913</v>
      </c>
      <c r="B218" s="105">
        <v>466</v>
      </c>
      <c r="C218" s="164" t="s">
        <v>490</v>
      </c>
      <c r="D218" s="76" t="s">
        <v>915</v>
      </c>
      <c r="E218" s="76"/>
      <c r="F218" s="134">
        <f t="shared" si="30"/>
        <v>1000</v>
      </c>
      <c r="G218" s="134">
        <f t="shared" si="30"/>
        <v>1000</v>
      </c>
      <c r="H218" s="134">
        <f t="shared" si="30"/>
        <v>1000</v>
      </c>
    </row>
    <row r="219" spans="1:9" ht="33" customHeight="1">
      <c r="A219" s="70" t="s">
        <v>324</v>
      </c>
      <c r="B219" s="105">
        <v>466</v>
      </c>
      <c r="C219" s="164" t="s">
        <v>490</v>
      </c>
      <c r="D219" s="76" t="s">
        <v>915</v>
      </c>
      <c r="E219" s="76" t="s">
        <v>323</v>
      </c>
      <c r="F219" s="134">
        <v>1000</v>
      </c>
      <c r="G219" s="134">
        <v>1000</v>
      </c>
      <c r="H219" s="134">
        <v>1000</v>
      </c>
    </row>
    <row r="220" spans="1:9" ht="27.75" customHeight="1">
      <c r="A220" s="68" t="s">
        <v>880</v>
      </c>
      <c r="B220" s="105">
        <v>466</v>
      </c>
      <c r="C220" s="163" t="s">
        <v>517</v>
      </c>
      <c r="D220" s="76"/>
      <c r="E220" s="76"/>
      <c r="F220" s="133">
        <f>F221+F228</f>
        <v>3000</v>
      </c>
      <c r="G220" s="133">
        <f>G221+G228</f>
        <v>3000</v>
      </c>
      <c r="H220" s="133">
        <f>H221+H228</f>
        <v>3000</v>
      </c>
    </row>
    <row r="221" spans="1:9" ht="19.5" hidden="1" customHeight="1">
      <c r="A221" s="68" t="s">
        <v>146</v>
      </c>
      <c r="B221" s="105">
        <v>466</v>
      </c>
      <c r="C221" s="102" t="s">
        <v>145</v>
      </c>
      <c r="D221" s="76"/>
      <c r="E221" s="76"/>
      <c r="F221" s="133">
        <f>F222</f>
        <v>0</v>
      </c>
      <c r="G221" s="133">
        <f t="shared" ref="G221:H221" si="31">G222</f>
        <v>0</v>
      </c>
      <c r="H221" s="133">
        <f t="shared" si="31"/>
        <v>0</v>
      </c>
    </row>
    <row r="222" spans="1:9" ht="48" hidden="1" customHeight="1">
      <c r="A222" s="68" t="s">
        <v>675</v>
      </c>
      <c r="B222" s="105">
        <v>466</v>
      </c>
      <c r="C222" s="102" t="s">
        <v>145</v>
      </c>
      <c r="D222" s="102" t="s">
        <v>676</v>
      </c>
      <c r="E222" s="76"/>
      <c r="F222" s="133">
        <f t="shared" ref="F222:H224" si="32">SUM(F223)</f>
        <v>0</v>
      </c>
      <c r="G222" s="133">
        <f t="shared" si="32"/>
        <v>0</v>
      </c>
      <c r="H222" s="133">
        <f t="shared" si="32"/>
        <v>0</v>
      </c>
    </row>
    <row r="223" spans="1:9" ht="41.25" hidden="1" customHeight="1">
      <c r="A223" s="69" t="s">
        <v>677</v>
      </c>
      <c r="B223" s="105">
        <v>466</v>
      </c>
      <c r="C223" s="76" t="s">
        <v>145</v>
      </c>
      <c r="D223" s="76" t="s">
        <v>678</v>
      </c>
      <c r="E223" s="76"/>
      <c r="F223" s="134">
        <f t="shared" si="32"/>
        <v>0</v>
      </c>
      <c r="G223" s="134">
        <f t="shared" si="32"/>
        <v>0</v>
      </c>
      <c r="H223" s="134">
        <f t="shared" si="32"/>
        <v>0</v>
      </c>
    </row>
    <row r="224" spans="1:9" ht="24.75" hidden="1" customHeight="1">
      <c r="A224" s="168" t="s">
        <v>679</v>
      </c>
      <c r="B224" s="105">
        <v>466</v>
      </c>
      <c r="C224" s="76" t="s">
        <v>145</v>
      </c>
      <c r="D224" s="76" t="s">
        <v>680</v>
      </c>
      <c r="E224" s="76"/>
      <c r="F224" s="134">
        <f t="shared" si="32"/>
        <v>0</v>
      </c>
      <c r="G224" s="134">
        <f t="shared" si="32"/>
        <v>0</v>
      </c>
      <c r="H224" s="134">
        <f t="shared" si="32"/>
        <v>0</v>
      </c>
    </row>
    <row r="225" spans="1:8" ht="31.5" hidden="1" customHeight="1">
      <c r="A225" s="69" t="s">
        <v>723</v>
      </c>
      <c r="B225" s="105">
        <v>466</v>
      </c>
      <c r="C225" s="76" t="s">
        <v>145</v>
      </c>
      <c r="D225" s="76" t="s">
        <v>680</v>
      </c>
      <c r="E225" s="76" t="s">
        <v>759</v>
      </c>
      <c r="F225" s="134">
        <v>0</v>
      </c>
      <c r="G225" s="134">
        <v>0</v>
      </c>
      <c r="H225" s="134">
        <v>0</v>
      </c>
    </row>
    <row r="226" spans="1:8" ht="23.25" hidden="1" customHeight="1">
      <c r="A226" s="70" t="s">
        <v>946</v>
      </c>
      <c r="B226" s="105">
        <v>466</v>
      </c>
      <c r="C226" s="99" t="s">
        <v>947</v>
      </c>
      <c r="D226" s="76" t="s">
        <v>948</v>
      </c>
      <c r="E226" s="76"/>
      <c r="F226" s="134"/>
      <c r="G226" s="134"/>
      <c r="H226" s="134"/>
    </row>
    <row r="227" spans="1:8" ht="31.5" hidden="1" customHeight="1">
      <c r="A227" s="70" t="s">
        <v>324</v>
      </c>
      <c r="B227" s="105">
        <v>466</v>
      </c>
      <c r="C227" s="99" t="s">
        <v>947</v>
      </c>
      <c r="D227" s="76" t="s">
        <v>948</v>
      </c>
      <c r="E227" s="76" t="s">
        <v>759</v>
      </c>
      <c r="F227" s="134"/>
      <c r="G227" s="134"/>
      <c r="H227" s="134"/>
    </row>
    <row r="228" spans="1:8" ht="24.75" customHeight="1">
      <c r="A228" s="68" t="s">
        <v>767</v>
      </c>
      <c r="B228" s="103">
        <v>466</v>
      </c>
      <c r="C228" s="184" t="s">
        <v>757</v>
      </c>
      <c r="D228" s="76"/>
      <c r="E228" s="76"/>
      <c r="F228" s="133">
        <f>F229+F231</f>
        <v>3000</v>
      </c>
      <c r="G228" s="133">
        <f>G229+G231</f>
        <v>3000</v>
      </c>
      <c r="H228" s="133">
        <f>H229+H231</f>
        <v>3000</v>
      </c>
    </row>
    <row r="229" spans="1:8" ht="28.5" customHeight="1">
      <c r="A229" s="70" t="s">
        <v>358</v>
      </c>
      <c r="B229" s="105">
        <v>466</v>
      </c>
      <c r="C229" s="99" t="s">
        <v>757</v>
      </c>
      <c r="D229" s="76" t="s">
        <v>691</v>
      </c>
      <c r="E229" s="76"/>
      <c r="F229" s="134">
        <f>F230</f>
        <v>3000</v>
      </c>
      <c r="G229" s="134">
        <f>G230</f>
        <v>3000</v>
      </c>
      <c r="H229" s="134">
        <f>H230</f>
        <v>3000</v>
      </c>
    </row>
    <row r="230" spans="1:8" ht="32.25" customHeight="1">
      <c r="A230" s="69" t="s">
        <v>324</v>
      </c>
      <c r="B230" s="105">
        <v>466</v>
      </c>
      <c r="C230" s="99" t="s">
        <v>757</v>
      </c>
      <c r="D230" s="76" t="s">
        <v>691</v>
      </c>
      <c r="E230" s="76" t="s">
        <v>323</v>
      </c>
      <c r="F230" s="134">
        <v>3000</v>
      </c>
      <c r="G230" s="134">
        <v>3000</v>
      </c>
      <c r="H230" s="134">
        <v>3000</v>
      </c>
    </row>
    <row r="231" spans="1:8" ht="47.25" hidden="1" customHeight="1">
      <c r="A231" s="68" t="s">
        <v>1043</v>
      </c>
      <c r="B231" s="103">
        <v>466</v>
      </c>
      <c r="C231" s="184" t="s">
        <v>757</v>
      </c>
      <c r="D231" s="102" t="s">
        <v>907</v>
      </c>
      <c r="E231" s="102"/>
      <c r="F231" s="133">
        <f>F234+F235</f>
        <v>0</v>
      </c>
      <c r="G231" s="133">
        <f>G234+G235</f>
        <v>0</v>
      </c>
      <c r="H231" s="133">
        <f>H234+H235</f>
        <v>0</v>
      </c>
    </row>
    <row r="232" spans="1:8" ht="33" hidden="1" customHeight="1">
      <c r="A232" s="68" t="s">
        <v>905</v>
      </c>
      <c r="B232" s="103">
        <v>466</v>
      </c>
      <c r="C232" s="102" t="s">
        <v>766</v>
      </c>
      <c r="D232" s="102" t="s">
        <v>904</v>
      </c>
      <c r="E232" s="102"/>
      <c r="F232" s="133">
        <f>F233</f>
        <v>0</v>
      </c>
      <c r="G232" s="133">
        <f>G233</f>
        <v>0</v>
      </c>
      <c r="H232" s="133">
        <f>H233</f>
        <v>0</v>
      </c>
    </row>
    <row r="233" spans="1:8" ht="29.25" hidden="1" customHeight="1">
      <c r="A233" s="69" t="s">
        <v>906</v>
      </c>
      <c r="B233" s="105">
        <v>466</v>
      </c>
      <c r="C233" s="99" t="s">
        <v>757</v>
      </c>
      <c r="D233" s="76" t="s">
        <v>903</v>
      </c>
      <c r="E233" s="76"/>
      <c r="F233" s="134">
        <f>F234+F235</f>
        <v>0</v>
      </c>
      <c r="G233" s="134">
        <f>G234+G235</f>
        <v>0</v>
      </c>
      <c r="H233" s="134">
        <f>H234+H235</f>
        <v>0</v>
      </c>
    </row>
    <row r="234" spans="1:8" ht="29.25" hidden="1" customHeight="1">
      <c r="A234" s="69" t="s">
        <v>899</v>
      </c>
      <c r="B234" s="105">
        <v>466</v>
      </c>
      <c r="C234" s="99" t="s">
        <v>757</v>
      </c>
      <c r="D234" s="76" t="s">
        <v>881</v>
      </c>
      <c r="E234" s="76" t="s">
        <v>323</v>
      </c>
      <c r="F234" s="134"/>
      <c r="G234" s="134"/>
      <c r="H234" s="134"/>
    </row>
    <row r="235" spans="1:8" ht="29.25" hidden="1" customHeight="1">
      <c r="A235" s="69" t="s">
        <v>898</v>
      </c>
      <c r="B235" s="105">
        <v>466</v>
      </c>
      <c r="C235" s="99" t="s">
        <v>757</v>
      </c>
      <c r="D235" s="76" t="s">
        <v>882</v>
      </c>
      <c r="E235" s="76" t="s">
        <v>323</v>
      </c>
      <c r="F235" s="134">
        <v>0</v>
      </c>
      <c r="G235" s="134">
        <v>0</v>
      </c>
      <c r="H235" s="134">
        <v>0</v>
      </c>
    </row>
    <row r="236" spans="1:8" ht="30.75" customHeight="1">
      <c r="A236" s="72" t="s">
        <v>459</v>
      </c>
      <c r="B236" s="103">
        <v>466</v>
      </c>
      <c r="C236" s="99"/>
      <c r="D236" s="76"/>
      <c r="E236" s="76"/>
      <c r="F236" s="133">
        <f t="shared" ref="F236:H237" si="33">F237</f>
        <v>5000</v>
      </c>
      <c r="G236" s="133">
        <f t="shared" si="33"/>
        <v>1200</v>
      </c>
      <c r="H236" s="133">
        <f t="shared" si="33"/>
        <v>1200</v>
      </c>
    </row>
    <row r="237" spans="1:8" ht="33.75" customHeight="1">
      <c r="A237" s="70" t="s">
        <v>358</v>
      </c>
      <c r="B237" s="105">
        <v>466</v>
      </c>
      <c r="C237" s="99" t="s">
        <v>869</v>
      </c>
      <c r="D237" s="76" t="s">
        <v>691</v>
      </c>
      <c r="E237" s="76"/>
      <c r="F237" s="134">
        <f t="shared" si="33"/>
        <v>5000</v>
      </c>
      <c r="G237" s="134">
        <f t="shared" si="33"/>
        <v>1200</v>
      </c>
      <c r="H237" s="134">
        <f t="shared" si="33"/>
        <v>1200</v>
      </c>
    </row>
    <row r="238" spans="1:8" ht="36" customHeight="1">
      <c r="A238" s="70" t="s">
        <v>324</v>
      </c>
      <c r="B238" s="105">
        <v>466</v>
      </c>
      <c r="C238" s="99" t="s">
        <v>869</v>
      </c>
      <c r="D238" s="76" t="s">
        <v>691</v>
      </c>
      <c r="E238" s="76" t="s">
        <v>323</v>
      </c>
      <c r="F238" s="134">
        <v>5000</v>
      </c>
      <c r="G238" s="134">
        <v>1200</v>
      </c>
      <c r="H238" s="134">
        <v>1200</v>
      </c>
    </row>
    <row r="239" spans="1:8" ht="27" customHeight="1">
      <c r="A239" s="68" t="s">
        <v>457</v>
      </c>
      <c r="B239" s="103">
        <v>466</v>
      </c>
      <c r="C239" s="163" t="s">
        <v>186</v>
      </c>
      <c r="D239" s="102"/>
      <c r="E239" s="102"/>
      <c r="F239" s="133">
        <f t="shared" ref="F239:H240" si="34">F240</f>
        <v>5000</v>
      </c>
      <c r="G239" s="133">
        <f t="shared" si="34"/>
        <v>1000</v>
      </c>
      <c r="H239" s="133">
        <f t="shared" si="34"/>
        <v>1000</v>
      </c>
    </row>
    <row r="240" spans="1:8" ht="36.75" customHeight="1">
      <c r="A240" s="70" t="s">
        <v>358</v>
      </c>
      <c r="B240" s="105">
        <v>466</v>
      </c>
      <c r="C240" s="164" t="s">
        <v>186</v>
      </c>
      <c r="D240" s="76" t="s">
        <v>691</v>
      </c>
      <c r="E240" s="76"/>
      <c r="F240" s="134">
        <f t="shared" si="34"/>
        <v>5000</v>
      </c>
      <c r="G240" s="134">
        <f t="shared" si="34"/>
        <v>1000</v>
      </c>
      <c r="H240" s="134">
        <f t="shared" si="34"/>
        <v>1000</v>
      </c>
    </row>
    <row r="241" spans="1:8" ht="35.25" customHeight="1">
      <c r="A241" s="70" t="s">
        <v>324</v>
      </c>
      <c r="B241" s="105">
        <v>466</v>
      </c>
      <c r="C241" s="164" t="s">
        <v>186</v>
      </c>
      <c r="D241" s="76" t="s">
        <v>691</v>
      </c>
      <c r="E241" s="76" t="s">
        <v>323</v>
      </c>
      <c r="F241" s="134">
        <v>5000</v>
      </c>
      <c r="G241" s="134">
        <v>1000</v>
      </c>
      <c r="H241" s="134">
        <v>1000</v>
      </c>
    </row>
    <row r="242" spans="1:8" ht="42" customHeight="1">
      <c r="A242" s="72" t="s">
        <v>11</v>
      </c>
      <c r="B242" s="103">
        <v>466</v>
      </c>
      <c r="C242" s="76" t="s">
        <v>187</v>
      </c>
      <c r="D242" s="102" t="s">
        <v>541</v>
      </c>
      <c r="E242" s="76"/>
      <c r="F242" s="133">
        <f>F243</f>
        <v>2888.4</v>
      </c>
      <c r="G242" s="133">
        <f>G243</f>
        <v>0</v>
      </c>
      <c r="H242" s="133">
        <f>H243</f>
        <v>0</v>
      </c>
    </row>
    <row r="243" spans="1:8" ht="30.75" customHeight="1">
      <c r="A243" s="70" t="s">
        <v>1042</v>
      </c>
      <c r="B243" s="105">
        <v>466</v>
      </c>
      <c r="C243" s="76" t="s">
        <v>187</v>
      </c>
      <c r="D243" s="76" t="s">
        <v>865</v>
      </c>
      <c r="E243" s="76"/>
      <c r="F243" s="134">
        <f>F244+F245</f>
        <v>2888.4</v>
      </c>
      <c r="G243" s="134">
        <f>G244+G245</f>
        <v>0</v>
      </c>
      <c r="H243" s="134">
        <f>H244+H245</f>
        <v>0</v>
      </c>
    </row>
    <row r="244" spans="1:8" ht="37.5" customHeight="1">
      <c r="A244" s="69" t="s">
        <v>867</v>
      </c>
      <c r="B244" s="105">
        <v>466</v>
      </c>
      <c r="C244" s="76" t="s">
        <v>187</v>
      </c>
      <c r="D244" s="76" t="s">
        <v>864</v>
      </c>
      <c r="E244" s="76" t="s">
        <v>323</v>
      </c>
      <c r="F244" s="134">
        <v>2887.4</v>
      </c>
      <c r="G244" s="134"/>
      <c r="H244" s="134"/>
    </row>
    <row r="245" spans="1:8" ht="38.25" customHeight="1">
      <c r="A245" s="69" t="s">
        <v>868</v>
      </c>
      <c r="B245" s="105">
        <v>466</v>
      </c>
      <c r="C245" s="76" t="s">
        <v>187</v>
      </c>
      <c r="D245" s="76" t="s">
        <v>866</v>
      </c>
      <c r="E245" s="76" t="s">
        <v>323</v>
      </c>
      <c r="F245" s="134">
        <v>1</v>
      </c>
      <c r="G245" s="134"/>
      <c r="H245" s="134"/>
    </row>
    <row r="246" spans="1:8" ht="27" customHeight="1">
      <c r="A246" s="68" t="s">
        <v>887</v>
      </c>
      <c r="B246" s="103">
        <v>466</v>
      </c>
      <c r="C246" s="102" t="s">
        <v>381</v>
      </c>
      <c r="D246" s="102"/>
      <c r="E246" s="102"/>
      <c r="F246" s="133">
        <f t="shared" ref="F246:H247" si="35">F247</f>
        <v>24390.9</v>
      </c>
      <c r="G246" s="133">
        <f t="shared" si="35"/>
        <v>26541.4</v>
      </c>
      <c r="H246" s="133">
        <f t="shared" si="35"/>
        <v>27763.7</v>
      </c>
    </row>
    <row r="247" spans="1:8" ht="44.25" customHeight="1">
      <c r="A247" s="68" t="s">
        <v>1041</v>
      </c>
      <c r="B247" s="185">
        <v>466</v>
      </c>
      <c r="C247" s="163" t="s">
        <v>182</v>
      </c>
      <c r="D247" s="102" t="s">
        <v>545</v>
      </c>
      <c r="E247" s="102"/>
      <c r="F247" s="133">
        <f t="shared" si="35"/>
        <v>24390.9</v>
      </c>
      <c r="G247" s="133">
        <f t="shared" si="35"/>
        <v>26541.4</v>
      </c>
      <c r="H247" s="133">
        <f t="shared" si="35"/>
        <v>27763.7</v>
      </c>
    </row>
    <row r="248" spans="1:8" ht="42" customHeight="1">
      <c r="A248" s="69" t="s">
        <v>568</v>
      </c>
      <c r="B248" s="186">
        <v>466</v>
      </c>
      <c r="C248" s="164" t="s">
        <v>182</v>
      </c>
      <c r="D248" s="76" t="s">
        <v>605</v>
      </c>
      <c r="E248" s="76"/>
      <c r="F248" s="134">
        <f>F249+F251</f>
        <v>24390.9</v>
      </c>
      <c r="G248" s="134">
        <f>G249+G251</f>
        <v>26541.4</v>
      </c>
      <c r="H248" s="134">
        <f>H249+H251</f>
        <v>27763.7</v>
      </c>
    </row>
    <row r="249" spans="1:8" ht="38.25" customHeight="1">
      <c r="A249" s="69" t="s">
        <v>17</v>
      </c>
      <c r="B249" s="186">
        <v>466</v>
      </c>
      <c r="C249" s="164" t="s">
        <v>182</v>
      </c>
      <c r="D249" s="76" t="s">
        <v>738</v>
      </c>
      <c r="E249" s="102"/>
      <c r="F249" s="134">
        <f>SUM(F250)</f>
        <v>2000</v>
      </c>
      <c r="G249" s="134">
        <f>SUM(G250)</f>
        <v>1500</v>
      </c>
      <c r="H249" s="134">
        <f>SUM(H250)</f>
        <v>1500</v>
      </c>
    </row>
    <row r="250" spans="1:8" ht="27.75" customHeight="1">
      <c r="A250" s="70" t="s">
        <v>256</v>
      </c>
      <c r="B250" s="186">
        <v>466</v>
      </c>
      <c r="C250" s="164" t="s">
        <v>182</v>
      </c>
      <c r="D250" s="76" t="s">
        <v>738</v>
      </c>
      <c r="E250" s="76" t="s">
        <v>254</v>
      </c>
      <c r="F250" s="134">
        <v>2000</v>
      </c>
      <c r="G250" s="134">
        <v>1500</v>
      </c>
      <c r="H250" s="134">
        <v>1500</v>
      </c>
    </row>
    <row r="251" spans="1:8" ht="46.5" customHeight="1">
      <c r="A251" s="77" t="s">
        <v>725</v>
      </c>
      <c r="B251" s="186">
        <v>466</v>
      </c>
      <c r="C251" s="164" t="s">
        <v>182</v>
      </c>
      <c r="D251" s="76" t="s">
        <v>883</v>
      </c>
      <c r="E251" s="76"/>
      <c r="F251" s="134">
        <f>F252</f>
        <v>22390.9</v>
      </c>
      <c r="G251" s="134">
        <f>G252</f>
        <v>25041.4</v>
      </c>
      <c r="H251" s="134">
        <f>H252</f>
        <v>26263.7</v>
      </c>
    </row>
    <row r="252" spans="1:8" ht="32.25" customHeight="1">
      <c r="A252" s="70" t="s">
        <v>256</v>
      </c>
      <c r="B252" s="186">
        <v>466</v>
      </c>
      <c r="C252" s="164" t="s">
        <v>182</v>
      </c>
      <c r="D252" s="76" t="s">
        <v>883</v>
      </c>
      <c r="E252" s="76" t="s">
        <v>254</v>
      </c>
      <c r="F252" s="134">
        <v>22390.9</v>
      </c>
      <c r="G252" s="134">
        <v>25041.4</v>
      </c>
      <c r="H252" s="134">
        <v>26263.7</v>
      </c>
    </row>
    <row r="253" spans="1:8" ht="24" customHeight="1">
      <c r="A253" s="68" t="s">
        <v>181</v>
      </c>
      <c r="B253" s="102" t="s">
        <v>870</v>
      </c>
      <c r="C253" s="102" t="s">
        <v>871</v>
      </c>
      <c r="D253" s="102"/>
      <c r="E253" s="102"/>
      <c r="F253" s="133">
        <f t="shared" ref="F253:H254" si="36">F254</f>
        <v>1000</v>
      </c>
      <c r="G253" s="133">
        <f>G254</f>
        <v>1000</v>
      </c>
      <c r="H253" s="133">
        <f t="shared" si="36"/>
        <v>1000</v>
      </c>
    </row>
    <row r="254" spans="1:8" ht="29.25" customHeight="1">
      <c r="A254" s="70" t="s">
        <v>358</v>
      </c>
      <c r="B254" s="105">
        <v>466</v>
      </c>
      <c r="C254" s="76" t="s">
        <v>871</v>
      </c>
      <c r="D254" s="76" t="s">
        <v>691</v>
      </c>
      <c r="E254" s="76"/>
      <c r="F254" s="134">
        <f t="shared" si="36"/>
        <v>1000</v>
      </c>
      <c r="G254" s="134">
        <f t="shared" si="36"/>
        <v>1000</v>
      </c>
      <c r="H254" s="134">
        <f t="shared" si="36"/>
        <v>1000</v>
      </c>
    </row>
    <row r="255" spans="1:8" ht="30" customHeight="1">
      <c r="A255" s="70" t="s">
        <v>324</v>
      </c>
      <c r="B255" s="105">
        <v>466</v>
      </c>
      <c r="C255" s="76" t="s">
        <v>871</v>
      </c>
      <c r="D255" s="76" t="s">
        <v>691</v>
      </c>
      <c r="E255" s="76" t="s">
        <v>323</v>
      </c>
      <c r="F255" s="134">
        <v>1000</v>
      </c>
      <c r="G255" s="134">
        <v>1000</v>
      </c>
      <c r="H255" s="134">
        <v>1000</v>
      </c>
    </row>
    <row r="256" spans="1:8" ht="24.95" customHeight="1">
      <c r="A256" s="181" t="s">
        <v>519</v>
      </c>
      <c r="B256" s="185">
        <v>475</v>
      </c>
      <c r="C256" s="164"/>
      <c r="D256" s="76"/>
      <c r="E256" s="76"/>
      <c r="F256" s="133">
        <f>SUM(F257,F311,F317)</f>
        <v>718346.89999999991</v>
      </c>
      <c r="G256" s="133">
        <f>SUM(G257,G311,G317)</f>
        <v>641271.69999999995</v>
      </c>
      <c r="H256" s="133">
        <f>SUM(H257,H311,H317)</f>
        <v>632633.59999999998</v>
      </c>
    </row>
    <row r="257" spans="1:8" ht="32.25" customHeight="1">
      <c r="A257" s="169" t="s">
        <v>273</v>
      </c>
      <c r="B257" s="185">
        <v>475</v>
      </c>
      <c r="C257" s="163" t="s">
        <v>272</v>
      </c>
      <c r="D257" s="102"/>
      <c r="E257" s="102"/>
      <c r="F257" s="133">
        <f>SUM(F258,F270,F299,F287)</f>
        <v>712459.7</v>
      </c>
      <c r="G257" s="133">
        <f>SUM(G258,G270,G299,G287)</f>
        <v>638271.69999999995</v>
      </c>
      <c r="H257" s="133">
        <f>SUM(H258,H270,H299,H287)</f>
        <v>629633.6</v>
      </c>
    </row>
    <row r="258" spans="1:8" ht="24.95" customHeight="1">
      <c r="A258" s="68" t="s">
        <v>458</v>
      </c>
      <c r="B258" s="185">
        <v>475</v>
      </c>
      <c r="C258" s="163" t="s">
        <v>520</v>
      </c>
      <c r="D258" s="102"/>
      <c r="E258" s="102"/>
      <c r="F258" s="133">
        <f t="shared" ref="F258:H260" si="37">SUM(F259)</f>
        <v>219885</v>
      </c>
      <c r="G258" s="133">
        <f t="shared" si="37"/>
        <v>191784</v>
      </c>
      <c r="H258" s="133">
        <f t="shared" si="37"/>
        <v>194161</v>
      </c>
    </row>
    <row r="259" spans="1:8" ht="39.75" customHeight="1">
      <c r="A259" s="169" t="s">
        <v>1035</v>
      </c>
      <c r="B259" s="185">
        <v>475</v>
      </c>
      <c r="C259" s="163" t="s">
        <v>520</v>
      </c>
      <c r="D259" s="102" t="s">
        <v>428</v>
      </c>
      <c r="E259" s="76"/>
      <c r="F259" s="133">
        <f t="shared" si="37"/>
        <v>219885</v>
      </c>
      <c r="G259" s="133">
        <f t="shared" si="37"/>
        <v>191784</v>
      </c>
      <c r="H259" s="133">
        <f t="shared" si="37"/>
        <v>194161</v>
      </c>
    </row>
    <row r="260" spans="1:8" ht="27.75" customHeight="1">
      <c r="A260" s="167" t="s">
        <v>18</v>
      </c>
      <c r="B260" s="185">
        <v>475</v>
      </c>
      <c r="C260" s="163" t="s">
        <v>520</v>
      </c>
      <c r="D260" s="102" t="s">
        <v>429</v>
      </c>
      <c r="E260" s="102"/>
      <c r="F260" s="133">
        <f t="shared" si="37"/>
        <v>219885</v>
      </c>
      <c r="G260" s="133">
        <f t="shared" si="37"/>
        <v>191784</v>
      </c>
      <c r="H260" s="133">
        <f t="shared" si="37"/>
        <v>194161</v>
      </c>
    </row>
    <row r="261" spans="1:8" ht="35.25" customHeight="1">
      <c r="A261" s="168" t="s">
        <v>570</v>
      </c>
      <c r="B261" s="186">
        <v>475</v>
      </c>
      <c r="C261" s="164" t="s">
        <v>520</v>
      </c>
      <c r="D261" s="76" t="s">
        <v>593</v>
      </c>
      <c r="E261" s="102"/>
      <c r="F261" s="134">
        <f>SUM(F262,F265)</f>
        <v>219885</v>
      </c>
      <c r="G261" s="134">
        <f>SUM(G262,G265)</f>
        <v>191784</v>
      </c>
      <c r="H261" s="134">
        <f>SUM(H262,H265)</f>
        <v>194161</v>
      </c>
    </row>
    <row r="262" spans="1:8" ht="79.5" customHeight="1">
      <c r="A262" s="168" t="s">
        <v>437</v>
      </c>
      <c r="B262" s="186">
        <v>475</v>
      </c>
      <c r="C262" s="164" t="s">
        <v>520</v>
      </c>
      <c r="D262" s="76" t="s">
        <v>594</v>
      </c>
      <c r="E262" s="76"/>
      <c r="F262" s="135">
        <f>F263+F264</f>
        <v>133004</v>
      </c>
      <c r="G262" s="135">
        <f>G263+G264</f>
        <v>102500</v>
      </c>
      <c r="H262" s="135">
        <f>H263+H264</f>
        <v>105520</v>
      </c>
    </row>
    <row r="263" spans="1:8" ht="24" customHeight="1">
      <c r="A263" s="70" t="s">
        <v>760</v>
      </c>
      <c r="B263" s="186">
        <v>475</v>
      </c>
      <c r="C263" s="164" t="s">
        <v>520</v>
      </c>
      <c r="D263" s="76" t="s">
        <v>594</v>
      </c>
      <c r="E263" s="76" t="s">
        <v>713</v>
      </c>
      <c r="F263" s="135">
        <v>131661</v>
      </c>
      <c r="G263" s="135">
        <v>101465</v>
      </c>
      <c r="H263" s="135">
        <v>104454</v>
      </c>
    </row>
    <row r="264" spans="1:8" ht="24" customHeight="1">
      <c r="A264" s="70" t="s">
        <v>250</v>
      </c>
      <c r="B264" s="186">
        <v>475</v>
      </c>
      <c r="C264" s="164" t="s">
        <v>520</v>
      </c>
      <c r="D264" s="76" t="s">
        <v>769</v>
      </c>
      <c r="E264" s="76" t="s">
        <v>713</v>
      </c>
      <c r="F264" s="135">
        <v>1343</v>
      </c>
      <c r="G264" s="135">
        <v>1035</v>
      </c>
      <c r="H264" s="135">
        <v>1066</v>
      </c>
    </row>
    <row r="265" spans="1:8" ht="45.75" customHeight="1">
      <c r="A265" s="168" t="s">
        <v>524</v>
      </c>
      <c r="B265" s="186">
        <v>475</v>
      </c>
      <c r="C265" s="164" t="s">
        <v>520</v>
      </c>
      <c r="D265" s="76" t="s">
        <v>595</v>
      </c>
      <c r="E265" s="76"/>
      <c r="F265" s="134">
        <f>F266+F267+F269+F268</f>
        <v>86881</v>
      </c>
      <c r="G265" s="134">
        <f t="shared" ref="G265:H265" si="38">G266+G267+G269+G268</f>
        <v>89284</v>
      </c>
      <c r="H265" s="134">
        <f t="shared" si="38"/>
        <v>88641</v>
      </c>
    </row>
    <row r="266" spans="1:8" ht="23.25" customHeight="1">
      <c r="A266" s="70" t="s">
        <v>760</v>
      </c>
      <c r="B266" s="99">
        <v>475</v>
      </c>
      <c r="C266" s="99" t="s">
        <v>661</v>
      </c>
      <c r="D266" s="76" t="s">
        <v>595</v>
      </c>
      <c r="E266" s="76" t="s">
        <v>713</v>
      </c>
      <c r="F266" s="134">
        <v>40426</v>
      </c>
      <c r="G266" s="134">
        <v>40426</v>
      </c>
      <c r="H266" s="134">
        <v>40426</v>
      </c>
    </row>
    <row r="267" spans="1:8" ht="26.25" customHeight="1">
      <c r="A267" s="70" t="s">
        <v>250</v>
      </c>
      <c r="B267" s="99">
        <v>475</v>
      </c>
      <c r="C267" s="99" t="s">
        <v>661</v>
      </c>
      <c r="D267" s="76" t="s">
        <v>639</v>
      </c>
      <c r="E267" s="76" t="s">
        <v>713</v>
      </c>
      <c r="F267" s="134">
        <v>20075</v>
      </c>
      <c r="G267" s="134">
        <v>20075</v>
      </c>
      <c r="H267" s="134">
        <v>20075</v>
      </c>
    </row>
    <row r="268" spans="1:8" ht="26.25" customHeight="1">
      <c r="A268" s="70"/>
      <c r="B268" s="99"/>
      <c r="C268" s="99"/>
      <c r="D268" s="76"/>
      <c r="E268" s="76"/>
      <c r="F268" s="134">
        <v>12133</v>
      </c>
      <c r="G268" s="134">
        <v>12133</v>
      </c>
      <c r="H268" s="134">
        <v>12133</v>
      </c>
    </row>
    <row r="269" spans="1:8" ht="25.5" customHeight="1">
      <c r="A269" s="70" t="s">
        <v>892</v>
      </c>
      <c r="B269" s="99">
        <v>475</v>
      </c>
      <c r="C269" s="99" t="s">
        <v>661</v>
      </c>
      <c r="D269" s="76" t="s">
        <v>891</v>
      </c>
      <c r="E269" s="76" t="s">
        <v>713</v>
      </c>
      <c r="F269" s="134">
        <v>14247</v>
      </c>
      <c r="G269" s="134">
        <v>16650</v>
      </c>
      <c r="H269" s="134">
        <v>16007</v>
      </c>
    </row>
    <row r="270" spans="1:8" ht="27" customHeight="1">
      <c r="A270" s="72" t="s">
        <v>459</v>
      </c>
      <c r="B270" s="185">
        <v>475</v>
      </c>
      <c r="C270" s="163" t="s">
        <v>521</v>
      </c>
      <c r="D270" s="102"/>
      <c r="E270" s="102"/>
      <c r="F270" s="133">
        <f t="shared" ref="F270:H271" si="39">SUM(F271)</f>
        <v>427757.69999999995</v>
      </c>
      <c r="G270" s="133">
        <f t="shared" si="39"/>
        <v>383952.19999999995</v>
      </c>
      <c r="H270" s="133">
        <f t="shared" si="39"/>
        <v>372937.1</v>
      </c>
    </row>
    <row r="271" spans="1:8" ht="27.75" customHeight="1">
      <c r="A271" s="72" t="s">
        <v>333</v>
      </c>
      <c r="B271" s="185">
        <v>475</v>
      </c>
      <c r="C271" s="163" t="s">
        <v>521</v>
      </c>
      <c r="D271" s="102" t="s">
        <v>532</v>
      </c>
      <c r="E271" s="102"/>
      <c r="F271" s="133">
        <f t="shared" si="39"/>
        <v>427757.69999999995</v>
      </c>
      <c r="G271" s="133">
        <f t="shared" si="39"/>
        <v>383952.19999999995</v>
      </c>
      <c r="H271" s="133">
        <f t="shared" si="39"/>
        <v>372937.1</v>
      </c>
    </row>
    <row r="272" spans="1:8" ht="44.25" customHeight="1">
      <c r="A272" s="168" t="s">
        <v>571</v>
      </c>
      <c r="B272" s="186">
        <v>475</v>
      </c>
      <c r="C272" s="164" t="s">
        <v>521</v>
      </c>
      <c r="D272" s="76" t="s">
        <v>596</v>
      </c>
      <c r="E272" s="76"/>
      <c r="F272" s="134">
        <f>SUM(F273,F276)</f>
        <v>427757.69999999995</v>
      </c>
      <c r="G272" s="134">
        <f>SUM(G273,G276)</f>
        <v>383952.19999999995</v>
      </c>
      <c r="H272" s="134">
        <f>SUM(H273,H276)</f>
        <v>372937.1</v>
      </c>
    </row>
    <row r="273" spans="1:8" ht="90" customHeight="1">
      <c r="A273" s="168" t="s">
        <v>438</v>
      </c>
      <c r="B273" s="186">
        <v>475</v>
      </c>
      <c r="C273" s="164" t="s">
        <v>521</v>
      </c>
      <c r="D273" s="76" t="s">
        <v>597</v>
      </c>
      <c r="E273" s="76"/>
      <c r="F273" s="135">
        <f>F274+F275</f>
        <v>232247</v>
      </c>
      <c r="G273" s="135">
        <f>G274+G275</f>
        <v>201506</v>
      </c>
      <c r="H273" s="135">
        <f>H274+H275</f>
        <v>193959</v>
      </c>
    </row>
    <row r="274" spans="1:8" ht="26.25" customHeight="1">
      <c r="A274" s="70" t="s">
        <v>760</v>
      </c>
      <c r="B274" s="186">
        <v>475</v>
      </c>
      <c r="C274" s="164" t="s">
        <v>521</v>
      </c>
      <c r="D274" s="76" t="s">
        <v>597</v>
      </c>
      <c r="E274" s="76" t="s">
        <v>713</v>
      </c>
      <c r="F274" s="135">
        <v>229901</v>
      </c>
      <c r="G274" s="135">
        <v>199471</v>
      </c>
      <c r="H274" s="135">
        <v>192000</v>
      </c>
    </row>
    <row r="275" spans="1:8" ht="18" customHeight="1">
      <c r="A275" s="70" t="s">
        <v>250</v>
      </c>
      <c r="B275" s="186">
        <v>475</v>
      </c>
      <c r="C275" s="164" t="s">
        <v>521</v>
      </c>
      <c r="D275" s="76" t="s">
        <v>768</v>
      </c>
      <c r="E275" s="76" t="s">
        <v>713</v>
      </c>
      <c r="F275" s="135">
        <v>2346</v>
      </c>
      <c r="G275" s="135">
        <v>2035</v>
      </c>
      <c r="H275" s="135">
        <v>1959</v>
      </c>
    </row>
    <row r="276" spans="1:8" ht="40.5" customHeight="1">
      <c r="A276" s="168" t="s">
        <v>439</v>
      </c>
      <c r="B276" s="186">
        <v>475</v>
      </c>
      <c r="C276" s="164" t="s">
        <v>521</v>
      </c>
      <c r="D276" s="76" t="s">
        <v>598</v>
      </c>
      <c r="E276" s="76"/>
      <c r="F276" s="134">
        <f>F277+F278+F280+F281+F282+F283+F279+F284+F285+F286</f>
        <v>195510.69999999998</v>
      </c>
      <c r="G276" s="134">
        <f t="shared" ref="G276:H276" si="40">G277+G278+G280+G281+G282+G283+G279+G284+G285+G286</f>
        <v>182446.19999999998</v>
      </c>
      <c r="H276" s="134">
        <f t="shared" si="40"/>
        <v>178978.1</v>
      </c>
    </row>
    <row r="277" spans="1:8" ht="27.75" customHeight="1">
      <c r="A277" s="70" t="s">
        <v>760</v>
      </c>
      <c r="B277" s="186">
        <v>475</v>
      </c>
      <c r="C277" s="164" t="s">
        <v>521</v>
      </c>
      <c r="D277" s="76" t="s">
        <v>598</v>
      </c>
      <c r="E277" s="76" t="s">
        <v>713</v>
      </c>
      <c r="F277" s="134">
        <v>73947</v>
      </c>
      <c r="G277" s="134">
        <v>73947</v>
      </c>
      <c r="H277" s="134">
        <v>73947</v>
      </c>
    </row>
    <row r="278" spans="1:8" ht="24" customHeight="1">
      <c r="A278" s="70" t="s">
        <v>250</v>
      </c>
      <c r="B278" s="186">
        <v>475</v>
      </c>
      <c r="C278" s="164" t="s">
        <v>521</v>
      </c>
      <c r="D278" s="76" t="s">
        <v>733</v>
      </c>
      <c r="E278" s="76" t="s">
        <v>713</v>
      </c>
      <c r="F278" s="134">
        <v>45300</v>
      </c>
      <c r="G278" s="134">
        <v>29394</v>
      </c>
      <c r="H278" s="134">
        <v>25478</v>
      </c>
    </row>
    <row r="279" spans="1:8" ht="24" customHeight="1">
      <c r="A279" s="70"/>
      <c r="B279" s="186"/>
      <c r="C279" s="164"/>
      <c r="D279" s="76"/>
      <c r="E279" s="76" t="s">
        <v>999</v>
      </c>
      <c r="F279" s="134">
        <v>20010</v>
      </c>
      <c r="G279" s="134">
        <v>20010</v>
      </c>
      <c r="H279" s="134">
        <v>20010</v>
      </c>
    </row>
    <row r="280" spans="1:8" ht="30.75" customHeight="1">
      <c r="A280" s="70" t="s">
        <v>892</v>
      </c>
      <c r="B280" s="186">
        <v>475</v>
      </c>
      <c r="C280" s="164" t="s">
        <v>521</v>
      </c>
      <c r="D280" s="76" t="s">
        <v>895</v>
      </c>
      <c r="E280" s="76" t="s">
        <v>713</v>
      </c>
      <c r="F280" s="134">
        <v>6218</v>
      </c>
      <c r="G280" s="134">
        <v>6311</v>
      </c>
      <c r="H280" s="134">
        <v>6185</v>
      </c>
    </row>
    <row r="281" spans="1:8" ht="30.75" customHeight="1">
      <c r="A281" s="77" t="s">
        <v>940</v>
      </c>
      <c r="B281" s="186">
        <v>475</v>
      </c>
      <c r="C281" s="164" t="s">
        <v>521</v>
      </c>
      <c r="D281" s="76" t="s">
        <v>941</v>
      </c>
      <c r="E281" s="76" t="s">
        <v>860</v>
      </c>
      <c r="F281" s="134">
        <v>19530</v>
      </c>
      <c r="G281" s="134">
        <v>19530</v>
      </c>
      <c r="H281" s="134">
        <v>19530</v>
      </c>
    </row>
    <row r="282" spans="1:8" ht="30.75" customHeight="1">
      <c r="A282" s="77" t="s">
        <v>942</v>
      </c>
      <c r="B282" s="186">
        <v>475</v>
      </c>
      <c r="C282" s="164" t="s">
        <v>521</v>
      </c>
      <c r="D282" s="76" t="s">
        <v>943</v>
      </c>
      <c r="E282" s="76" t="s">
        <v>860</v>
      </c>
      <c r="F282" s="134">
        <v>15823.9</v>
      </c>
      <c r="G282" s="134">
        <v>15384.4</v>
      </c>
      <c r="H282" s="134">
        <v>15823.9</v>
      </c>
    </row>
    <row r="283" spans="1:8" ht="30.75" customHeight="1">
      <c r="A283" s="77" t="s">
        <v>944</v>
      </c>
      <c r="B283" s="186">
        <v>475</v>
      </c>
      <c r="C283" s="164" t="s">
        <v>521</v>
      </c>
      <c r="D283" s="76" t="s">
        <v>945</v>
      </c>
      <c r="E283" s="76" t="s">
        <v>860</v>
      </c>
      <c r="F283" s="134">
        <v>11714</v>
      </c>
      <c r="G283" s="134">
        <v>10710</v>
      </c>
      <c r="H283" s="134">
        <v>10304.5</v>
      </c>
    </row>
    <row r="284" spans="1:8" ht="30.75" customHeight="1">
      <c r="A284" s="282" t="s">
        <v>1012</v>
      </c>
      <c r="B284" s="186">
        <v>475</v>
      </c>
      <c r="C284" s="164" t="s">
        <v>521</v>
      </c>
      <c r="D284" s="76" t="s">
        <v>1009</v>
      </c>
      <c r="E284" s="76" t="s">
        <v>713</v>
      </c>
      <c r="F284" s="134">
        <v>165</v>
      </c>
      <c r="G284" s="134">
        <v>165</v>
      </c>
      <c r="H284" s="134">
        <v>165</v>
      </c>
    </row>
    <row r="285" spans="1:8" ht="30.75" customHeight="1">
      <c r="A285" s="282" t="s">
        <v>1011</v>
      </c>
      <c r="B285" s="186">
        <v>475</v>
      </c>
      <c r="C285" s="164" t="s">
        <v>521</v>
      </c>
      <c r="D285" s="76" t="s">
        <v>1010</v>
      </c>
      <c r="E285" s="76" t="s">
        <v>860</v>
      </c>
      <c r="F285" s="134">
        <v>2802.8</v>
      </c>
      <c r="G285" s="134">
        <v>2802.8</v>
      </c>
      <c r="H285" s="134">
        <v>3342.7</v>
      </c>
    </row>
    <row r="286" spans="1:8" ht="30.75" customHeight="1">
      <c r="A286" s="77" t="s">
        <v>1013</v>
      </c>
      <c r="B286" s="186">
        <v>475</v>
      </c>
      <c r="C286" s="164" t="s">
        <v>521</v>
      </c>
      <c r="D286" s="76" t="s">
        <v>1014</v>
      </c>
      <c r="E286" s="76" t="s">
        <v>860</v>
      </c>
      <c r="F286" s="134"/>
      <c r="G286" s="134">
        <v>4192</v>
      </c>
      <c r="H286" s="134">
        <v>4192</v>
      </c>
    </row>
    <row r="287" spans="1:8" ht="23.25" customHeight="1">
      <c r="A287" s="72" t="s">
        <v>656</v>
      </c>
      <c r="B287" s="185">
        <v>475</v>
      </c>
      <c r="C287" s="102" t="s">
        <v>652</v>
      </c>
      <c r="D287" s="76"/>
      <c r="E287" s="76"/>
      <c r="F287" s="133">
        <f t="shared" ref="F287:H288" si="41">SUM(F288)</f>
        <v>51419</v>
      </c>
      <c r="G287" s="133">
        <f t="shared" si="41"/>
        <v>48961.5</v>
      </c>
      <c r="H287" s="133">
        <f t="shared" si="41"/>
        <v>48961.5</v>
      </c>
    </row>
    <row r="288" spans="1:8" ht="40.5" customHeight="1">
      <c r="A288" s="68" t="s">
        <v>334</v>
      </c>
      <c r="B288" s="185">
        <v>475</v>
      </c>
      <c r="C288" s="102" t="s">
        <v>652</v>
      </c>
      <c r="D288" s="102" t="s">
        <v>533</v>
      </c>
      <c r="E288" s="102"/>
      <c r="F288" s="133">
        <f t="shared" si="41"/>
        <v>51419</v>
      </c>
      <c r="G288" s="133">
        <f t="shared" si="41"/>
        <v>48961.5</v>
      </c>
      <c r="H288" s="133">
        <f t="shared" si="41"/>
        <v>48961.5</v>
      </c>
    </row>
    <row r="289" spans="1:8" ht="34.5" customHeight="1">
      <c r="A289" s="69" t="s">
        <v>560</v>
      </c>
      <c r="B289" s="186">
        <v>475</v>
      </c>
      <c r="C289" s="76" t="s">
        <v>652</v>
      </c>
      <c r="D289" s="76" t="s">
        <v>533</v>
      </c>
      <c r="E289" s="76"/>
      <c r="F289" s="134">
        <f>F290+F294</f>
        <v>51419</v>
      </c>
      <c r="G289" s="134">
        <f>G290+G294</f>
        <v>48961.5</v>
      </c>
      <c r="H289" s="134">
        <f>H290+H294</f>
        <v>48961.5</v>
      </c>
    </row>
    <row r="290" spans="1:8" ht="34.5" customHeight="1">
      <c r="A290" s="168" t="s">
        <v>716</v>
      </c>
      <c r="B290" s="186">
        <v>475</v>
      </c>
      <c r="C290" s="76" t="s">
        <v>652</v>
      </c>
      <c r="D290" s="76" t="s">
        <v>956</v>
      </c>
      <c r="E290" s="76"/>
      <c r="F290" s="134">
        <f>F291+F293+F292</f>
        <v>25805</v>
      </c>
      <c r="G290" s="134">
        <f t="shared" ref="G290:H290" si="42">G291+G293+G292</f>
        <v>23115</v>
      </c>
      <c r="H290" s="134">
        <f t="shared" si="42"/>
        <v>23115</v>
      </c>
    </row>
    <row r="291" spans="1:8" ht="22.5" customHeight="1">
      <c r="A291" s="70" t="s">
        <v>954</v>
      </c>
      <c r="B291" s="186">
        <v>475</v>
      </c>
      <c r="C291" s="76" t="s">
        <v>652</v>
      </c>
      <c r="D291" s="76" t="s">
        <v>600</v>
      </c>
      <c r="E291" s="76" t="s">
        <v>713</v>
      </c>
      <c r="F291" s="134">
        <v>23115</v>
      </c>
      <c r="G291" s="134">
        <v>19925</v>
      </c>
      <c r="H291" s="134">
        <v>19925</v>
      </c>
    </row>
    <row r="292" spans="1:8" ht="22.5" customHeight="1">
      <c r="A292" s="70"/>
      <c r="B292" s="186"/>
      <c r="C292" s="76"/>
      <c r="D292" s="76"/>
      <c r="E292" s="76"/>
      <c r="F292" s="134">
        <v>1190</v>
      </c>
      <c r="G292" s="134">
        <v>1190</v>
      </c>
      <c r="H292" s="134">
        <v>1190</v>
      </c>
    </row>
    <row r="293" spans="1:8" ht="24" customHeight="1">
      <c r="A293" s="70" t="s">
        <v>704</v>
      </c>
      <c r="B293" s="186">
        <v>475</v>
      </c>
      <c r="C293" s="76" t="s">
        <v>652</v>
      </c>
      <c r="D293" s="76" t="s">
        <v>953</v>
      </c>
      <c r="E293" s="76" t="s">
        <v>713</v>
      </c>
      <c r="F293" s="134">
        <v>1500</v>
      </c>
      <c r="G293" s="134">
        <v>2000</v>
      </c>
      <c r="H293" s="134">
        <v>2000</v>
      </c>
    </row>
    <row r="294" spans="1:8" ht="27.75" customHeight="1">
      <c r="A294" s="168" t="s">
        <v>715</v>
      </c>
      <c r="B294" s="186">
        <v>475</v>
      </c>
      <c r="C294" s="76" t="s">
        <v>652</v>
      </c>
      <c r="D294" s="76" t="s">
        <v>955</v>
      </c>
      <c r="E294" s="76"/>
      <c r="F294" s="134">
        <f>F295+F298+F297+F296</f>
        <v>25614</v>
      </c>
      <c r="G294" s="134">
        <f t="shared" ref="G294:H294" si="43">G295+G298+G297+G296</f>
        <v>25846.5</v>
      </c>
      <c r="H294" s="134">
        <f t="shared" si="43"/>
        <v>25846.5</v>
      </c>
    </row>
    <row r="295" spans="1:8" ht="18.75" customHeight="1">
      <c r="A295" s="70" t="s">
        <v>954</v>
      </c>
      <c r="B295" s="186">
        <v>475</v>
      </c>
      <c r="C295" s="76" t="s">
        <v>652</v>
      </c>
      <c r="D295" s="76" t="s">
        <v>714</v>
      </c>
      <c r="E295" s="76" t="s">
        <v>713</v>
      </c>
      <c r="F295" s="134">
        <v>22000</v>
      </c>
      <c r="G295" s="134">
        <v>22096</v>
      </c>
      <c r="H295" s="134">
        <v>22096</v>
      </c>
    </row>
    <row r="296" spans="1:8" ht="18.75" customHeight="1">
      <c r="A296" s="70"/>
      <c r="B296" s="186"/>
      <c r="C296" s="76"/>
      <c r="D296" s="76"/>
      <c r="E296" s="76" t="s">
        <v>1006</v>
      </c>
      <c r="F296" s="134">
        <v>2000</v>
      </c>
      <c r="G296" s="134">
        <v>2150.5</v>
      </c>
      <c r="H296" s="134">
        <v>2150.5</v>
      </c>
    </row>
    <row r="297" spans="1:8" ht="18.75" customHeight="1">
      <c r="A297" s="70"/>
      <c r="B297" s="186"/>
      <c r="C297" s="76"/>
      <c r="D297" s="76"/>
      <c r="E297" s="76" t="s">
        <v>999</v>
      </c>
      <c r="F297" s="134">
        <v>614</v>
      </c>
      <c r="G297" s="134">
        <v>600</v>
      </c>
      <c r="H297" s="134">
        <v>600</v>
      </c>
    </row>
    <row r="298" spans="1:8" ht="20.25" customHeight="1">
      <c r="A298" s="70" t="s">
        <v>704</v>
      </c>
      <c r="B298" s="186"/>
      <c r="C298" s="76" t="s">
        <v>652</v>
      </c>
      <c r="D298" s="76" t="s">
        <v>890</v>
      </c>
      <c r="E298" s="76" t="s">
        <v>713</v>
      </c>
      <c r="F298" s="134">
        <v>1000</v>
      </c>
      <c r="G298" s="134">
        <v>1000</v>
      </c>
      <c r="H298" s="134">
        <v>1000</v>
      </c>
    </row>
    <row r="299" spans="1:8" ht="24" customHeight="1">
      <c r="A299" s="68" t="s">
        <v>159</v>
      </c>
      <c r="B299" s="185">
        <v>475</v>
      </c>
      <c r="C299" s="163" t="s">
        <v>118</v>
      </c>
      <c r="D299" s="102"/>
      <c r="E299" s="102"/>
      <c r="F299" s="133">
        <f>SUM(F305,F302)</f>
        <v>13398</v>
      </c>
      <c r="G299" s="133">
        <f>SUM(G305,G302)</f>
        <v>13574</v>
      </c>
      <c r="H299" s="133">
        <f>SUM(H305,H302)</f>
        <v>13574</v>
      </c>
    </row>
    <row r="300" spans="1:8" ht="44.25" customHeight="1">
      <c r="A300" s="68" t="s">
        <v>1036</v>
      </c>
      <c r="B300" s="185">
        <v>475</v>
      </c>
      <c r="C300" s="163" t="s">
        <v>118</v>
      </c>
      <c r="D300" s="102" t="s">
        <v>535</v>
      </c>
      <c r="E300" s="102"/>
      <c r="F300" s="133">
        <f>SUM(F302)</f>
        <v>10001</v>
      </c>
      <c r="G300" s="133">
        <f>SUM(G302)</f>
        <v>10177</v>
      </c>
      <c r="H300" s="133">
        <f>SUM(H302)</f>
        <v>10177</v>
      </c>
    </row>
    <row r="301" spans="1:8" ht="32.25" customHeight="1">
      <c r="A301" s="69" t="s">
        <v>603</v>
      </c>
      <c r="B301" s="186">
        <v>475</v>
      </c>
      <c r="C301" s="164" t="s">
        <v>118</v>
      </c>
      <c r="D301" s="76" t="s">
        <v>633</v>
      </c>
      <c r="E301" s="76"/>
      <c r="F301" s="134">
        <f>SUM(F302)</f>
        <v>10001</v>
      </c>
      <c r="G301" s="134">
        <f>SUM(G302)</f>
        <v>10177</v>
      </c>
      <c r="H301" s="134">
        <f>SUM(H302)</f>
        <v>10177</v>
      </c>
    </row>
    <row r="302" spans="1:8" ht="54" customHeight="1">
      <c r="A302" s="69" t="s">
        <v>335</v>
      </c>
      <c r="B302" s="186">
        <v>475</v>
      </c>
      <c r="C302" s="164" t="s">
        <v>118</v>
      </c>
      <c r="D302" s="76" t="s">
        <v>604</v>
      </c>
      <c r="E302" s="76"/>
      <c r="F302" s="134">
        <f>SUM(F303:F304)</f>
        <v>10001</v>
      </c>
      <c r="G302" s="134">
        <f>SUM(G303:G304)</f>
        <v>10177</v>
      </c>
      <c r="H302" s="134">
        <f>SUM(H303:H304)</f>
        <v>10177</v>
      </c>
    </row>
    <row r="303" spans="1:8" ht="22.5" customHeight="1">
      <c r="A303" s="168" t="s">
        <v>251</v>
      </c>
      <c r="B303" s="186">
        <v>475</v>
      </c>
      <c r="C303" s="164" t="s">
        <v>118</v>
      </c>
      <c r="D303" s="76" t="s">
        <v>604</v>
      </c>
      <c r="E303" s="76" t="s">
        <v>248</v>
      </c>
      <c r="F303" s="134">
        <v>8566</v>
      </c>
      <c r="G303" s="134">
        <v>8742</v>
      </c>
      <c r="H303" s="134">
        <v>8742</v>
      </c>
    </row>
    <row r="304" spans="1:8" ht="36.75" customHeight="1">
      <c r="A304" s="69" t="s">
        <v>324</v>
      </c>
      <c r="B304" s="186">
        <v>475</v>
      </c>
      <c r="C304" s="164" t="s">
        <v>118</v>
      </c>
      <c r="D304" s="76" t="s">
        <v>604</v>
      </c>
      <c r="E304" s="76" t="s">
        <v>323</v>
      </c>
      <c r="F304" s="134">
        <v>1435</v>
      </c>
      <c r="G304" s="134">
        <v>1435</v>
      </c>
      <c r="H304" s="134">
        <v>1435</v>
      </c>
    </row>
    <row r="305" spans="1:8" ht="27" customHeight="1">
      <c r="A305" s="68" t="s">
        <v>433</v>
      </c>
      <c r="B305" s="185">
        <v>475</v>
      </c>
      <c r="C305" s="163" t="s">
        <v>118</v>
      </c>
      <c r="D305" s="102" t="s">
        <v>391</v>
      </c>
      <c r="E305" s="102"/>
      <c r="F305" s="133">
        <f>SUM(F306)</f>
        <v>3397</v>
      </c>
      <c r="G305" s="133">
        <f>SUM(G306)</f>
        <v>3397</v>
      </c>
      <c r="H305" s="133">
        <f>SUM(H306)</f>
        <v>3397</v>
      </c>
    </row>
    <row r="306" spans="1:8" ht="35.25" customHeight="1">
      <c r="A306" s="77" t="s">
        <v>44</v>
      </c>
      <c r="B306" s="186">
        <v>475</v>
      </c>
      <c r="C306" s="164" t="s">
        <v>118</v>
      </c>
      <c r="D306" s="76" t="s">
        <v>538</v>
      </c>
      <c r="E306" s="76"/>
      <c r="F306" s="134">
        <f>SUM(F309,F307)</f>
        <v>3397</v>
      </c>
      <c r="G306" s="134">
        <f>SUM(G309,G307)</f>
        <v>3397</v>
      </c>
      <c r="H306" s="134">
        <f>SUM(H309,H307)</f>
        <v>3397</v>
      </c>
    </row>
    <row r="307" spans="1:8" ht="29.25" customHeight="1">
      <c r="A307" s="69" t="s">
        <v>326</v>
      </c>
      <c r="B307" s="186">
        <v>475</v>
      </c>
      <c r="C307" s="164" t="s">
        <v>118</v>
      </c>
      <c r="D307" s="76" t="s">
        <v>539</v>
      </c>
      <c r="E307" s="76"/>
      <c r="F307" s="134">
        <f>SUM(F308)</f>
        <v>3007</v>
      </c>
      <c r="G307" s="134">
        <f>SUM(G308)</f>
        <v>3007</v>
      </c>
      <c r="H307" s="134">
        <f>SUM(H308)</f>
        <v>3007</v>
      </c>
    </row>
    <row r="308" spans="1:8" ht="38.25" customHeight="1">
      <c r="A308" s="69" t="s">
        <v>328</v>
      </c>
      <c r="B308" s="186">
        <v>475</v>
      </c>
      <c r="C308" s="164" t="s">
        <v>118</v>
      </c>
      <c r="D308" s="76" t="s">
        <v>539</v>
      </c>
      <c r="E308" s="76" t="s">
        <v>327</v>
      </c>
      <c r="F308" s="134">
        <v>3007</v>
      </c>
      <c r="G308" s="134">
        <v>3007</v>
      </c>
      <c r="H308" s="134">
        <v>3007</v>
      </c>
    </row>
    <row r="309" spans="1:8" ht="33.75" customHeight="1">
      <c r="A309" s="69" t="s">
        <v>300</v>
      </c>
      <c r="B309" s="186">
        <v>475</v>
      </c>
      <c r="C309" s="164" t="s">
        <v>118</v>
      </c>
      <c r="D309" s="76" t="s">
        <v>540</v>
      </c>
      <c r="E309" s="76"/>
      <c r="F309" s="134">
        <f>SUM(F310)</f>
        <v>390</v>
      </c>
      <c r="G309" s="134">
        <f>SUM(G310)</f>
        <v>390</v>
      </c>
      <c r="H309" s="134">
        <f>SUM(H310)</f>
        <v>390</v>
      </c>
    </row>
    <row r="310" spans="1:8" ht="32.25" customHeight="1">
      <c r="A310" s="69" t="s">
        <v>324</v>
      </c>
      <c r="B310" s="186">
        <v>475</v>
      </c>
      <c r="C310" s="164" t="s">
        <v>118</v>
      </c>
      <c r="D310" s="76" t="s">
        <v>540</v>
      </c>
      <c r="E310" s="76" t="s">
        <v>323</v>
      </c>
      <c r="F310" s="134">
        <v>390</v>
      </c>
      <c r="G310" s="134">
        <v>390</v>
      </c>
      <c r="H310" s="134">
        <v>390</v>
      </c>
    </row>
    <row r="311" spans="1:8" ht="30" customHeight="1">
      <c r="A311" s="68" t="s">
        <v>196</v>
      </c>
      <c r="B311" s="185">
        <v>475</v>
      </c>
      <c r="C311" s="163" t="s">
        <v>182</v>
      </c>
      <c r="D311" s="76"/>
      <c r="E311" s="76"/>
      <c r="F311" s="133">
        <f>F312</f>
        <v>2887.2</v>
      </c>
      <c r="G311" s="133">
        <f>G312</f>
        <v>0</v>
      </c>
      <c r="H311" s="133">
        <f>H312</f>
        <v>0</v>
      </c>
    </row>
    <row r="312" spans="1:8" ht="33.75" customHeight="1">
      <c r="A312" s="169" t="s">
        <v>1004</v>
      </c>
      <c r="B312" s="185">
        <v>475</v>
      </c>
      <c r="C312" s="163" t="s">
        <v>182</v>
      </c>
      <c r="D312" s="102" t="s">
        <v>428</v>
      </c>
      <c r="E312" s="102"/>
      <c r="F312" s="133">
        <f t="shared" ref="F312:H315" si="44">SUM(F313)</f>
        <v>2887.2</v>
      </c>
      <c r="G312" s="133">
        <f t="shared" si="44"/>
        <v>0</v>
      </c>
      <c r="H312" s="133">
        <f t="shared" si="44"/>
        <v>0</v>
      </c>
    </row>
    <row r="313" spans="1:8" ht="20.25" customHeight="1">
      <c r="A313" s="77" t="s">
        <v>16</v>
      </c>
      <c r="B313" s="186">
        <v>475</v>
      </c>
      <c r="C313" s="164" t="s">
        <v>182</v>
      </c>
      <c r="D313" s="76" t="s">
        <v>546</v>
      </c>
      <c r="E313" s="76"/>
      <c r="F313" s="134">
        <f t="shared" si="44"/>
        <v>2887.2</v>
      </c>
      <c r="G313" s="134">
        <f t="shared" si="44"/>
        <v>0</v>
      </c>
      <c r="H313" s="134">
        <f t="shared" si="44"/>
        <v>0</v>
      </c>
    </row>
    <row r="314" spans="1:8" ht="30" customHeight="1">
      <c r="A314" s="77" t="s">
        <v>612</v>
      </c>
      <c r="B314" s="186">
        <v>475</v>
      </c>
      <c r="C314" s="164" t="s">
        <v>182</v>
      </c>
      <c r="D314" s="76" t="s">
        <v>613</v>
      </c>
      <c r="E314" s="76"/>
      <c r="F314" s="134">
        <f t="shared" si="44"/>
        <v>2887.2</v>
      </c>
      <c r="G314" s="134">
        <f t="shared" si="44"/>
        <v>0</v>
      </c>
      <c r="H314" s="134">
        <f t="shared" si="44"/>
        <v>0</v>
      </c>
    </row>
    <row r="315" spans="1:8" ht="63.75">
      <c r="A315" s="69" t="s">
        <v>7</v>
      </c>
      <c r="B315" s="186">
        <v>475</v>
      </c>
      <c r="C315" s="164" t="s">
        <v>182</v>
      </c>
      <c r="D315" s="76" t="s">
        <v>614</v>
      </c>
      <c r="E315" s="76"/>
      <c r="F315" s="134">
        <f t="shared" si="44"/>
        <v>2887.2</v>
      </c>
      <c r="G315" s="134">
        <f t="shared" si="44"/>
        <v>0</v>
      </c>
      <c r="H315" s="134">
        <f t="shared" si="44"/>
        <v>0</v>
      </c>
    </row>
    <row r="316" spans="1:8" ht="16.5" customHeight="1">
      <c r="A316" s="69" t="s">
        <v>250</v>
      </c>
      <c r="B316" s="186">
        <v>475</v>
      </c>
      <c r="C316" s="164" t="s">
        <v>182</v>
      </c>
      <c r="D316" s="76" t="s">
        <v>614</v>
      </c>
      <c r="E316" s="76" t="s">
        <v>713</v>
      </c>
      <c r="F316" s="135">
        <v>2887.2</v>
      </c>
      <c r="G316" s="135"/>
      <c r="H316" s="135"/>
    </row>
    <row r="317" spans="1:8" ht="21.75" customHeight="1">
      <c r="A317" s="72" t="s">
        <v>195</v>
      </c>
      <c r="B317" s="185">
        <v>475</v>
      </c>
      <c r="C317" s="163" t="s">
        <v>177</v>
      </c>
      <c r="D317" s="102"/>
      <c r="E317" s="102"/>
      <c r="F317" s="133">
        <f t="shared" ref="F317:H318" si="45">SUM(F318)</f>
        <v>3000</v>
      </c>
      <c r="G317" s="133">
        <f t="shared" si="45"/>
        <v>3000</v>
      </c>
      <c r="H317" s="133">
        <f t="shared" si="45"/>
        <v>3000</v>
      </c>
    </row>
    <row r="318" spans="1:8" ht="31.5" customHeight="1">
      <c r="A318" s="169" t="s">
        <v>1035</v>
      </c>
      <c r="B318" s="185">
        <v>475</v>
      </c>
      <c r="C318" s="163" t="s">
        <v>177</v>
      </c>
      <c r="D318" s="102" t="s">
        <v>428</v>
      </c>
      <c r="E318" s="76"/>
      <c r="F318" s="133">
        <f t="shared" si="45"/>
        <v>3000</v>
      </c>
      <c r="G318" s="133">
        <f t="shared" si="45"/>
        <v>3000</v>
      </c>
      <c r="H318" s="133">
        <f t="shared" si="45"/>
        <v>3000</v>
      </c>
    </row>
    <row r="319" spans="1:8" ht="19.5" customHeight="1">
      <c r="A319" s="77" t="s">
        <v>64</v>
      </c>
      <c r="B319" s="186">
        <v>475</v>
      </c>
      <c r="C319" s="164" t="s">
        <v>177</v>
      </c>
      <c r="D319" s="76" t="s">
        <v>547</v>
      </c>
      <c r="E319" s="76"/>
      <c r="F319" s="134">
        <f t="shared" ref="F319:H321" si="46">F320</f>
        <v>3000</v>
      </c>
      <c r="G319" s="134">
        <f t="shared" si="46"/>
        <v>3000</v>
      </c>
      <c r="H319" s="134">
        <f t="shared" si="46"/>
        <v>3000</v>
      </c>
    </row>
    <row r="320" spans="1:8" ht="30" customHeight="1">
      <c r="A320" s="77" t="s">
        <v>612</v>
      </c>
      <c r="B320" s="186">
        <v>475</v>
      </c>
      <c r="C320" s="164" t="s">
        <v>177</v>
      </c>
      <c r="D320" s="76" t="s">
        <v>615</v>
      </c>
      <c r="E320" s="76"/>
      <c r="F320" s="134">
        <f t="shared" si="46"/>
        <v>3000</v>
      </c>
      <c r="G320" s="134">
        <f t="shared" si="46"/>
        <v>3000</v>
      </c>
      <c r="H320" s="134">
        <f t="shared" si="46"/>
        <v>3000</v>
      </c>
    </row>
    <row r="321" spans="1:8" ht="91.5" customHeight="1">
      <c r="A321" s="69" t="s">
        <v>442</v>
      </c>
      <c r="B321" s="186">
        <v>475</v>
      </c>
      <c r="C321" s="164" t="s">
        <v>177</v>
      </c>
      <c r="D321" s="76" t="s">
        <v>616</v>
      </c>
      <c r="E321" s="102"/>
      <c r="F321" s="134">
        <f t="shared" si="46"/>
        <v>3000</v>
      </c>
      <c r="G321" s="134">
        <f t="shared" si="46"/>
        <v>3000</v>
      </c>
      <c r="H321" s="134">
        <f t="shared" si="46"/>
        <v>3000</v>
      </c>
    </row>
    <row r="322" spans="1:8" ht="22.5" customHeight="1">
      <c r="A322" s="69" t="s">
        <v>250</v>
      </c>
      <c r="B322" s="186">
        <v>475</v>
      </c>
      <c r="C322" s="164" t="s">
        <v>177</v>
      </c>
      <c r="D322" s="76" t="s">
        <v>616</v>
      </c>
      <c r="E322" s="76" t="s">
        <v>671</v>
      </c>
      <c r="F322" s="135">
        <v>3000</v>
      </c>
      <c r="G322" s="135">
        <v>3000</v>
      </c>
      <c r="H322" s="135">
        <v>3000</v>
      </c>
    </row>
    <row r="323" spans="1:8" ht="32.25" customHeight="1">
      <c r="A323" s="181" t="s">
        <v>178</v>
      </c>
      <c r="B323" s="185">
        <v>476</v>
      </c>
      <c r="C323" s="164"/>
      <c r="D323" s="76"/>
      <c r="E323" s="76"/>
      <c r="F323" s="133">
        <f>F324+F329</f>
        <v>17333</v>
      </c>
      <c r="G323" s="133">
        <f>SUM(G329+G324)</f>
        <v>16350</v>
      </c>
      <c r="H323" s="133">
        <f>SUM(H329+H324)</f>
        <v>16350</v>
      </c>
    </row>
    <row r="324" spans="1:8" ht="21" customHeight="1">
      <c r="A324" s="68" t="s">
        <v>460</v>
      </c>
      <c r="B324" s="185">
        <v>476</v>
      </c>
      <c r="C324" s="163" t="s">
        <v>179</v>
      </c>
      <c r="D324" s="102"/>
      <c r="E324" s="102"/>
      <c r="F324" s="133">
        <f>SUM(F325)</f>
        <v>700</v>
      </c>
      <c r="G324" s="133">
        <f>SUM(G325)</f>
        <v>700</v>
      </c>
      <c r="H324" s="133">
        <f>SUM(H325)</f>
        <v>700</v>
      </c>
    </row>
    <row r="325" spans="1:8" ht="44.25" customHeight="1">
      <c r="A325" s="169" t="s">
        <v>1039</v>
      </c>
      <c r="B325" s="185">
        <v>476</v>
      </c>
      <c r="C325" s="163" t="s">
        <v>179</v>
      </c>
      <c r="D325" s="102" t="s">
        <v>548</v>
      </c>
      <c r="E325" s="102"/>
      <c r="F325" s="133">
        <f>SUM(F327)</f>
        <v>700</v>
      </c>
      <c r="G325" s="133">
        <f>SUM(G327)</f>
        <v>700</v>
      </c>
      <c r="H325" s="133">
        <f>SUM(H327)</f>
        <v>700</v>
      </c>
    </row>
    <row r="326" spans="1:8" ht="33.75" customHeight="1">
      <c r="A326" s="77" t="s">
        <v>601</v>
      </c>
      <c r="B326" s="186">
        <v>476</v>
      </c>
      <c r="C326" s="164" t="s">
        <v>179</v>
      </c>
      <c r="D326" s="76" t="s">
        <v>611</v>
      </c>
      <c r="E326" s="102"/>
      <c r="F326" s="134">
        <f>F327</f>
        <v>700</v>
      </c>
      <c r="G326" s="134">
        <f>G327</f>
        <v>700</v>
      </c>
      <c r="H326" s="134">
        <f>H327</f>
        <v>700</v>
      </c>
    </row>
    <row r="327" spans="1:8" ht="24" hidden="1" customHeight="1">
      <c r="A327" s="69" t="s">
        <v>15</v>
      </c>
      <c r="B327" s="186">
        <v>476</v>
      </c>
      <c r="C327" s="164" t="s">
        <v>179</v>
      </c>
      <c r="D327" s="76" t="s">
        <v>602</v>
      </c>
      <c r="E327" s="76"/>
      <c r="F327" s="134">
        <f>SUM(F328)</f>
        <v>700</v>
      </c>
      <c r="G327" s="134">
        <f>SUM(G328)</f>
        <v>700</v>
      </c>
      <c r="H327" s="134">
        <f>SUM(H328)</f>
        <v>700</v>
      </c>
    </row>
    <row r="328" spans="1:8" ht="35.25" hidden="1" customHeight="1">
      <c r="A328" s="70" t="s">
        <v>324</v>
      </c>
      <c r="B328" s="186">
        <v>476</v>
      </c>
      <c r="C328" s="164" t="s">
        <v>179</v>
      </c>
      <c r="D328" s="76" t="s">
        <v>602</v>
      </c>
      <c r="E328" s="76" t="s">
        <v>323</v>
      </c>
      <c r="F328" s="134">
        <v>700</v>
      </c>
      <c r="G328" s="134">
        <v>700</v>
      </c>
      <c r="H328" s="134">
        <v>700</v>
      </c>
    </row>
    <row r="329" spans="1:8" ht="21" customHeight="1">
      <c r="A329" s="68" t="s">
        <v>274</v>
      </c>
      <c r="B329" s="185">
        <v>476</v>
      </c>
      <c r="C329" s="163" t="s">
        <v>180</v>
      </c>
      <c r="D329" s="102"/>
      <c r="E329" s="102"/>
      <c r="F329" s="133">
        <f>SUM(F330)</f>
        <v>16633</v>
      </c>
      <c r="G329" s="133">
        <f t="shared" ref="F329:H330" si="47">SUM(G330)</f>
        <v>15650</v>
      </c>
      <c r="H329" s="133">
        <f t="shared" si="47"/>
        <v>15650</v>
      </c>
    </row>
    <row r="330" spans="1:8" ht="26.25" customHeight="1">
      <c r="A330" s="68" t="s">
        <v>181</v>
      </c>
      <c r="B330" s="185">
        <v>476</v>
      </c>
      <c r="C330" s="163" t="s">
        <v>514</v>
      </c>
      <c r="D330" s="102"/>
      <c r="E330" s="102"/>
      <c r="F330" s="133">
        <f t="shared" si="47"/>
        <v>16633</v>
      </c>
      <c r="G330" s="133">
        <f t="shared" si="47"/>
        <v>15650</v>
      </c>
      <c r="H330" s="133">
        <f t="shared" si="47"/>
        <v>15650</v>
      </c>
    </row>
    <row r="331" spans="1:8" ht="46.5" customHeight="1">
      <c r="A331" s="169" t="s">
        <v>1040</v>
      </c>
      <c r="B331" s="185">
        <v>476</v>
      </c>
      <c r="C331" s="163" t="s">
        <v>514</v>
      </c>
      <c r="D331" s="102" t="s">
        <v>548</v>
      </c>
      <c r="E331" s="102"/>
      <c r="F331" s="133">
        <f>SUM(F336,F333,F338)</f>
        <v>16633</v>
      </c>
      <c r="G331" s="133">
        <f>SUM(G336,G333,G338)</f>
        <v>15650</v>
      </c>
      <c r="H331" s="133">
        <f>SUM(H336,H333,H338)</f>
        <v>15650</v>
      </c>
    </row>
    <row r="332" spans="1:8" ht="32.25" customHeight="1">
      <c r="A332" s="77" t="s">
        <v>610</v>
      </c>
      <c r="B332" s="186">
        <v>476</v>
      </c>
      <c r="C332" s="164" t="s">
        <v>514</v>
      </c>
      <c r="D332" s="76" t="s">
        <v>640</v>
      </c>
      <c r="E332" s="102"/>
      <c r="F332" s="134">
        <f>F333+F336+F338</f>
        <v>16633</v>
      </c>
      <c r="G332" s="134">
        <f>SUM(G335,G337,G338)</f>
        <v>15650</v>
      </c>
      <c r="H332" s="134">
        <f>SUM(H335,H337,H338)</f>
        <v>15650</v>
      </c>
    </row>
    <row r="333" spans="1:8" ht="27" customHeight="1">
      <c r="A333" s="187" t="s">
        <v>650</v>
      </c>
      <c r="B333" s="76" t="s">
        <v>390</v>
      </c>
      <c r="C333" s="76" t="s">
        <v>514</v>
      </c>
      <c r="D333" s="76" t="s">
        <v>641</v>
      </c>
      <c r="E333" s="76"/>
      <c r="F333" s="134">
        <f>SUM(F335)+F334</f>
        <v>2080</v>
      </c>
      <c r="G333" s="134">
        <f>SUM(G335)</f>
        <v>1760</v>
      </c>
      <c r="H333" s="134">
        <f>SUM(H335)</f>
        <v>1760</v>
      </c>
    </row>
    <row r="334" spans="1:8" ht="27" hidden="1" customHeight="1">
      <c r="A334" s="187"/>
      <c r="B334" s="76"/>
      <c r="C334" s="76"/>
      <c r="D334" s="76"/>
      <c r="E334" s="76" t="s">
        <v>999</v>
      </c>
      <c r="F334" s="134">
        <v>780</v>
      </c>
      <c r="G334" s="134"/>
      <c r="H334" s="134"/>
    </row>
    <row r="335" spans="1:8" ht="38.25" hidden="1" customHeight="1">
      <c r="A335" s="70" t="s">
        <v>324</v>
      </c>
      <c r="B335" s="76" t="s">
        <v>390</v>
      </c>
      <c r="C335" s="76" t="s">
        <v>514</v>
      </c>
      <c r="D335" s="76" t="s">
        <v>641</v>
      </c>
      <c r="E335" s="76" t="s">
        <v>323</v>
      </c>
      <c r="F335" s="134">
        <v>1300</v>
      </c>
      <c r="G335" s="134">
        <v>1760</v>
      </c>
      <c r="H335" s="134">
        <v>1760</v>
      </c>
    </row>
    <row r="336" spans="1:8" ht="25.5" customHeight="1">
      <c r="A336" s="187" t="s">
        <v>649</v>
      </c>
      <c r="B336" s="76" t="s">
        <v>390</v>
      </c>
      <c r="C336" s="76" t="s">
        <v>514</v>
      </c>
      <c r="D336" s="76" t="s">
        <v>642</v>
      </c>
      <c r="E336" s="76"/>
      <c r="F336" s="134">
        <f>F337</f>
        <v>1100</v>
      </c>
      <c r="G336" s="134">
        <f t="shared" ref="G336:H336" si="48">G337</f>
        <v>1110</v>
      </c>
      <c r="H336" s="134">
        <f t="shared" si="48"/>
        <v>1110</v>
      </c>
    </row>
    <row r="337" spans="1:8" ht="25.5" customHeight="1">
      <c r="A337" s="69" t="s">
        <v>648</v>
      </c>
      <c r="B337" s="186">
        <v>476</v>
      </c>
      <c r="C337" s="164" t="s">
        <v>514</v>
      </c>
      <c r="D337" s="76" t="s">
        <v>642</v>
      </c>
      <c r="E337" s="76" t="s">
        <v>646</v>
      </c>
      <c r="F337" s="134">
        <v>1100</v>
      </c>
      <c r="G337" s="134">
        <v>1110</v>
      </c>
      <c r="H337" s="134">
        <v>1110</v>
      </c>
    </row>
    <row r="338" spans="1:8" ht="20.25" customHeight="1">
      <c r="A338" s="187" t="s">
        <v>655</v>
      </c>
      <c r="B338" s="186">
        <v>476</v>
      </c>
      <c r="C338" s="164" t="s">
        <v>514</v>
      </c>
      <c r="D338" s="76" t="s">
        <v>735</v>
      </c>
      <c r="E338" s="76"/>
      <c r="F338" s="134">
        <f>F342+F343+F344+F345</f>
        <v>13453</v>
      </c>
      <c r="G338" s="134">
        <f t="shared" ref="G338:H338" si="49">G342+G343+G344+G345</f>
        <v>12780</v>
      </c>
      <c r="H338" s="134">
        <f t="shared" si="49"/>
        <v>12780</v>
      </c>
    </row>
    <row r="339" spans="1:8" ht="25.5" hidden="1">
      <c r="A339" s="68" t="s">
        <v>334</v>
      </c>
      <c r="B339" s="186">
        <v>476</v>
      </c>
      <c r="C339" s="76" t="s">
        <v>652</v>
      </c>
      <c r="D339" s="76"/>
      <c r="E339" s="76"/>
      <c r="F339" s="134">
        <f t="shared" ref="F339:H340" si="50">F340</f>
        <v>0</v>
      </c>
      <c r="G339" s="134">
        <f t="shared" si="50"/>
        <v>0</v>
      </c>
      <c r="H339" s="134">
        <f t="shared" si="50"/>
        <v>0</v>
      </c>
    </row>
    <row r="340" spans="1:8" ht="25.5" hidden="1">
      <c r="A340" s="70" t="s">
        <v>889</v>
      </c>
      <c r="B340" s="186">
        <v>476</v>
      </c>
      <c r="C340" s="76" t="s">
        <v>652</v>
      </c>
      <c r="D340" s="76" t="s">
        <v>890</v>
      </c>
      <c r="E340" s="76"/>
      <c r="F340" s="134">
        <f t="shared" si="50"/>
        <v>0</v>
      </c>
      <c r="G340" s="134">
        <f t="shared" si="50"/>
        <v>0</v>
      </c>
      <c r="H340" s="134">
        <f t="shared" si="50"/>
        <v>0</v>
      </c>
    </row>
    <row r="341" spans="1:8" hidden="1">
      <c r="A341" s="69" t="s">
        <v>648</v>
      </c>
      <c r="B341" s="186">
        <v>476</v>
      </c>
      <c r="C341" s="76" t="s">
        <v>652</v>
      </c>
      <c r="D341" s="76" t="s">
        <v>890</v>
      </c>
      <c r="E341" s="76" t="s">
        <v>646</v>
      </c>
      <c r="F341" s="134"/>
      <c r="G341" s="134"/>
      <c r="H341" s="134"/>
    </row>
    <row r="342" spans="1:8" ht="22.5" customHeight="1">
      <c r="A342" s="69" t="s">
        <v>958</v>
      </c>
      <c r="B342" s="186">
        <v>476</v>
      </c>
      <c r="C342" s="164" t="s">
        <v>514</v>
      </c>
      <c r="D342" s="76" t="s">
        <v>643</v>
      </c>
      <c r="E342" s="76" t="s">
        <v>646</v>
      </c>
      <c r="F342" s="134">
        <v>11703</v>
      </c>
      <c r="G342" s="134">
        <v>11092</v>
      </c>
      <c r="H342" s="134">
        <v>11092</v>
      </c>
    </row>
    <row r="343" spans="1:8" ht="22.5" customHeight="1">
      <c r="A343" s="69" t="s">
        <v>648</v>
      </c>
      <c r="B343" s="186">
        <v>476</v>
      </c>
      <c r="C343" s="164" t="s">
        <v>514</v>
      </c>
      <c r="D343" s="76" t="s">
        <v>957</v>
      </c>
      <c r="E343" s="76" t="s">
        <v>646</v>
      </c>
      <c r="F343" s="134">
        <v>1250</v>
      </c>
      <c r="G343" s="134">
        <v>1188</v>
      </c>
      <c r="H343" s="134">
        <v>1188</v>
      </c>
    </row>
    <row r="344" spans="1:8" ht="24.75" customHeight="1">
      <c r="A344" s="69" t="s">
        <v>734</v>
      </c>
      <c r="B344" s="186">
        <v>476</v>
      </c>
      <c r="C344" s="164" t="s">
        <v>514</v>
      </c>
      <c r="D344" s="76" t="s">
        <v>736</v>
      </c>
      <c r="E344" s="76" t="s">
        <v>646</v>
      </c>
      <c r="F344" s="134">
        <v>500</v>
      </c>
      <c r="G344" s="134">
        <v>500</v>
      </c>
      <c r="H344" s="134">
        <v>500</v>
      </c>
    </row>
    <row r="345" spans="1:8" ht="24.75" hidden="1" customHeight="1">
      <c r="A345" s="69" t="s">
        <v>959</v>
      </c>
      <c r="B345" s="186">
        <v>476</v>
      </c>
      <c r="C345" s="76" t="s">
        <v>652</v>
      </c>
      <c r="D345" s="76" t="s">
        <v>890</v>
      </c>
      <c r="E345" s="76" t="s">
        <v>646</v>
      </c>
      <c r="F345" s="134">
        <v>0</v>
      </c>
      <c r="G345" s="134">
        <v>0</v>
      </c>
      <c r="H345" s="134">
        <v>0</v>
      </c>
    </row>
    <row r="346" spans="1:8" ht="22.5" customHeight="1">
      <c r="A346" s="68" t="s">
        <v>183</v>
      </c>
      <c r="B346" s="103">
        <v>477</v>
      </c>
      <c r="C346" s="164"/>
      <c r="D346" s="76"/>
      <c r="E346" s="76"/>
      <c r="F346" s="133">
        <f>SUM(F347,F356)</f>
        <v>109899.9</v>
      </c>
      <c r="G346" s="133">
        <f>SUM(G347,G356)</f>
        <v>99926.7</v>
      </c>
      <c r="H346" s="133">
        <f>SUM(H347,H356)</f>
        <v>96772.6</v>
      </c>
    </row>
    <row r="347" spans="1:8" ht="19.5" customHeight="1">
      <c r="A347" s="169" t="s">
        <v>273</v>
      </c>
      <c r="B347" s="103">
        <v>477</v>
      </c>
      <c r="C347" s="163" t="s">
        <v>272</v>
      </c>
      <c r="D347" s="76"/>
      <c r="E347" s="76"/>
      <c r="F347" s="133">
        <f t="shared" ref="F347:H349" si="51">SUM(F348)</f>
        <v>25150</v>
      </c>
      <c r="G347" s="133">
        <f t="shared" si="51"/>
        <v>25150</v>
      </c>
      <c r="H347" s="133">
        <f t="shared" si="51"/>
        <v>25150</v>
      </c>
    </row>
    <row r="348" spans="1:8" ht="19.5" customHeight="1">
      <c r="A348" s="72" t="s">
        <v>459</v>
      </c>
      <c r="B348" s="103">
        <v>477</v>
      </c>
      <c r="C348" s="102" t="s">
        <v>652</v>
      </c>
      <c r="D348" s="102"/>
      <c r="E348" s="102"/>
      <c r="F348" s="133">
        <f t="shared" si="51"/>
        <v>25150</v>
      </c>
      <c r="G348" s="133">
        <f t="shared" si="51"/>
        <v>25150</v>
      </c>
      <c r="H348" s="133">
        <f t="shared" si="51"/>
        <v>25150</v>
      </c>
    </row>
    <row r="349" spans="1:8" ht="46.5" customHeight="1">
      <c r="A349" s="72" t="s">
        <v>1034</v>
      </c>
      <c r="B349" s="103">
        <v>477</v>
      </c>
      <c r="C349" s="102" t="s">
        <v>652</v>
      </c>
      <c r="D349" s="102" t="s">
        <v>530</v>
      </c>
      <c r="E349" s="76"/>
      <c r="F349" s="133">
        <f t="shared" si="51"/>
        <v>25150</v>
      </c>
      <c r="G349" s="133">
        <f t="shared" si="51"/>
        <v>25150</v>
      </c>
      <c r="H349" s="133">
        <f t="shared" si="51"/>
        <v>25150</v>
      </c>
    </row>
    <row r="350" spans="1:8" ht="33.75" customHeight="1">
      <c r="A350" s="72" t="s">
        <v>9</v>
      </c>
      <c r="B350" s="103">
        <v>477</v>
      </c>
      <c r="C350" s="102" t="s">
        <v>652</v>
      </c>
      <c r="D350" s="102" t="s">
        <v>531</v>
      </c>
      <c r="E350" s="102"/>
      <c r="F350" s="133">
        <f>SUM(F352)</f>
        <v>25150</v>
      </c>
      <c r="G350" s="133">
        <f>G351</f>
        <v>25150</v>
      </c>
      <c r="H350" s="133">
        <f>H351</f>
        <v>25150</v>
      </c>
    </row>
    <row r="351" spans="1:8" ht="21" customHeight="1">
      <c r="A351" s="168" t="s">
        <v>626</v>
      </c>
      <c r="B351" s="105">
        <v>477</v>
      </c>
      <c r="C351" s="76" t="s">
        <v>652</v>
      </c>
      <c r="D351" s="76" t="s">
        <v>627</v>
      </c>
      <c r="E351" s="76"/>
      <c r="F351" s="134">
        <f>F352</f>
        <v>25150</v>
      </c>
      <c r="G351" s="134">
        <v>25150</v>
      </c>
      <c r="H351" s="134">
        <v>25150</v>
      </c>
    </row>
    <row r="352" spans="1:8" ht="30.75" hidden="1" customHeight="1">
      <c r="A352" s="70" t="s">
        <v>10</v>
      </c>
      <c r="B352" s="105">
        <v>477</v>
      </c>
      <c r="C352" s="76" t="s">
        <v>652</v>
      </c>
      <c r="D352" s="76" t="s">
        <v>628</v>
      </c>
      <c r="E352" s="102"/>
      <c r="F352" s="134">
        <f>SUM(F355)+F353+F354</f>
        <v>25150</v>
      </c>
      <c r="G352" s="134">
        <f>SUM(G355)</f>
        <v>21000</v>
      </c>
      <c r="H352" s="134">
        <f>SUM(H355)</f>
        <v>21000</v>
      </c>
    </row>
    <row r="353" spans="1:8" ht="30.75" hidden="1" customHeight="1">
      <c r="A353" s="70" t="s">
        <v>954</v>
      </c>
      <c r="B353" s="105">
        <v>477</v>
      </c>
      <c r="C353" s="76" t="s">
        <v>652</v>
      </c>
      <c r="D353" s="76" t="s">
        <v>628</v>
      </c>
      <c r="E353" s="76" t="s">
        <v>713</v>
      </c>
      <c r="F353" s="134">
        <v>23145</v>
      </c>
      <c r="G353" s="134"/>
      <c r="H353" s="134"/>
    </row>
    <row r="354" spans="1:8" ht="30.75" hidden="1" customHeight="1">
      <c r="A354" s="70"/>
      <c r="B354" s="105"/>
      <c r="C354" s="76"/>
      <c r="D354" s="76"/>
      <c r="E354" s="76" t="s">
        <v>999</v>
      </c>
      <c r="F354" s="134">
        <v>505</v>
      </c>
      <c r="G354" s="134"/>
      <c r="H354" s="134"/>
    </row>
    <row r="355" spans="1:8" ht="22.5" hidden="1" customHeight="1">
      <c r="A355" s="70" t="s">
        <v>250</v>
      </c>
      <c r="B355" s="105">
        <v>477</v>
      </c>
      <c r="C355" s="76" t="s">
        <v>652</v>
      </c>
      <c r="D355" s="76" t="s">
        <v>628</v>
      </c>
      <c r="E355" s="76" t="s">
        <v>713</v>
      </c>
      <c r="F355" s="134">
        <v>1500</v>
      </c>
      <c r="G355" s="134">
        <v>21000</v>
      </c>
      <c r="H355" s="134">
        <v>21000</v>
      </c>
    </row>
    <row r="356" spans="1:8" ht="20.25" customHeight="1">
      <c r="A356" s="68" t="s">
        <v>184</v>
      </c>
      <c r="B356" s="103">
        <v>477</v>
      </c>
      <c r="C356" s="163" t="s">
        <v>185</v>
      </c>
      <c r="D356" s="102"/>
      <c r="E356" s="102"/>
      <c r="F356" s="133">
        <f>SUM(F357,F386)</f>
        <v>84749.9</v>
      </c>
      <c r="G356" s="133">
        <f>SUM(G357,G386)</f>
        <v>74776.7</v>
      </c>
      <c r="H356" s="133">
        <f>SUM(H357,H386)</f>
        <v>71622.600000000006</v>
      </c>
    </row>
    <row r="357" spans="1:8" ht="22.5" customHeight="1">
      <c r="A357" s="68" t="s">
        <v>457</v>
      </c>
      <c r="B357" s="103">
        <v>477</v>
      </c>
      <c r="C357" s="163" t="s">
        <v>186</v>
      </c>
      <c r="D357" s="102"/>
      <c r="E357" s="102"/>
      <c r="F357" s="133">
        <f>SUM(F358)</f>
        <v>75289.899999999994</v>
      </c>
      <c r="G357" s="133">
        <f>SUM(G358)</f>
        <v>66281.7</v>
      </c>
      <c r="H357" s="133">
        <f>SUM(H358)</f>
        <v>63127.6</v>
      </c>
    </row>
    <row r="358" spans="1:8" ht="45" customHeight="1">
      <c r="A358" s="72" t="s">
        <v>11</v>
      </c>
      <c r="B358" s="103">
        <v>477</v>
      </c>
      <c r="C358" s="163" t="s">
        <v>186</v>
      </c>
      <c r="D358" s="102" t="s">
        <v>541</v>
      </c>
      <c r="E358" s="102"/>
      <c r="F358" s="133">
        <f>F359+F371+F378</f>
        <v>75289.899999999994</v>
      </c>
      <c r="G358" s="133">
        <f>SUM(G360,G362,G371,G378+G365)</f>
        <v>66281.7</v>
      </c>
      <c r="H358" s="133">
        <f>SUM(H360,H362,H371,H378+H365)</f>
        <v>63127.6</v>
      </c>
    </row>
    <row r="359" spans="1:8" ht="35.25" customHeight="1">
      <c r="A359" s="70" t="s">
        <v>623</v>
      </c>
      <c r="B359" s="105">
        <v>477</v>
      </c>
      <c r="C359" s="164" t="s">
        <v>186</v>
      </c>
      <c r="D359" s="76" t="s">
        <v>617</v>
      </c>
      <c r="E359" s="102"/>
      <c r="F359" s="134">
        <f>F360+F362+F365</f>
        <v>44819.1</v>
      </c>
      <c r="G359" s="134">
        <f>G360+G362+G365</f>
        <v>38347.1</v>
      </c>
      <c r="H359" s="134">
        <f>H360+H362+H365</f>
        <v>35189.1</v>
      </c>
    </row>
    <row r="360" spans="1:8" ht="46.5" customHeight="1">
      <c r="A360" s="167" t="s">
        <v>440</v>
      </c>
      <c r="B360" s="103">
        <v>477</v>
      </c>
      <c r="C360" s="163" t="s">
        <v>186</v>
      </c>
      <c r="D360" s="102" t="s">
        <v>624</v>
      </c>
      <c r="E360" s="102"/>
      <c r="F360" s="133">
        <f>SUM(F361)</f>
        <v>35089</v>
      </c>
      <c r="G360" s="133">
        <f>SUM(G361)</f>
        <v>31579</v>
      </c>
      <c r="H360" s="133">
        <f>SUM(H361)</f>
        <v>28421</v>
      </c>
    </row>
    <row r="361" spans="1:8" ht="19.5" customHeight="1">
      <c r="A361" s="70" t="s">
        <v>250</v>
      </c>
      <c r="B361" s="105">
        <v>477</v>
      </c>
      <c r="C361" s="164" t="s">
        <v>186</v>
      </c>
      <c r="D361" s="76" t="s">
        <v>624</v>
      </c>
      <c r="E361" s="76" t="s">
        <v>249</v>
      </c>
      <c r="F361" s="135">
        <v>35089</v>
      </c>
      <c r="G361" s="135">
        <v>31579</v>
      </c>
      <c r="H361" s="135">
        <v>28421</v>
      </c>
    </row>
    <row r="362" spans="1:8" ht="33" customHeight="1">
      <c r="A362" s="72" t="s">
        <v>12</v>
      </c>
      <c r="B362" s="103">
        <v>477</v>
      </c>
      <c r="C362" s="163" t="s">
        <v>186</v>
      </c>
      <c r="D362" s="102" t="s">
        <v>625</v>
      </c>
      <c r="E362" s="102"/>
      <c r="F362" s="133">
        <f>F364+F363</f>
        <v>8966</v>
      </c>
      <c r="G362" s="133">
        <f>G364</f>
        <v>6000</v>
      </c>
      <c r="H362" s="133">
        <f>H364</f>
        <v>6000</v>
      </c>
    </row>
    <row r="363" spans="1:8" ht="33" customHeight="1">
      <c r="A363" s="72"/>
      <c r="B363" s="103"/>
      <c r="C363" s="163"/>
      <c r="D363" s="102"/>
      <c r="E363" s="76" t="s">
        <v>999</v>
      </c>
      <c r="F363" s="134">
        <v>3966</v>
      </c>
      <c r="G363" s="133"/>
      <c r="H363" s="133"/>
    </row>
    <row r="364" spans="1:8" ht="22.5" customHeight="1">
      <c r="A364" s="70" t="s">
        <v>250</v>
      </c>
      <c r="B364" s="105">
        <v>477</v>
      </c>
      <c r="C364" s="164" t="s">
        <v>186</v>
      </c>
      <c r="D364" s="76" t="s">
        <v>625</v>
      </c>
      <c r="E364" s="76" t="s">
        <v>713</v>
      </c>
      <c r="F364" s="134">
        <v>5000</v>
      </c>
      <c r="G364" s="134">
        <v>6000</v>
      </c>
      <c r="H364" s="134">
        <v>6000</v>
      </c>
    </row>
    <row r="365" spans="1:8" ht="20.25" customHeight="1">
      <c r="A365" s="70" t="s">
        <v>886</v>
      </c>
      <c r="B365" s="105">
        <v>477</v>
      </c>
      <c r="C365" s="164" t="s">
        <v>186</v>
      </c>
      <c r="D365" s="76"/>
      <c r="E365" s="76"/>
      <c r="F365" s="134">
        <f>F366+F370</f>
        <v>764.1</v>
      </c>
      <c r="G365" s="134">
        <f t="shared" ref="G365:H365" si="52">G366+G370</f>
        <v>768.1</v>
      </c>
      <c r="H365" s="134">
        <f t="shared" si="52"/>
        <v>768.1</v>
      </c>
    </row>
    <row r="366" spans="1:8" ht="18" customHeight="1">
      <c r="A366" s="70" t="s">
        <v>899</v>
      </c>
      <c r="B366" s="105">
        <v>477</v>
      </c>
      <c r="C366" s="164" t="s">
        <v>186</v>
      </c>
      <c r="D366" s="76" t="s">
        <v>893</v>
      </c>
      <c r="E366" s="76" t="s">
        <v>860</v>
      </c>
      <c r="F366" s="135">
        <v>755.1</v>
      </c>
      <c r="G366" s="135">
        <v>759.1</v>
      </c>
      <c r="H366" s="135">
        <v>759.1</v>
      </c>
    </row>
    <row r="367" spans="1:8">
      <c r="A367" s="70" t="s">
        <v>858</v>
      </c>
      <c r="B367" s="105">
        <v>477</v>
      </c>
      <c r="C367" s="164" t="s">
        <v>186</v>
      </c>
      <c r="D367" s="76" t="s">
        <v>861</v>
      </c>
      <c r="E367" s="76" t="s">
        <v>860</v>
      </c>
      <c r="F367" s="134">
        <v>0</v>
      </c>
      <c r="G367" s="134">
        <v>0</v>
      </c>
      <c r="H367" s="134">
        <v>0</v>
      </c>
    </row>
    <row r="368" spans="1:8">
      <c r="A368" s="70" t="s">
        <v>899</v>
      </c>
      <c r="B368" s="105">
        <v>477</v>
      </c>
      <c r="C368" s="164" t="s">
        <v>186</v>
      </c>
      <c r="D368" s="76" t="s">
        <v>893</v>
      </c>
      <c r="E368" s="76" t="s">
        <v>860</v>
      </c>
      <c r="F368" s="134">
        <v>0</v>
      </c>
      <c r="G368" s="134">
        <v>0</v>
      </c>
      <c r="H368" s="134">
        <v>0</v>
      </c>
    </row>
    <row r="369" spans="1:8">
      <c r="A369" s="70" t="s">
        <v>858</v>
      </c>
      <c r="B369" s="105">
        <v>477</v>
      </c>
      <c r="C369" s="164" t="s">
        <v>186</v>
      </c>
      <c r="D369" s="76" t="s">
        <v>894</v>
      </c>
      <c r="E369" s="76" t="s">
        <v>860</v>
      </c>
      <c r="F369" s="134">
        <v>0</v>
      </c>
      <c r="G369" s="134">
        <v>0</v>
      </c>
      <c r="H369" s="134">
        <v>0</v>
      </c>
    </row>
    <row r="370" spans="1:8" ht="18.75" customHeight="1">
      <c r="A370" s="70" t="s">
        <v>960</v>
      </c>
      <c r="B370" s="105">
        <v>477</v>
      </c>
      <c r="C370" s="164" t="s">
        <v>186</v>
      </c>
      <c r="D370" s="76" t="s">
        <v>894</v>
      </c>
      <c r="E370" s="76" t="s">
        <v>860</v>
      </c>
      <c r="F370" s="134">
        <v>9</v>
      </c>
      <c r="G370" s="134">
        <v>9</v>
      </c>
      <c r="H370" s="134">
        <v>9</v>
      </c>
    </row>
    <row r="371" spans="1:8" ht="20.25" customHeight="1">
      <c r="A371" s="72" t="s">
        <v>622</v>
      </c>
      <c r="B371" s="103">
        <v>477</v>
      </c>
      <c r="C371" s="163" t="s">
        <v>186</v>
      </c>
      <c r="D371" s="102" t="s">
        <v>618</v>
      </c>
      <c r="E371" s="76"/>
      <c r="F371" s="133">
        <f>SUM(F372)+F376</f>
        <v>7200</v>
      </c>
      <c r="G371" s="133">
        <f t="shared" ref="G371:H371" si="53">SUM(G372)</f>
        <v>6285</v>
      </c>
      <c r="H371" s="133">
        <f t="shared" si="53"/>
        <v>6285</v>
      </c>
    </row>
    <row r="372" spans="1:8" ht="21.75" customHeight="1">
      <c r="A372" s="70" t="s">
        <v>13</v>
      </c>
      <c r="B372" s="105">
        <v>477</v>
      </c>
      <c r="C372" s="164" t="s">
        <v>186</v>
      </c>
      <c r="D372" s="76" t="s">
        <v>631</v>
      </c>
      <c r="E372" s="76"/>
      <c r="F372" s="134">
        <f>SUM(F375)+F373+F374</f>
        <v>7200</v>
      </c>
      <c r="G372" s="134">
        <f>SUM(G375)</f>
        <v>6285</v>
      </c>
      <c r="H372" s="134">
        <f>SUM(H375)</f>
        <v>6285</v>
      </c>
    </row>
    <row r="373" spans="1:8" ht="21.75" customHeight="1">
      <c r="A373" s="70" t="s">
        <v>954</v>
      </c>
      <c r="B373" s="105">
        <v>477</v>
      </c>
      <c r="C373" s="164" t="s">
        <v>186</v>
      </c>
      <c r="D373" s="76" t="s">
        <v>631</v>
      </c>
      <c r="E373" s="76" t="s">
        <v>713</v>
      </c>
      <c r="F373" s="134">
        <v>6162</v>
      </c>
      <c r="G373" s="134"/>
      <c r="H373" s="134"/>
    </row>
    <row r="374" spans="1:8" ht="21.75" customHeight="1">
      <c r="A374" s="70"/>
      <c r="B374" s="105"/>
      <c r="C374" s="164"/>
      <c r="D374" s="76"/>
      <c r="E374" s="76" t="s">
        <v>999</v>
      </c>
      <c r="F374" s="134">
        <v>338</v>
      </c>
      <c r="G374" s="134"/>
      <c r="H374" s="134"/>
    </row>
    <row r="375" spans="1:8" ht="16.5" customHeight="1">
      <c r="A375" s="70" t="s">
        <v>250</v>
      </c>
      <c r="B375" s="105">
        <v>477</v>
      </c>
      <c r="C375" s="164" t="s">
        <v>186</v>
      </c>
      <c r="D375" s="76" t="s">
        <v>631</v>
      </c>
      <c r="E375" s="76" t="s">
        <v>713</v>
      </c>
      <c r="F375" s="134">
        <v>700</v>
      </c>
      <c r="G375" s="134">
        <v>6285</v>
      </c>
      <c r="H375" s="134">
        <v>6285</v>
      </c>
    </row>
    <row r="376" spans="1:8" ht="16.5" customHeight="1">
      <c r="A376" s="70" t="s">
        <v>960</v>
      </c>
      <c r="B376" s="105"/>
      <c r="C376" s="164" t="s">
        <v>186</v>
      </c>
      <c r="D376" s="76" t="s">
        <v>979</v>
      </c>
      <c r="E376" s="76" t="s">
        <v>860</v>
      </c>
      <c r="F376" s="134"/>
      <c r="G376" s="134"/>
      <c r="H376" s="134"/>
    </row>
    <row r="377" spans="1:8">
      <c r="A377" s="70"/>
      <c r="B377" s="105"/>
      <c r="C377" s="164"/>
      <c r="D377" s="76"/>
      <c r="E377" s="76"/>
      <c r="F377" s="134"/>
      <c r="G377" s="134"/>
      <c r="H377" s="134"/>
    </row>
    <row r="378" spans="1:8" ht="20.25" customHeight="1">
      <c r="A378" s="72" t="s">
        <v>619</v>
      </c>
      <c r="B378" s="103">
        <v>477</v>
      </c>
      <c r="C378" s="163" t="s">
        <v>186</v>
      </c>
      <c r="D378" s="102" t="s">
        <v>621</v>
      </c>
      <c r="E378" s="76"/>
      <c r="F378" s="133">
        <f>SUM(F379)+F383</f>
        <v>23270.799999999999</v>
      </c>
      <c r="G378" s="133">
        <f>SUM(G379)+G383</f>
        <v>21649.599999999999</v>
      </c>
      <c r="H378" s="133">
        <f>SUM(H379)+H383</f>
        <v>21653.5</v>
      </c>
    </row>
    <row r="379" spans="1:8" s="8" customFormat="1" ht="21.75" customHeight="1">
      <c r="A379" s="70" t="s">
        <v>14</v>
      </c>
      <c r="B379" s="105">
        <v>477</v>
      </c>
      <c r="C379" s="164" t="s">
        <v>186</v>
      </c>
      <c r="D379" s="76" t="s">
        <v>620</v>
      </c>
      <c r="E379" s="76"/>
      <c r="F379" s="134">
        <f>F382+F380+F381</f>
        <v>23122</v>
      </c>
      <c r="G379" s="134">
        <f>G382</f>
        <v>21499</v>
      </c>
      <c r="H379" s="134">
        <f>H382</f>
        <v>21499</v>
      </c>
    </row>
    <row r="380" spans="1:8" ht="21.75" customHeight="1">
      <c r="A380" s="70" t="s">
        <v>954</v>
      </c>
      <c r="B380" s="105">
        <v>477</v>
      </c>
      <c r="C380" s="164" t="s">
        <v>186</v>
      </c>
      <c r="D380" s="76" t="s">
        <v>620</v>
      </c>
      <c r="E380" s="76" t="s">
        <v>713</v>
      </c>
      <c r="F380" s="134">
        <v>20384</v>
      </c>
      <c r="G380" s="134"/>
      <c r="H380" s="134"/>
    </row>
    <row r="381" spans="1:8" ht="21.75" customHeight="1">
      <c r="A381" s="70"/>
      <c r="B381" s="105"/>
      <c r="C381" s="164"/>
      <c r="D381" s="76"/>
      <c r="E381" s="76"/>
      <c r="F381" s="134">
        <v>238</v>
      </c>
      <c r="G381" s="134"/>
      <c r="H381" s="134"/>
    </row>
    <row r="382" spans="1:8" ht="21" customHeight="1">
      <c r="A382" s="70" t="s">
        <v>250</v>
      </c>
      <c r="B382" s="105">
        <v>477</v>
      </c>
      <c r="C382" s="164" t="s">
        <v>186</v>
      </c>
      <c r="D382" s="76" t="s">
        <v>620</v>
      </c>
      <c r="E382" s="76" t="s">
        <v>713</v>
      </c>
      <c r="F382" s="134">
        <v>2500</v>
      </c>
      <c r="G382" s="134">
        <v>21499</v>
      </c>
      <c r="H382" s="134">
        <v>21499</v>
      </c>
    </row>
    <row r="383" spans="1:8" ht="30" customHeight="1">
      <c r="A383" s="70" t="s">
        <v>885</v>
      </c>
      <c r="B383" s="105">
        <v>477</v>
      </c>
      <c r="C383" s="164" t="s">
        <v>186</v>
      </c>
      <c r="D383" s="76"/>
      <c r="E383" s="76"/>
      <c r="F383" s="134">
        <f>F384+F385</f>
        <v>148.80000000000001</v>
      </c>
      <c r="G383" s="134">
        <f>G384+G385</f>
        <v>150.6</v>
      </c>
      <c r="H383" s="134">
        <f>H384+H385</f>
        <v>154.5</v>
      </c>
    </row>
    <row r="384" spans="1:8" ht="18" customHeight="1">
      <c r="A384" s="70" t="s">
        <v>899</v>
      </c>
      <c r="B384" s="105">
        <v>477</v>
      </c>
      <c r="C384" s="164" t="s">
        <v>186</v>
      </c>
      <c r="D384" s="76" t="s">
        <v>884</v>
      </c>
      <c r="E384" s="76" t="s">
        <v>860</v>
      </c>
      <c r="F384" s="135">
        <v>147.80000000000001</v>
      </c>
      <c r="G384" s="135">
        <v>149.6</v>
      </c>
      <c r="H384" s="134">
        <v>153.5</v>
      </c>
    </row>
    <row r="385" spans="1:8" ht="18" customHeight="1">
      <c r="A385" s="70" t="s">
        <v>858</v>
      </c>
      <c r="B385" s="105">
        <v>477</v>
      </c>
      <c r="C385" s="164" t="s">
        <v>186</v>
      </c>
      <c r="D385" s="76" t="s">
        <v>859</v>
      </c>
      <c r="E385" s="76" t="s">
        <v>860</v>
      </c>
      <c r="F385" s="134">
        <v>1</v>
      </c>
      <c r="G385" s="134">
        <v>1</v>
      </c>
      <c r="H385" s="134">
        <v>1</v>
      </c>
    </row>
    <row r="386" spans="1:8" ht="27" customHeight="1">
      <c r="A386" s="169" t="s">
        <v>247</v>
      </c>
      <c r="B386" s="103">
        <v>477</v>
      </c>
      <c r="C386" s="163" t="s">
        <v>187</v>
      </c>
      <c r="D386" s="102"/>
      <c r="E386" s="102"/>
      <c r="F386" s="133">
        <f>SUM(F392)+F387</f>
        <v>9460</v>
      </c>
      <c r="G386" s="133">
        <f>SUM(G392)+G387</f>
        <v>8495</v>
      </c>
      <c r="H386" s="133">
        <f>SUM(H392)+H387</f>
        <v>8495</v>
      </c>
    </row>
    <row r="387" spans="1:8" ht="38.25" customHeight="1">
      <c r="A387" s="68" t="s">
        <v>727</v>
      </c>
      <c r="B387" s="103">
        <v>477</v>
      </c>
      <c r="C387" s="102" t="s">
        <v>187</v>
      </c>
      <c r="D387" s="102" t="s">
        <v>728</v>
      </c>
      <c r="E387" s="102"/>
      <c r="F387" s="133">
        <f t="shared" ref="F387:H387" si="54">F388</f>
        <v>7615</v>
      </c>
      <c r="G387" s="133">
        <f t="shared" si="54"/>
        <v>6650</v>
      </c>
      <c r="H387" s="133">
        <f t="shared" si="54"/>
        <v>6650</v>
      </c>
    </row>
    <row r="388" spans="1:8" ht="35.25" customHeight="1">
      <c r="A388" s="70" t="s">
        <v>729</v>
      </c>
      <c r="B388" s="105">
        <v>477</v>
      </c>
      <c r="C388" s="76" t="s">
        <v>187</v>
      </c>
      <c r="D388" s="76" t="s">
        <v>728</v>
      </c>
      <c r="E388" s="76"/>
      <c r="F388" s="134">
        <f>F389+F390</f>
        <v>7615</v>
      </c>
      <c r="G388" s="134">
        <f>G390</f>
        <v>6650</v>
      </c>
      <c r="H388" s="134">
        <f>H390</f>
        <v>6650</v>
      </c>
    </row>
    <row r="389" spans="1:8" ht="35.25" hidden="1" customHeight="1">
      <c r="A389" s="70" t="s">
        <v>954</v>
      </c>
      <c r="B389" s="105">
        <v>477</v>
      </c>
      <c r="C389" s="76" t="s">
        <v>187</v>
      </c>
      <c r="D389" s="76" t="s">
        <v>728</v>
      </c>
      <c r="E389" s="76" t="s">
        <v>713</v>
      </c>
      <c r="F389" s="134">
        <v>7358</v>
      </c>
      <c r="G389" s="134"/>
      <c r="H389" s="134"/>
    </row>
    <row r="390" spans="1:8" ht="18" hidden="1" customHeight="1">
      <c r="A390" s="70" t="s">
        <v>250</v>
      </c>
      <c r="B390" s="105">
        <v>477</v>
      </c>
      <c r="C390" s="76" t="s">
        <v>187</v>
      </c>
      <c r="D390" s="76" t="s">
        <v>728</v>
      </c>
      <c r="E390" s="76" t="s">
        <v>713</v>
      </c>
      <c r="F390" s="134">
        <v>257</v>
      </c>
      <c r="G390" s="134">
        <v>6650</v>
      </c>
      <c r="H390" s="134">
        <v>6650</v>
      </c>
    </row>
    <row r="391" spans="1:8" ht="38.25" customHeight="1">
      <c r="A391" s="68" t="s">
        <v>433</v>
      </c>
      <c r="B391" s="103">
        <v>477</v>
      </c>
      <c r="C391" s="163" t="s">
        <v>187</v>
      </c>
      <c r="D391" s="102" t="s">
        <v>391</v>
      </c>
      <c r="E391" s="102"/>
      <c r="F391" s="133">
        <f>SUM(F392)</f>
        <v>1845</v>
      </c>
      <c r="G391" s="133">
        <f>SUM(G392)</f>
        <v>1845</v>
      </c>
      <c r="H391" s="133">
        <f>SUM(H392)</f>
        <v>1845</v>
      </c>
    </row>
    <row r="392" spans="1:8" ht="31.5" customHeight="1">
      <c r="A392" s="77" t="s">
        <v>338</v>
      </c>
      <c r="B392" s="105">
        <v>477</v>
      </c>
      <c r="C392" s="76" t="s">
        <v>187</v>
      </c>
      <c r="D392" s="76" t="s">
        <v>542</v>
      </c>
      <c r="E392" s="76"/>
      <c r="F392" s="134">
        <f>SUM(F393,F395)</f>
        <v>1845</v>
      </c>
      <c r="G392" s="134">
        <f>SUM(G393,G395)</f>
        <v>1845</v>
      </c>
      <c r="H392" s="134">
        <f>SUM(H393,H395)</f>
        <v>1845</v>
      </c>
    </row>
    <row r="393" spans="1:8" ht="33.75" customHeight="1">
      <c r="A393" s="69" t="s">
        <v>326</v>
      </c>
      <c r="B393" s="105">
        <v>477</v>
      </c>
      <c r="C393" s="76" t="s">
        <v>187</v>
      </c>
      <c r="D393" s="76" t="s">
        <v>543</v>
      </c>
      <c r="E393" s="76"/>
      <c r="F393" s="134">
        <f>SUM(F394)</f>
        <v>1805</v>
      </c>
      <c r="G393" s="134">
        <f>SUM(G394)</f>
        <v>1805</v>
      </c>
      <c r="H393" s="134">
        <f>SUM(H394)</f>
        <v>1805</v>
      </c>
    </row>
    <row r="394" spans="1:8" ht="33.75" customHeight="1">
      <c r="A394" s="69" t="s">
        <v>328</v>
      </c>
      <c r="B394" s="105">
        <v>477</v>
      </c>
      <c r="C394" s="76" t="s">
        <v>187</v>
      </c>
      <c r="D394" s="76" t="s">
        <v>543</v>
      </c>
      <c r="E394" s="76" t="s">
        <v>327</v>
      </c>
      <c r="F394" s="134">
        <v>1805</v>
      </c>
      <c r="G394" s="134">
        <v>1805</v>
      </c>
      <c r="H394" s="134">
        <v>1805</v>
      </c>
    </row>
    <row r="395" spans="1:8" ht="25.5">
      <c r="A395" s="69" t="s">
        <v>300</v>
      </c>
      <c r="B395" s="105">
        <v>477</v>
      </c>
      <c r="C395" s="76" t="s">
        <v>187</v>
      </c>
      <c r="D395" s="76" t="s">
        <v>544</v>
      </c>
      <c r="E395" s="76"/>
      <c r="F395" s="134">
        <f>SUM(F396)</f>
        <v>40</v>
      </c>
      <c r="G395" s="134">
        <f>SUM(G396)</f>
        <v>40</v>
      </c>
      <c r="H395" s="134">
        <f>SUM(H396)</f>
        <v>40</v>
      </c>
    </row>
    <row r="396" spans="1:8" ht="38.25">
      <c r="A396" s="69" t="s">
        <v>324</v>
      </c>
      <c r="B396" s="105">
        <v>477</v>
      </c>
      <c r="C396" s="76" t="s">
        <v>187</v>
      </c>
      <c r="D396" s="76" t="s">
        <v>544</v>
      </c>
      <c r="E396" s="76" t="s">
        <v>323</v>
      </c>
      <c r="F396" s="134">
        <v>40</v>
      </c>
      <c r="G396" s="134">
        <v>40</v>
      </c>
      <c r="H396" s="134">
        <v>40</v>
      </c>
    </row>
    <row r="397" spans="1:8" s="29" customFormat="1" ht="21.75" customHeight="1">
      <c r="A397" s="84" t="s">
        <v>827</v>
      </c>
      <c r="B397" s="97"/>
      <c r="C397" s="106"/>
      <c r="D397" s="97"/>
      <c r="E397" s="97"/>
      <c r="F397" s="87"/>
      <c r="G397" s="87">
        <v>14150</v>
      </c>
      <c r="H397" s="87">
        <v>29259</v>
      </c>
    </row>
  </sheetData>
  <mergeCells count="4">
    <mergeCell ref="F2:H2"/>
    <mergeCell ref="D4:H4"/>
    <mergeCell ref="B3:H3"/>
    <mergeCell ref="A6:H6"/>
  </mergeCells>
  <pageMargins left="0.59055118110236227" right="0.19685039370078741" top="0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2"/>
  <sheetViews>
    <sheetView topLeftCell="A210" workbookViewId="0">
      <selection activeCell="E231" sqref="E228:E231"/>
    </sheetView>
  </sheetViews>
  <sheetFormatPr defaultRowHeight="12.75"/>
  <cols>
    <col min="1" max="1" width="45.140625" style="62" customWidth="1"/>
    <col min="2" max="2" width="9.7109375" style="62" customWidth="1"/>
    <col min="3" max="3" width="14.5703125" style="62" customWidth="1"/>
    <col min="4" max="4" width="8.7109375" style="62" customWidth="1"/>
    <col min="5" max="5" width="13.28515625" style="80" customWidth="1"/>
    <col min="6" max="6" width="12" style="80" customWidth="1"/>
    <col min="7" max="7" width="11.7109375" style="80" customWidth="1"/>
  </cols>
  <sheetData>
    <row r="1" spans="1:7">
      <c r="G1" s="279"/>
    </row>
    <row r="2" spans="1:7">
      <c r="E2" s="364" t="s">
        <v>967</v>
      </c>
      <c r="F2" s="364"/>
      <c r="G2" s="364"/>
    </row>
    <row r="3" spans="1:7" ht="58.5" customHeight="1">
      <c r="A3" s="300"/>
      <c r="B3" s="365" t="s">
        <v>986</v>
      </c>
      <c r="C3" s="365"/>
      <c r="D3" s="365"/>
      <c r="E3" s="366"/>
      <c r="F3" s="366"/>
      <c r="G3" s="367"/>
    </row>
    <row r="4" spans="1:7" ht="17.25" hidden="1" customHeight="1">
      <c r="A4" s="300"/>
      <c r="B4" s="300"/>
      <c r="D4" s="365"/>
      <c r="E4" s="365"/>
      <c r="F4" s="365"/>
      <c r="G4" s="365"/>
    </row>
    <row r="5" spans="1:7" ht="57" customHeight="1">
      <c r="A5" s="368" t="s">
        <v>1073</v>
      </c>
      <c r="B5" s="368"/>
      <c r="C5" s="368"/>
      <c r="D5" s="368"/>
      <c r="E5" s="368"/>
      <c r="F5" s="368"/>
      <c r="G5" s="367"/>
    </row>
    <row r="6" spans="1:7" ht="12.75" hidden="1" customHeight="1">
      <c r="A6" s="301"/>
      <c r="B6" s="301"/>
      <c r="C6" s="301"/>
      <c r="D6" s="301"/>
      <c r="E6" s="302"/>
      <c r="F6" s="302"/>
      <c r="G6" s="302"/>
    </row>
    <row r="7" spans="1:7">
      <c r="A7" s="301"/>
      <c r="B7" s="301"/>
      <c r="C7" s="301"/>
      <c r="D7" s="301"/>
      <c r="E7" s="303"/>
      <c r="F7" s="303"/>
      <c r="G7" s="303" t="s">
        <v>465</v>
      </c>
    </row>
    <row r="8" spans="1:7" ht="36.75" customHeight="1">
      <c r="A8" s="63" t="s">
        <v>263</v>
      </c>
      <c r="B8" s="63" t="s">
        <v>238</v>
      </c>
      <c r="C8" s="63" t="s">
        <v>322</v>
      </c>
      <c r="D8" s="63" t="s">
        <v>239</v>
      </c>
      <c r="E8" s="79" t="s">
        <v>949</v>
      </c>
      <c r="F8" s="79" t="s">
        <v>961</v>
      </c>
      <c r="G8" s="79" t="s">
        <v>984</v>
      </c>
    </row>
    <row r="9" spans="1:7" ht="30.75" customHeight="1">
      <c r="A9" s="57" t="s">
        <v>240</v>
      </c>
      <c r="B9" s="63"/>
      <c r="C9" s="63"/>
      <c r="D9" s="63"/>
      <c r="E9" s="86">
        <f>SUM(E10,E71,E79,E105,E149,E181,E249,E294,E332,E347,E353,E359)+E372</f>
        <v>1270597.1000000003</v>
      </c>
      <c r="F9" s="86">
        <f>SUM(F10,F71,F79,F105,F149,F181,F249,F294,F332,F347,F353,F359)+F372</f>
        <v>1018565.1</v>
      </c>
      <c r="G9" s="86">
        <f>G10+G71+G79+G105+G149+G181+G249+G294+G332+G347+G353+G359+G372</f>
        <v>1032229.7999999999</v>
      </c>
    </row>
    <row r="10" spans="1:7" ht="21" customHeight="1">
      <c r="A10" s="57" t="s">
        <v>241</v>
      </c>
      <c r="B10" s="75" t="s">
        <v>242</v>
      </c>
      <c r="C10" s="75"/>
      <c r="D10" s="75"/>
      <c r="E10" s="86">
        <f>SUM(E11,E18,E26,E40,E60,E65,E54)</f>
        <v>63885.3</v>
      </c>
      <c r="F10" s="86">
        <f>SUM(F11,F18,F26,F40,F60,F65,F54)</f>
        <v>62144.7</v>
      </c>
      <c r="G10" s="86">
        <f>SUM(G11,G18,G26,G40,G60,G65,G54)</f>
        <v>62183.199999999997</v>
      </c>
    </row>
    <row r="11" spans="1:7" ht="38.25" customHeight="1">
      <c r="A11" s="57" t="s">
        <v>243</v>
      </c>
      <c r="B11" s="75" t="s">
        <v>244</v>
      </c>
      <c r="C11" s="75"/>
      <c r="D11" s="75"/>
      <c r="E11" s="86">
        <f>SUM(E13)</f>
        <v>2307</v>
      </c>
      <c r="F11" s="86">
        <f t="shared" ref="F11:G11" si="0">SUM(F13)</f>
        <v>2307</v>
      </c>
      <c r="G11" s="86">
        <f t="shared" si="0"/>
        <v>2307</v>
      </c>
    </row>
    <row r="12" spans="1:7" ht="32.25" customHeight="1">
      <c r="A12" s="57" t="s">
        <v>434</v>
      </c>
      <c r="B12" s="75" t="s">
        <v>244</v>
      </c>
      <c r="C12" s="75" t="s">
        <v>383</v>
      </c>
      <c r="D12" s="75"/>
      <c r="E12" s="86">
        <f>SUM(E13)</f>
        <v>2307</v>
      </c>
      <c r="F12" s="86">
        <f t="shared" ref="F12:G12" si="1">SUM(F13)</f>
        <v>2307</v>
      </c>
      <c r="G12" s="86">
        <f t="shared" si="1"/>
        <v>2307</v>
      </c>
    </row>
    <row r="13" spans="1:7" ht="22.5" customHeight="1">
      <c r="A13" s="304" t="s">
        <v>245</v>
      </c>
      <c r="B13" s="305" t="s">
        <v>244</v>
      </c>
      <c r="C13" s="305" t="s">
        <v>384</v>
      </c>
      <c r="D13" s="305"/>
      <c r="E13" s="306">
        <f>SUM(E14,E16)</f>
        <v>2307</v>
      </c>
      <c r="F13" s="306">
        <f t="shared" ref="F13:G13" si="2">SUM(F14,F16)</f>
        <v>2307</v>
      </c>
      <c r="G13" s="306">
        <f t="shared" si="2"/>
        <v>2307</v>
      </c>
    </row>
    <row r="14" spans="1:7" ht="30.75" customHeight="1">
      <c r="A14" s="304" t="s">
        <v>326</v>
      </c>
      <c r="B14" s="305" t="s">
        <v>244</v>
      </c>
      <c r="C14" s="305" t="s">
        <v>385</v>
      </c>
      <c r="D14" s="305"/>
      <c r="E14" s="306">
        <f>SUM(E15)</f>
        <v>1807</v>
      </c>
      <c r="F14" s="306">
        <f>SUM(F15)</f>
        <v>1807</v>
      </c>
      <c r="G14" s="306">
        <f>SUM(G15)</f>
        <v>1807</v>
      </c>
    </row>
    <row r="15" spans="1:7" ht="30" customHeight="1">
      <c r="A15" s="304" t="s">
        <v>328</v>
      </c>
      <c r="B15" s="305" t="s">
        <v>244</v>
      </c>
      <c r="C15" s="305" t="s">
        <v>385</v>
      </c>
      <c r="D15" s="305" t="s">
        <v>327</v>
      </c>
      <c r="E15" s="306">
        <v>1807</v>
      </c>
      <c r="F15" s="306">
        <v>1807</v>
      </c>
      <c r="G15" s="306">
        <v>1807</v>
      </c>
    </row>
    <row r="16" spans="1:7" ht="28.5" customHeight="1">
      <c r="A16" s="304" t="s">
        <v>300</v>
      </c>
      <c r="B16" s="305" t="s">
        <v>244</v>
      </c>
      <c r="C16" s="305" t="s">
        <v>386</v>
      </c>
      <c r="D16" s="305"/>
      <c r="E16" s="306">
        <f>E17</f>
        <v>500</v>
      </c>
      <c r="F16" s="306">
        <f>SUM(F17)</f>
        <v>500</v>
      </c>
      <c r="G16" s="306">
        <f>SUM(G17)</f>
        <v>500</v>
      </c>
    </row>
    <row r="17" spans="1:7" ht="32.25" customHeight="1">
      <c r="A17" s="304" t="s">
        <v>324</v>
      </c>
      <c r="B17" s="305" t="s">
        <v>244</v>
      </c>
      <c r="C17" s="305" t="s">
        <v>386</v>
      </c>
      <c r="D17" s="305" t="s">
        <v>323</v>
      </c>
      <c r="E17" s="306">
        <v>500</v>
      </c>
      <c r="F17" s="306">
        <v>500</v>
      </c>
      <c r="G17" s="306">
        <v>500</v>
      </c>
    </row>
    <row r="18" spans="1:7" ht="54.75" customHeight="1">
      <c r="A18" s="57" t="s">
        <v>320</v>
      </c>
      <c r="B18" s="75" t="s">
        <v>483</v>
      </c>
      <c r="C18" s="75"/>
      <c r="D18" s="75"/>
      <c r="E18" s="86">
        <f>SUM(E20)</f>
        <v>2091</v>
      </c>
      <c r="F18" s="86">
        <f t="shared" ref="F18:G18" si="3">SUM(F20)</f>
        <v>2091</v>
      </c>
      <c r="G18" s="86">
        <f t="shared" si="3"/>
        <v>2091</v>
      </c>
    </row>
    <row r="19" spans="1:7" ht="28.5" customHeight="1">
      <c r="A19" s="57" t="s">
        <v>434</v>
      </c>
      <c r="B19" s="75" t="s">
        <v>483</v>
      </c>
      <c r="C19" s="75" t="s">
        <v>383</v>
      </c>
      <c r="D19" s="75"/>
      <c r="E19" s="86">
        <f>SUM(E20)</f>
        <v>2091</v>
      </c>
      <c r="F19" s="86">
        <f t="shared" ref="F19:G19" si="4">SUM(F20)</f>
        <v>2091</v>
      </c>
      <c r="G19" s="86">
        <f t="shared" si="4"/>
        <v>2091</v>
      </c>
    </row>
    <row r="20" spans="1:7" ht="27" customHeight="1">
      <c r="A20" s="304" t="s">
        <v>482</v>
      </c>
      <c r="B20" s="305" t="s">
        <v>483</v>
      </c>
      <c r="C20" s="305" t="s">
        <v>387</v>
      </c>
      <c r="D20" s="305"/>
      <c r="E20" s="306">
        <f>SUM(E21,E23)+E25</f>
        <v>2091</v>
      </c>
      <c r="F20" s="306">
        <f t="shared" ref="F20:G20" si="5">SUM(F21,F23)+F25</f>
        <v>2091</v>
      </c>
      <c r="G20" s="306">
        <f t="shared" si="5"/>
        <v>2091</v>
      </c>
    </row>
    <row r="21" spans="1:7" ht="33" customHeight="1">
      <c r="A21" s="304" t="s">
        <v>326</v>
      </c>
      <c r="B21" s="305" t="s">
        <v>483</v>
      </c>
      <c r="C21" s="305" t="s">
        <v>388</v>
      </c>
      <c r="D21" s="305"/>
      <c r="E21" s="306">
        <f>SUM(E22)</f>
        <v>1591</v>
      </c>
      <c r="F21" s="306">
        <f t="shared" ref="F21:G21" si="6">SUM(F22)</f>
        <v>1591</v>
      </c>
      <c r="G21" s="306">
        <f t="shared" si="6"/>
        <v>1591</v>
      </c>
    </row>
    <row r="22" spans="1:7" ht="28.5" customHeight="1">
      <c r="A22" s="304" t="s">
        <v>328</v>
      </c>
      <c r="B22" s="305" t="s">
        <v>483</v>
      </c>
      <c r="C22" s="305" t="s">
        <v>388</v>
      </c>
      <c r="D22" s="305" t="s">
        <v>327</v>
      </c>
      <c r="E22" s="306">
        <v>1591</v>
      </c>
      <c r="F22" s="306">
        <v>1591</v>
      </c>
      <c r="G22" s="306">
        <v>1591</v>
      </c>
    </row>
    <row r="23" spans="1:7" ht="27.75" customHeight="1">
      <c r="A23" s="304" t="s">
        <v>300</v>
      </c>
      <c r="B23" s="305" t="s">
        <v>483</v>
      </c>
      <c r="C23" s="305" t="s">
        <v>389</v>
      </c>
      <c r="D23" s="305"/>
      <c r="E23" s="306">
        <f>E24</f>
        <v>500</v>
      </c>
      <c r="F23" s="306">
        <f t="shared" ref="F23:G23" si="7">F24</f>
        <v>500</v>
      </c>
      <c r="G23" s="306">
        <f t="shared" si="7"/>
        <v>500</v>
      </c>
    </row>
    <row r="24" spans="1:7" ht="30.75" customHeight="1">
      <c r="A24" s="304" t="s">
        <v>324</v>
      </c>
      <c r="B24" s="305" t="s">
        <v>483</v>
      </c>
      <c r="C24" s="305" t="s">
        <v>389</v>
      </c>
      <c r="D24" s="305" t="s">
        <v>323</v>
      </c>
      <c r="E24" s="306">
        <v>500</v>
      </c>
      <c r="F24" s="306">
        <v>500</v>
      </c>
      <c r="G24" s="306">
        <v>500</v>
      </c>
    </row>
    <row r="25" spans="1:7" ht="45.75" hidden="1" customHeight="1">
      <c r="A25" s="304" t="s">
        <v>897</v>
      </c>
      <c r="B25" s="307" t="s">
        <v>483</v>
      </c>
      <c r="C25" s="305" t="s">
        <v>896</v>
      </c>
      <c r="D25" s="305" t="s">
        <v>323</v>
      </c>
      <c r="E25" s="306">
        <v>0</v>
      </c>
      <c r="F25" s="306">
        <v>0</v>
      </c>
      <c r="G25" s="306">
        <v>0</v>
      </c>
    </row>
    <row r="26" spans="1:7" ht="42" customHeight="1">
      <c r="A26" s="57" t="s">
        <v>484</v>
      </c>
      <c r="B26" s="75" t="s">
        <v>485</v>
      </c>
      <c r="C26" s="75"/>
      <c r="D26" s="75"/>
      <c r="E26" s="86">
        <f>SUM(E27)</f>
        <v>44891</v>
      </c>
      <c r="F26" s="86">
        <f t="shared" ref="F26:G26" si="8">SUM(F27)</f>
        <v>43118</v>
      </c>
      <c r="G26" s="86">
        <f t="shared" si="8"/>
        <v>43124</v>
      </c>
    </row>
    <row r="27" spans="1:7" ht="31.5" customHeight="1">
      <c r="A27" s="57" t="s">
        <v>435</v>
      </c>
      <c r="B27" s="75" t="s">
        <v>485</v>
      </c>
      <c r="C27" s="75" t="s">
        <v>391</v>
      </c>
      <c r="D27" s="75"/>
      <c r="E27" s="86">
        <f>SUM(E28,E33)</f>
        <v>44891</v>
      </c>
      <c r="F27" s="86">
        <f t="shared" ref="F27:G27" si="9">SUM(F28,F33)</f>
        <v>43118</v>
      </c>
      <c r="G27" s="86">
        <f t="shared" si="9"/>
        <v>43124</v>
      </c>
    </row>
    <row r="28" spans="1:7" ht="41.25" customHeight="1">
      <c r="A28" s="304" t="s">
        <v>486</v>
      </c>
      <c r="B28" s="305" t="s">
        <v>485</v>
      </c>
      <c r="C28" s="305" t="s">
        <v>392</v>
      </c>
      <c r="D28" s="305"/>
      <c r="E28" s="306">
        <f>E29</f>
        <v>2249</v>
      </c>
      <c r="F28" s="306">
        <f t="shared" ref="F28:G28" si="10">F29</f>
        <v>2249</v>
      </c>
      <c r="G28" s="306">
        <f t="shared" si="10"/>
        <v>2249</v>
      </c>
    </row>
    <row r="29" spans="1:7" ht="33" customHeight="1">
      <c r="A29" s="304" t="s">
        <v>326</v>
      </c>
      <c r="B29" s="305" t="s">
        <v>485</v>
      </c>
      <c r="C29" s="305" t="s">
        <v>393</v>
      </c>
      <c r="D29" s="305"/>
      <c r="E29" s="306">
        <f>E30+E32</f>
        <v>2249</v>
      </c>
      <c r="F29" s="306">
        <f t="shared" ref="F29:G29" si="11">F30+F32</f>
        <v>2249</v>
      </c>
      <c r="G29" s="306">
        <f t="shared" si="11"/>
        <v>2249</v>
      </c>
    </row>
    <row r="30" spans="1:7" ht="32.25" customHeight="1">
      <c r="A30" s="304" t="s">
        <v>328</v>
      </c>
      <c r="B30" s="305" t="s">
        <v>485</v>
      </c>
      <c r="C30" s="305" t="s">
        <v>393</v>
      </c>
      <c r="D30" s="305" t="s">
        <v>327</v>
      </c>
      <c r="E30" s="306">
        <v>1249</v>
      </c>
      <c r="F30" s="306">
        <v>1249</v>
      </c>
      <c r="G30" s="306">
        <v>1249</v>
      </c>
    </row>
    <row r="31" spans="1:7" ht="42" hidden="1" customHeight="1">
      <c r="A31" s="304" t="s">
        <v>300</v>
      </c>
      <c r="B31" s="305" t="s">
        <v>485</v>
      </c>
      <c r="C31" s="305" t="s">
        <v>394</v>
      </c>
      <c r="D31" s="305"/>
      <c r="E31" s="306"/>
      <c r="F31" s="306"/>
      <c r="G31" s="306"/>
    </row>
    <row r="32" spans="1:7" ht="29.25" customHeight="1">
      <c r="A32" s="304" t="s">
        <v>328</v>
      </c>
      <c r="B32" s="305" t="s">
        <v>485</v>
      </c>
      <c r="C32" s="305" t="s">
        <v>394</v>
      </c>
      <c r="D32" s="305" t="s">
        <v>952</v>
      </c>
      <c r="E32" s="306">
        <v>1000</v>
      </c>
      <c r="F32" s="306">
        <v>1000</v>
      </c>
      <c r="G32" s="306">
        <v>1000</v>
      </c>
    </row>
    <row r="33" spans="1:7" ht="23.25" customHeight="1">
      <c r="A33" s="304" t="s">
        <v>321</v>
      </c>
      <c r="B33" s="305" t="s">
        <v>485</v>
      </c>
      <c r="C33" s="305" t="s">
        <v>395</v>
      </c>
      <c r="D33" s="305"/>
      <c r="E33" s="306">
        <f>SUM(E34,E36)</f>
        <v>42642</v>
      </c>
      <c r="F33" s="306">
        <f t="shared" ref="F33:G33" si="12">SUM(F34,F36)</f>
        <v>40869</v>
      </c>
      <c r="G33" s="306">
        <f t="shared" si="12"/>
        <v>40875</v>
      </c>
    </row>
    <row r="34" spans="1:7" ht="29.25" customHeight="1">
      <c r="A34" s="304" t="s">
        <v>326</v>
      </c>
      <c r="B34" s="305" t="s">
        <v>485</v>
      </c>
      <c r="C34" s="305" t="s">
        <v>396</v>
      </c>
      <c r="D34" s="305"/>
      <c r="E34" s="306">
        <f>SUM(E35)</f>
        <v>30781</v>
      </c>
      <c r="F34" s="306">
        <f t="shared" ref="F34:G34" si="13">SUM(F35)</f>
        <v>30781</v>
      </c>
      <c r="G34" s="306">
        <f t="shared" si="13"/>
        <v>30781</v>
      </c>
    </row>
    <row r="35" spans="1:7" ht="32.25" customHeight="1">
      <c r="A35" s="304" t="s">
        <v>328</v>
      </c>
      <c r="B35" s="305" t="s">
        <v>485</v>
      </c>
      <c r="C35" s="305" t="s">
        <v>396</v>
      </c>
      <c r="D35" s="305" t="s">
        <v>327</v>
      </c>
      <c r="E35" s="306">
        <v>30781</v>
      </c>
      <c r="F35" s="306">
        <v>30781</v>
      </c>
      <c r="G35" s="306">
        <v>30781</v>
      </c>
    </row>
    <row r="36" spans="1:7" ht="30" customHeight="1">
      <c r="A36" s="304" t="s">
        <v>300</v>
      </c>
      <c r="B36" s="305" t="s">
        <v>485</v>
      </c>
      <c r="C36" s="305" t="s">
        <v>397</v>
      </c>
      <c r="D36" s="305"/>
      <c r="E36" s="308">
        <f>E37+E39+E38</f>
        <v>11861</v>
      </c>
      <c r="F36" s="308">
        <f t="shared" ref="F36:G36" si="14">F37+F39+F38</f>
        <v>10088</v>
      </c>
      <c r="G36" s="308">
        <f t="shared" si="14"/>
        <v>10094</v>
      </c>
    </row>
    <row r="37" spans="1:7" ht="30.75" customHeight="1">
      <c r="A37" s="304" t="s">
        <v>324</v>
      </c>
      <c r="B37" s="305" t="s">
        <v>485</v>
      </c>
      <c r="C37" s="305" t="s">
        <v>397</v>
      </c>
      <c r="D37" s="305" t="s">
        <v>323</v>
      </c>
      <c r="E37" s="306">
        <v>9924</v>
      </c>
      <c r="F37" s="306">
        <v>9708</v>
      </c>
      <c r="G37" s="306">
        <v>9714</v>
      </c>
    </row>
    <row r="38" spans="1:7" ht="33" customHeight="1">
      <c r="A38" s="304" t="s">
        <v>324</v>
      </c>
      <c r="B38" s="305" t="s">
        <v>485</v>
      </c>
      <c r="C38" s="305" t="s">
        <v>397</v>
      </c>
      <c r="D38" s="305" t="s">
        <v>999</v>
      </c>
      <c r="E38" s="306">
        <v>1557</v>
      </c>
      <c r="F38" s="306"/>
      <c r="G38" s="306"/>
    </row>
    <row r="39" spans="1:7" ht="21.75" customHeight="1">
      <c r="A39" s="304" t="s">
        <v>43</v>
      </c>
      <c r="B39" s="305" t="s">
        <v>485</v>
      </c>
      <c r="C39" s="305" t="s">
        <v>397</v>
      </c>
      <c r="D39" s="305" t="s">
        <v>339</v>
      </c>
      <c r="E39" s="306">
        <v>380</v>
      </c>
      <c r="F39" s="306">
        <v>380</v>
      </c>
      <c r="G39" s="306">
        <v>380</v>
      </c>
    </row>
    <row r="40" spans="1:7" ht="44.25" customHeight="1">
      <c r="A40" s="309" t="s">
        <v>505</v>
      </c>
      <c r="B40" s="75" t="s">
        <v>487</v>
      </c>
      <c r="C40" s="75"/>
      <c r="D40" s="75"/>
      <c r="E40" s="86">
        <f>SUM(E42,E48)</f>
        <v>10462</v>
      </c>
      <c r="F40" s="86">
        <f>SUM(F42,F48)</f>
        <v>10392</v>
      </c>
      <c r="G40" s="86">
        <f>SUM(G42,G48)</f>
        <v>10392</v>
      </c>
    </row>
    <row r="41" spans="1:7" ht="30" customHeight="1">
      <c r="A41" s="57" t="s">
        <v>433</v>
      </c>
      <c r="B41" s="75" t="s">
        <v>487</v>
      </c>
      <c r="C41" s="75" t="s">
        <v>391</v>
      </c>
      <c r="D41" s="75"/>
      <c r="E41" s="86">
        <f>SUM(E42)</f>
        <v>8457</v>
      </c>
      <c r="F41" s="86">
        <f>SUM(F42)</f>
        <v>8387</v>
      </c>
      <c r="G41" s="86">
        <f>SUM(G42)</f>
        <v>8387</v>
      </c>
    </row>
    <row r="42" spans="1:7" ht="29.25" customHeight="1">
      <c r="A42" s="310" t="s">
        <v>330</v>
      </c>
      <c r="B42" s="305" t="s">
        <v>487</v>
      </c>
      <c r="C42" s="305" t="s">
        <v>416</v>
      </c>
      <c r="D42" s="305"/>
      <c r="E42" s="306">
        <f>SUM(E43,E45)</f>
        <v>8457</v>
      </c>
      <c r="F42" s="306">
        <f>SUM(F43,F45)</f>
        <v>8387</v>
      </c>
      <c r="G42" s="306">
        <f>SUM(G43,G45)</f>
        <v>8387</v>
      </c>
    </row>
    <row r="43" spans="1:7" ht="27.75" customHeight="1">
      <c r="A43" s="304" t="s">
        <v>326</v>
      </c>
      <c r="B43" s="305" t="s">
        <v>487</v>
      </c>
      <c r="C43" s="305" t="s">
        <v>417</v>
      </c>
      <c r="D43" s="305"/>
      <c r="E43" s="306">
        <f>SUM(E44)</f>
        <v>7747</v>
      </c>
      <c r="F43" s="306">
        <f>SUM(F44)</f>
        <v>7747</v>
      </c>
      <c r="G43" s="306">
        <f>SUM(G44)</f>
        <v>7747</v>
      </c>
    </row>
    <row r="44" spans="1:7" ht="26.25" customHeight="1">
      <c r="A44" s="304" t="s">
        <v>328</v>
      </c>
      <c r="B44" s="305" t="s">
        <v>487</v>
      </c>
      <c r="C44" s="305" t="s">
        <v>417</v>
      </c>
      <c r="D44" s="305" t="s">
        <v>327</v>
      </c>
      <c r="E44" s="306">
        <v>7747</v>
      </c>
      <c r="F44" s="306">
        <v>7747</v>
      </c>
      <c r="G44" s="306">
        <v>7747</v>
      </c>
    </row>
    <row r="45" spans="1:7" ht="30.75" customHeight="1">
      <c r="A45" s="304" t="s">
        <v>300</v>
      </c>
      <c r="B45" s="305" t="s">
        <v>487</v>
      </c>
      <c r="C45" s="305" t="s">
        <v>418</v>
      </c>
      <c r="D45" s="305"/>
      <c r="E45" s="306">
        <f>E46+E47</f>
        <v>710</v>
      </c>
      <c r="F45" s="306">
        <f>F46+F47</f>
        <v>640</v>
      </c>
      <c r="G45" s="306">
        <f>G46+G47</f>
        <v>640</v>
      </c>
    </row>
    <row r="46" spans="1:7" ht="20.100000000000001" customHeight="1">
      <c r="A46" s="304" t="s">
        <v>324</v>
      </c>
      <c r="B46" s="305" t="s">
        <v>487</v>
      </c>
      <c r="C46" s="305" t="s">
        <v>418</v>
      </c>
      <c r="D46" s="305" t="s">
        <v>323</v>
      </c>
      <c r="E46" s="306">
        <v>700</v>
      </c>
      <c r="F46" s="306">
        <v>630</v>
      </c>
      <c r="G46" s="306">
        <v>630</v>
      </c>
    </row>
    <row r="47" spans="1:7" ht="30" customHeight="1">
      <c r="A47" s="304" t="s">
        <v>43</v>
      </c>
      <c r="B47" s="305" t="s">
        <v>487</v>
      </c>
      <c r="C47" s="305" t="s">
        <v>418</v>
      </c>
      <c r="D47" s="305" t="s">
        <v>339</v>
      </c>
      <c r="E47" s="306">
        <v>10</v>
      </c>
      <c r="F47" s="306">
        <v>10</v>
      </c>
      <c r="G47" s="306">
        <v>10</v>
      </c>
    </row>
    <row r="48" spans="1:7" ht="28.5" customHeight="1">
      <c r="A48" s="57" t="s">
        <v>432</v>
      </c>
      <c r="B48" s="75" t="s">
        <v>487</v>
      </c>
      <c r="C48" s="75" t="s">
        <v>65</v>
      </c>
      <c r="D48" s="305"/>
      <c r="E48" s="86">
        <f>SUM(E49)</f>
        <v>2005</v>
      </c>
      <c r="F48" s="86">
        <f>SUM(F49)</f>
        <v>2005</v>
      </c>
      <c r="G48" s="86">
        <f>SUM(G49)</f>
        <v>2005</v>
      </c>
    </row>
    <row r="49" spans="1:7" ht="31.5" customHeight="1">
      <c r="A49" s="304" t="s">
        <v>331</v>
      </c>
      <c r="B49" s="305" t="s">
        <v>487</v>
      </c>
      <c r="C49" s="305" t="s">
        <v>398</v>
      </c>
      <c r="D49" s="305"/>
      <c r="E49" s="306">
        <f>SUM(E51,E53)</f>
        <v>2005</v>
      </c>
      <c r="F49" s="306">
        <f>SUM(F51,F53)</f>
        <v>2005</v>
      </c>
      <c r="G49" s="306">
        <f>SUM(G51,G53)</f>
        <v>2005</v>
      </c>
    </row>
    <row r="50" spans="1:7" ht="33" customHeight="1">
      <c r="A50" s="304" t="s">
        <v>326</v>
      </c>
      <c r="B50" s="305" t="s">
        <v>487</v>
      </c>
      <c r="C50" s="305" t="s">
        <v>399</v>
      </c>
      <c r="D50" s="305"/>
      <c r="E50" s="306">
        <f>SUM(E51)</f>
        <v>1505</v>
      </c>
      <c r="F50" s="306">
        <f>SUM(F51)</f>
        <v>1505</v>
      </c>
      <c r="G50" s="306">
        <f>SUM(G51)</f>
        <v>1505</v>
      </c>
    </row>
    <row r="51" spans="1:7" ht="29.25" customHeight="1">
      <c r="A51" s="304" t="s">
        <v>328</v>
      </c>
      <c r="B51" s="305" t="s">
        <v>487</v>
      </c>
      <c r="C51" s="305" t="s">
        <v>399</v>
      </c>
      <c r="D51" s="305" t="s">
        <v>327</v>
      </c>
      <c r="E51" s="306">
        <v>1505</v>
      </c>
      <c r="F51" s="306">
        <v>1505</v>
      </c>
      <c r="G51" s="306">
        <v>1505</v>
      </c>
    </row>
    <row r="52" spans="1:7" ht="27" customHeight="1">
      <c r="A52" s="304" t="s">
        <v>300</v>
      </c>
      <c r="B52" s="305" t="s">
        <v>487</v>
      </c>
      <c r="C52" s="305" t="s">
        <v>647</v>
      </c>
      <c r="D52" s="305"/>
      <c r="E52" s="306">
        <f>E53</f>
        <v>500</v>
      </c>
      <c r="F52" s="306">
        <f>F53</f>
        <v>500</v>
      </c>
      <c r="G52" s="306">
        <f>G53</f>
        <v>500</v>
      </c>
    </row>
    <row r="53" spans="1:7" ht="33.75" customHeight="1">
      <c r="A53" s="304" t="s">
        <v>324</v>
      </c>
      <c r="B53" s="305" t="s">
        <v>487</v>
      </c>
      <c r="C53" s="305" t="s">
        <v>647</v>
      </c>
      <c r="D53" s="305" t="s">
        <v>323</v>
      </c>
      <c r="E53" s="306">
        <v>500</v>
      </c>
      <c r="F53" s="306">
        <v>500</v>
      </c>
      <c r="G53" s="306">
        <v>500</v>
      </c>
    </row>
    <row r="54" spans="1:7" ht="30" customHeight="1">
      <c r="A54" s="311" t="s">
        <v>89</v>
      </c>
      <c r="B54" s="75" t="s">
        <v>88</v>
      </c>
      <c r="C54" s="75"/>
      <c r="D54" s="305"/>
      <c r="E54" s="86">
        <f>SUM(E55)</f>
        <v>700</v>
      </c>
      <c r="F54" s="86">
        <f>SUM(F55)</f>
        <v>772</v>
      </c>
      <c r="G54" s="86">
        <f>SUM(G55)</f>
        <v>772</v>
      </c>
    </row>
    <row r="55" spans="1:7" ht="30" customHeight="1">
      <c r="A55" s="312" t="s">
        <v>693</v>
      </c>
      <c r="B55" s="305" t="s">
        <v>88</v>
      </c>
      <c r="C55" s="305" t="s">
        <v>400</v>
      </c>
      <c r="D55" s="305"/>
      <c r="E55" s="306">
        <f>SUM(E56,E58)</f>
        <v>700</v>
      </c>
      <c r="F55" s="306">
        <f>SUM(F56,F58)</f>
        <v>772</v>
      </c>
      <c r="G55" s="306">
        <f>SUM(G56,G58)</f>
        <v>772</v>
      </c>
    </row>
    <row r="56" spans="1:7" ht="30" hidden="1" customHeight="1">
      <c r="A56" s="312" t="s">
        <v>694</v>
      </c>
      <c r="B56" s="305" t="s">
        <v>88</v>
      </c>
      <c r="C56" s="305" t="s">
        <v>695</v>
      </c>
      <c r="D56" s="75"/>
      <c r="E56" s="306">
        <f>E57</f>
        <v>0</v>
      </c>
      <c r="F56" s="306"/>
      <c r="G56" s="306"/>
    </row>
    <row r="57" spans="1:7" ht="33" hidden="1" customHeight="1">
      <c r="A57" s="304" t="s">
        <v>324</v>
      </c>
      <c r="B57" s="305" t="s">
        <v>88</v>
      </c>
      <c r="C57" s="305" t="s">
        <v>645</v>
      </c>
      <c r="D57" s="305" t="s">
        <v>323</v>
      </c>
      <c r="E57" s="306"/>
      <c r="F57" s="306"/>
      <c r="G57" s="306"/>
    </row>
    <row r="58" spans="1:7" ht="33.75" customHeight="1">
      <c r="A58" s="304" t="s">
        <v>692</v>
      </c>
      <c r="B58" s="305" t="s">
        <v>88</v>
      </c>
      <c r="C58" s="305" t="s">
        <v>696</v>
      </c>
      <c r="D58" s="305"/>
      <c r="E58" s="306">
        <f>E59</f>
        <v>700</v>
      </c>
      <c r="F58" s="306">
        <f>F59</f>
        <v>772</v>
      </c>
      <c r="G58" s="306">
        <f>G59</f>
        <v>772</v>
      </c>
    </row>
    <row r="59" spans="1:7" ht="33" customHeight="1">
      <c r="A59" s="304" t="s">
        <v>324</v>
      </c>
      <c r="B59" s="305" t="s">
        <v>88</v>
      </c>
      <c r="C59" s="305" t="s">
        <v>645</v>
      </c>
      <c r="D59" s="305" t="s">
        <v>323</v>
      </c>
      <c r="E59" s="306">
        <v>700</v>
      </c>
      <c r="F59" s="306">
        <v>772</v>
      </c>
      <c r="G59" s="306">
        <v>772</v>
      </c>
    </row>
    <row r="60" spans="1:7" ht="20.25" customHeight="1">
      <c r="A60" s="57" t="s">
        <v>42</v>
      </c>
      <c r="B60" s="75" t="s">
        <v>488</v>
      </c>
      <c r="C60" s="75"/>
      <c r="D60" s="75"/>
      <c r="E60" s="86">
        <f>E61</f>
        <v>3000</v>
      </c>
      <c r="F60" s="86">
        <v>3000</v>
      </c>
      <c r="G60" s="86">
        <v>3000</v>
      </c>
    </row>
    <row r="61" spans="1:7" ht="17.25" customHeight="1">
      <c r="A61" s="304" t="s">
        <v>20</v>
      </c>
      <c r="B61" s="305" t="s">
        <v>488</v>
      </c>
      <c r="C61" s="305" t="s">
        <v>401</v>
      </c>
      <c r="D61" s="305"/>
      <c r="E61" s="306">
        <f>E62</f>
        <v>3000</v>
      </c>
      <c r="F61" s="306">
        <v>3000</v>
      </c>
      <c r="G61" s="306">
        <v>3000</v>
      </c>
    </row>
    <row r="62" spans="1:7" ht="20.25" customHeight="1">
      <c r="A62" s="304" t="s">
        <v>42</v>
      </c>
      <c r="B62" s="305" t="s">
        <v>488</v>
      </c>
      <c r="C62" s="305" t="s">
        <v>402</v>
      </c>
      <c r="D62" s="305"/>
      <c r="E62" s="306">
        <f>E63</f>
        <v>3000</v>
      </c>
      <c r="F62" s="306">
        <f>F63</f>
        <v>3000</v>
      </c>
      <c r="G62" s="306">
        <f>G63</f>
        <v>3000</v>
      </c>
    </row>
    <row r="63" spans="1:7" ht="21.75" customHeight="1">
      <c r="A63" s="304" t="s">
        <v>489</v>
      </c>
      <c r="B63" s="305" t="s">
        <v>488</v>
      </c>
      <c r="C63" s="305" t="s">
        <v>403</v>
      </c>
      <c r="D63" s="305"/>
      <c r="E63" s="306">
        <f>E64</f>
        <v>3000</v>
      </c>
      <c r="F63" s="306">
        <v>3000</v>
      </c>
      <c r="G63" s="306">
        <v>3000</v>
      </c>
    </row>
    <row r="64" spans="1:7" ht="20.25" customHeight="1">
      <c r="A64" s="313" t="s">
        <v>163</v>
      </c>
      <c r="B64" s="305" t="s">
        <v>488</v>
      </c>
      <c r="C64" s="305" t="s">
        <v>403</v>
      </c>
      <c r="D64" s="305" t="s">
        <v>161</v>
      </c>
      <c r="E64" s="306">
        <v>3000</v>
      </c>
      <c r="F64" s="306">
        <v>3000</v>
      </c>
      <c r="G64" s="306">
        <v>3000</v>
      </c>
    </row>
    <row r="65" spans="1:7" ht="27.75" customHeight="1">
      <c r="A65" s="314" t="s">
        <v>362</v>
      </c>
      <c r="B65" s="75" t="s">
        <v>234</v>
      </c>
      <c r="C65" s="75"/>
      <c r="D65" s="75"/>
      <c r="E65" s="86">
        <f>SUM(E67)</f>
        <v>434.3</v>
      </c>
      <c r="F65" s="86">
        <f>SUM(F67)</f>
        <v>464.7</v>
      </c>
      <c r="G65" s="86">
        <f>SUM(G67)</f>
        <v>497.2</v>
      </c>
    </row>
    <row r="66" spans="1:7" ht="30" customHeight="1">
      <c r="A66" s="57" t="s">
        <v>432</v>
      </c>
      <c r="B66" s="305" t="s">
        <v>234</v>
      </c>
      <c r="C66" s="305" t="s">
        <v>404</v>
      </c>
      <c r="D66" s="305"/>
      <c r="E66" s="306">
        <f t="shared" ref="E66:G67" si="15">E67</f>
        <v>434.3</v>
      </c>
      <c r="F66" s="306">
        <f t="shared" si="15"/>
        <v>464.7</v>
      </c>
      <c r="G66" s="306">
        <f t="shared" si="15"/>
        <v>497.2</v>
      </c>
    </row>
    <row r="67" spans="1:7" ht="39.75" customHeight="1">
      <c r="A67" s="313" t="s">
        <v>332</v>
      </c>
      <c r="B67" s="305" t="s">
        <v>234</v>
      </c>
      <c r="C67" s="305" t="s">
        <v>405</v>
      </c>
      <c r="D67" s="305"/>
      <c r="E67" s="306">
        <f t="shared" si="15"/>
        <v>434.3</v>
      </c>
      <c r="F67" s="306">
        <f t="shared" si="15"/>
        <v>464.7</v>
      </c>
      <c r="G67" s="306">
        <f t="shared" si="15"/>
        <v>497.2</v>
      </c>
    </row>
    <row r="68" spans="1:7" ht="33.75" customHeight="1">
      <c r="A68" s="304" t="s">
        <v>443</v>
      </c>
      <c r="B68" s="305" t="s">
        <v>234</v>
      </c>
      <c r="C68" s="305" t="s">
        <v>406</v>
      </c>
      <c r="D68" s="305"/>
      <c r="E68" s="306">
        <f>E69+E70</f>
        <v>434.3</v>
      </c>
      <c r="F68" s="306">
        <f>F69+F70</f>
        <v>464.7</v>
      </c>
      <c r="G68" s="306">
        <f>G69+G70</f>
        <v>497.2</v>
      </c>
    </row>
    <row r="69" spans="1:7" ht="33" customHeight="1">
      <c r="A69" s="304" t="s">
        <v>328</v>
      </c>
      <c r="B69" s="305" t="s">
        <v>234</v>
      </c>
      <c r="C69" s="305" t="s">
        <v>407</v>
      </c>
      <c r="D69" s="305" t="s">
        <v>327</v>
      </c>
      <c r="E69" s="306">
        <v>320</v>
      </c>
      <c r="F69" s="306">
        <v>320</v>
      </c>
      <c r="G69" s="306">
        <v>320</v>
      </c>
    </row>
    <row r="70" spans="1:7" ht="32.25" customHeight="1">
      <c r="A70" s="304" t="s">
        <v>324</v>
      </c>
      <c r="B70" s="305" t="s">
        <v>234</v>
      </c>
      <c r="C70" s="305" t="s">
        <v>407</v>
      </c>
      <c r="D70" s="305" t="s">
        <v>323</v>
      </c>
      <c r="E70" s="306">
        <v>114.3</v>
      </c>
      <c r="F70" s="306">
        <v>144.69999999999999</v>
      </c>
      <c r="G70" s="306">
        <v>177.2</v>
      </c>
    </row>
    <row r="71" spans="1:7" ht="20.25" customHeight="1">
      <c r="A71" s="314" t="s">
        <v>492</v>
      </c>
      <c r="B71" s="75" t="s">
        <v>493</v>
      </c>
      <c r="C71" s="75"/>
      <c r="D71" s="75"/>
      <c r="E71" s="86">
        <f>SUM(E72)</f>
        <v>3743.1</v>
      </c>
      <c r="F71" s="86">
        <f>SUM(F72)</f>
        <v>4116.1000000000004</v>
      </c>
      <c r="G71" s="86">
        <f>SUM(G72)</f>
        <v>4495.2</v>
      </c>
    </row>
    <row r="72" spans="1:7" ht="20.25" customHeight="1">
      <c r="A72" s="313" t="s">
        <v>20</v>
      </c>
      <c r="B72" s="305" t="s">
        <v>494</v>
      </c>
      <c r="C72" s="305" t="s">
        <v>526</v>
      </c>
      <c r="D72" s="305"/>
      <c r="E72" s="306">
        <f>E73+E76</f>
        <v>3743.1</v>
      </c>
      <c r="F72" s="306">
        <f>F73+F76</f>
        <v>4116.1000000000004</v>
      </c>
      <c r="G72" s="306">
        <f>G73+G76</f>
        <v>4495.2</v>
      </c>
    </row>
    <row r="73" spans="1:7" ht="21.75" customHeight="1">
      <c r="A73" s="313" t="s">
        <v>152</v>
      </c>
      <c r="B73" s="305" t="s">
        <v>494</v>
      </c>
      <c r="C73" s="305" t="s">
        <v>419</v>
      </c>
      <c r="D73" s="305"/>
      <c r="E73" s="306">
        <f t="shared" ref="E73:G74" si="16">E74</f>
        <v>2167</v>
      </c>
      <c r="F73" s="306">
        <f t="shared" si="16"/>
        <v>2347</v>
      </c>
      <c r="G73" s="306">
        <f t="shared" si="16"/>
        <v>2432</v>
      </c>
    </row>
    <row r="74" spans="1:7" ht="18.75" customHeight="1">
      <c r="A74" s="313" t="s">
        <v>337</v>
      </c>
      <c r="B74" s="305" t="s">
        <v>494</v>
      </c>
      <c r="C74" s="305" t="s">
        <v>527</v>
      </c>
      <c r="D74" s="305"/>
      <c r="E74" s="306">
        <f t="shared" si="16"/>
        <v>2167</v>
      </c>
      <c r="F74" s="306">
        <f t="shared" si="16"/>
        <v>2347</v>
      </c>
      <c r="G74" s="306">
        <f t="shared" si="16"/>
        <v>2432</v>
      </c>
    </row>
    <row r="75" spans="1:7" ht="19.5" customHeight="1">
      <c r="A75" s="313" t="s">
        <v>166</v>
      </c>
      <c r="B75" s="305" t="s">
        <v>494</v>
      </c>
      <c r="C75" s="305" t="s">
        <v>527</v>
      </c>
      <c r="D75" s="305" t="s">
        <v>167</v>
      </c>
      <c r="E75" s="306">
        <v>2167</v>
      </c>
      <c r="F75" s="306">
        <v>2347</v>
      </c>
      <c r="G75" s="306">
        <v>2432</v>
      </c>
    </row>
    <row r="76" spans="1:7" ht="25.5" customHeight="1">
      <c r="A76" s="313" t="s">
        <v>153</v>
      </c>
      <c r="B76" s="305" t="s">
        <v>494</v>
      </c>
      <c r="C76" s="305" t="s">
        <v>528</v>
      </c>
      <c r="D76" s="305"/>
      <c r="E76" s="306">
        <f t="shared" ref="E76:G77" si="17">E77</f>
        <v>1576.1</v>
      </c>
      <c r="F76" s="306">
        <f t="shared" si="17"/>
        <v>1769.1</v>
      </c>
      <c r="G76" s="306">
        <f t="shared" si="17"/>
        <v>2063.1999999999998</v>
      </c>
    </row>
    <row r="77" spans="1:7" ht="38.25" customHeight="1">
      <c r="A77" s="313" t="s">
        <v>337</v>
      </c>
      <c r="B77" s="305" t="s">
        <v>494</v>
      </c>
      <c r="C77" s="305" t="s">
        <v>529</v>
      </c>
      <c r="D77" s="305"/>
      <c r="E77" s="306">
        <f t="shared" si="17"/>
        <v>1576.1</v>
      </c>
      <c r="F77" s="306">
        <f t="shared" si="17"/>
        <v>1769.1</v>
      </c>
      <c r="G77" s="306">
        <f t="shared" si="17"/>
        <v>2063.1999999999998</v>
      </c>
    </row>
    <row r="78" spans="1:7" ht="19.5" customHeight="1">
      <c r="A78" s="313" t="s">
        <v>166</v>
      </c>
      <c r="B78" s="305" t="s">
        <v>494</v>
      </c>
      <c r="C78" s="305" t="s">
        <v>529</v>
      </c>
      <c r="D78" s="305" t="s">
        <v>167</v>
      </c>
      <c r="E78" s="315">
        <v>1576.1</v>
      </c>
      <c r="F78" s="315">
        <v>1769.1</v>
      </c>
      <c r="G78" s="315">
        <v>2063.1999999999998</v>
      </c>
    </row>
    <row r="79" spans="1:7" ht="43.5" customHeight="1">
      <c r="A79" s="314" t="s">
        <v>268</v>
      </c>
      <c r="B79" s="75" t="s">
        <v>269</v>
      </c>
      <c r="C79" s="75"/>
      <c r="D79" s="75"/>
      <c r="E79" s="86">
        <f>E80+E88</f>
        <v>8820</v>
      </c>
      <c r="F79" s="86">
        <f>F80+F88</f>
        <v>8740</v>
      </c>
      <c r="G79" s="86">
        <f>G80+G88</f>
        <v>8740</v>
      </c>
    </row>
    <row r="80" spans="1:7" ht="42.75" customHeight="1">
      <c r="A80" s="314" t="s">
        <v>255</v>
      </c>
      <c r="B80" s="75" t="s">
        <v>325</v>
      </c>
      <c r="C80" s="75"/>
      <c r="D80" s="75"/>
      <c r="E80" s="86">
        <f>E81</f>
        <v>8170</v>
      </c>
      <c r="F80" s="86">
        <f>SUM(F82)</f>
        <v>8090</v>
      </c>
      <c r="G80" s="86">
        <f>SUM(G82)</f>
        <v>8090</v>
      </c>
    </row>
    <row r="81" spans="1:7" ht="50.25" customHeight="1">
      <c r="A81" s="314" t="s">
        <v>1080</v>
      </c>
      <c r="B81" s="75" t="s">
        <v>325</v>
      </c>
      <c r="C81" s="75" t="s">
        <v>424</v>
      </c>
      <c r="D81" s="305"/>
      <c r="E81" s="306">
        <f>SUM(E83)</f>
        <v>8170</v>
      </c>
      <c r="F81" s="306">
        <f>SUM(F82)</f>
        <v>8090</v>
      </c>
      <c r="G81" s="306">
        <f>SUM(G82)</f>
        <v>8090</v>
      </c>
    </row>
    <row r="82" spans="1:7" ht="35.25" customHeight="1">
      <c r="A82" s="316" t="s">
        <v>565</v>
      </c>
      <c r="B82" s="305" t="s">
        <v>325</v>
      </c>
      <c r="C82" s="305" t="s">
        <v>572</v>
      </c>
      <c r="D82" s="305"/>
      <c r="E82" s="306">
        <f>E83</f>
        <v>8170</v>
      </c>
      <c r="F82" s="306">
        <f>SUM(F83)</f>
        <v>8090</v>
      </c>
      <c r="G82" s="306">
        <f>SUM(G83)</f>
        <v>8090</v>
      </c>
    </row>
    <row r="83" spans="1:7" ht="18" customHeight="1">
      <c r="A83" s="312" t="s">
        <v>303</v>
      </c>
      <c r="B83" s="305" t="s">
        <v>325</v>
      </c>
      <c r="C83" s="305" t="s">
        <v>573</v>
      </c>
      <c r="D83" s="305"/>
      <c r="E83" s="306">
        <f>SUM(E84:E87)</f>
        <v>8170</v>
      </c>
      <c r="F83" s="306">
        <f>SUM(F84:F87)</f>
        <v>8090</v>
      </c>
      <c r="G83" s="306">
        <f>SUM(G84:G87)</f>
        <v>8090</v>
      </c>
    </row>
    <row r="84" spans="1:7" ht="31.5" customHeight="1">
      <c r="A84" s="304" t="s">
        <v>251</v>
      </c>
      <c r="B84" s="305" t="s">
        <v>325</v>
      </c>
      <c r="C84" s="305" t="s">
        <v>573</v>
      </c>
      <c r="D84" s="305" t="s">
        <v>248</v>
      </c>
      <c r="E84" s="306">
        <v>6453</v>
      </c>
      <c r="F84" s="306">
        <v>6635</v>
      </c>
      <c r="G84" s="306">
        <v>6635</v>
      </c>
    </row>
    <row r="85" spans="1:7" ht="18" customHeight="1">
      <c r="A85" s="304" t="s">
        <v>324</v>
      </c>
      <c r="B85" s="317" t="s">
        <v>325</v>
      </c>
      <c r="C85" s="305" t="s">
        <v>573</v>
      </c>
      <c r="D85" s="317" t="s">
        <v>323</v>
      </c>
      <c r="E85" s="318">
        <v>1435</v>
      </c>
      <c r="F85" s="318">
        <v>1435</v>
      </c>
      <c r="G85" s="318">
        <v>1435</v>
      </c>
    </row>
    <row r="86" spans="1:7" ht="33.75" customHeight="1">
      <c r="A86" s="304" t="s">
        <v>324</v>
      </c>
      <c r="B86" s="317" t="s">
        <v>325</v>
      </c>
      <c r="C86" s="305" t="s">
        <v>573</v>
      </c>
      <c r="D86" s="317" t="s">
        <v>999</v>
      </c>
      <c r="E86" s="318">
        <v>262</v>
      </c>
      <c r="F86" s="318"/>
      <c r="G86" s="318"/>
    </row>
    <row r="87" spans="1:7" ht="20.25" customHeight="1">
      <c r="A87" s="304" t="s">
        <v>43</v>
      </c>
      <c r="B87" s="317" t="s">
        <v>325</v>
      </c>
      <c r="C87" s="305" t="s">
        <v>573</v>
      </c>
      <c r="D87" s="317" t="s">
        <v>339</v>
      </c>
      <c r="E87" s="318">
        <v>20</v>
      </c>
      <c r="F87" s="318">
        <v>20</v>
      </c>
      <c r="G87" s="318">
        <v>20</v>
      </c>
    </row>
    <row r="88" spans="1:7" ht="30" customHeight="1">
      <c r="A88" s="57" t="s">
        <v>717</v>
      </c>
      <c r="B88" s="319" t="s">
        <v>119</v>
      </c>
      <c r="C88" s="75" t="s">
        <v>718</v>
      </c>
      <c r="D88" s="317"/>
      <c r="E88" s="320">
        <f>SUM(E89,E93,E97,E101)</f>
        <v>650</v>
      </c>
      <c r="F88" s="320">
        <f>SUM(F89,F93,F97,F101)</f>
        <v>650</v>
      </c>
      <c r="G88" s="320">
        <f>SUM(G89,G93,G97,G101)</f>
        <v>650</v>
      </c>
    </row>
    <row r="89" spans="1:7" ht="51" customHeight="1">
      <c r="A89" s="321" t="s">
        <v>1081</v>
      </c>
      <c r="B89" s="75" t="s">
        <v>119</v>
      </c>
      <c r="C89" s="75" t="s">
        <v>408</v>
      </c>
      <c r="D89" s="75"/>
      <c r="E89" s="86">
        <f>SUM(E91)</f>
        <v>472</v>
      </c>
      <c r="F89" s="86">
        <f>SUM(F91)</f>
        <v>472</v>
      </c>
      <c r="G89" s="86">
        <f>SUM(G91)</f>
        <v>472</v>
      </c>
    </row>
    <row r="90" spans="1:7" ht="33.75" customHeight="1">
      <c r="A90" s="316" t="s">
        <v>562</v>
      </c>
      <c r="B90" s="305" t="s">
        <v>119</v>
      </c>
      <c r="C90" s="305" t="s">
        <v>574</v>
      </c>
      <c r="D90" s="75"/>
      <c r="E90" s="306">
        <f t="shared" ref="E90:G91" si="18">SUM(E91)</f>
        <v>472</v>
      </c>
      <c r="F90" s="306">
        <f t="shared" si="18"/>
        <v>472</v>
      </c>
      <c r="G90" s="306">
        <f t="shared" si="18"/>
        <v>472</v>
      </c>
    </row>
    <row r="91" spans="1:7" ht="54" customHeight="1">
      <c r="A91" s="316" t="s">
        <v>974</v>
      </c>
      <c r="B91" s="305" t="s">
        <v>119</v>
      </c>
      <c r="C91" s="305" t="s">
        <v>575</v>
      </c>
      <c r="D91" s="305"/>
      <c r="E91" s="306">
        <f t="shared" si="18"/>
        <v>472</v>
      </c>
      <c r="F91" s="306">
        <f t="shared" si="18"/>
        <v>472</v>
      </c>
      <c r="G91" s="306">
        <f t="shared" si="18"/>
        <v>472</v>
      </c>
    </row>
    <row r="92" spans="1:7" ht="29.25" customHeight="1">
      <c r="A92" s="304" t="s">
        <v>324</v>
      </c>
      <c r="B92" s="305" t="s">
        <v>119</v>
      </c>
      <c r="C92" s="305" t="s">
        <v>575</v>
      </c>
      <c r="D92" s="305" t="s">
        <v>323</v>
      </c>
      <c r="E92" s="306">
        <v>472</v>
      </c>
      <c r="F92" s="306">
        <v>472</v>
      </c>
      <c r="G92" s="306">
        <v>472</v>
      </c>
    </row>
    <row r="93" spans="1:7" ht="55.5" customHeight="1">
      <c r="A93" s="321" t="s">
        <v>1082</v>
      </c>
      <c r="B93" s="75" t="s">
        <v>119</v>
      </c>
      <c r="C93" s="75" t="s">
        <v>409</v>
      </c>
      <c r="D93" s="75"/>
      <c r="E93" s="86">
        <f>SUM(E95)</f>
        <v>55</v>
      </c>
      <c r="F93" s="86">
        <f>SUM(F95)</f>
        <v>55</v>
      </c>
      <c r="G93" s="86">
        <f>SUM(G95)</f>
        <v>55</v>
      </c>
    </row>
    <row r="94" spans="1:7" ht="32.25" customHeight="1">
      <c r="A94" s="316" t="s">
        <v>561</v>
      </c>
      <c r="B94" s="305" t="s">
        <v>119</v>
      </c>
      <c r="C94" s="305" t="s">
        <v>576</v>
      </c>
      <c r="D94" s="75"/>
      <c r="E94" s="306">
        <f t="shared" ref="E94:G95" si="19">SUM(E95)</f>
        <v>55</v>
      </c>
      <c r="F94" s="318">
        <f t="shared" si="19"/>
        <v>55</v>
      </c>
      <c r="G94" s="318">
        <f t="shared" si="19"/>
        <v>55</v>
      </c>
    </row>
    <row r="95" spans="1:7" ht="55.5" customHeight="1">
      <c r="A95" s="316" t="s">
        <v>919</v>
      </c>
      <c r="B95" s="305" t="s">
        <v>119</v>
      </c>
      <c r="C95" s="305" t="s">
        <v>577</v>
      </c>
      <c r="D95" s="305"/>
      <c r="E95" s="306">
        <f t="shared" si="19"/>
        <v>55</v>
      </c>
      <c r="F95" s="306">
        <f t="shared" si="19"/>
        <v>55</v>
      </c>
      <c r="G95" s="306">
        <f t="shared" si="19"/>
        <v>55</v>
      </c>
    </row>
    <row r="96" spans="1:7" ht="41.25" customHeight="1">
      <c r="A96" s="304" t="s">
        <v>324</v>
      </c>
      <c r="B96" s="305" t="s">
        <v>119</v>
      </c>
      <c r="C96" s="305" t="s">
        <v>577</v>
      </c>
      <c r="D96" s="305" t="s">
        <v>323</v>
      </c>
      <c r="E96" s="306">
        <v>55</v>
      </c>
      <c r="F96" s="306">
        <v>55</v>
      </c>
      <c r="G96" s="306">
        <v>55</v>
      </c>
    </row>
    <row r="97" spans="1:7" ht="56.25" customHeight="1">
      <c r="A97" s="321" t="s">
        <v>1070</v>
      </c>
      <c r="B97" s="75" t="s">
        <v>119</v>
      </c>
      <c r="C97" s="75" t="s">
        <v>410</v>
      </c>
      <c r="D97" s="75"/>
      <c r="E97" s="86">
        <f>SUM(E99)</f>
        <v>73</v>
      </c>
      <c r="F97" s="86">
        <f>SUM(F99)</f>
        <v>73</v>
      </c>
      <c r="G97" s="86">
        <f>SUM(G99)</f>
        <v>73</v>
      </c>
    </row>
    <row r="98" spans="1:7" ht="31.5" customHeight="1">
      <c r="A98" s="316" t="s">
        <v>563</v>
      </c>
      <c r="B98" s="305" t="s">
        <v>119</v>
      </c>
      <c r="C98" s="305" t="s">
        <v>634</v>
      </c>
      <c r="D98" s="75"/>
      <c r="E98" s="306">
        <f>SUM(E99)</f>
        <v>73</v>
      </c>
      <c r="F98" s="306">
        <f>SUM(F99)</f>
        <v>73</v>
      </c>
      <c r="G98" s="306">
        <f>SUM(G99)</f>
        <v>73</v>
      </c>
    </row>
    <row r="99" spans="1:7" ht="54" customHeight="1">
      <c r="A99" s="316" t="s">
        <v>918</v>
      </c>
      <c r="B99" s="305" t="s">
        <v>119</v>
      </c>
      <c r="C99" s="305" t="s">
        <v>629</v>
      </c>
      <c r="D99" s="305"/>
      <c r="E99" s="306">
        <f>SUM(E100)</f>
        <v>73</v>
      </c>
      <c r="F99" s="306">
        <f>F100</f>
        <v>73</v>
      </c>
      <c r="G99" s="306">
        <f>G100</f>
        <v>73</v>
      </c>
    </row>
    <row r="100" spans="1:7" ht="54.75" customHeight="1">
      <c r="A100" s="304" t="s">
        <v>324</v>
      </c>
      <c r="B100" s="305" t="s">
        <v>119</v>
      </c>
      <c r="C100" s="305" t="s">
        <v>629</v>
      </c>
      <c r="D100" s="305" t="s">
        <v>323</v>
      </c>
      <c r="E100" s="306">
        <v>73</v>
      </c>
      <c r="F100" s="306">
        <v>73</v>
      </c>
      <c r="G100" s="306">
        <v>73</v>
      </c>
    </row>
    <row r="101" spans="1:7" ht="45" customHeight="1">
      <c r="A101" s="321" t="s">
        <v>1005</v>
      </c>
      <c r="B101" s="75" t="s">
        <v>119</v>
      </c>
      <c r="C101" s="75" t="s">
        <v>411</v>
      </c>
      <c r="D101" s="75"/>
      <c r="E101" s="86">
        <f>SUM(E103)</f>
        <v>50</v>
      </c>
      <c r="F101" s="86">
        <f>SUM(F103)</f>
        <v>50</v>
      </c>
      <c r="G101" s="86">
        <f>SUM(G103)</f>
        <v>50</v>
      </c>
    </row>
    <row r="102" spans="1:7" ht="42.75" customHeight="1">
      <c r="A102" s="316" t="s">
        <v>564</v>
      </c>
      <c r="B102" s="305" t="s">
        <v>119</v>
      </c>
      <c r="C102" s="305" t="s">
        <v>578</v>
      </c>
      <c r="D102" s="75"/>
      <c r="E102" s="306">
        <f t="shared" ref="E102:G103" si="20">SUM(E103)</f>
        <v>50</v>
      </c>
      <c r="F102" s="306">
        <f t="shared" si="20"/>
        <v>50</v>
      </c>
      <c r="G102" s="306">
        <f t="shared" si="20"/>
        <v>50</v>
      </c>
    </row>
    <row r="103" spans="1:7" ht="36.75" customHeight="1">
      <c r="A103" s="316" t="s">
        <v>1074</v>
      </c>
      <c r="B103" s="305" t="s">
        <v>119</v>
      </c>
      <c r="C103" s="305" t="s">
        <v>579</v>
      </c>
      <c r="D103" s="305"/>
      <c r="E103" s="306">
        <f t="shared" si="20"/>
        <v>50</v>
      </c>
      <c r="F103" s="306">
        <f t="shared" si="20"/>
        <v>50</v>
      </c>
      <c r="G103" s="306">
        <f t="shared" si="20"/>
        <v>50</v>
      </c>
    </row>
    <row r="104" spans="1:7" ht="33" hidden="1" customHeight="1">
      <c r="A104" s="304" t="s">
        <v>324</v>
      </c>
      <c r="B104" s="305" t="s">
        <v>119</v>
      </c>
      <c r="C104" s="305" t="s">
        <v>579</v>
      </c>
      <c r="D104" s="305" t="s">
        <v>323</v>
      </c>
      <c r="E104" s="306">
        <v>50</v>
      </c>
      <c r="F104" s="306">
        <v>50</v>
      </c>
      <c r="G104" s="306">
        <v>50</v>
      </c>
    </row>
    <row r="105" spans="1:7" ht="21" customHeight="1">
      <c r="A105" s="57" t="s">
        <v>270</v>
      </c>
      <c r="B105" s="319" t="s">
        <v>271</v>
      </c>
      <c r="C105" s="319"/>
      <c r="D105" s="319"/>
      <c r="E105" s="320">
        <f>SUM(E108,E116,E124)+E106</f>
        <v>149161.70000000001</v>
      </c>
      <c r="F105" s="320">
        <f t="shared" ref="F105:G105" si="21">SUM(F108,F116,F124)+F106</f>
        <v>63100.800000000003</v>
      </c>
      <c r="G105" s="320">
        <f t="shared" si="21"/>
        <v>71808.800000000003</v>
      </c>
    </row>
    <row r="106" spans="1:7" ht="31.5" hidden="1" customHeight="1">
      <c r="A106" s="321" t="s">
        <v>902</v>
      </c>
      <c r="B106" s="75" t="s">
        <v>888</v>
      </c>
      <c r="C106" s="75"/>
      <c r="D106" s="319"/>
      <c r="E106" s="320">
        <f>E107</f>
        <v>0</v>
      </c>
      <c r="F106" s="306">
        <v>0</v>
      </c>
      <c r="G106" s="306">
        <v>0</v>
      </c>
    </row>
    <row r="107" spans="1:7" ht="34.5" hidden="1" customHeight="1">
      <c r="A107" s="304" t="s">
        <v>324</v>
      </c>
      <c r="B107" s="305" t="s">
        <v>888</v>
      </c>
      <c r="C107" s="305" t="s">
        <v>901</v>
      </c>
      <c r="D107" s="317" t="s">
        <v>323</v>
      </c>
      <c r="E107" s="318">
        <v>0</v>
      </c>
      <c r="F107" s="306">
        <v>0</v>
      </c>
      <c r="G107" s="306">
        <v>0</v>
      </c>
    </row>
    <row r="108" spans="1:7" ht="23.25" customHeight="1">
      <c r="A108" s="57" t="s">
        <v>436</v>
      </c>
      <c r="B108" s="75" t="s">
        <v>515</v>
      </c>
      <c r="C108" s="75"/>
      <c r="D108" s="319"/>
      <c r="E108" s="320">
        <f t="shared" ref="E108:G109" si="22">SUM(E109)</f>
        <v>7224</v>
      </c>
      <c r="F108" s="320">
        <f t="shared" si="22"/>
        <v>7189</v>
      </c>
      <c r="G108" s="320">
        <f t="shared" si="22"/>
        <v>7189</v>
      </c>
    </row>
    <row r="109" spans="1:7" ht="25.5" customHeight="1">
      <c r="A109" s="57" t="s">
        <v>433</v>
      </c>
      <c r="B109" s="75" t="s">
        <v>515</v>
      </c>
      <c r="C109" s="75" t="s">
        <v>391</v>
      </c>
      <c r="D109" s="75"/>
      <c r="E109" s="86">
        <f t="shared" si="22"/>
        <v>7224</v>
      </c>
      <c r="F109" s="86">
        <f t="shared" si="22"/>
        <v>7189</v>
      </c>
      <c r="G109" s="86">
        <f t="shared" si="22"/>
        <v>7189</v>
      </c>
    </row>
    <row r="110" spans="1:7" ht="30.75" customHeight="1">
      <c r="A110" s="304" t="s">
        <v>246</v>
      </c>
      <c r="B110" s="305" t="s">
        <v>515</v>
      </c>
      <c r="C110" s="305" t="s">
        <v>420</v>
      </c>
      <c r="D110" s="305"/>
      <c r="E110" s="306">
        <f>SUM(E111,E113)</f>
        <v>7224</v>
      </c>
      <c r="F110" s="306">
        <f>SUM(F111,F113)</f>
        <v>7189</v>
      </c>
      <c r="G110" s="306">
        <f>SUM(G111,G113)</f>
        <v>7189</v>
      </c>
    </row>
    <row r="111" spans="1:7" ht="29.25" customHeight="1">
      <c r="A111" s="304" t="s">
        <v>326</v>
      </c>
      <c r="B111" s="305" t="s">
        <v>515</v>
      </c>
      <c r="C111" s="305" t="s">
        <v>421</v>
      </c>
      <c r="D111" s="305"/>
      <c r="E111" s="306">
        <f>SUM(E112)</f>
        <v>6114</v>
      </c>
      <c r="F111" s="306">
        <f>SUM(F112)</f>
        <v>6114</v>
      </c>
      <c r="G111" s="306">
        <f>SUM(G112)</f>
        <v>6114</v>
      </c>
    </row>
    <row r="112" spans="1:7" ht="28.5" customHeight="1">
      <c r="A112" s="304" t="s">
        <v>328</v>
      </c>
      <c r="B112" s="305" t="s">
        <v>515</v>
      </c>
      <c r="C112" s="305" t="s">
        <v>421</v>
      </c>
      <c r="D112" s="305" t="s">
        <v>327</v>
      </c>
      <c r="E112" s="306">
        <v>6114</v>
      </c>
      <c r="F112" s="306">
        <v>6114</v>
      </c>
      <c r="G112" s="306">
        <v>6114</v>
      </c>
    </row>
    <row r="113" spans="1:7" ht="32.25" customHeight="1">
      <c r="A113" s="304" t="s">
        <v>329</v>
      </c>
      <c r="B113" s="305" t="s">
        <v>515</v>
      </c>
      <c r="C113" s="305" t="s">
        <v>422</v>
      </c>
      <c r="D113" s="305"/>
      <c r="E113" s="306">
        <f>SUM(E114:E115)</f>
        <v>1110</v>
      </c>
      <c r="F113" s="306">
        <f>SUM(F114:F115)</f>
        <v>1075</v>
      </c>
      <c r="G113" s="306">
        <f>SUM(G114:G115)</f>
        <v>1075</v>
      </c>
    </row>
    <row r="114" spans="1:7" ht="33.75" customHeight="1">
      <c r="A114" s="304" t="s">
        <v>324</v>
      </c>
      <c r="B114" s="305" t="s">
        <v>515</v>
      </c>
      <c r="C114" s="305" t="s">
        <v>422</v>
      </c>
      <c r="D114" s="305" t="s">
        <v>323</v>
      </c>
      <c r="E114" s="306">
        <v>1100</v>
      </c>
      <c r="F114" s="306">
        <v>1065</v>
      </c>
      <c r="G114" s="306">
        <v>1065</v>
      </c>
    </row>
    <row r="115" spans="1:7" ht="33" customHeight="1">
      <c r="A115" s="304" t="s">
        <v>43</v>
      </c>
      <c r="B115" s="305" t="s">
        <v>515</v>
      </c>
      <c r="C115" s="305" t="s">
        <v>422</v>
      </c>
      <c r="D115" s="305" t="s">
        <v>339</v>
      </c>
      <c r="E115" s="306">
        <v>10</v>
      </c>
      <c r="F115" s="306">
        <v>10</v>
      </c>
      <c r="G115" s="306">
        <v>10</v>
      </c>
    </row>
    <row r="116" spans="1:7" ht="21" customHeight="1">
      <c r="A116" s="57" t="s">
        <v>210</v>
      </c>
      <c r="B116" s="75" t="s">
        <v>211</v>
      </c>
      <c r="C116" s="75"/>
      <c r="D116" s="75"/>
      <c r="E116" s="86">
        <f>SUM(E117)</f>
        <v>136987.70000000001</v>
      </c>
      <c r="F116" s="86">
        <f t="shared" ref="F116:G116" si="23">SUM(F117)</f>
        <v>50961.8</v>
      </c>
      <c r="G116" s="86">
        <f t="shared" si="23"/>
        <v>59669.8</v>
      </c>
    </row>
    <row r="117" spans="1:7" ht="39.75" customHeight="1">
      <c r="A117" s="57" t="s">
        <v>1044</v>
      </c>
      <c r="B117" s="75" t="s">
        <v>211</v>
      </c>
      <c r="C117" s="75" t="s">
        <v>425</v>
      </c>
      <c r="D117" s="75"/>
      <c r="E117" s="86">
        <f>E118+E123</f>
        <v>136987.70000000001</v>
      </c>
      <c r="F117" s="86">
        <f t="shared" ref="F117:G117" si="24">F118+F123</f>
        <v>50961.8</v>
      </c>
      <c r="G117" s="86">
        <f t="shared" si="24"/>
        <v>59669.8</v>
      </c>
    </row>
    <row r="118" spans="1:7" ht="31.5" customHeight="1">
      <c r="A118" s="316" t="s">
        <v>701</v>
      </c>
      <c r="B118" s="305" t="s">
        <v>211</v>
      </c>
      <c r="C118" s="305" t="s">
        <v>582</v>
      </c>
      <c r="D118" s="75"/>
      <c r="E118" s="306">
        <f>E119+E121</f>
        <v>23770</v>
      </c>
      <c r="F118" s="306">
        <f>F119+F121</f>
        <v>24978</v>
      </c>
      <c r="G118" s="306">
        <f>G119+G121</f>
        <v>33686</v>
      </c>
    </row>
    <row r="119" spans="1:7" ht="21.75" customHeight="1">
      <c r="A119" s="316" t="s">
        <v>581</v>
      </c>
      <c r="B119" s="305" t="s">
        <v>211</v>
      </c>
      <c r="C119" s="305" t="s">
        <v>583</v>
      </c>
      <c r="D119" s="305"/>
      <c r="E119" s="306">
        <f>SUM(E120)</f>
        <v>20270</v>
      </c>
      <c r="F119" s="306">
        <f>SUM(F120)</f>
        <v>22478</v>
      </c>
      <c r="G119" s="306">
        <f>SUM(G120)</f>
        <v>31186</v>
      </c>
    </row>
    <row r="120" spans="1:7" ht="35.25" customHeight="1">
      <c r="A120" s="304" t="s">
        <v>324</v>
      </c>
      <c r="B120" s="305" t="s">
        <v>211</v>
      </c>
      <c r="C120" s="305" t="s">
        <v>583</v>
      </c>
      <c r="D120" s="305" t="s">
        <v>323</v>
      </c>
      <c r="E120" s="306">
        <v>20270</v>
      </c>
      <c r="F120" s="306">
        <v>22478</v>
      </c>
      <c r="G120" s="306">
        <v>31186</v>
      </c>
    </row>
    <row r="121" spans="1:7" ht="23.25" customHeight="1">
      <c r="A121" s="304" t="s">
        <v>19</v>
      </c>
      <c r="B121" s="305" t="s">
        <v>211</v>
      </c>
      <c r="C121" s="305" t="s">
        <v>632</v>
      </c>
      <c r="D121" s="305"/>
      <c r="E121" s="306">
        <f>E122</f>
        <v>3500</v>
      </c>
      <c r="F121" s="306">
        <f>F122</f>
        <v>2500</v>
      </c>
      <c r="G121" s="306">
        <f>G122</f>
        <v>2500</v>
      </c>
    </row>
    <row r="122" spans="1:7" ht="31.5" customHeight="1">
      <c r="A122" s="304" t="s">
        <v>324</v>
      </c>
      <c r="B122" s="305" t="s">
        <v>211</v>
      </c>
      <c r="C122" s="305" t="s">
        <v>632</v>
      </c>
      <c r="D122" s="305" t="s">
        <v>323</v>
      </c>
      <c r="E122" s="306">
        <v>3500</v>
      </c>
      <c r="F122" s="306">
        <v>2500</v>
      </c>
      <c r="G122" s="306">
        <v>2500</v>
      </c>
    </row>
    <row r="123" spans="1:7" ht="44.25" customHeight="1">
      <c r="A123" s="304" t="s">
        <v>761</v>
      </c>
      <c r="B123" s="307" t="s">
        <v>211</v>
      </c>
      <c r="C123" s="305" t="s">
        <v>762</v>
      </c>
      <c r="D123" s="305" t="s">
        <v>323</v>
      </c>
      <c r="E123" s="306">
        <v>113217.7</v>
      </c>
      <c r="F123" s="306">
        <v>25983.8</v>
      </c>
      <c r="G123" s="306">
        <v>25983.8</v>
      </c>
    </row>
    <row r="124" spans="1:7" ht="24" customHeight="1">
      <c r="A124" s="321" t="s">
        <v>113</v>
      </c>
      <c r="B124" s="75" t="s">
        <v>490</v>
      </c>
      <c r="C124" s="75"/>
      <c r="D124" s="75"/>
      <c r="E124" s="86">
        <f>E129+E133+E137+E140+E145+E128</f>
        <v>4950</v>
      </c>
      <c r="F124" s="86">
        <f t="shared" ref="F124:G124" si="25">F129+F133+F137+F140+F145+F128</f>
        <v>4950</v>
      </c>
      <c r="G124" s="86">
        <f t="shared" si="25"/>
        <v>4950</v>
      </c>
    </row>
    <row r="125" spans="1:7" ht="37.5" hidden="1" customHeight="1">
      <c r="A125" s="321" t="s">
        <v>912</v>
      </c>
      <c r="B125" s="164" t="s">
        <v>490</v>
      </c>
      <c r="C125" s="76" t="s">
        <v>585</v>
      </c>
      <c r="D125" s="75"/>
      <c r="E125" s="86"/>
      <c r="F125" s="86"/>
      <c r="G125" s="86"/>
    </row>
    <row r="126" spans="1:7" ht="25.5" hidden="1" customHeight="1">
      <c r="A126" s="304" t="s">
        <v>567</v>
      </c>
      <c r="B126" s="164" t="s">
        <v>490</v>
      </c>
      <c r="C126" s="76" t="s">
        <v>585</v>
      </c>
      <c r="D126" s="75"/>
      <c r="E126" s="306"/>
      <c r="F126" s="306"/>
      <c r="G126" s="306"/>
    </row>
    <row r="127" spans="1:7" ht="30" hidden="1" customHeight="1">
      <c r="A127" s="310" t="s">
        <v>358</v>
      </c>
      <c r="B127" s="164" t="s">
        <v>490</v>
      </c>
      <c r="C127" s="76" t="s">
        <v>585</v>
      </c>
      <c r="D127" s="305"/>
      <c r="E127" s="306"/>
      <c r="F127" s="306"/>
      <c r="G127" s="306"/>
    </row>
    <row r="128" spans="1:7" ht="30" hidden="1" customHeight="1">
      <c r="A128" s="310" t="s">
        <v>324</v>
      </c>
      <c r="B128" s="164" t="s">
        <v>490</v>
      </c>
      <c r="C128" s="76" t="s">
        <v>585</v>
      </c>
      <c r="D128" s="305" t="s">
        <v>323</v>
      </c>
      <c r="E128" s="306"/>
      <c r="F128" s="306"/>
      <c r="G128" s="306"/>
    </row>
    <row r="129" spans="1:7" ht="51.75" customHeight="1">
      <c r="A129" s="321" t="s">
        <v>1048</v>
      </c>
      <c r="B129" s="75" t="s">
        <v>490</v>
      </c>
      <c r="C129" s="75" t="s">
        <v>412</v>
      </c>
      <c r="D129" s="75"/>
      <c r="E129" s="86">
        <f t="shared" ref="E129:G131" si="26">SUM(E130)</f>
        <v>1000</v>
      </c>
      <c r="F129" s="86">
        <f t="shared" si="26"/>
        <v>1000</v>
      </c>
      <c r="G129" s="86">
        <f t="shared" si="26"/>
        <v>1000</v>
      </c>
    </row>
    <row r="130" spans="1:7" ht="31.5" customHeight="1">
      <c r="A130" s="304" t="s">
        <v>586</v>
      </c>
      <c r="B130" s="305" t="s">
        <v>490</v>
      </c>
      <c r="C130" s="305" t="s">
        <v>587</v>
      </c>
      <c r="D130" s="75"/>
      <c r="E130" s="306">
        <f t="shared" si="26"/>
        <v>1000</v>
      </c>
      <c r="F130" s="306">
        <f t="shared" si="26"/>
        <v>1000</v>
      </c>
      <c r="G130" s="306">
        <f t="shared" si="26"/>
        <v>1000</v>
      </c>
    </row>
    <row r="131" spans="1:7" ht="42" customHeight="1">
      <c r="A131" s="310" t="s">
        <v>8</v>
      </c>
      <c r="B131" s="305" t="s">
        <v>490</v>
      </c>
      <c r="C131" s="305" t="s">
        <v>588</v>
      </c>
      <c r="D131" s="305"/>
      <c r="E131" s="306">
        <f t="shared" si="26"/>
        <v>1000</v>
      </c>
      <c r="F131" s="306">
        <f t="shared" si="26"/>
        <v>1000</v>
      </c>
      <c r="G131" s="306">
        <f t="shared" si="26"/>
        <v>1000</v>
      </c>
    </row>
    <row r="132" spans="1:7" ht="42" customHeight="1">
      <c r="A132" s="312" t="s">
        <v>157</v>
      </c>
      <c r="B132" s="305" t="s">
        <v>490</v>
      </c>
      <c r="C132" s="305" t="s">
        <v>588</v>
      </c>
      <c r="D132" s="305" t="s">
        <v>323</v>
      </c>
      <c r="E132" s="306">
        <v>1000</v>
      </c>
      <c r="F132" s="306">
        <v>1000</v>
      </c>
      <c r="G132" s="306">
        <v>1000</v>
      </c>
    </row>
    <row r="133" spans="1:7" ht="42" customHeight="1">
      <c r="A133" s="314" t="s">
        <v>1047</v>
      </c>
      <c r="B133" s="75" t="s">
        <v>490</v>
      </c>
      <c r="C133" s="75" t="s">
        <v>413</v>
      </c>
      <c r="D133" s="322"/>
      <c r="E133" s="323">
        <f>SUM(E135)</f>
        <v>850</v>
      </c>
      <c r="F133" s="323">
        <f>SUM(F135)</f>
        <v>850</v>
      </c>
      <c r="G133" s="323">
        <f>SUM(G135)</f>
        <v>850</v>
      </c>
    </row>
    <row r="134" spans="1:7" ht="47.25" customHeight="1">
      <c r="A134" s="304" t="s">
        <v>566</v>
      </c>
      <c r="B134" s="305" t="s">
        <v>490</v>
      </c>
      <c r="C134" s="305" t="s">
        <v>589</v>
      </c>
      <c r="D134" s="322"/>
      <c r="E134" s="87">
        <f t="shared" ref="E134:G135" si="27">SUM(E135)</f>
        <v>850</v>
      </c>
      <c r="F134" s="87">
        <f t="shared" si="27"/>
        <v>850</v>
      </c>
      <c r="G134" s="87">
        <f t="shared" si="27"/>
        <v>850</v>
      </c>
    </row>
    <row r="135" spans="1:7" ht="43.5" customHeight="1">
      <c r="A135" s="313" t="s">
        <v>1083</v>
      </c>
      <c r="B135" s="305" t="s">
        <v>490</v>
      </c>
      <c r="C135" s="305" t="s">
        <v>590</v>
      </c>
      <c r="D135" s="324"/>
      <c r="E135" s="87">
        <f t="shared" si="27"/>
        <v>850</v>
      </c>
      <c r="F135" s="87">
        <f t="shared" si="27"/>
        <v>850</v>
      </c>
      <c r="G135" s="87">
        <f t="shared" si="27"/>
        <v>850</v>
      </c>
    </row>
    <row r="136" spans="1:7" ht="42.75" customHeight="1">
      <c r="A136" s="312" t="s">
        <v>157</v>
      </c>
      <c r="B136" s="305" t="s">
        <v>490</v>
      </c>
      <c r="C136" s="305" t="s">
        <v>590</v>
      </c>
      <c r="D136" s="305" t="s">
        <v>323</v>
      </c>
      <c r="E136" s="306">
        <v>850</v>
      </c>
      <c r="F136" s="306">
        <v>850</v>
      </c>
      <c r="G136" s="306">
        <v>850</v>
      </c>
    </row>
    <row r="137" spans="1:7" ht="52.5" customHeight="1">
      <c r="A137" s="311" t="s">
        <v>1075</v>
      </c>
      <c r="B137" s="74" t="s">
        <v>490</v>
      </c>
      <c r="C137" s="75" t="s">
        <v>697</v>
      </c>
      <c r="D137" s="75"/>
      <c r="E137" s="86">
        <f>SUM(E138)</f>
        <v>100</v>
      </c>
      <c r="F137" s="86">
        <f t="shared" ref="F137:G138" si="28">SUM(F138)</f>
        <v>100</v>
      </c>
      <c r="G137" s="86">
        <f t="shared" si="28"/>
        <v>100</v>
      </c>
    </row>
    <row r="138" spans="1:7" ht="36.75" customHeight="1">
      <c r="A138" s="312" t="s">
        <v>700</v>
      </c>
      <c r="B138" s="307" t="s">
        <v>490</v>
      </c>
      <c r="C138" s="305" t="s">
        <v>697</v>
      </c>
      <c r="D138" s="305"/>
      <c r="E138" s="306">
        <f>SUM(E139)</f>
        <v>100</v>
      </c>
      <c r="F138" s="306">
        <f t="shared" si="28"/>
        <v>100</v>
      </c>
      <c r="G138" s="306">
        <f t="shared" si="28"/>
        <v>100</v>
      </c>
    </row>
    <row r="139" spans="1:7" ht="44.25" customHeight="1">
      <c r="A139" s="310" t="s">
        <v>324</v>
      </c>
      <c r="B139" s="307" t="s">
        <v>490</v>
      </c>
      <c r="C139" s="305" t="s">
        <v>697</v>
      </c>
      <c r="D139" s="305" t="s">
        <v>323</v>
      </c>
      <c r="E139" s="306">
        <v>100</v>
      </c>
      <c r="F139" s="306">
        <v>100</v>
      </c>
      <c r="G139" s="306">
        <v>100</v>
      </c>
    </row>
    <row r="140" spans="1:7" ht="30" customHeight="1">
      <c r="A140" s="321" t="s">
        <v>113</v>
      </c>
      <c r="B140" s="74" t="s">
        <v>490</v>
      </c>
      <c r="C140" s="75"/>
      <c r="D140" s="75"/>
      <c r="E140" s="86">
        <f t="shared" ref="E140:G143" si="29">E141</f>
        <v>2000</v>
      </c>
      <c r="F140" s="86">
        <f t="shared" si="29"/>
        <v>2000</v>
      </c>
      <c r="G140" s="86">
        <f t="shared" si="29"/>
        <v>2000</v>
      </c>
    </row>
    <row r="141" spans="1:7" ht="54.75" customHeight="1">
      <c r="A141" s="321" t="s">
        <v>1096</v>
      </c>
      <c r="B141" s="74" t="s">
        <v>490</v>
      </c>
      <c r="C141" s="75" t="s">
        <v>423</v>
      </c>
      <c r="D141" s="75"/>
      <c r="E141" s="86">
        <f t="shared" si="29"/>
        <v>2000</v>
      </c>
      <c r="F141" s="86">
        <f t="shared" si="29"/>
        <v>2000</v>
      </c>
      <c r="G141" s="86">
        <f t="shared" si="29"/>
        <v>2000</v>
      </c>
    </row>
    <row r="142" spans="1:7" ht="31.5" customHeight="1">
      <c r="A142" s="304" t="s">
        <v>567</v>
      </c>
      <c r="B142" s="307" t="s">
        <v>490</v>
      </c>
      <c r="C142" s="305" t="s">
        <v>584</v>
      </c>
      <c r="D142" s="305"/>
      <c r="E142" s="306">
        <f t="shared" si="29"/>
        <v>2000</v>
      </c>
      <c r="F142" s="306">
        <f t="shared" si="29"/>
        <v>2000</v>
      </c>
      <c r="G142" s="306">
        <f t="shared" si="29"/>
        <v>2000</v>
      </c>
    </row>
    <row r="143" spans="1:7" ht="37.5" customHeight="1">
      <c r="A143" s="310" t="s">
        <v>358</v>
      </c>
      <c r="B143" s="307" t="s">
        <v>490</v>
      </c>
      <c r="C143" s="305" t="s">
        <v>585</v>
      </c>
      <c r="D143" s="305"/>
      <c r="E143" s="306">
        <f t="shared" si="29"/>
        <v>2000</v>
      </c>
      <c r="F143" s="306">
        <f t="shared" si="29"/>
        <v>2000</v>
      </c>
      <c r="G143" s="306">
        <f t="shared" si="29"/>
        <v>2000</v>
      </c>
    </row>
    <row r="144" spans="1:7" ht="30.75" customHeight="1">
      <c r="A144" s="310" t="s">
        <v>324</v>
      </c>
      <c r="B144" s="307" t="s">
        <v>490</v>
      </c>
      <c r="C144" s="305" t="s">
        <v>585</v>
      </c>
      <c r="D144" s="305" t="s">
        <v>323</v>
      </c>
      <c r="E144" s="306">
        <v>2000</v>
      </c>
      <c r="F144" s="306">
        <v>2000</v>
      </c>
      <c r="G144" s="306">
        <v>2000</v>
      </c>
    </row>
    <row r="145" spans="1:7" ht="57.75" customHeight="1">
      <c r="A145" s="321" t="s">
        <v>1096</v>
      </c>
      <c r="B145" s="74" t="s">
        <v>490</v>
      </c>
      <c r="C145" s="75" t="s">
        <v>423</v>
      </c>
      <c r="D145" s="305"/>
      <c r="E145" s="325">
        <f t="shared" ref="E145:G147" si="30">E146</f>
        <v>1000</v>
      </c>
      <c r="F145" s="325">
        <f t="shared" si="30"/>
        <v>1000</v>
      </c>
      <c r="G145" s="325">
        <f t="shared" si="30"/>
        <v>1000</v>
      </c>
    </row>
    <row r="146" spans="1:7" ht="30" customHeight="1">
      <c r="A146" s="57" t="s">
        <v>567</v>
      </c>
      <c r="B146" s="74" t="s">
        <v>490</v>
      </c>
      <c r="C146" s="75" t="s">
        <v>914</v>
      </c>
      <c r="D146" s="75"/>
      <c r="E146" s="325">
        <f t="shared" si="30"/>
        <v>1000</v>
      </c>
      <c r="F146" s="325">
        <f t="shared" si="30"/>
        <v>1000</v>
      </c>
      <c r="G146" s="325">
        <f t="shared" si="30"/>
        <v>1000</v>
      </c>
    </row>
    <row r="147" spans="1:7" ht="23.25" customHeight="1">
      <c r="A147" s="310" t="s">
        <v>913</v>
      </c>
      <c r="B147" s="307" t="s">
        <v>490</v>
      </c>
      <c r="C147" s="305" t="s">
        <v>915</v>
      </c>
      <c r="D147" s="305"/>
      <c r="E147" s="326">
        <f t="shared" si="30"/>
        <v>1000</v>
      </c>
      <c r="F147" s="326">
        <f t="shared" si="30"/>
        <v>1000</v>
      </c>
      <c r="G147" s="326">
        <f t="shared" si="30"/>
        <v>1000</v>
      </c>
    </row>
    <row r="148" spans="1:7" ht="39.75" customHeight="1">
      <c r="A148" s="310" t="s">
        <v>324</v>
      </c>
      <c r="B148" s="307" t="s">
        <v>490</v>
      </c>
      <c r="C148" s="305" t="s">
        <v>915</v>
      </c>
      <c r="D148" s="305" t="s">
        <v>323</v>
      </c>
      <c r="E148" s="306">
        <v>1000</v>
      </c>
      <c r="F148" s="306">
        <v>1000</v>
      </c>
      <c r="G148" s="306">
        <v>1000</v>
      </c>
    </row>
    <row r="149" spans="1:7" ht="23.25" customHeight="1">
      <c r="A149" s="57" t="s">
        <v>516</v>
      </c>
      <c r="B149" s="75" t="s">
        <v>517</v>
      </c>
      <c r="C149" s="75"/>
      <c r="D149" s="75"/>
      <c r="E149" s="86">
        <f>E150+E157+E169</f>
        <v>103503.8</v>
      </c>
      <c r="F149" s="86">
        <f t="shared" ref="F149:G149" si="31">F150+F157+F169</f>
        <v>21000</v>
      </c>
      <c r="G149" s="86">
        <f t="shared" si="31"/>
        <v>21000</v>
      </c>
    </row>
    <row r="150" spans="1:7" ht="25.5" hidden="1" customHeight="1">
      <c r="A150" s="57" t="s">
        <v>146</v>
      </c>
      <c r="B150" s="75" t="s">
        <v>145</v>
      </c>
      <c r="C150" s="75"/>
      <c r="D150" s="75"/>
      <c r="E150" s="86">
        <f>E151</f>
        <v>0</v>
      </c>
      <c r="F150" s="86">
        <f t="shared" ref="F150:G150" si="32">F151</f>
        <v>0</v>
      </c>
      <c r="G150" s="86">
        <f t="shared" si="32"/>
        <v>0</v>
      </c>
    </row>
    <row r="151" spans="1:7" ht="39.75" hidden="1" customHeight="1">
      <c r="A151" s="57" t="s">
        <v>675</v>
      </c>
      <c r="B151" s="75" t="s">
        <v>145</v>
      </c>
      <c r="C151" s="75" t="s">
        <v>676</v>
      </c>
      <c r="D151" s="305"/>
      <c r="E151" s="86">
        <f>E152+E155</f>
        <v>0</v>
      </c>
      <c r="F151" s="86">
        <f t="shared" ref="F151:G151" si="33">F152+F155</f>
        <v>0</v>
      </c>
      <c r="G151" s="86">
        <f t="shared" si="33"/>
        <v>0</v>
      </c>
    </row>
    <row r="152" spans="1:7" ht="43.5" hidden="1" customHeight="1">
      <c r="A152" s="304" t="s">
        <v>677</v>
      </c>
      <c r="B152" s="305" t="s">
        <v>145</v>
      </c>
      <c r="C152" s="305" t="s">
        <v>678</v>
      </c>
      <c r="D152" s="305"/>
      <c r="E152" s="306">
        <f>E154</f>
        <v>0</v>
      </c>
      <c r="F152" s="306"/>
      <c r="G152" s="306"/>
    </row>
    <row r="153" spans="1:7" ht="25.5" hidden="1" customHeight="1">
      <c r="A153" s="312" t="s">
        <v>679</v>
      </c>
      <c r="B153" s="305" t="s">
        <v>145</v>
      </c>
      <c r="C153" s="305" t="s">
        <v>680</v>
      </c>
      <c r="D153" s="305"/>
      <c r="E153" s="306"/>
      <c r="F153" s="306"/>
      <c r="G153" s="306"/>
    </row>
    <row r="154" spans="1:7" ht="43.5" hidden="1" customHeight="1">
      <c r="A154" s="304" t="s">
        <v>723</v>
      </c>
      <c r="B154" s="305" t="s">
        <v>145</v>
      </c>
      <c r="C154" s="305" t="s">
        <v>680</v>
      </c>
      <c r="D154" s="305" t="s">
        <v>759</v>
      </c>
      <c r="E154" s="306"/>
      <c r="F154" s="306"/>
      <c r="G154" s="306"/>
    </row>
    <row r="155" spans="1:7" ht="21.75" hidden="1" customHeight="1">
      <c r="A155" s="310" t="s">
        <v>946</v>
      </c>
      <c r="B155" s="327" t="s">
        <v>947</v>
      </c>
      <c r="C155" s="305" t="s">
        <v>948</v>
      </c>
      <c r="D155" s="305"/>
      <c r="E155" s="306"/>
      <c r="F155" s="306"/>
      <c r="G155" s="306"/>
    </row>
    <row r="156" spans="1:7" ht="54" hidden="1" customHeight="1">
      <c r="A156" s="310" t="s">
        <v>324</v>
      </c>
      <c r="B156" s="327" t="s">
        <v>947</v>
      </c>
      <c r="C156" s="305" t="s">
        <v>948</v>
      </c>
      <c r="D156" s="305" t="s">
        <v>759</v>
      </c>
      <c r="E156" s="306"/>
      <c r="F156" s="306"/>
      <c r="G156" s="306"/>
    </row>
    <row r="157" spans="1:7" ht="25.5" hidden="1" customHeight="1">
      <c r="A157" s="57" t="s">
        <v>456</v>
      </c>
      <c r="B157" s="75" t="s">
        <v>518</v>
      </c>
      <c r="C157" s="75"/>
      <c r="D157" s="75"/>
      <c r="E157" s="86">
        <f>SUM(E158)</f>
        <v>17200</v>
      </c>
      <c r="F157" s="86">
        <f>SUM(F158)</f>
        <v>17200</v>
      </c>
      <c r="G157" s="86">
        <f>SUM(G158)</f>
        <v>17200</v>
      </c>
    </row>
    <row r="158" spans="1:7" ht="57" hidden="1" customHeight="1">
      <c r="A158" s="57" t="s">
        <v>975</v>
      </c>
      <c r="B158" s="75" t="s">
        <v>518</v>
      </c>
      <c r="C158" s="75" t="s">
        <v>427</v>
      </c>
      <c r="D158" s="75"/>
      <c r="E158" s="86">
        <f t="shared" ref="E158:G160" si="34">E159</f>
        <v>17200</v>
      </c>
      <c r="F158" s="86">
        <f t="shared" si="34"/>
        <v>17200</v>
      </c>
      <c r="G158" s="86">
        <f t="shared" si="34"/>
        <v>17200</v>
      </c>
    </row>
    <row r="159" spans="1:7" ht="30" customHeight="1">
      <c r="A159" s="57" t="s">
        <v>456</v>
      </c>
      <c r="B159" s="75" t="s">
        <v>518</v>
      </c>
      <c r="C159" s="75"/>
      <c r="D159" s="75"/>
      <c r="E159" s="86">
        <f t="shared" si="34"/>
        <v>17200</v>
      </c>
      <c r="F159" s="86">
        <f t="shared" si="34"/>
        <v>17200</v>
      </c>
      <c r="G159" s="86">
        <f t="shared" si="34"/>
        <v>17200</v>
      </c>
    </row>
    <row r="160" spans="1:7" ht="54" customHeight="1">
      <c r="A160" s="57" t="s">
        <v>1076</v>
      </c>
      <c r="B160" s="75" t="s">
        <v>518</v>
      </c>
      <c r="C160" s="305" t="s">
        <v>427</v>
      </c>
      <c r="D160" s="75"/>
      <c r="E160" s="86">
        <f t="shared" si="34"/>
        <v>17200</v>
      </c>
      <c r="F160" s="86">
        <f t="shared" si="34"/>
        <v>17200</v>
      </c>
      <c r="G160" s="86">
        <f t="shared" si="34"/>
        <v>17200</v>
      </c>
    </row>
    <row r="161" spans="1:7" ht="32.25" customHeight="1">
      <c r="A161" s="304" t="s">
        <v>688</v>
      </c>
      <c r="B161" s="327" t="s">
        <v>199</v>
      </c>
      <c r="C161" s="305" t="s">
        <v>592</v>
      </c>
      <c r="D161" s="305"/>
      <c r="E161" s="318">
        <f>E162+E165</f>
        <v>17200</v>
      </c>
      <c r="F161" s="318">
        <f>F162+F165</f>
        <v>17200</v>
      </c>
      <c r="G161" s="318">
        <f>G162+G165</f>
        <v>17200</v>
      </c>
    </row>
    <row r="162" spans="1:7" ht="32.25" customHeight="1">
      <c r="A162" s="328" t="s">
        <v>689</v>
      </c>
      <c r="B162" s="327" t="s">
        <v>199</v>
      </c>
      <c r="C162" s="305" t="s">
        <v>592</v>
      </c>
      <c r="D162" s="305" t="s">
        <v>323</v>
      </c>
      <c r="E162" s="318">
        <f>E163+E164</f>
        <v>16200</v>
      </c>
      <c r="F162" s="318">
        <f>F163+F164</f>
        <v>16200</v>
      </c>
      <c r="G162" s="318">
        <f>G163+G164</f>
        <v>16200</v>
      </c>
    </row>
    <row r="163" spans="1:7" ht="28.5" customHeight="1">
      <c r="A163" s="310" t="s">
        <v>324</v>
      </c>
      <c r="B163" s="327" t="s">
        <v>199</v>
      </c>
      <c r="C163" s="305" t="s">
        <v>592</v>
      </c>
      <c r="D163" s="305" t="s">
        <v>939</v>
      </c>
      <c r="E163" s="318">
        <v>13900</v>
      </c>
      <c r="F163" s="318">
        <v>13900</v>
      </c>
      <c r="G163" s="318">
        <v>13900</v>
      </c>
    </row>
    <row r="164" spans="1:7" ht="33.75" customHeight="1">
      <c r="A164" s="310" t="s">
        <v>324</v>
      </c>
      <c r="B164" s="327" t="s">
        <v>199</v>
      </c>
      <c r="C164" s="305" t="s">
        <v>592</v>
      </c>
      <c r="D164" s="305" t="s">
        <v>721</v>
      </c>
      <c r="E164" s="318">
        <v>2300</v>
      </c>
      <c r="F164" s="306">
        <v>2300</v>
      </c>
      <c r="G164" s="306">
        <v>2300</v>
      </c>
    </row>
    <row r="165" spans="1:7" ht="32.25" hidden="1" customHeight="1">
      <c r="A165" s="310" t="s">
        <v>358</v>
      </c>
      <c r="B165" s="327" t="s">
        <v>199</v>
      </c>
      <c r="C165" s="305" t="s">
        <v>691</v>
      </c>
      <c r="D165" s="305"/>
      <c r="E165" s="306">
        <f>E166</f>
        <v>1000</v>
      </c>
      <c r="F165" s="306">
        <f>F166</f>
        <v>1000</v>
      </c>
      <c r="G165" s="306">
        <f>G166</f>
        <v>1000</v>
      </c>
    </row>
    <row r="166" spans="1:7" ht="39.75" hidden="1" customHeight="1">
      <c r="A166" s="310" t="s">
        <v>324</v>
      </c>
      <c r="B166" s="327" t="s">
        <v>199</v>
      </c>
      <c r="C166" s="305" t="s">
        <v>691</v>
      </c>
      <c r="D166" s="305" t="s">
        <v>323</v>
      </c>
      <c r="E166" s="306">
        <v>1000</v>
      </c>
      <c r="F166" s="306">
        <v>1000</v>
      </c>
      <c r="G166" s="306">
        <v>1000</v>
      </c>
    </row>
    <row r="167" spans="1:7" ht="30.75" hidden="1" customHeight="1">
      <c r="A167" s="304" t="s">
        <v>690</v>
      </c>
      <c r="B167" s="327" t="s">
        <v>199</v>
      </c>
      <c r="C167" s="305" t="s">
        <v>739</v>
      </c>
      <c r="D167" s="305"/>
      <c r="E167" s="306">
        <f>SUM(E168)</f>
        <v>0</v>
      </c>
      <c r="F167" s="306">
        <f>SUM(F168)</f>
        <v>0</v>
      </c>
      <c r="G167" s="306">
        <f>SUM(G168)</f>
        <v>0</v>
      </c>
    </row>
    <row r="168" spans="1:7" ht="45" hidden="1" customHeight="1">
      <c r="A168" s="304"/>
      <c r="B168" s="327"/>
      <c r="C168" s="305"/>
      <c r="D168" s="305"/>
      <c r="E168" s="306"/>
      <c r="F168" s="306"/>
      <c r="G168" s="306"/>
    </row>
    <row r="169" spans="1:7" ht="22.5" customHeight="1">
      <c r="A169" s="57" t="s">
        <v>767</v>
      </c>
      <c r="B169" s="75" t="s">
        <v>766</v>
      </c>
      <c r="C169" s="305"/>
      <c r="D169" s="305"/>
      <c r="E169" s="86">
        <f>E170+E176+E178</f>
        <v>86303.8</v>
      </c>
      <c r="F169" s="86">
        <f t="shared" ref="F169:G169" si="35">F170+F176+F178</f>
        <v>3800</v>
      </c>
      <c r="G169" s="86">
        <f t="shared" si="35"/>
        <v>3800</v>
      </c>
    </row>
    <row r="170" spans="1:7" ht="48.75" customHeight="1">
      <c r="A170" s="57" t="s">
        <v>1000</v>
      </c>
      <c r="B170" s="75" t="s">
        <v>766</v>
      </c>
      <c r="C170" s="75" t="s">
        <v>765</v>
      </c>
      <c r="D170" s="305"/>
      <c r="E170" s="86">
        <f>E171</f>
        <v>82803.8</v>
      </c>
      <c r="F170" s="86">
        <f t="shared" ref="F170:G170" si="36">F171</f>
        <v>0</v>
      </c>
      <c r="G170" s="86">
        <f t="shared" si="36"/>
        <v>0</v>
      </c>
    </row>
    <row r="171" spans="1:7" ht="30.75" customHeight="1">
      <c r="A171" s="304" t="s">
        <v>763</v>
      </c>
      <c r="B171" s="305" t="s">
        <v>766</v>
      </c>
      <c r="C171" s="305" t="s">
        <v>758</v>
      </c>
      <c r="D171" s="305"/>
      <c r="E171" s="306">
        <f>E172+E173+E174</f>
        <v>82803.8</v>
      </c>
      <c r="F171" s="306">
        <f>F172+F173</f>
        <v>0</v>
      </c>
      <c r="G171" s="306"/>
    </row>
    <row r="172" spans="1:7" ht="30" customHeight="1">
      <c r="A172" s="304" t="s">
        <v>764</v>
      </c>
      <c r="B172" s="305" t="s">
        <v>766</v>
      </c>
      <c r="C172" s="305" t="s">
        <v>758</v>
      </c>
      <c r="D172" s="305" t="s">
        <v>323</v>
      </c>
      <c r="E172" s="306">
        <v>2000</v>
      </c>
      <c r="F172" s="306"/>
      <c r="G172" s="306"/>
    </row>
    <row r="173" spans="1:7" ht="23.25" customHeight="1">
      <c r="A173" s="304" t="s">
        <v>899</v>
      </c>
      <c r="B173" s="305" t="s">
        <v>766</v>
      </c>
      <c r="C173" s="305" t="s">
        <v>758</v>
      </c>
      <c r="D173" s="305" t="s">
        <v>323</v>
      </c>
      <c r="E173" s="306">
        <v>15000</v>
      </c>
      <c r="F173" s="306"/>
      <c r="G173" s="306"/>
    </row>
    <row r="174" spans="1:7" ht="29.25" customHeight="1">
      <c r="A174" s="304" t="s">
        <v>1008</v>
      </c>
      <c r="B174" s="305" t="s">
        <v>766</v>
      </c>
      <c r="C174" s="305" t="s">
        <v>1007</v>
      </c>
      <c r="D174" s="305" t="s">
        <v>323</v>
      </c>
      <c r="E174" s="306">
        <v>65803.8</v>
      </c>
      <c r="F174" s="306"/>
      <c r="G174" s="306"/>
    </row>
    <row r="175" spans="1:7" ht="56.25" customHeight="1">
      <c r="A175" s="57" t="s">
        <v>1077</v>
      </c>
      <c r="B175" s="79" t="s">
        <v>757</v>
      </c>
      <c r="C175" s="75" t="s">
        <v>916</v>
      </c>
      <c r="D175" s="75"/>
      <c r="E175" s="86">
        <f t="shared" ref="E175:G176" si="37">E176</f>
        <v>3500</v>
      </c>
      <c r="F175" s="86">
        <f t="shared" si="37"/>
        <v>3800</v>
      </c>
      <c r="G175" s="86">
        <f t="shared" si="37"/>
        <v>3800</v>
      </c>
    </row>
    <row r="176" spans="1:7" ht="27.75" customHeight="1">
      <c r="A176" s="310" t="s">
        <v>358</v>
      </c>
      <c r="B176" s="327" t="s">
        <v>757</v>
      </c>
      <c r="C176" s="305" t="s">
        <v>691</v>
      </c>
      <c r="D176" s="305"/>
      <c r="E176" s="306">
        <f t="shared" si="37"/>
        <v>3500</v>
      </c>
      <c r="F176" s="306">
        <f t="shared" si="37"/>
        <v>3800</v>
      </c>
      <c r="G176" s="306">
        <f t="shared" si="37"/>
        <v>3800</v>
      </c>
    </row>
    <row r="177" spans="1:8" ht="32.25" customHeight="1">
      <c r="A177" s="304" t="s">
        <v>324</v>
      </c>
      <c r="B177" s="327" t="s">
        <v>757</v>
      </c>
      <c r="C177" s="305" t="s">
        <v>691</v>
      </c>
      <c r="D177" s="305" t="s">
        <v>323</v>
      </c>
      <c r="E177" s="306">
        <v>3500</v>
      </c>
      <c r="F177" s="306">
        <v>3800</v>
      </c>
      <c r="G177" s="306">
        <v>3800</v>
      </c>
    </row>
    <row r="178" spans="1:8" ht="45" hidden="1" customHeight="1">
      <c r="A178" s="57" t="s">
        <v>976</v>
      </c>
      <c r="B178" s="79" t="s">
        <v>757</v>
      </c>
      <c r="C178" s="75"/>
      <c r="D178" s="75"/>
      <c r="E178" s="86">
        <f>E179+E180</f>
        <v>0</v>
      </c>
      <c r="F178" s="86">
        <f>SUM(F179:F180)</f>
        <v>0</v>
      </c>
      <c r="G178" s="86">
        <f>SUM(G179:G180)</f>
        <v>0</v>
      </c>
    </row>
    <row r="179" spans="1:8" ht="23.25" hidden="1" customHeight="1">
      <c r="A179" s="304" t="s">
        <v>899</v>
      </c>
      <c r="B179" s="327" t="s">
        <v>757</v>
      </c>
      <c r="C179" s="305" t="s">
        <v>881</v>
      </c>
      <c r="D179" s="305" t="s">
        <v>323</v>
      </c>
      <c r="E179" s="306">
        <v>0</v>
      </c>
      <c r="F179" s="306">
        <v>0</v>
      </c>
      <c r="G179" s="306">
        <v>0</v>
      </c>
    </row>
    <row r="180" spans="1:8" ht="30" hidden="1" customHeight="1">
      <c r="A180" s="304" t="s">
        <v>898</v>
      </c>
      <c r="B180" s="327" t="s">
        <v>757</v>
      </c>
      <c r="C180" s="305" t="s">
        <v>882</v>
      </c>
      <c r="D180" s="305" t="s">
        <v>323</v>
      </c>
      <c r="E180" s="306"/>
      <c r="F180" s="306"/>
      <c r="G180" s="306"/>
    </row>
    <row r="181" spans="1:8" ht="25.5" customHeight="1">
      <c r="A181" s="314" t="s">
        <v>273</v>
      </c>
      <c r="B181" s="75" t="s">
        <v>272</v>
      </c>
      <c r="C181" s="75"/>
      <c r="D181" s="75"/>
      <c r="E181" s="86">
        <f>SUM(E182,E194,E232,E237,E213)</f>
        <v>743309.7</v>
      </c>
      <c r="F181" s="86">
        <f>SUM(F182,F194,F232,F237,F213)</f>
        <v>663622.5</v>
      </c>
      <c r="G181" s="86">
        <f>SUM(G182,G194,G232,G237,G213)</f>
        <v>654988.30000000005</v>
      </c>
    </row>
    <row r="182" spans="1:8" ht="27" customHeight="1">
      <c r="A182" s="57" t="s">
        <v>458</v>
      </c>
      <c r="B182" s="75" t="s">
        <v>520</v>
      </c>
      <c r="C182" s="75"/>
      <c r="D182" s="75"/>
      <c r="E182" s="86">
        <f t="shared" ref="E182:G184" si="38">SUM(E183)</f>
        <v>219885</v>
      </c>
      <c r="F182" s="86">
        <f t="shared" si="38"/>
        <v>192784</v>
      </c>
      <c r="G182" s="86">
        <f t="shared" si="38"/>
        <v>195161</v>
      </c>
    </row>
    <row r="183" spans="1:8" ht="42" customHeight="1">
      <c r="A183" s="314" t="s">
        <v>1035</v>
      </c>
      <c r="B183" s="75" t="s">
        <v>520</v>
      </c>
      <c r="C183" s="75" t="s">
        <v>428</v>
      </c>
      <c r="D183" s="305"/>
      <c r="E183" s="86">
        <f t="shared" si="38"/>
        <v>219885</v>
      </c>
      <c r="F183" s="86">
        <f t="shared" si="38"/>
        <v>192784</v>
      </c>
      <c r="G183" s="86">
        <f t="shared" si="38"/>
        <v>195161</v>
      </c>
      <c r="H183" s="160"/>
    </row>
    <row r="184" spans="1:8" ht="30" customHeight="1">
      <c r="A184" s="311" t="s">
        <v>18</v>
      </c>
      <c r="B184" s="75" t="s">
        <v>520</v>
      </c>
      <c r="C184" s="75" t="s">
        <v>429</v>
      </c>
      <c r="D184" s="75"/>
      <c r="E184" s="86">
        <f t="shared" si="38"/>
        <v>219885</v>
      </c>
      <c r="F184" s="86">
        <f t="shared" si="38"/>
        <v>192784</v>
      </c>
      <c r="G184" s="86">
        <f t="shared" si="38"/>
        <v>195161</v>
      </c>
      <c r="H184" s="161"/>
    </row>
    <row r="185" spans="1:8" ht="32.25" customHeight="1">
      <c r="A185" s="312" t="s">
        <v>570</v>
      </c>
      <c r="B185" s="305" t="s">
        <v>520</v>
      </c>
      <c r="C185" s="305" t="s">
        <v>593</v>
      </c>
      <c r="D185" s="75"/>
      <c r="E185" s="306">
        <f>SUM(E186,E189,)</f>
        <v>219885</v>
      </c>
      <c r="F185" s="306">
        <f t="shared" ref="F185:G185" si="39">SUM(F186,F189,)</f>
        <v>192784</v>
      </c>
      <c r="G185" s="306">
        <f t="shared" si="39"/>
        <v>195161</v>
      </c>
      <c r="H185" s="161"/>
    </row>
    <row r="186" spans="1:8" ht="42.75" customHeight="1">
      <c r="A186" s="312" t="s">
        <v>437</v>
      </c>
      <c r="B186" s="305" t="s">
        <v>520</v>
      </c>
      <c r="C186" s="305" t="s">
        <v>594</v>
      </c>
      <c r="D186" s="305"/>
      <c r="E186" s="87">
        <f>E187+E188</f>
        <v>133004</v>
      </c>
      <c r="F186" s="87">
        <f t="shared" ref="F186:G186" si="40">F187+F188</f>
        <v>102500</v>
      </c>
      <c r="G186" s="87">
        <f t="shared" si="40"/>
        <v>105520</v>
      </c>
      <c r="H186" s="160"/>
    </row>
    <row r="187" spans="1:8" ht="22.5" customHeight="1">
      <c r="A187" s="310" t="s">
        <v>760</v>
      </c>
      <c r="B187" s="307" t="s">
        <v>520</v>
      </c>
      <c r="C187" s="305" t="s">
        <v>594</v>
      </c>
      <c r="D187" s="305" t="s">
        <v>713</v>
      </c>
      <c r="E187" s="87">
        <v>131661</v>
      </c>
      <c r="F187" s="87">
        <v>101465</v>
      </c>
      <c r="G187" s="87">
        <v>104454</v>
      </c>
    </row>
    <row r="188" spans="1:8" ht="20.25" customHeight="1">
      <c r="A188" s="310" t="s">
        <v>250</v>
      </c>
      <c r="B188" s="307" t="s">
        <v>520</v>
      </c>
      <c r="C188" s="305" t="s">
        <v>769</v>
      </c>
      <c r="D188" s="305" t="s">
        <v>713</v>
      </c>
      <c r="E188" s="87">
        <v>1343</v>
      </c>
      <c r="F188" s="87">
        <v>1035</v>
      </c>
      <c r="G188" s="87">
        <v>1066</v>
      </c>
    </row>
    <row r="189" spans="1:8" ht="40.5" customHeight="1">
      <c r="A189" s="312" t="s">
        <v>524</v>
      </c>
      <c r="B189" s="305" t="s">
        <v>520</v>
      </c>
      <c r="C189" s="305" t="s">
        <v>595</v>
      </c>
      <c r="D189" s="305"/>
      <c r="E189" s="306">
        <f>E190+E191+E193+E192</f>
        <v>86881</v>
      </c>
      <c r="F189" s="306">
        <f t="shared" ref="F189:G189" si="41">F190+F191+F193+F192</f>
        <v>90284</v>
      </c>
      <c r="G189" s="306">
        <f t="shared" si="41"/>
        <v>89641</v>
      </c>
    </row>
    <row r="190" spans="1:8" ht="21.75" customHeight="1">
      <c r="A190" s="312" t="s">
        <v>760</v>
      </c>
      <c r="B190" s="327" t="s">
        <v>661</v>
      </c>
      <c r="C190" s="305" t="s">
        <v>595</v>
      </c>
      <c r="D190" s="305" t="s">
        <v>713</v>
      </c>
      <c r="E190" s="306">
        <v>40426</v>
      </c>
      <c r="F190" s="306">
        <v>40426</v>
      </c>
      <c r="G190" s="306">
        <v>40426</v>
      </c>
    </row>
    <row r="191" spans="1:8" ht="21.75" customHeight="1">
      <c r="A191" s="312" t="s">
        <v>250</v>
      </c>
      <c r="B191" s="327" t="s">
        <v>661</v>
      </c>
      <c r="C191" s="305" t="s">
        <v>639</v>
      </c>
      <c r="D191" s="305" t="s">
        <v>713</v>
      </c>
      <c r="E191" s="306">
        <v>20075</v>
      </c>
      <c r="F191" s="306">
        <v>21075</v>
      </c>
      <c r="G191" s="306">
        <v>21075</v>
      </c>
    </row>
    <row r="192" spans="1:8" ht="14.25" customHeight="1">
      <c r="A192" s="312"/>
      <c r="B192" s="327"/>
      <c r="C192" s="305"/>
      <c r="D192" s="305"/>
      <c r="E192" s="306">
        <v>12133</v>
      </c>
      <c r="F192" s="306">
        <v>12133</v>
      </c>
      <c r="G192" s="306">
        <v>12133</v>
      </c>
    </row>
    <row r="193" spans="1:7" ht="25.5" customHeight="1">
      <c r="A193" s="310" t="s">
        <v>892</v>
      </c>
      <c r="B193" s="327" t="s">
        <v>661</v>
      </c>
      <c r="C193" s="305" t="s">
        <v>891</v>
      </c>
      <c r="D193" s="305" t="s">
        <v>713</v>
      </c>
      <c r="E193" s="306">
        <v>14247</v>
      </c>
      <c r="F193" s="306">
        <v>16650</v>
      </c>
      <c r="G193" s="306">
        <v>16007</v>
      </c>
    </row>
    <row r="194" spans="1:7" ht="21" customHeight="1">
      <c r="A194" s="309" t="s">
        <v>459</v>
      </c>
      <c r="B194" s="75" t="s">
        <v>521</v>
      </c>
      <c r="C194" s="75"/>
      <c r="D194" s="75"/>
      <c r="E194" s="86">
        <f>SUM(E195)+E212</f>
        <v>432757.69999999995</v>
      </c>
      <c r="F194" s="86">
        <f t="shared" ref="F194:G194" si="42">SUM(F195)+F212</f>
        <v>380418.5</v>
      </c>
      <c r="G194" s="86">
        <f t="shared" si="42"/>
        <v>369407.30000000005</v>
      </c>
    </row>
    <row r="195" spans="1:7" ht="35.25" customHeight="1">
      <c r="A195" s="309" t="s">
        <v>333</v>
      </c>
      <c r="B195" s="75" t="s">
        <v>521</v>
      </c>
      <c r="C195" s="75" t="s">
        <v>532</v>
      </c>
      <c r="D195" s="75"/>
      <c r="E195" s="86">
        <f>SUM(E196)</f>
        <v>427757.69999999995</v>
      </c>
      <c r="F195" s="86">
        <f t="shared" ref="F195:G195" si="43">SUM(F196)</f>
        <v>379418.5</v>
      </c>
      <c r="G195" s="86">
        <f t="shared" si="43"/>
        <v>368407.30000000005</v>
      </c>
    </row>
    <row r="196" spans="1:7" ht="45.75" customHeight="1">
      <c r="A196" s="312" t="s">
        <v>571</v>
      </c>
      <c r="B196" s="305" t="s">
        <v>521</v>
      </c>
      <c r="C196" s="305" t="s">
        <v>596</v>
      </c>
      <c r="D196" s="75"/>
      <c r="E196" s="306">
        <f>SUM(E197,E200)</f>
        <v>427757.69999999995</v>
      </c>
      <c r="F196" s="306">
        <f t="shared" ref="F196:G196" si="44">SUM(F197,F200)</f>
        <v>379418.5</v>
      </c>
      <c r="G196" s="306">
        <f t="shared" si="44"/>
        <v>368407.30000000005</v>
      </c>
    </row>
    <row r="197" spans="1:7" ht="78.75" customHeight="1">
      <c r="A197" s="312" t="s">
        <v>438</v>
      </c>
      <c r="B197" s="305" t="s">
        <v>521</v>
      </c>
      <c r="C197" s="305" t="s">
        <v>597</v>
      </c>
      <c r="D197" s="305"/>
      <c r="E197" s="306">
        <f>E198+E199</f>
        <v>232247</v>
      </c>
      <c r="F197" s="306">
        <f t="shared" ref="F197:G197" si="45">F198+F199</f>
        <v>201506</v>
      </c>
      <c r="G197" s="306">
        <f t="shared" si="45"/>
        <v>193959</v>
      </c>
    </row>
    <row r="198" spans="1:7" ht="19.5" customHeight="1">
      <c r="A198" s="310" t="s">
        <v>760</v>
      </c>
      <c r="B198" s="307" t="s">
        <v>521</v>
      </c>
      <c r="C198" s="305" t="s">
        <v>597</v>
      </c>
      <c r="D198" s="305" t="s">
        <v>713</v>
      </c>
      <c r="E198" s="87">
        <v>229901</v>
      </c>
      <c r="F198" s="87">
        <v>199471</v>
      </c>
      <c r="G198" s="87">
        <v>192000</v>
      </c>
    </row>
    <row r="199" spans="1:7" ht="21.75" customHeight="1">
      <c r="A199" s="310" t="s">
        <v>250</v>
      </c>
      <c r="B199" s="307" t="s">
        <v>521</v>
      </c>
      <c r="C199" s="305" t="s">
        <v>768</v>
      </c>
      <c r="D199" s="305" t="s">
        <v>713</v>
      </c>
      <c r="E199" s="87">
        <v>2346</v>
      </c>
      <c r="F199" s="87">
        <v>2035</v>
      </c>
      <c r="G199" s="87">
        <v>1959</v>
      </c>
    </row>
    <row r="200" spans="1:7" ht="29.25" customHeight="1">
      <c r="A200" s="312" t="s">
        <v>439</v>
      </c>
      <c r="B200" s="305" t="s">
        <v>521</v>
      </c>
      <c r="C200" s="305" t="s">
        <v>598</v>
      </c>
      <c r="D200" s="305"/>
      <c r="E200" s="306">
        <f>E201+E202+E204+E205+E206+E207+E203+E208+E209+E210</f>
        <v>195510.69999999998</v>
      </c>
      <c r="F200" s="306">
        <f t="shared" ref="F200:G200" si="46">F201+F202+F204+F205+F206+F207+F203+F208+F209+F210</f>
        <v>177912.5</v>
      </c>
      <c r="G200" s="306">
        <f t="shared" si="46"/>
        <v>174448.30000000002</v>
      </c>
    </row>
    <row r="201" spans="1:7" ht="30.75" customHeight="1">
      <c r="A201" s="310" t="s">
        <v>760</v>
      </c>
      <c r="B201" s="307" t="s">
        <v>521</v>
      </c>
      <c r="C201" s="305" t="s">
        <v>598</v>
      </c>
      <c r="D201" s="305" t="s">
        <v>713</v>
      </c>
      <c r="E201" s="306">
        <v>73947</v>
      </c>
      <c r="F201" s="306">
        <v>73947</v>
      </c>
      <c r="G201" s="306">
        <v>73947</v>
      </c>
    </row>
    <row r="202" spans="1:7" ht="30" customHeight="1">
      <c r="A202" s="310" t="s">
        <v>250</v>
      </c>
      <c r="B202" s="307" t="s">
        <v>521</v>
      </c>
      <c r="C202" s="305" t="s">
        <v>733</v>
      </c>
      <c r="D202" s="305" t="s">
        <v>713</v>
      </c>
      <c r="E202" s="306">
        <v>45300</v>
      </c>
      <c r="F202" s="306">
        <v>24860.3</v>
      </c>
      <c r="G202" s="306">
        <v>20948.2</v>
      </c>
    </row>
    <row r="203" spans="1:7" ht="24" customHeight="1">
      <c r="A203" s="310" t="s">
        <v>250</v>
      </c>
      <c r="B203" s="307" t="s">
        <v>521</v>
      </c>
      <c r="C203" s="305" t="s">
        <v>733</v>
      </c>
      <c r="D203" s="305" t="s">
        <v>999</v>
      </c>
      <c r="E203" s="306">
        <v>20010</v>
      </c>
      <c r="F203" s="306">
        <v>20010</v>
      </c>
      <c r="G203" s="306">
        <v>20010</v>
      </c>
    </row>
    <row r="204" spans="1:7" ht="30.75" customHeight="1">
      <c r="A204" s="310" t="s">
        <v>892</v>
      </c>
      <c r="B204" s="307" t="s">
        <v>521</v>
      </c>
      <c r="C204" s="305" t="s">
        <v>895</v>
      </c>
      <c r="D204" s="305" t="s">
        <v>713</v>
      </c>
      <c r="E204" s="306">
        <v>6218</v>
      </c>
      <c r="F204" s="306">
        <v>6311</v>
      </c>
      <c r="G204" s="306">
        <v>6185</v>
      </c>
    </row>
    <row r="205" spans="1:7" ht="27.75" customHeight="1">
      <c r="A205" s="313" t="s">
        <v>940</v>
      </c>
      <c r="B205" s="307" t="s">
        <v>521</v>
      </c>
      <c r="C205" s="305" t="s">
        <v>941</v>
      </c>
      <c r="D205" s="305" t="s">
        <v>860</v>
      </c>
      <c r="E205" s="306">
        <v>19530</v>
      </c>
      <c r="F205" s="306">
        <v>19530</v>
      </c>
      <c r="G205" s="306">
        <v>19530</v>
      </c>
    </row>
    <row r="206" spans="1:7" ht="33.75" customHeight="1">
      <c r="A206" s="313" t="s">
        <v>942</v>
      </c>
      <c r="B206" s="307" t="s">
        <v>521</v>
      </c>
      <c r="C206" s="305" t="s">
        <v>943</v>
      </c>
      <c r="D206" s="305" t="s">
        <v>860</v>
      </c>
      <c r="E206" s="306">
        <v>15823.9</v>
      </c>
      <c r="F206" s="306">
        <v>15384.4</v>
      </c>
      <c r="G206" s="306">
        <v>15823.9</v>
      </c>
    </row>
    <row r="207" spans="1:7" ht="30" customHeight="1">
      <c r="A207" s="313" t="s">
        <v>944</v>
      </c>
      <c r="B207" s="307" t="s">
        <v>521</v>
      </c>
      <c r="C207" s="305" t="s">
        <v>945</v>
      </c>
      <c r="D207" s="305" t="s">
        <v>860</v>
      </c>
      <c r="E207" s="306">
        <v>11714</v>
      </c>
      <c r="F207" s="306">
        <v>10710</v>
      </c>
      <c r="G207" s="306">
        <v>10304.5</v>
      </c>
    </row>
    <row r="208" spans="1:7" ht="21.75" customHeight="1">
      <c r="A208" s="310" t="s">
        <v>1071</v>
      </c>
      <c r="B208" s="307" t="s">
        <v>521</v>
      </c>
      <c r="C208" s="305" t="s">
        <v>1009</v>
      </c>
      <c r="D208" s="305" t="s">
        <v>713</v>
      </c>
      <c r="E208" s="306">
        <v>165</v>
      </c>
      <c r="F208" s="306">
        <v>165</v>
      </c>
      <c r="G208" s="306">
        <v>165</v>
      </c>
    </row>
    <row r="209" spans="1:8" ht="31.5" customHeight="1">
      <c r="A209" s="310" t="s">
        <v>1072</v>
      </c>
      <c r="B209" s="307" t="s">
        <v>521</v>
      </c>
      <c r="C209" s="305" t="s">
        <v>1010</v>
      </c>
      <c r="D209" s="305" t="s">
        <v>860</v>
      </c>
      <c r="E209" s="306">
        <v>2802.8</v>
      </c>
      <c r="F209" s="306">
        <v>2802.8</v>
      </c>
      <c r="G209" s="306">
        <v>3342.7</v>
      </c>
    </row>
    <row r="210" spans="1:8" ht="18.75" customHeight="1">
      <c r="A210" s="310" t="s">
        <v>1013</v>
      </c>
      <c r="B210" s="307" t="s">
        <v>521</v>
      </c>
      <c r="C210" s="305" t="s">
        <v>1014</v>
      </c>
      <c r="D210" s="305" t="s">
        <v>860</v>
      </c>
      <c r="E210" s="306"/>
      <c r="F210" s="306">
        <v>4192</v>
      </c>
      <c r="G210" s="306">
        <v>4192</v>
      </c>
    </row>
    <row r="211" spans="1:8" ht="53.25" customHeight="1">
      <c r="A211" s="57" t="s">
        <v>1045</v>
      </c>
      <c r="B211" s="79" t="s">
        <v>869</v>
      </c>
      <c r="C211" s="75" t="s">
        <v>691</v>
      </c>
      <c r="D211" s="75" t="s">
        <v>323</v>
      </c>
      <c r="E211" s="86">
        <f>E212</f>
        <v>5000</v>
      </c>
      <c r="F211" s="86">
        <f t="shared" ref="F211:G211" si="47">F212</f>
        <v>1000</v>
      </c>
      <c r="G211" s="86">
        <f t="shared" si="47"/>
        <v>1000</v>
      </c>
    </row>
    <row r="212" spans="1:8" ht="35.25" customHeight="1">
      <c r="A212" s="310" t="s">
        <v>358</v>
      </c>
      <c r="B212" s="327" t="s">
        <v>869</v>
      </c>
      <c r="C212" s="305" t="s">
        <v>691</v>
      </c>
      <c r="D212" s="305" t="s">
        <v>323</v>
      </c>
      <c r="E212" s="306">
        <v>5000</v>
      </c>
      <c r="F212" s="306">
        <v>1000</v>
      </c>
      <c r="G212" s="306">
        <v>1000</v>
      </c>
    </row>
    <row r="213" spans="1:8" ht="24.75" customHeight="1">
      <c r="A213" s="57" t="s">
        <v>656</v>
      </c>
      <c r="B213" s="75" t="s">
        <v>652</v>
      </c>
      <c r="C213" s="305"/>
      <c r="D213" s="305"/>
      <c r="E213" s="86">
        <f>SUM(E214,E221)</f>
        <v>76569</v>
      </c>
      <c r="F213" s="86">
        <f t="shared" ref="F213:G213" si="48">SUM(F214,F221)</f>
        <v>76146</v>
      </c>
      <c r="G213" s="86">
        <f t="shared" si="48"/>
        <v>76146</v>
      </c>
    </row>
    <row r="214" spans="1:8" ht="42" customHeight="1">
      <c r="A214" s="309" t="s">
        <v>981</v>
      </c>
      <c r="B214" s="75" t="s">
        <v>652</v>
      </c>
      <c r="C214" s="75" t="s">
        <v>530</v>
      </c>
      <c r="D214" s="305"/>
      <c r="E214" s="86">
        <f t="shared" ref="E214:G216" si="49">SUM(E215)</f>
        <v>25150</v>
      </c>
      <c r="F214" s="86">
        <f t="shared" si="49"/>
        <v>25145</v>
      </c>
      <c r="G214" s="86">
        <f t="shared" si="49"/>
        <v>25145</v>
      </c>
    </row>
    <row r="215" spans="1:8" ht="34.5" customHeight="1">
      <c r="A215" s="310" t="s">
        <v>9</v>
      </c>
      <c r="B215" s="305" t="s">
        <v>652</v>
      </c>
      <c r="C215" s="305" t="s">
        <v>531</v>
      </c>
      <c r="D215" s="305"/>
      <c r="E215" s="306">
        <f t="shared" si="49"/>
        <v>25150</v>
      </c>
      <c r="F215" s="306">
        <f t="shared" si="49"/>
        <v>25145</v>
      </c>
      <c r="G215" s="306">
        <f t="shared" si="49"/>
        <v>25145</v>
      </c>
    </row>
    <row r="216" spans="1:8" ht="24" customHeight="1">
      <c r="A216" s="312" t="s">
        <v>626</v>
      </c>
      <c r="B216" s="305" t="s">
        <v>652</v>
      </c>
      <c r="C216" s="305" t="s">
        <v>627</v>
      </c>
      <c r="D216" s="305"/>
      <c r="E216" s="306">
        <f t="shared" si="49"/>
        <v>25150</v>
      </c>
      <c r="F216" s="306">
        <f t="shared" si="49"/>
        <v>25145</v>
      </c>
      <c r="G216" s="306">
        <f t="shared" si="49"/>
        <v>25145</v>
      </c>
    </row>
    <row r="217" spans="1:8" ht="35.25" customHeight="1">
      <c r="A217" s="310" t="s">
        <v>10</v>
      </c>
      <c r="B217" s="305" t="s">
        <v>652</v>
      </c>
      <c r="C217" s="305" t="s">
        <v>628</v>
      </c>
      <c r="D217" s="305"/>
      <c r="E217" s="306">
        <f>SUM(E218,E219,E220)</f>
        <v>25150</v>
      </c>
      <c r="F217" s="306">
        <f t="shared" ref="F217:G217" si="50">SUM(F218,F219,F220)</f>
        <v>25145</v>
      </c>
      <c r="G217" s="306">
        <f t="shared" si="50"/>
        <v>25145</v>
      </c>
    </row>
    <row r="218" spans="1:8" ht="30" customHeight="1">
      <c r="A218" s="310" t="s">
        <v>954</v>
      </c>
      <c r="B218" s="305" t="s">
        <v>652</v>
      </c>
      <c r="C218" s="305" t="s">
        <v>628</v>
      </c>
      <c r="D218" s="305" t="s">
        <v>713</v>
      </c>
      <c r="E218" s="306">
        <v>23145</v>
      </c>
      <c r="F218" s="306">
        <v>25145</v>
      </c>
      <c r="G218" s="306">
        <v>25145</v>
      </c>
    </row>
    <row r="219" spans="1:8" ht="21" customHeight="1">
      <c r="A219" s="310" t="s">
        <v>250</v>
      </c>
      <c r="B219" s="305" t="s">
        <v>652</v>
      </c>
      <c r="C219" s="305" t="s">
        <v>628</v>
      </c>
      <c r="D219" s="305" t="s">
        <v>999</v>
      </c>
      <c r="E219" s="306">
        <v>505</v>
      </c>
      <c r="F219" s="306"/>
      <c r="G219" s="306"/>
      <c r="H219" s="162"/>
    </row>
    <row r="220" spans="1:8" ht="21" customHeight="1">
      <c r="A220" s="310" t="s">
        <v>250</v>
      </c>
      <c r="B220" s="305" t="s">
        <v>652</v>
      </c>
      <c r="C220" s="305" t="s">
        <v>628</v>
      </c>
      <c r="D220" s="305" t="s">
        <v>713</v>
      </c>
      <c r="E220" s="306">
        <v>1500</v>
      </c>
      <c r="F220" s="306"/>
      <c r="G220" s="306"/>
    </row>
    <row r="221" spans="1:8" ht="45" customHeight="1">
      <c r="A221" s="57" t="s">
        <v>334</v>
      </c>
      <c r="B221" s="75" t="s">
        <v>652</v>
      </c>
      <c r="C221" s="75" t="s">
        <v>533</v>
      </c>
      <c r="D221" s="75"/>
      <c r="E221" s="86">
        <f>SUM(E222+E231)</f>
        <v>51419</v>
      </c>
      <c r="F221" s="86">
        <f>SUM(F222+F231)</f>
        <v>51001</v>
      </c>
      <c r="G221" s="86">
        <f>SUM(G222+G231)</f>
        <v>51001</v>
      </c>
    </row>
    <row r="222" spans="1:8" ht="35.25" customHeight="1">
      <c r="A222" s="304" t="s">
        <v>560</v>
      </c>
      <c r="B222" s="305" t="s">
        <v>652</v>
      </c>
      <c r="C222" s="305" t="s">
        <v>599</v>
      </c>
      <c r="D222" s="75"/>
      <c r="E222" s="306">
        <f>E223+E227</f>
        <v>49419</v>
      </c>
      <c r="F222" s="306">
        <f t="shared" ref="F222:G222" si="51">F223+F227</f>
        <v>49001</v>
      </c>
      <c r="G222" s="306">
        <f t="shared" si="51"/>
        <v>49001</v>
      </c>
    </row>
    <row r="223" spans="1:8" ht="18.75" customHeight="1">
      <c r="A223" s="312" t="s">
        <v>720</v>
      </c>
      <c r="B223" s="305" t="s">
        <v>652</v>
      </c>
      <c r="C223" s="305" t="s">
        <v>600</v>
      </c>
      <c r="D223" s="305"/>
      <c r="E223" s="306">
        <f>E224+E226+E225</f>
        <v>25805</v>
      </c>
      <c r="F223" s="306">
        <f>F224+F226+F225</f>
        <v>25305</v>
      </c>
      <c r="G223" s="306">
        <f t="shared" ref="G223" si="52">G224+G226+G225</f>
        <v>25305</v>
      </c>
    </row>
    <row r="224" spans="1:8" ht="21" customHeight="1">
      <c r="A224" s="310" t="s">
        <v>954</v>
      </c>
      <c r="B224" s="305" t="s">
        <v>652</v>
      </c>
      <c r="C224" s="305" t="s">
        <v>600</v>
      </c>
      <c r="D224" s="305" t="s">
        <v>713</v>
      </c>
      <c r="E224" s="306">
        <v>23115</v>
      </c>
      <c r="F224" s="306">
        <v>23115</v>
      </c>
      <c r="G224" s="306">
        <v>23115</v>
      </c>
    </row>
    <row r="225" spans="1:7" ht="18" customHeight="1">
      <c r="A225" s="310"/>
      <c r="B225" s="305"/>
      <c r="C225" s="305"/>
      <c r="D225" s="305" t="s">
        <v>999</v>
      </c>
      <c r="E225" s="306">
        <v>1190</v>
      </c>
      <c r="F225" s="306">
        <v>1190</v>
      </c>
      <c r="G225" s="306">
        <v>1190</v>
      </c>
    </row>
    <row r="226" spans="1:7" ht="20.25" customHeight="1">
      <c r="A226" s="310" t="s">
        <v>250</v>
      </c>
      <c r="B226" s="305" t="s">
        <v>652</v>
      </c>
      <c r="C226" s="305" t="s">
        <v>600</v>
      </c>
      <c r="D226" s="305" t="s">
        <v>713</v>
      </c>
      <c r="E226" s="306">
        <v>1500</v>
      </c>
      <c r="F226" s="306">
        <v>1000</v>
      </c>
      <c r="G226" s="306">
        <v>1000</v>
      </c>
    </row>
    <row r="227" spans="1:7" ht="29.25" customHeight="1">
      <c r="A227" s="312" t="s">
        <v>719</v>
      </c>
      <c r="B227" s="305" t="s">
        <v>652</v>
      </c>
      <c r="C227" s="305" t="s">
        <v>714</v>
      </c>
      <c r="D227" s="305"/>
      <c r="E227" s="306">
        <f>SUM(E228:E230)</f>
        <v>23614</v>
      </c>
      <c r="F227" s="306">
        <f t="shared" ref="F227:G227" si="53">SUM(F228:F230)</f>
        <v>23696</v>
      </c>
      <c r="G227" s="306">
        <f t="shared" si="53"/>
        <v>23696</v>
      </c>
    </row>
    <row r="228" spans="1:7" ht="27" customHeight="1">
      <c r="A228" s="310" t="s">
        <v>954</v>
      </c>
      <c r="B228" s="305" t="s">
        <v>652</v>
      </c>
      <c r="C228" s="305" t="s">
        <v>714</v>
      </c>
      <c r="D228" s="305" t="s">
        <v>713</v>
      </c>
      <c r="E228" s="306">
        <v>22000</v>
      </c>
      <c r="F228" s="306">
        <v>22096</v>
      </c>
      <c r="G228" s="306">
        <v>22096</v>
      </c>
    </row>
    <row r="229" spans="1:7" ht="26.25" customHeight="1">
      <c r="A229" s="310" t="s">
        <v>250</v>
      </c>
      <c r="B229" s="305" t="s">
        <v>652</v>
      </c>
      <c r="C229" s="305" t="s">
        <v>714</v>
      </c>
      <c r="D229" s="305" t="s">
        <v>999</v>
      </c>
      <c r="E229" s="308">
        <v>614</v>
      </c>
      <c r="F229" s="308">
        <v>600</v>
      </c>
      <c r="G229" s="308">
        <v>600</v>
      </c>
    </row>
    <row r="230" spans="1:7" ht="30.75" customHeight="1">
      <c r="A230" s="310" t="s">
        <v>250</v>
      </c>
      <c r="B230" s="305" t="s">
        <v>652</v>
      </c>
      <c r="C230" s="305" t="s">
        <v>714</v>
      </c>
      <c r="D230" s="305" t="s">
        <v>713</v>
      </c>
      <c r="E230" s="308">
        <v>1000</v>
      </c>
      <c r="F230" s="308">
        <v>1000</v>
      </c>
      <c r="G230" s="308">
        <v>1000</v>
      </c>
    </row>
    <row r="231" spans="1:7" ht="24.75" customHeight="1">
      <c r="A231" s="304" t="s">
        <v>959</v>
      </c>
      <c r="B231" s="305" t="s">
        <v>652</v>
      </c>
      <c r="C231" s="305" t="s">
        <v>890</v>
      </c>
      <c r="D231" s="305" t="s">
        <v>1006</v>
      </c>
      <c r="E231" s="306">
        <v>2000</v>
      </c>
      <c r="F231" s="306">
        <v>2000</v>
      </c>
      <c r="G231" s="306">
        <v>2000</v>
      </c>
    </row>
    <row r="232" spans="1:7" ht="32.25" customHeight="1">
      <c r="A232" s="57" t="s">
        <v>460</v>
      </c>
      <c r="B232" s="75" t="s">
        <v>179</v>
      </c>
      <c r="C232" s="75"/>
      <c r="D232" s="75"/>
      <c r="E232" s="329">
        <f>SUM(E233)</f>
        <v>700</v>
      </c>
      <c r="F232" s="329">
        <f>SUM(F233)</f>
        <v>700</v>
      </c>
      <c r="G232" s="329">
        <f>SUM(G233)</f>
        <v>700</v>
      </c>
    </row>
    <row r="233" spans="1:7" ht="42.75" customHeight="1">
      <c r="A233" s="314" t="s">
        <v>1040</v>
      </c>
      <c r="B233" s="75" t="s">
        <v>179</v>
      </c>
      <c r="C233" s="75" t="s">
        <v>534</v>
      </c>
      <c r="D233" s="75"/>
      <c r="E233" s="86">
        <f>SUM(E235)</f>
        <v>700</v>
      </c>
      <c r="F233" s="86">
        <f t="shared" ref="F233:G234" si="54">SUM(F234)</f>
        <v>700</v>
      </c>
      <c r="G233" s="86">
        <f t="shared" si="54"/>
        <v>700</v>
      </c>
    </row>
    <row r="234" spans="1:7" ht="29.25" customHeight="1">
      <c r="A234" s="313" t="s">
        <v>601</v>
      </c>
      <c r="B234" s="305" t="s">
        <v>179</v>
      </c>
      <c r="C234" s="305" t="s">
        <v>611</v>
      </c>
      <c r="D234" s="75"/>
      <c r="E234" s="306">
        <f>E235</f>
        <v>700</v>
      </c>
      <c r="F234" s="306">
        <f t="shared" si="54"/>
        <v>700</v>
      </c>
      <c r="G234" s="306">
        <f t="shared" si="54"/>
        <v>700</v>
      </c>
    </row>
    <row r="235" spans="1:7" ht="32.25" customHeight="1">
      <c r="A235" s="304" t="s">
        <v>15</v>
      </c>
      <c r="B235" s="305" t="s">
        <v>179</v>
      </c>
      <c r="C235" s="305" t="s">
        <v>602</v>
      </c>
      <c r="D235" s="305"/>
      <c r="E235" s="306">
        <f>SUM(E236)</f>
        <v>700</v>
      </c>
      <c r="F235" s="306">
        <f>SUM(F236)</f>
        <v>700</v>
      </c>
      <c r="G235" s="306">
        <f>SUM(G236)</f>
        <v>700</v>
      </c>
    </row>
    <row r="236" spans="1:7" ht="33" customHeight="1">
      <c r="A236" s="310" t="s">
        <v>324</v>
      </c>
      <c r="B236" s="305" t="s">
        <v>179</v>
      </c>
      <c r="C236" s="305" t="s">
        <v>602</v>
      </c>
      <c r="D236" s="305" t="s">
        <v>323</v>
      </c>
      <c r="E236" s="306">
        <v>700</v>
      </c>
      <c r="F236" s="306">
        <v>700</v>
      </c>
      <c r="G236" s="306">
        <v>700</v>
      </c>
    </row>
    <row r="237" spans="1:7" ht="23.25" customHeight="1">
      <c r="A237" s="57" t="s">
        <v>159</v>
      </c>
      <c r="B237" s="75" t="s">
        <v>118</v>
      </c>
      <c r="C237" s="75"/>
      <c r="D237" s="75"/>
      <c r="E237" s="86">
        <f>SUM(E243,E240)</f>
        <v>13398</v>
      </c>
      <c r="F237" s="86">
        <f>SUM(F243,F240)</f>
        <v>13574</v>
      </c>
      <c r="G237" s="86">
        <f>SUM(G243,G240)</f>
        <v>13574</v>
      </c>
    </row>
    <row r="238" spans="1:7" ht="45" customHeight="1">
      <c r="A238" s="57" t="s">
        <v>1084</v>
      </c>
      <c r="B238" s="75" t="s">
        <v>118</v>
      </c>
      <c r="C238" s="75" t="s">
        <v>535</v>
      </c>
      <c r="D238" s="75"/>
      <c r="E238" s="86">
        <f>SUM(E240)</f>
        <v>10001</v>
      </c>
      <c r="F238" s="86">
        <f>SUM(F239)</f>
        <v>10177</v>
      </c>
      <c r="G238" s="86">
        <f>SUM(G239)</f>
        <v>10177</v>
      </c>
    </row>
    <row r="239" spans="1:7" ht="43.5" customHeight="1">
      <c r="A239" s="304" t="s">
        <v>603</v>
      </c>
      <c r="B239" s="305" t="s">
        <v>118</v>
      </c>
      <c r="C239" s="305" t="s">
        <v>604</v>
      </c>
      <c r="D239" s="305"/>
      <c r="E239" s="306">
        <f>SUM(E240)</f>
        <v>10001</v>
      </c>
      <c r="F239" s="306">
        <f>SUM(F240)</f>
        <v>10177</v>
      </c>
      <c r="G239" s="306">
        <f>SUM(G240)</f>
        <v>10177</v>
      </c>
    </row>
    <row r="240" spans="1:7" ht="42.75" customHeight="1">
      <c r="A240" s="304" t="s">
        <v>335</v>
      </c>
      <c r="B240" s="305" t="s">
        <v>118</v>
      </c>
      <c r="C240" s="305" t="s">
        <v>604</v>
      </c>
      <c r="D240" s="305"/>
      <c r="E240" s="306">
        <f>SUM(E241:E242)</f>
        <v>10001</v>
      </c>
      <c r="F240" s="306">
        <f>SUM(F241:F242)</f>
        <v>10177</v>
      </c>
      <c r="G240" s="306">
        <f>SUM(G241:G242)</f>
        <v>10177</v>
      </c>
    </row>
    <row r="241" spans="1:7" ht="24.75" customHeight="1">
      <c r="A241" s="312" t="s">
        <v>251</v>
      </c>
      <c r="B241" s="305" t="s">
        <v>118</v>
      </c>
      <c r="C241" s="305" t="s">
        <v>604</v>
      </c>
      <c r="D241" s="305" t="s">
        <v>248</v>
      </c>
      <c r="E241" s="306">
        <v>8566</v>
      </c>
      <c r="F241" s="306">
        <v>8742</v>
      </c>
      <c r="G241" s="306">
        <v>8742</v>
      </c>
    </row>
    <row r="242" spans="1:7" ht="27" customHeight="1">
      <c r="A242" s="304" t="s">
        <v>324</v>
      </c>
      <c r="B242" s="305" t="s">
        <v>118</v>
      </c>
      <c r="C242" s="305" t="s">
        <v>604</v>
      </c>
      <c r="D242" s="305" t="s">
        <v>323</v>
      </c>
      <c r="E242" s="306">
        <v>1435</v>
      </c>
      <c r="F242" s="306">
        <v>1435</v>
      </c>
      <c r="G242" s="306">
        <v>1435</v>
      </c>
    </row>
    <row r="243" spans="1:7" ht="30.75" customHeight="1">
      <c r="A243" s="57" t="s">
        <v>433</v>
      </c>
      <c r="B243" s="75" t="s">
        <v>118</v>
      </c>
      <c r="C243" s="75" t="s">
        <v>537</v>
      </c>
      <c r="D243" s="75"/>
      <c r="E243" s="86">
        <f>SUM(E244)</f>
        <v>3397</v>
      </c>
      <c r="F243" s="86">
        <f t="shared" ref="F243:G243" si="55">SUM(F244)</f>
        <v>3397</v>
      </c>
      <c r="G243" s="86">
        <f t="shared" si="55"/>
        <v>3397</v>
      </c>
    </row>
    <row r="244" spans="1:7" ht="27.75" customHeight="1">
      <c r="A244" s="313" t="s">
        <v>44</v>
      </c>
      <c r="B244" s="305" t="s">
        <v>118</v>
      </c>
      <c r="C244" s="305" t="s">
        <v>538</v>
      </c>
      <c r="D244" s="305"/>
      <c r="E244" s="306">
        <f>SUM(E247,E245)</f>
        <v>3397</v>
      </c>
      <c r="F244" s="306">
        <f>SUM(F247,F245)</f>
        <v>3397</v>
      </c>
      <c r="G244" s="306">
        <f>SUM(G247,G245)</f>
        <v>3397</v>
      </c>
    </row>
    <row r="245" spans="1:7" ht="28.5" customHeight="1">
      <c r="A245" s="304" t="s">
        <v>326</v>
      </c>
      <c r="B245" s="305" t="s">
        <v>118</v>
      </c>
      <c r="C245" s="305" t="s">
        <v>539</v>
      </c>
      <c r="D245" s="305"/>
      <c r="E245" s="306">
        <f>SUM(E246)</f>
        <v>3007</v>
      </c>
      <c r="F245" s="306">
        <f>SUM(F246)</f>
        <v>3007</v>
      </c>
      <c r="G245" s="306">
        <f>SUM(G246)</f>
        <v>3007</v>
      </c>
    </row>
    <row r="246" spans="1:7" ht="30" customHeight="1">
      <c r="A246" s="304" t="s">
        <v>328</v>
      </c>
      <c r="B246" s="305" t="s">
        <v>118</v>
      </c>
      <c r="C246" s="305" t="s">
        <v>539</v>
      </c>
      <c r="D246" s="305" t="s">
        <v>327</v>
      </c>
      <c r="E246" s="306">
        <v>3007</v>
      </c>
      <c r="F246" s="306">
        <v>3007</v>
      </c>
      <c r="G246" s="306">
        <v>3007</v>
      </c>
    </row>
    <row r="247" spans="1:7" ht="25.5" customHeight="1">
      <c r="A247" s="304" t="s">
        <v>300</v>
      </c>
      <c r="B247" s="305" t="s">
        <v>118</v>
      </c>
      <c r="C247" s="305" t="s">
        <v>540</v>
      </c>
      <c r="D247" s="305"/>
      <c r="E247" s="306">
        <f>SUM(E248)</f>
        <v>390</v>
      </c>
      <c r="F247" s="306">
        <f>SUM(F248)</f>
        <v>390</v>
      </c>
      <c r="G247" s="306">
        <f>SUM(G248)</f>
        <v>390</v>
      </c>
    </row>
    <row r="248" spans="1:7" ht="34.5" customHeight="1">
      <c r="A248" s="304" t="s">
        <v>324</v>
      </c>
      <c r="B248" s="305" t="s">
        <v>118</v>
      </c>
      <c r="C248" s="305" t="s">
        <v>540</v>
      </c>
      <c r="D248" s="305" t="s">
        <v>323</v>
      </c>
      <c r="E248" s="306">
        <v>390</v>
      </c>
      <c r="F248" s="306">
        <v>390</v>
      </c>
      <c r="G248" s="306">
        <v>390</v>
      </c>
    </row>
    <row r="249" spans="1:7" ht="33" hidden="1" customHeight="1">
      <c r="A249" s="57" t="s">
        <v>184</v>
      </c>
      <c r="B249" s="75" t="s">
        <v>185</v>
      </c>
      <c r="C249" s="75"/>
      <c r="D249" s="75"/>
      <c r="E249" s="86">
        <f>E250+E280</f>
        <v>92638.299999999988</v>
      </c>
      <c r="F249" s="86">
        <f>F250+F280</f>
        <v>78312.899999999994</v>
      </c>
      <c r="G249" s="86">
        <f>G250+G280</f>
        <v>75154.899999999994</v>
      </c>
    </row>
    <row r="250" spans="1:7" ht="28.5" hidden="1" customHeight="1">
      <c r="A250" s="57" t="s">
        <v>457</v>
      </c>
      <c r="B250" s="75" t="s">
        <v>186</v>
      </c>
      <c r="C250" s="75"/>
      <c r="D250" s="75"/>
      <c r="E250" s="86">
        <f>E251+E278</f>
        <v>80289.899999999994</v>
      </c>
      <c r="F250" s="86">
        <f>F251+F278</f>
        <v>69817.899999999994</v>
      </c>
      <c r="G250" s="86">
        <f>G251+G278</f>
        <v>66659.899999999994</v>
      </c>
    </row>
    <row r="251" spans="1:7" ht="39.75" customHeight="1">
      <c r="A251" s="309" t="s">
        <v>981</v>
      </c>
      <c r="B251" s="75" t="s">
        <v>186</v>
      </c>
      <c r="C251" s="75" t="s">
        <v>530</v>
      </c>
      <c r="D251" s="75"/>
      <c r="E251" s="86">
        <f>E252</f>
        <v>75289.899999999994</v>
      </c>
      <c r="F251" s="86">
        <f t="shared" ref="F251:G251" si="56">F252</f>
        <v>68817.899999999994</v>
      </c>
      <c r="G251" s="86">
        <f t="shared" si="56"/>
        <v>65659.899999999994</v>
      </c>
    </row>
    <row r="252" spans="1:7" ht="42" customHeight="1">
      <c r="A252" s="309" t="s">
        <v>11</v>
      </c>
      <c r="B252" s="75" t="s">
        <v>186</v>
      </c>
      <c r="C252" s="75" t="s">
        <v>541</v>
      </c>
      <c r="D252" s="75"/>
      <c r="E252" s="86">
        <f>E253+E264+E270</f>
        <v>75289.899999999994</v>
      </c>
      <c r="F252" s="86">
        <f>F253+F264+F270</f>
        <v>68817.899999999994</v>
      </c>
      <c r="G252" s="86">
        <f>G253+G264+G270</f>
        <v>65659.899999999994</v>
      </c>
    </row>
    <row r="253" spans="1:7" ht="40.5" customHeight="1">
      <c r="A253" s="309" t="s">
        <v>623</v>
      </c>
      <c r="B253" s="75" t="s">
        <v>186</v>
      </c>
      <c r="C253" s="75" t="s">
        <v>617</v>
      </c>
      <c r="D253" s="75"/>
      <c r="E253" s="86">
        <f>E254+E256+E259</f>
        <v>44819.1</v>
      </c>
      <c r="F253" s="86">
        <f>F254+F256+F259</f>
        <v>38347.1</v>
      </c>
      <c r="G253" s="86">
        <f>G254+G256+G259</f>
        <v>35189.1</v>
      </c>
    </row>
    <row r="254" spans="1:7" ht="24" customHeight="1">
      <c r="A254" s="312" t="s">
        <v>440</v>
      </c>
      <c r="B254" s="305" t="s">
        <v>186</v>
      </c>
      <c r="C254" s="305" t="s">
        <v>624</v>
      </c>
      <c r="D254" s="75"/>
      <c r="E254" s="306">
        <f>SUM(E255)</f>
        <v>35089</v>
      </c>
      <c r="F254" s="306">
        <f t="shared" ref="F254:G254" si="57">SUM(F255)</f>
        <v>31579</v>
      </c>
      <c r="G254" s="306">
        <f t="shared" si="57"/>
        <v>28421</v>
      </c>
    </row>
    <row r="255" spans="1:7" ht="30" customHeight="1">
      <c r="A255" s="310" t="s">
        <v>250</v>
      </c>
      <c r="B255" s="305" t="s">
        <v>186</v>
      </c>
      <c r="C255" s="305" t="s">
        <v>624</v>
      </c>
      <c r="D255" s="305" t="s">
        <v>713</v>
      </c>
      <c r="E255" s="87">
        <v>35089</v>
      </c>
      <c r="F255" s="87">
        <v>31579</v>
      </c>
      <c r="G255" s="87">
        <v>28421</v>
      </c>
    </row>
    <row r="256" spans="1:7" ht="22.5" customHeight="1">
      <c r="A256" s="310" t="s">
        <v>12</v>
      </c>
      <c r="B256" s="305" t="s">
        <v>186</v>
      </c>
      <c r="C256" s="305" t="s">
        <v>625</v>
      </c>
      <c r="D256" s="75"/>
      <c r="E256" s="306">
        <f>E258+E257</f>
        <v>8966</v>
      </c>
      <c r="F256" s="306">
        <f t="shared" ref="F256:G256" si="58">F258+F257</f>
        <v>6000</v>
      </c>
      <c r="G256" s="306">
        <f t="shared" si="58"/>
        <v>6000</v>
      </c>
    </row>
    <row r="257" spans="1:7" ht="21.75" customHeight="1">
      <c r="A257" s="310"/>
      <c r="B257" s="305"/>
      <c r="C257" s="305"/>
      <c r="D257" s="305" t="s">
        <v>999</v>
      </c>
      <c r="E257" s="306">
        <v>3966</v>
      </c>
      <c r="F257" s="306"/>
      <c r="G257" s="306"/>
    </row>
    <row r="258" spans="1:7" ht="34.5" customHeight="1">
      <c r="A258" s="310" t="s">
        <v>250</v>
      </c>
      <c r="B258" s="307" t="s">
        <v>186</v>
      </c>
      <c r="C258" s="305" t="s">
        <v>625</v>
      </c>
      <c r="D258" s="305" t="s">
        <v>713</v>
      </c>
      <c r="E258" s="306">
        <v>5000</v>
      </c>
      <c r="F258" s="306">
        <v>6000</v>
      </c>
      <c r="G258" s="306">
        <v>6000</v>
      </c>
    </row>
    <row r="259" spans="1:7" ht="26.25" customHeight="1">
      <c r="A259" s="310" t="s">
        <v>886</v>
      </c>
      <c r="B259" s="307" t="s">
        <v>186</v>
      </c>
      <c r="C259" s="305"/>
      <c r="D259" s="305"/>
      <c r="E259" s="87">
        <f>E260+E261</f>
        <v>764.1</v>
      </c>
      <c r="F259" s="87">
        <f t="shared" ref="F259:G259" si="59">F260+F261</f>
        <v>768.1</v>
      </c>
      <c r="G259" s="87">
        <f t="shared" si="59"/>
        <v>768.1</v>
      </c>
    </row>
    <row r="260" spans="1:7" ht="24.75" customHeight="1">
      <c r="A260" s="310" t="s">
        <v>899</v>
      </c>
      <c r="B260" s="307" t="s">
        <v>186</v>
      </c>
      <c r="C260" s="305" t="s">
        <v>893</v>
      </c>
      <c r="D260" s="305" t="s">
        <v>860</v>
      </c>
      <c r="E260" s="87">
        <v>755.1</v>
      </c>
      <c r="F260" s="87">
        <v>759.1</v>
      </c>
      <c r="G260" s="87">
        <v>759.1</v>
      </c>
    </row>
    <row r="261" spans="1:7" ht="16.5" customHeight="1">
      <c r="A261" s="310" t="s">
        <v>858</v>
      </c>
      <c r="B261" s="307" t="s">
        <v>186</v>
      </c>
      <c r="C261" s="305" t="s">
        <v>894</v>
      </c>
      <c r="D261" s="305" t="s">
        <v>860</v>
      </c>
      <c r="E261" s="306">
        <v>9</v>
      </c>
      <c r="F261" s="306">
        <v>9</v>
      </c>
      <c r="G261" s="306">
        <v>9</v>
      </c>
    </row>
    <row r="262" spans="1:7" ht="20.25" customHeight="1">
      <c r="A262" s="310" t="s">
        <v>899</v>
      </c>
      <c r="B262" s="307" t="s">
        <v>186</v>
      </c>
      <c r="C262" s="305" t="s">
        <v>893</v>
      </c>
      <c r="D262" s="305" t="s">
        <v>860</v>
      </c>
      <c r="E262" s="87"/>
      <c r="F262" s="87"/>
      <c r="G262" s="87"/>
    </row>
    <row r="263" spans="1:7" ht="24.75" customHeight="1">
      <c r="A263" s="310" t="s">
        <v>858</v>
      </c>
      <c r="B263" s="307" t="s">
        <v>186</v>
      </c>
      <c r="C263" s="305" t="s">
        <v>894</v>
      </c>
      <c r="D263" s="305" t="s">
        <v>860</v>
      </c>
      <c r="E263" s="306"/>
      <c r="F263" s="86"/>
      <c r="G263" s="86"/>
    </row>
    <row r="264" spans="1:7" ht="23.25" customHeight="1">
      <c r="A264" s="309" t="s">
        <v>622</v>
      </c>
      <c r="B264" s="75" t="s">
        <v>186</v>
      </c>
      <c r="C264" s="75" t="s">
        <v>618</v>
      </c>
      <c r="D264" s="305"/>
      <c r="E264" s="86">
        <f>E265+E269</f>
        <v>7200</v>
      </c>
      <c r="F264" s="86">
        <f>F265+F269</f>
        <v>7200</v>
      </c>
      <c r="G264" s="86">
        <f>G265+G269</f>
        <v>7200</v>
      </c>
    </row>
    <row r="265" spans="1:7" ht="19.5" customHeight="1">
      <c r="A265" s="310" t="s">
        <v>13</v>
      </c>
      <c r="B265" s="305" t="s">
        <v>186</v>
      </c>
      <c r="C265" s="305" t="s">
        <v>631</v>
      </c>
      <c r="D265" s="75"/>
      <c r="E265" s="306">
        <f>E266+E267+E268</f>
        <v>7200</v>
      </c>
      <c r="F265" s="306">
        <v>7200</v>
      </c>
      <c r="G265" s="306">
        <v>7200</v>
      </c>
    </row>
    <row r="266" spans="1:7" ht="20.25" customHeight="1">
      <c r="A266" s="310" t="s">
        <v>954</v>
      </c>
      <c r="B266" s="305"/>
      <c r="C266" s="305"/>
      <c r="D266" s="305" t="s">
        <v>713</v>
      </c>
      <c r="E266" s="306">
        <v>6162</v>
      </c>
      <c r="F266" s="306"/>
      <c r="G266" s="306"/>
    </row>
    <row r="267" spans="1:7" ht="19.5" customHeight="1">
      <c r="A267" s="310"/>
      <c r="B267" s="305"/>
      <c r="C267" s="305"/>
      <c r="D267" s="305" t="s">
        <v>999</v>
      </c>
      <c r="E267" s="306">
        <v>338</v>
      </c>
      <c r="F267" s="306"/>
      <c r="G267" s="306"/>
    </row>
    <row r="268" spans="1:7" ht="21.75" customHeight="1">
      <c r="A268" s="310" t="s">
        <v>250</v>
      </c>
      <c r="B268" s="305" t="s">
        <v>186</v>
      </c>
      <c r="C268" s="305" t="s">
        <v>631</v>
      </c>
      <c r="D268" s="305" t="s">
        <v>713</v>
      </c>
      <c r="E268" s="306">
        <v>700</v>
      </c>
      <c r="F268" s="306">
        <v>6285</v>
      </c>
      <c r="G268" s="306">
        <v>6285</v>
      </c>
    </row>
    <row r="269" spans="1:7" ht="21.75" customHeight="1">
      <c r="A269" s="310" t="s">
        <v>858</v>
      </c>
      <c r="B269" s="305" t="s">
        <v>186</v>
      </c>
      <c r="C269" s="305" t="s">
        <v>979</v>
      </c>
      <c r="D269" s="305" t="s">
        <v>713</v>
      </c>
      <c r="E269" s="306"/>
      <c r="F269" s="306"/>
      <c r="G269" s="306"/>
    </row>
    <row r="270" spans="1:7" ht="18" customHeight="1">
      <c r="A270" s="309" t="s">
        <v>619</v>
      </c>
      <c r="B270" s="75" t="s">
        <v>186</v>
      </c>
      <c r="C270" s="75" t="s">
        <v>621</v>
      </c>
      <c r="D270" s="305"/>
      <c r="E270" s="86">
        <f>E271</f>
        <v>23270.799999999999</v>
      </c>
      <c r="F270" s="86">
        <f>F271</f>
        <v>23270.799999999999</v>
      </c>
      <c r="G270" s="86">
        <f>G271</f>
        <v>23270.799999999999</v>
      </c>
    </row>
    <row r="271" spans="1:7" ht="21.75" customHeight="1">
      <c r="A271" s="310" t="s">
        <v>14</v>
      </c>
      <c r="B271" s="305" t="s">
        <v>186</v>
      </c>
      <c r="C271" s="305" t="s">
        <v>620</v>
      </c>
      <c r="D271" s="305" t="s">
        <v>713</v>
      </c>
      <c r="E271" s="306">
        <f>SUM(E274)+E275+E272+E273</f>
        <v>23270.799999999999</v>
      </c>
      <c r="F271" s="306">
        <v>23270.799999999999</v>
      </c>
      <c r="G271" s="306">
        <v>23270.799999999999</v>
      </c>
    </row>
    <row r="272" spans="1:7" ht="19.5" customHeight="1">
      <c r="A272" s="310" t="s">
        <v>954</v>
      </c>
      <c r="B272" s="307" t="s">
        <v>186</v>
      </c>
      <c r="C272" s="305" t="s">
        <v>620</v>
      </c>
      <c r="D272" s="305" t="s">
        <v>713</v>
      </c>
      <c r="E272" s="306">
        <v>20384</v>
      </c>
      <c r="F272" s="306"/>
      <c r="G272" s="306"/>
    </row>
    <row r="273" spans="1:7" ht="17.25" customHeight="1">
      <c r="A273" s="310"/>
      <c r="B273" s="305"/>
      <c r="C273" s="305"/>
      <c r="D273" s="305" t="s">
        <v>999</v>
      </c>
      <c r="E273" s="306">
        <v>238</v>
      </c>
      <c r="F273" s="306"/>
      <c r="G273" s="306"/>
    </row>
    <row r="274" spans="1:7" ht="19.5" customHeight="1">
      <c r="A274" s="310" t="s">
        <v>250</v>
      </c>
      <c r="B274" s="307" t="s">
        <v>186</v>
      </c>
      <c r="C274" s="305" t="s">
        <v>620</v>
      </c>
      <c r="D274" s="305" t="s">
        <v>713</v>
      </c>
      <c r="E274" s="306">
        <v>2500</v>
      </c>
      <c r="F274" s="306">
        <v>21499</v>
      </c>
      <c r="G274" s="306">
        <v>21499</v>
      </c>
    </row>
    <row r="275" spans="1:7" ht="25.5" customHeight="1">
      <c r="A275" s="310" t="s">
        <v>885</v>
      </c>
      <c r="B275" s="307" t="s">
        <v>186</v>
      </c>
      <c r="C275" s="305"/>
      <c r="D275" s="305"/>
      <c r="E275" s="306">
        <f>E276+E277</f>
        <v>148.80000000000001</v>
      </c>
      <c r="F275" s="306">
        <f>F276+F277</f>
        <v>150.6</v>
      </c>
      <c r="G275" s="306">
        <f>G276+G277</f>
        <v>154.5</v>
      </c>
    </row>
    <row r="276" spans="1:7" ht="24" customHeight="1">
      <c r="A276" s="310" t="s">
        <v>899</v>
      </c>
      <c r="B276" s="307" t="s">
        <v>186</v>
      </c>
      <c r="C276" s="305" t="s">
        <v>884</v>
      </c>
      <c r="D276" s="305" t="s">
        <v>860</v>
      </c>
      <c r="E276" s="87">
        <v>147.80000000000001</v>
      </c>
      <c r="F276" s="87">
        <v>149.6</v>
      </c>
      <c r="G276" s="87">
        <v>153.5</v>
      </c>
    </row>
    <row r="277" spans="1:7" ht="31.5" customHeight="1">
      <c r="A277" s="310" t="s">
        <v>858</v>
      </c>
      <c r="B277" s="307" t="s">
        <v>186</v>
      </c>
      <c r="C277" s="305" t="s">
        <v>859</v>
      </c>
      <c r="D277" s="305" t="s">
        <v>860</v>
      </c>
      <c r="E277" s="306">
        <v>1</v>
      </c>
      <c r="F277" s="306">
        <v>1</v>
      </c>
      <c r="G277" s="306">
        <v>1</v>
      </c>
    </row>
    <row r="278" spans="1:7" ht="55.5" customHeight="1">
      <c r="A278" s="57" t="s">
        <v>1077</v>
      </c>
      <c r="B278" s="74" t="s">
        <v>186</v>
      </c>
      <c r="C278" s="75" t="s">
        <v>691</v>
      </c>
      <c r="D278" s="75"/>
      <c r="E278" s="86">
        <f>E279</f>
        <v>5000</v>
      </c>
      <c r="F278" s="86">
        <f>F279</f>
        <v>1000</v>
      </c>
      <c r="G278" s="86">
        <f>G279</f>
        <v>1000</v>
      </c>
    </row>
    <row r="279" spans="1:7" ht="33.75" customHeight="1">
      <c r="A279" s="310" t="s">
        <v>358</v>
      </c>
      <c r="B279" s="307" t="s">
        <v>186</v>
      </c>
      <c r="C279" s="305" t="s">
        <v>691</v>
      </c>
      <c r="D279" s="305" t="s">
        <v>323</v>
      </c>
      <c r="E279" s="306">
        <v>5000</v>
      </c>
      <c r="F279" s="306">
        <v>1000</v>
      </c>
      <c r="G279" s="306">
        <v>1000</v>
      </c>
    </row>
    <row r="280" spans="1:7" ht="27" customHeight="1">
      <c r="A280" s="314" t="s">
        <v>247</v>
      </c>
      <c r="B280" s="75" t="s">
        <v>187</v>
      </c>
      <c r="C280" s="305"/>
      <c r="D280" s="305"/>
      <c r="E280" s="86">
        <f>E281+E285+E291</f>
        <v>12348.4</v>
      </c>
      <c r="F280" s="86">
        <f t="shared" ref="F280:G280" si="60">F281+F285+F291</f>
        <v>8495</v>
      </c>
      <c r="G280" s="86">
        <f t="shared" si="60"/>
        <v>8495</v>
      </c>
    </row>
    <row r="281" spans="1:7" ht="35.25" customHeight="1">
      <c r="A281" s="57" t="s">
        <v>727</v>
      </c>
      <c r="B281" s="75" t="s">
        <v>187</v>
      </c>
      <c r="C281" s="75" t="s">
        <v>728</v>
      </c>
      <c r="D281" s="75"/>
      <c r="E281" s="86">
        <f>E282</f>
        <v>7615</v>
      </c>
      <c r="F281" s="86">
        <f t="shared" ref="F281:G281" si="61">F282</f>
        <v>6650</v>
      </c>
      <c r="G281" s="86">
        <f t="shared" si="61"/>
        <v>6650</v>
      </c>
    </row>
    <row r="282" spans="1:7" ht="27" customHeight="1">
      <c r="A282" s="310" t="s">
        <v>729</v>
      </c>
      <c r="B282" s="305" t="s">
        <v>187</v>
      </c>
      <c r="C282" s="305" t="s">
        <v>728</v>
      </c>
      <c r="D282" s="305"/>
      <c r="E282" s="306">
        <f>E283+E284</f>
        <v>7615</v>
      </c>
      <c r="F282" s="306">
        <f t="shared" ref="F282:G282" si="62">F283+F284</f>
        <v>6650</v>
      </c>
      <c r="G282" s="306">
        <f t="shared" si="62"/>
        <v>6650</v>
      </c>
    </row>
    <row r="283" spans="1:7" ht="21" customHeight="1">
      <c r="A283" s="310" t="s">
        <v>954</v>
      </c>
      <c r="B283" s="305" t="s">
        <v>187</v>
      </c>
      <c r="C283" s="305" t="s">
        <v>728</v>
      </c>
      <c r="D283" s="305" t="s">
        <v>713</v>
      </c>
      <c r="E283" s="306">
        <v>7358</v>
      </c>
      <c r="F283" s="306">
        <v>6650</v>
      </c>
      <c r="G283" s="306">
        <v>6650</v>
      </c>
    </row>
    <row r="284" spans="1:7" ht="23.25" customHeight="1">
      <c r="A284" s="310" t="s">
        <v>250</v>
      </c>
      <c r="B284" s="305" t="s">
        <v>187</v>
      </c>
      <c r="C284" s="305" t="s">
        <v>728</v>
      </c>
      <c r="D284" s="305" t="s">
        <v>713</v>
      </c>
      <c r="E284" s="306">
        <v>257</v>
      </c>
      <c r="F284" s="306"/>
      <c r="G284" s="306"/>
    </row>
    <row r="285" spans="1:7" ht="35.25" customHeight="1">
      <c r="A285" s="57" t="s">
        <v>433</v>
      </c>
      <c r="B285" s="75" t="s">
        <v>187</v>
      </c>
      <c r="C285" s="75" t="s">
        <v>391</v>
      </c>
      <c r="D285" s="75"/>
      <c r="E285" s="86">
        <f>SUM(E286)</f>
        <v>1845</v>
      </c>
      <c r="F285" s="86">
        <f>SUM(F286)</f>
        <v>1845</v>
      </c>
      <c r="G285" s="86">
        <f>SUM(G286)</f>
        <v>1845</v>
      </c>
    </row>
    <row r="286" spans="1:7" ht="32.25" customHeight="1">
      <c r="A286" s="313" t="s">
        <v>338</v>
      </c>
      <c r="B286" s="305" t="s">
        <v>187</v>
      </c>
      <c r="C286" s="305" t="s">
        <v>542</v>
      </c>
      <c r="D286" s="305"/>
      <c r="E286" s="306">
        <f>SUM(E287,E289)</f>
        <v>1845</v>
      </c>
      <c r="F286" s="306">
        <f>SUM(F287,F289)</f>
        <v>1845</v>
      </c>
      <c r="G286" s="306">
        <f>SUM(G287,G289)</f>
        <v>1845</v>
      </c>
    </row>
    <row r="287" spans="1:7" ht="43.5" customHeight="1">
      <c r="A287" s="304" t="s">
        <v>326</v>
      </c>
      <c r="B287" s="305" t="s">
        <v>187</v>
      </c>
      <c r="C287" s="305" t="s">
        <v>543</v>
      </c>
      <c r="D287" s="305"/>
      <c r="E287" s="306">
        <f>SUM(E288)</f>
        <v>1805</v>
      </c>
      <c r="F287" s="306">
        <f t="shared" ref="F287:G287" si="63">SUM(F288)</f>
        <v>1805</v>
      </c>
      <c r="G287" s="306">
        <f t="shared" si="63"/>
        <v>1805</v>
      </c>
    </row>
    <row r="288" spans="1:7" ht="32.25" customHeight="1">
      <c r="A288" s="304" t="s">
        <v>328</v>
      </c>
      <c r="B288" s="305" t="s">
        <v>187</v>
      </c>
      <c r="C288" s="305" t="s">
        <v>543</v>
      </c>
      <c r="D288" s="305" t="s">
        <v>327</v>
      </c>
      <c r="E288" s="306">
        <v>1805</v>
      </c>
      <c r="F288" s="306">
        <v>1805</v>
      </c>
      <c r="G288" s="306">
        <v>1805</v>
      </c>
    </row>
    <row r="289" spans="1:7" ht="33.75" customHeight="1">
      <c r="A289" s="304" t="s">
        <v>300</v>
      </c>
      <c r="B289" s="305" t="s">
        <v>187</v>
      </c>
      <c r="C289" s="305" t="s">
        <v>544</v>
      </c>
      <c r="D289" s="305"/>
      <c r="E289" s="306">
        <f>SUM(E290)</f>
        <v>40</v>
      </c>
      <c r="F289" s="306">
        <f>SUM(F290)</f>
        <v>40</v>
      </c>
      <c r="G289" s="306">
        <f>SUM(G290)</f>
        <v>40</v>
      </c>
    </row>
    <row r="290" spans="1:7" ht="27" customHeight="1">
      <c r="A290" s="304" t="s">
        <v>324</v>
      </c>
      <c r="B290" s="305" t="s">
        <v>187</v>
      </c>
      <c r="C290" s="305" t="s">
        <v>544</v>
      </c>
      <c r="D290" s="305" t="s">
        <v>323</v>
      </c>
      <c r="E290" s="306">
        <v>40</v>
      </c>
      <c r="F290" s="306">
        <v>40</v>
      </c>
      <c r="G290" s="306">
        <v>40</v>
      </c>
    </row>
    <row r="291" spans="1:7" ht="50.25" customHeight="1">
      <c r="A291" s="309" t="s">
        <v>1042</v>
      </c>
      <c r="B291" s="305" t="s">
        <v>187</v>
      </c>
      <c r="C291" s="305" t="s">
        <v>865</v>
      </c>
      <c r="D291" s="305"/>
      <c r="E291" s="86">
        <f>E292+E293</f>
        <v>2888.4</v>
      </c>
      <c r="F291" s="86">
        <f>F292+F293</f>
        <v>0</v>
      </c>
      <c r="G291" s="86">
        <f>G292+G293</f>
        <v>0</v>
      </c>
    </row>
    <row r="292" spans="1:7" ht="32.25" customHeight="1">
      <c r="A292" s="304" t="s">
        <v>867</v>
      </c>
      <c r="B292" s="305" t="s">
        <v>187</v>
      </c>
      <c r="C292" s="305" t="s">
        <v>864</v>
      </c>
      <c r="D292" s="305" t="s">
        <v>323</v>
      </c>
      <c r="E292" s="306">
        <v>2887.4</v>
      </c>
      <c r="F292" s="306"/>
      <c r="G292" s="306"/>
    </row>
    <row r="293" spans="1:7" ht="35.25" customHeight="1">
      <c r="A293" s="304" t="s">
        <v>868</v>
      </c>
      <c r="B293" s="305" t="s">
        <v>187</v>
      </c>
      <c r="C293" s="305" t="s">
        <v>866</v>
      </c>
      <c r="D293" s="305" t="s">
        <v>323</v>
      </c>
      <c r="E293" s="306">
        <v>1</v>
      </c>
      <c r="F293" s="306"/>
      <c r="G293" s="306"/>
    </row>
    <row r="294" spans="1:7" ht="28.5" customHeight="1">
      <c r="A294" s="57" t="s">
        <v>215</v>
      </c>
      <c r="B294" s="75" t="s">
        <v>381</v>
      </c>
      <c r="C294" s="75"/>
      <c r="D294" s="75"/>
      <c r="E294" s="86">
        <f>SUM(E295,E300,E312,E318)</f>
        <v>47278.100000000006</v>
      </c>
      <c r="F294" s="86">
        <f>SUM(F295,F300,F312,F318)</f>
        <v>47041.4</v>
      </c>
      <c r="G294" s="86">
        <f>SUM(G295,G300,G312,G318)</f>
        <v>48263.7</v>
      </c>
    </row>
    <row r="295" spans="1:7" ht="39.75" customHeight="1">
      <c r="A295" s="314" t="s">
        <v>1069</v>
      </c>
      <c r="B295" s="75" t="s">
        <v>491</v>
      </c>
      <c r="C295" s="75"/>
      <c r="D295" s="75"/>
      <c r="E295" s="86">
        <f t="shared" ref="E295:G296" si="64">SUM(E296)</f>
        <v>11000</v>
      </c>
      <c r="F295" s="86">
        <f t="shared" si="64"/>
        <v>11000</v>
      </c>
      <c r="G295" s="86">
        <f t="shared" si="64"/>
        <v>11000</v>
      </c>
    </row>
    <row r="296" spans="1:7" ht="19.5" customHeight="1">
      <c r="A296" s="57" t="s">
        <v>367</v>
      </c>
      <c r="B296" s="75" t="s">
        <v>491</v>
      </c>
      <c r="C296" s="75"/>
      <c r="D296" s="75"/>
      <c r="E296" s="86">
        <f t="shared" si="64"/>
        <v>11000</v>
      </c>
      <c r="F296" s="86">
        <f t="shared" si="64"/>
        <v>11000</v>
      </c>
      <c r="G296" s="86">
        <f t="shared" si="64"/>
        <v>11000</v>
      </c>
    </row>
    <row r="297" spans="1:7" ht="30.75" customHeight="1">
      <c r="A297" s="313" t="s">
        <v>665</v>
      </c>
      <c r="B297" s="75" t="s">
        <v>491</v>
      </c>
      <c r="C297" s="305" t="s">
        <v>664</v>
      </c>
      <c r="D297" s="75"/>
      <c r="E297" s="86">
        <f>SUM(E298)</f>
        <v>11000</v>
      </c>
      <c r="F297" s="86">
        <f>F298</f>
        <v>11000</v>
      </c>
      <c r="G297" s="86">
        <f>G298</f>
        <v>11000</v>
      </c>
    </row>
    <row r="298" spans="1:7" ht="21" customHeight="1">
      <c r="A298" s="304" t="s">
        <v>441</v>
      </c>
      <c r="B298" s="305" t="s">
        <v>491</v>
      </c>
      <c r="C298" s="305" t="s">
        <v>663</v>
      </c>
      <c r="D298" s="305"/>
      <c r="E298" s="306">
        <f>SUM(E299)</f>
        <v>11000</v>
      </c>
      <c r="F298" s="306">
        <f>SUM(F299)</f>
        <v>11000</v>
      </c>
      <c r="G298" s="306">
        <f>SUM(G299)</f>
        <v>11000</v>
      </c>
    </row>
    <row r="299" spans="1:7" ht="23.25" customHeight="1">
      <c r="A299" s="304" t="s">
        <v>253</v>
      </c>
      <c r="B299" s="305" t="s">
        <v>491</v>
      </c>
      <c r="C299" s="305" t="s">
        <v>663</v>
      </c>
      <c r="D299" s="305" t="s">
        <v>726</v>
      </c>
      <c r="E299" s="306">
        <v>11000</v>
      </c>
      <c r="F299" s="306">
        <v>11000</v>
      </c>
      <c r="G299" s="306">
        <v>11000</v>
      </c>
    </row>
    <row r="300" spans="1:7" ht="27" customHeight="1">
      <c r="A300" s="57" t="s">
        <v>196</v>
      </c>
      <c r="B300" s="75" t="s">
        <v>182</v>
      </c>
      <c r="C300" s="75"/>
      <c r="D300" s="75"/>
      <c r="E300" s="86">
        <f>SUM(E301,E307)</f>
        <v>27278.100000000002</v>
      </c>
      <c r="F300" s="86">
        <f>SUM(F301,F307)</f>
        <v>27041.4</v>
      </c>
      <c r="G300" s="86">
        <f>SUM(G301,G307)</f>
        <v>28263.7</v>
      </c>
    </row>
    <row r="301" spans="1:7" ht="45" customHeight="1">
      <c r="A301" s="57" t="s">
        <v>1078</v>
      </c>
      <c r="B301" s="75" t="s">
        <v>182</v>
      </c>
      <c r="C301" s="75" t="s">
        <v>545</v>
      </c>
      <c r="D301" s="75"/>
      <c r="E301" s="86">
        <f>E302</f>
        <v>24390.9</v>
      </c>
      <c r="F301" s="86">
        <f>F302</f>
        <v>27041.4</v>
      </c>
      <c r="G301" s="86">
        <f>G302</f>
        <v>28263.7</v>
      </c>
    </row>
    <row r="302" spans="1:7" ht="44.25" customHeight="1">
      <c r="A302" s="304" t="s">
        <v>568</v>
      </c>
      <c r="B302" s="305" t="s">
        <v>182</v>
      </c>
      <c r="C302" s="305" t="s">
        <v>605</v>
      </c>
      <c r="D302" s="75"/>
      <c r="E302" s="86">
        <f>SUM(E303)+E305</f>
        <v>24390.9</v>
      </c>
      <c r="F302" s="86">
        <f>SUM(F303)+F305</f>
        <v>27041.4</v>
      </c>
      <c r="G302" s="86">
        <f>SUM(G303)+G305</f>
        <v>28263.7</v>
      </c>
    </row>
    <row r="303" spans="1:7" ht="30" customHeight="1">
      <c r="A303" s="304" t="s">
        <v>17</v>
      </c>
      <c r="B303" s="305" t="s">
        <v>182</v>
      </c>
      <c r="C303" s="305" t="s">
        <v>738</v>
      </c>
      <c r="D303" s="75"/>
      <c r="E303" s="86">
        <f>SUM(E304)</f>
        <v>2000</v>
      </c>
      <c r="F303" s="86">
        <f>SUM(F304)</f>
        <v>2000</v>
      </c>
      <c r="G303" s="86">
        <f>SUM(G304)</f>
        <v>2000</v>
      </c>
    </row>
    <row r="304" spans="1:7" ht="30.75" customHeight="1">
      <c r="A304" s="310" t="s">
        <v>256</v>
      </c>
      <c r="B304" s="305" t="s">
        <v>182</v>
      </c>
      <c r="C304" s="305" t="s">
        <v>738</v>
      </c>
      <c r="D304" s="305" t="s">
        <v>254</v>
      </c>
      <c r="E304" s="306">
        <v>2000</v>
      </c>
      <c r="F304" s="306">
        <v>2000</v>
      </c>
      <c r="G304" s="306">
        <v>2000</v>
      </c>
    </row>
    <row r="305" spans="1:7" ht="31.5" customHeight="1">
      <c r="A305" s="313" t="s">
        <v>725</v>
      </c>
      <c r="B305" s="307" t="s">
        <v>182</v>
      </c>
      <c r="C305" s="305" t="s">
        <v>883</v>
      </c>
      <c r="D305" s="305"/>
      <c r="E305" s="306">
        <f>E306</f>
        <v>22390.9</v>
      </c>
      <c r="F305" s="306">
        <f>F306</f>
        <v>25041.4</v>
      </c>
      <c r="G305" s="306">
        <f>G306</f>
        <v>26263.7</v>
      </c>
    </row>
    <row r="306" spans="1:7" ht="33" customHeight="1">
      <c r="A306" s="310" t="s">
        <v>256</v>
      </c>
      <c r="B306" s="307" t="s">
        <v>182</v>
      </c>
      <c r="C306" s="305" t="s">
        <v>883</v>
      </c>
      <c r="D306" s="305" t="s">
        <v>254</v>
      </c>
      <c r="E306" s="306">
        <v>22390.9</v>
      </c>
      <c r="F306" s="306">
        <v>25041.4</v>
      </c>
      <c r="G306" s="306">
        <v>26263.7</v>
      </c>
    </row>
    <row r="307" spans="1:7" ht="42" customHeight="1">
      <c r="A307" s="314" t="s">
        <v>1085</v>
      </c>
      <c r="B307" s="75" t="s">
        <v>182</v>
      </c>
      <c r="C307" s="75" t="s">
        <v>428</v>
      </c>
      <c r="D307" s="75"/>
      <c r="E307" s="86">
        <f>SUM(E308)</f>
        <v>2887.2</v>
      </c>
      <c r="F307" s="86">
        <f>F308</f>
        <v>0</v>
      </c>
      <c r="G307" s="86">
        <f>G308</f>
        <v>0</v>
      </c>
    </row>
    <row r="308" spans="1:7" ht="22.5" customHeight="1">
      <c r="A308" s="330" t="s">
        <v>16</v>
      </c>
      <c r="B308" s="305" t="s">
        <v>182</v>
      </c>
      <c r="C308" s="305" t="s">
        <v>546</v>
      </c>
      <c r="D308" s="305"/>
      <c r="E308" s="306">
        <f>SUM(E310)</f>
        <v>2887.2</v>
      </c>
      <c r="F308" s="318">
        <f>F310</f>
        <v>0</v>
      </c>
      <c r="G308" s="318">
        <f>G310</f>
        <v>0</v>
      </c>
    </row>
    <row r="309" spans="1:7" ht="32.25" customHeight="1">
      <c r="A309" s="313" t="s">
        <v>612</v>
      </c>
      <c r="B309" s="305" t="s">
        <v>182</v>
      </c>
      <c r="C309" s="305" t="s">
        <v>613</v>
      </c>
      <c r="D309" s="305"/>
      <c r="E309" s="306">
        <f>E310</f>
        <v>2887.2</v>
      </c>
      <c r="F309" s="87">
        <f>F310</f>
        <v>0</v>
      </c>
      <c r="G309" s="87">
        <f>G310</f>
        <v>0</v>
      </c>
    </row>
    <row r="310" spans="1:7" ht="24" customHeight="1">
      <c r="A310" s="304" t="s">
        <v>7</v>
      </c>
      <c r="B310" s="305" t="s">
        <v>182</v>
      </c>
      <c r="C310" s="305" t="s">
        <v>614</v>
      </c>
      <c r="D310" s="305"/>
      <c r="E310" s="306">
        <f>SUM(E311)</f>
        <v>2887.2</v>
      </c>
      <c r="F310" s="87">
        <f>F311</f>
        <v>0</v>
      </c>
      <c r="G310" s="87">
        <f>G311</f>
        <v>0</v>
      </c>
    </row>
    <row r="311" spans="1:7" ht="30" customHeight="1">
      <c r="A311" s="304" t="s">
        <v>250</v>
      </c>
      <c r="B311" s="305" t="s">
        <v>182</v>
      </c>
      <c r="C311" s="305" t="s">
        <v>614</v>
      </c>
      <c r="D311" s="305" t="s">
        <v>713</v>
      </c>
      <c r="E311" s="87">
        <v>2887.2</v>
      </c>
      <c r="F311" s="87"/>
      <c r="G311" s="87"/>
    </row>
    <row r="312" spans="1:7" ht="18.75" customHeight="1">
      <c r="A312" s="309" t="s">
        <v>195</v>
      </c>
      <c r="B312" s="75" t="s">
        <v>177</v>
      </c>
      <c r="C312" s="75"/>
      <c r="D312" s="75"/>
      <c r="E312" s="86">
        <f>SUM(E313)</f>
        <v>3000</v>
      </c>
      <c r="F312" s="323">
        <f t="shared" ref="F312:G316" si="65">F313</f>
        <v>3000</v>
      </c>
      <c r="G312" s="323">
        <f t="shared" si="65"/>
        <v>3000</v>
      </c>
    </row>
    <row r="313" spans="1:7" ht="39.75" customHeight="1">
      <c r="A313" s="314" t="s">
        <v>1079</v>
      </c>
      <c r="B313" s="75" t="s">
        <v>177</v>
      </c>
      <c r="C313" s="75" t="s">
        <v>428</v>
      </c>
      <c r="D313" s="305"/>
      <c r="E313" s="86">
        <f>SUM(E314)</f>
        <v>3000</v>
      </c>
      <c r="F313" s="323">
        <f t="shared" si="65"/>
        <v>3000</v>
      </c>
      <c r="G313" s="323">
        <f t="shared" si="65"/>
        <v>3000</v>
      </c>
    </row>
    <row r="314" spans="1:7" ht="18" customHeight="1">
      <c r="A314" s="313" t="s">
        <v>64</v>
      </c>
      <c r="B314" s="305" t="s">
        <v>177</v>
      </c>
      <c r="C314" s="305" t="s">
        <v>547</v>
      </c>
      <c r="D314" s="305"/>
      <c r="E314" s="306">
        <f>SUM(E316)</f>
        <v>3000</v>
      </c>
      <c r="F314" s="87">
        <f t="shared" si="65"/>
        <v>3000</v>
      </c>
      <c r="G314" s="87">
        <f t="shared" si="65"/>
        <v>3000</v>
      </c>
    </row>
    <row r="315" spans="1:7" ht="32.25" customHeight="1">
      <c r="A315" s="313" t="s">
        <v>612</v>
      </c>
      <c r="B315" s="305" t="s">
        <v>177</v>
      </c>
      <c r="C315" s="305" t="s">
        <v>615</v>
      </c>
      <c r="D315" s="305"/>
      <c r="E315" s="306">
        <f>SUM(E316)</f>
        <v>3000</v>
      </c>
      <c r="F315" s="87">
        <f t="shared" si="65"/>
        <v>3000</v>
      </c>
      <c r="G315" s="87">
        <f t="shared" si="65"/>
        <v>3000</v>
      </c>
    </row>
    <row r="316" spans="1:7" ht="54" customHeight="1">
      <c r="A316" s="304" t="s">
        <v>442</v>
      </c>
      <c r="B316" s="305" t="s">
        <v>177</v>
      </c>
      <c r="C316" s="305" t="s">
        <v>616</v>
      </c>
      <c r="D316" s="75"/>
      <c r="E316" s="306">
        <f>SUM(E317)</f>
        <v>3000</v>
      </c>
      <c r="F316" s="87">
        <f t="shared" si="65"/>
        <v>3000</v>
      </c>
      <c r="G316" s="87">
        <f t="shared" si="65"/>
        <v>3000</v>
      </c>
    </row>
    <row r="317" spans="1:7" ht="33" customHeight="1">
      <c r="A317" s="304" t="s">
        <v>250</v>
      </c>
      <c r="B317" s="305" t="s">
        <v>177</v>
      </c>
      <c r="C317" s="305" t="s">
        <v>616</v>
      </c>
      <c r="D317" s="305" t="s">
        <v>671</v>
      </c>
      <c r="E317" s="87">
        <v>3000</v>
      </c>
      <c r="F317" s="87">
        <v>3000</v>
      </c>
      <c r="G317" s="87">
        <v>3000</v>
      </c>
    </row>
    <row r="318" spans="1:7" ht="24" customHeight="1">
      <c r="A318" s="57" t="s">
        <v>143</v>
      </c>
      <c r="B318" s="75" t="s">
        <v>509</v>
      </c>
      <c r="C318" s="75"/>
      <c r="D318" s="75"/>
      <c r="E318" s="86">
        <f>E319</f>
        <v>6000</v>
      </c>
      <c r="F318" s="86">
        <f>F319</f>
        <v>6000</v>
      </c>
      <c r="G318" s="86">
        <f>G319</f>
        <v>6000</v>
      </c>
    </row>
    <row r="319" spans="1:7" ht="33" customHeight="1">
      <c r="A319" s="314" t="s">
        <v>1037</v>
      </c>
      <c r="B319" s="75" t="s">
        <v>509</v>
      </c>
      <c r="C319" s="75" t="s">
        <v>415</v>
      </c>
      <c r="D319" s="75"/>
      <c r="E319" s="86">
        <f>SUM(E321,E324,E327,E330)</f>
        <v>6000</v>
      </c>
      <c r="F319" s="86">
        <f>SUM(F321,F324,F327,F330)</f>
        <v>6000</v>
      </c>
      <c r="G319" s="86">
        <f>SUM(G321,G324,G327,G330)</f>
        <v>6000</v>
      </c>
    </row>
    <row r="320" spans="1:7" ht="24" customHeight="1">
      <c r="A320" s="313" t="s">
        <v>666</v>
      </c>
      <c r="B320" s="305" t="s">
        <v>509</v>
      </c>
      <c r="C320" s="305" t="s">
        <v>607</v>
      </c>
      <c r="D320" s="75"/>
      <c r="E320" s="86">
        <f>E321+E324</f>
        <v>5800</v>
      </c>
      <c r="F320" s="86">
        <f t="shared" ref="F320:G320" si="66">F321+F324</f>
        <v>5800</v>
      </c>
      <c r="G320" s="86">
        <f t="shared" si="66"/>
        <v>5800</v>
      </c>
    </row>
    <row r="321" spans="1:7" ht="19.5" customHeight="1">
      <c r="A321" s="313" t="s">
        <v>430</v>
      </c>
      <c r="B321" s="305" t="s">
        <v>509</v>
      </c>
      <c r="C321" s="305" t="s">
        <v>608</v>
      </c>
      <c r="D321" s="75"/>
      <c r="E321" s="86">
        <f>SUM(E322)+E323</f>
        <v>800</v>
      </c>
      <c r="F321" s="86">
        <f t="shared" ref="F321:G321" si="67">SUM(F322)+F323</f>
        <v>800</v>
      </c>
      <c r="G321" s="86">
        <f t="shared" si="67"/>
        <v>800</v>
      </c>
    </row>
    <row r="322" spans="1:7" ht="30" customHeight="1">
      <c r="A322" s="310" t="s">
        <v>324</v>
      </c>
      <c r="B322" s="305" t="s">
        <v>509</v>
      </c>
      <c r="C322" s="305" t="s">
        <v>608</v>
      </c>
      <c r="D322" s="305" t="s">
        <v>323</v>
      </c>
      <c r="E322" s="306">
        <v>700</v>
      </c>
      <c r="F322" s="306">
        <v>700</v>
      </c>
      <c r="G322" s="306">
        <v>700</v>
      </c>
    </row>
    <row r="323" spans="1:7" ht="19.5" customHeight="1">
      <c r="A323" s="316" t="s">
        <v>447</v>
      </c>
      <c r="B323" s="305" t="s">
        <v>509</v>
      </c>
      <c r="C323" s="305" t="s">
        <v>608</v>
      </c>
      <c r="D323" s="305" t="s">
        <v>467</v>
      </c>
      <c r="E323" s="306">
        <v>100</v>
      </c>
      <c r="F323" s="306">
        <v>100</v>
      </c>
      <c r="G323" s="306">
        <v>100</v>
      </c>
    </row>
    <row r="324" spans="1:7" ht="30.75" customHeight="1">
      <c r="A324" s="304" t="s">
        <v>431</v>
      </c>
      <c r="B324" s="305" t="s">
        <v>509</v>
      </c>
      <c r="C324" s="305" t="s">
        <v>972</v>
      </c>
      <c r="D324" s="75"/>
      <c r="E324" s="86">
        <f>E325+E326</f>
        <v>5000</v>
      </c>
      <c r="F324" s="86">
        <f t="shared" ref="F324:G324" si="68">F325+F326</f>
        <v>5000</v>
      </c>
      <c r="G324" s="86">
        <f t="shared" si="68"/>
        <v>5000</v>
      </c>
    </row>
    <row r="325" spans="1:7" ht="36.75" customHeight="1">
      <c r="A325" s="310" t="s">
        <v>324</v>
      </c>
      <c r="B325" s="305" t="s">
        <v>509</v>
      </c>
      <c r="C325" s="305" t="s">
        <v>609</v>
      </c>
      <c r="D325" s="305" t="s">
        <v>323</v>
      </c>
      <c r="E325" s="306">
        <v>1000</v>
      </c>
      <c r="F325" s="306">
        <v>1000</v>
      </c>
      <c r="G325" s="306">
        <v>1000</v>
      </c>
    </row>
    <row r="326" spans="1:7" ht="18.75" customHeight="1">
      <c r="A326" s="316" t="s">
        <v>447</v>
      </c>
      <c r="B326" s="305" t="s">
        <v>509</v>
      </c>
      <c r="C326" s="305" t="s">
        <v>609</v>
      </c>
      <c r="D326" s="305" t="s">
        <v>467</v>
      </c>
      <c r="E326" s="306">
        <v>4000</v>
      </c>
      <c r="F326" s="306">
        <v>4000</v>
      </c>
      <c r="G326" s="306">
        <v>4000</v>
      </c>
    </row>
    <row r="327" spans="1:7" ht="18.75" customHeight="1">
      <c r="A327" s="313" t="s">
        <v>667</v>
      </c>
      <c r="B327" s="305" t="s">
        <v>509</v>
      </c>
      <c r="C327" s="305" t="s">
        <v>669</v>
      </c>
      <c r="D327" s="305"/>
      <c r="E327" s="86">
        <v>100</v>
      </c>
      <c r="F327" s="86">
        <v>100</v>
      </c>
      <c r="G327" s="86">
        <v>100</v>
      </c>
    </row>
    <row r="328" spans="1:7" ht="20.25" customHeight="1">
      <c r="A328" s="304" t="s">
        <v>668</v>
      </c>
      <c r="B328" s="305" t="s">
        <v>509</v>
      </c>
      <c r="C328" s="305" t="s">
        <v>670</v>
      </c>
      <c r="D328" s="305"/>
      <c r="E328" s="306">
        <v>100</v>
      </c>
      <c r="F328" s="306">
        <v>100</v>
      </c>
      <c r="G328" s="306">
        <v>100</v>
      </c>
    </row>
    <row r="329" spans="1:7" ht="20.25" customHeight="1">
      <c r="A329" s="310" t="s">
        <v>324</v>
      </c>
      <c r="B329" s="305" t="s">
        <v>509</v>
      </c>
      <c r="C329" s="305" t="s">
        <v>670</v>
      </c>
      <c r="D329" s="305" t="s">
        <v>323</v>
      </c>
      <c r="E329" s="306">
        <v>100</v>
      </c>
      <c r="F329" s="306">
        <v>100</v>
      </c>
      <c r="G329" s="306">
        <v>100</v>
      </c>
    </row>
    <row r="330" spans="1:7" ht="16.5" customHeight="1">
      <c r="A330" s="304" t="s">
        <v>873</v>
      </c>
      <c r="B330" s="75" t="s">
        <v>509</v>
      </c>
      <c r="C330" s="75" t="s">
        <v>872</v>
      </c>
      <c r="D330" s="75"/>
      <c r="E330" s="86">
        <f>E331</f>
        <v>100</v>
      </c>
      <c r="F330" s="86">
        <f>F331</f>
        <v>100</v>
      </c>
      <c r="G330" s="86">
        <f>G331</f>
        <v>100</v>
      </c>
    </row>
    <row r="331" spans="1:7" ht="16.5" customHeight="1">
      <c r="A331" s="310" t="s">
        <v>324</v>
      </c>
      <c r="B331" s="305" t="s">
        <v>509</v>
      </c>
      <c r="C331" s="305" t="s">
        <v>872</v>
      </c>
      <c r="D331" s="305" t="s">
        <v>323</v>
      </c>
      <c r="E331" s="306">
        <v>100</v>
      </c>
      <c r="F331" s="306">
        <v>100</v>
      </c>
      <c r="G331" s="306">
        <v>100</v>
      </c>
    </row>
    <row r="332" spans="1:7" ht="29.25" customHeight="1">
      <c r="A332" s="57" t="s">
        <v>274</v>
      </c>
      <c r="B332" s="75" t="s">
        <v>180</v>
      </c>
      <c r="C332" s="75"/>
      <c r="D332" s="75"/>
      <c r="E332" s="86">
        <f>SUM(E333)+E346</f>
        <v>17633</v>
      </c>
      <c r="F332" s="86">
        <f>SUM(F333)+F346</f>
        <v>16650</v>
      </c>
      <c r="G332" s="86">
        <f>SUM(G333)+G346</f>
        <v>16650</v>
      </c>
    </row>
    <row r="333" spans="1:7" ht="15.75" customHeight="1">
      <c r="A333" s="57" t="s">
        <v>181</v>
      </c>
      <c r="B333" s="75" t="s">
        <v>514</v>
      </c>
      <c r="C333" s="75"/>
      <c r="D333" s="75"/>
      <c r="E333" s="86">
        <f>SUM(E334)</f>
        <v>16633</v>
      </c>
      <c r="F333" s="86">
        <f>SUM(F334)</f>
        <v>15650</v>
      </c>
      <c r="G333" s="86">
        <f>SUM(G334)</f>
        <v>15650</v>
      </c>
    </row>
    <row r="334" spans="1:7" ht="53.25" customHeight="1">
      <c r="A334" s="314" t="s">
        <v>1039</v>
      </c>
      <c r="B334" s="75" t="s">
        <v>514</v>
      </c>
      <c r="C334" s="75" t="s">
        <v>548</v>
      </c>
      <c r="D334" s="75"/>
      <c r="E334" s="86">
        <f>SUM(E339,E341,E336)</f>
        <v>16633</v>
      </c>
      <c r="F334" s="86">
        <f>SUM(F339,F341,F336)</f>
        <v>15650</v>
      </c>
      <c r="G334" s="86">
        <f>SUM(G339,G341,G336)</f>
        <v>15650</v>
      </c>
    </row>
    <row r="335" spans="1:7" ht="29.25" customHeight="1">
      <c r="A335" s="313" t="s">
        <v>610</v>
      </c>
      <c r="B335" s="305" t="s">
        <v>514</v>
      </c>
      <c r="C335" s="305" t="s">
        <v>640</v>
      </c>
      <c r="D335" s="75"/>
      <c r="E335" s="86">
        <f>SUM(E338,E340,E341)</f>
        <v>15853</v>
      </c>
      <c r="F335" s="86">
        <f>SUM(F338,F340,F341)</f>
        <v>15650</v>
      </c>
      <c r="G335" s="86">
        <f>SUM(G338,G340,G341)</f>
        <v>15650</v>
      </c>
    </row>
    <row r="336" spans="1:7" ht="18" customHeight="1">
      <c r="A336" s="304" t="s">
        <v>650</v>
      </c>
      <c r="B336" s="305" t="s">
        <v>514</v>
      </c>
      <c r="C336" s="305" t="s">
        <v>641</v>
      </c>
      <c r="D336" s="305"/>
      <c r="E336" s="306">
        <f>SUM(E338,E337)</f>
        <v>2080</v>
      </c>
      <c r="F336" s="306">
        <f t="shared" ref="F336:G336" si="69">SUM(F338,F337)</f>
        <v>1760</v>
      </c>
      <c r="G336" s="306">
        <f t="shared" si="69"/>
        <v>1760</v>
      </c>
    </row>
    <row r="337" spans="1:7" ht="15" customHeight="1">
      <c r="A337" s="310" t="s">
        <v>324</v>
      </c>
      <c r="B337" s="305" t="s">
        <v>514</v>
      </c>
      <c r="C337" s="305" t="s">
        <v>641</v>
      </c>
      <c r="D337" s="305" t="s">
        <v>999</v>
      </c>
      <c r="E337" s="306">
        <v>780</v>
      </c>
      <c r="F337" s="306"/>
      <c r="G337" s="306"/>
    </row>
    <row r="338" spans="1:7" ht="18" customHeight="1">
      <c r="A338" s="310" t="s">
        <v>324</v>
      </c>
      <c r="B338" s="305" t="s">
        <v>514</v>
      </c>
      <c r="C338" s="305" t="s">
        <v>641</v>
      </c>
      <c r="D338" s="305" t="s">
        <v>323</v>
      </c>
      <c r="E338" s="306">
        <v>1300</v>
      </c>
      <c r="F338" s="306">
        <v>1760</v>
      </c>
      <c r="G338" s="306">
        <v>1760</v>
      </c>
    </row>
    <row r="339" spans="1:7" ht="22.5" customHeight="1">
      <c r="A339" s="304" t="s">
        <v>649</v>
      </c>
      <c r="B339" s="305" t="s">
        <v>514</v>
      </c>
      <c r="C339" s="305" t="s">
        <v>642</v>
      </c>
      <c r="D339" s="305"/>
      <c r="E339" s="306">
        <f>SUM(E340:E340)</f>
        <v>1100</v>
      </c>
      <c r="F339" s="306">
        <f>SUM(F340:F340)</f>
        <v>1110</v>
      </c>
      <c r="G339" s="306">
        <f>SUM(G340:G340)</f>
        <v>1110</v>
      </c>
    </row>
    <row r="340" spans="1:7" ht="21.75" customHeight="1">
      <c r="A340" s="304" t="s">
        <v>648</v>
      </c>
      <c r="B340" s="307" t="s">
        <v>514</v>
      </c>
      <c r="C340" s="305" t="s">
        <v>642</v>
      </c>
      <c r="D340" s="305" t="s">
        <v>646</v>
      </c>
      <c r="E340" s="306">
        <v>1100</v>
      </c>
      <c r="F340" s="306">
        <v>1110</v>
      </c>
      <c r="G340" s="306">
        <v>1110</v>
      </c>
    </row>
    <row r="341" spans="1:7" ht="21" customHeight="1">
      <c r="A341" s="304" t="s">
        <v>655</v>
      </c>
      <c r="B341" s="305" t="s">
        <v>514</v>
      </c>
      <c r="C341" s="305" t="s">
        <v>643</v>
      </c>
      <c r="D341" s="305"/>
      <c r="E341" s="306">
        <f>SUM(E342:E344)</f>
        <v>13453</v>
      </c>
      <c r="F341" s="306">
        <f>SUM(F342:F344)</f>
        <v>12780</v>
      </c>
      <c r="G341" s="306">
        <f>SUM(G342:G344)</f>
        <v>12780</v>
      </c>
    </row>
    <row r="342" spans="1:7" ht="23.25" customHeight="1">
      <c r="A342" s="304" t="s">
        <v>958</v>
      </c>
      <c r="B342" s="305" t="s">
        <v>514</v>
      </c>
      <c r="C342" s="305" t="s">
        <v>643</v>
      </c>
      <c r="D342" s="305" t="s">
        <v>646</v>
      </c>
      <c r="E342" s="306">
        <v>11703</v>
      </c>
      <c r="F342" s="306">
        <v>11092</v>
      </c>
      <c r="G342" s="306">
        <v>11092</v>
      </c>
    </row>
    <row r="343" spans="1:7" ht="21.75" customHeight="1">
      <c r="A343" s="304" t="s">
        <v>648</v>
      </c>
      <c r="B343" s="305" t="s">
        <v>514</v>
      </c>
      <c r="C343" s="305" t="s">
        <v>957</v>
      </c>
      <c r="D343" s="305" t="s">
        <v>646</v>
      </c>
      <c r="E343" s="306">
        <v>1250</v>
      </c>
      <c r="F343" s="306">
        <v>1188</v>
      </c>
      <c r="G343" s="306">
        <v>1188</v>
      </c>
    </row>
    <row r="344" spans="1:7" ht="21" customHeight="1">
      <c r="A344" s="304" t="s">
        <v>737</v>
      </c>
      <c r="B344" s="305" t="s">
        <v>514</v>
      </c>
      <c r="C344" s="305" t="s">
        <v>736</v>
      </c>
      <c r="D344" s="305" t="s">
        <v>646</v>
      </c>
      <c r="E344" s="306">
        <v>500</v>
      </c>
      <c r="F344" s="306">
        <v>500</v>
      </c>
      <c r="G344" s="306">
        <v>500</v>
      </c>
    </row>
    <row r="345" spans="1:7" ht="57" customHeight="1">
      <c r="A345" s="57" t="s">
        <v>1045</v>
      </c>
      <c r="B345" s="305" t="s">
        <v>871</v>
      </c>
      <c r="C345" s="305" t="s">
        <v>691</v>
      </c>
      <c r="D345" s="305"/>
      <c r="E345" s="306">
        <f>E346</f>
        <v>1000</v>
      </c>
      <c r="F345" s="306">
        <f>F346</f>
        <v>1000</v>
      </c>
      <c r="G345" s="306">
        <f>G346</f>
        <v>1000</v>
      </c>
    </row>
    <row r="346" spans="1:7" ht="28.5" customHeight="1">
      <c r="A346" s="310" t="s">
        <v>358</v>
      </c>
      <c r="B346" s="305" t="s">
        <v>871</v>
      </c>
      <c r="C346" s="305" t="s">
        <v>691</v>
      </c>
      <c r="D346" s="305" t="s">
        <v>323</v>
      </c>
      <c r="E346" s="306">
        <v>1000</v>
      </c>
      <c r="F346" s="306">
        <v>1000</v>
      </c>
      <c r="G346" s="306">
        <v>1000</v>
      </c>
    </row>
    <row r="347" spans="1:7" ht="18" customHeight="1">
      <c r="A347" s="57" t="s">
        <v>275</v>
      </c>
      <c r="B347" s="75" t="s">
        <v>276</v>
      </c>
      <c r="C347" s="75"/>
      <c r="D347" s="75"/>
      <c r="E347" s="86">
        <f>SUM(E348)</f>
        <v>5000</v>
      </c>
      <c r="F347" s="86">
        <f>SUM(F348)</f>
        <v>5000</v>
      </c>
      <c r="G347" s="86">
        <f>SUM(G348)</f>
        <v>5000</v>
      </c>
    </row>
    <row r="348" spans="1:7" ht="19.5" customHeight="1">
      <c r="A348" s="57" t="s">
        <v>461</v>
      </c>
      <c r="B348" s="75" t="s">
        <v>512</v>
      </c>
      <c r="C348" s="75"/>
      <c r="D348" s="75"/>
      <c r="E348" s="86">
        <f>SUM(E350)</f>
        <v>5000</v>
      </c>
      <c r="F348" s="86">
        <f>SUM(F350)</f>
        <v>5000</v>
      </c>
      <c r="G348" s="86">
        <f>SUM(G350)</f>
        <v>5000</v>
      </c>
    </row>
    <row r="349" spans="1:7" ht="24.75" customHeight="1">
      <c r="A349" s="304" t="s">
        <v>20</v>
      </c>
      <c r="B349" s="305" t="s">
        <v>512</v>
      </c>
      <c r="C349" s="305" t="s">
        <v>401</v>
      </c>
      <c r="D349" s="305"/>
      <c r="E349" s="306">
        <f t="shared" ref="E349:G351" si="70">SUM(E350)</f>
        <v>5000</v>
      </c>
      <c r="F349" s="306">
        <f t="shared" si="70"/>
        <v>5000</v>
      </c>
      <c r="G349" s="306">
        <f t="shared" si="70"/>
        <v>5000</v>
      </c>
    </row>
    <row r="350" spans="1:7" ht="18.75" customHeight="1">
      <c r="A350" s="304" t="s">
        <v>304</v>
      </c>
      <c r="B350" s="305" t="s">
        <v>512</v>
      </c>
      <c r="C350" s="305" t="s">
        <v>549</v>
      </c>
      <c r="D350" s="305"/>
      <c r="E350" s="306">
        <f t="shared" si="70"/>
        <v>5000</v>
      </c>
      <c r="F350" s="306">
        <f t="shared" si="70"/>
        <v>5000</v>
      </c>
      <c r="G350" s="306">
        <f t="shared" si="70"/>
        <v>5000</v>
      </c>
    </row>
    <row r="351" spans="1:7" ht="25.5" customHeight="1">
      <c r="A351" s="304" t="s">
        <v>336</v>
      </c>
      <c r="B351" s="305" t="s">
        <v>512</v>
      </c>
      <c r="C351" s="305" t="s">
        <v>550</v>
      </c>
      <c r="D351" s="305"/>
      <c r="E351" s="306">
        <f t="shared" si="70"/>
        <v>5000</v>
      </c>
      <c r="F351" s="306">
        <f t="shared" si="70"/>
        <v>5000</v>
      </c>
      <c r="G351" s="306">
        <f t="shared" si="70"/>
        <v>5000</v>
      </c>
    </row>
    <row r="352" spans="1:7" ht="18.75" customHeight="1">
      <c r="A352" s="304" t="s">
        <v>164</v>
      </c>
      <c r="B352" s="305" t="s">
        <v>512</v>
      </c>
      <c r="C352" s="305" t="s">
        <v>550</v>
      </c>
      <c r="D352" s="305" t="s">
        <v>674</v>
      </c>
      <c r="E352" s="306">
        <v>5000</v>
      </c>
      <c r="F352" s="306">
        <v>5000</v>
      </c>
      <c r="G352" s="306">
        <v>5000</v>
      </c>
    </row>
    <row r="353" spans="1:7" ht="23.25" hidden="1" customHeight="1">
      <c r="A353" s="57" t="s">
        <v>277</v>
      </c>
      <c r="B353" s="75" t="s">
        <v>510</v>
      </c>
      <c r="C353" s="75"/>
      <c r="D353" s="75"/>
      <c r="E353" s="86">
        <f>SUM(E354)</f>
        <v>0</v>
      </c>
      <c r="F353" s="86">
        <f>SUM(F354)</f>
        <v>0</v>
      </c>
      <c r="G353" s="86">
        <f>SUM(G354)</f>
        <v>0</v>
      </c>
    </row>
    <row r="354" spans="1:7" ht="25.5" hidden="1">
      <c r="A354" s="314" t="s">
        <v>188</v>
      </c>
      <c r="B354" s="75" t="s">
        <v>511</v>
      </c>
      <c r="C354" s="75"/>
      <c r="D354" s="75"/>
      <c r="E354" s="86">
        <f>SUM(E357)</f>
        <v>0</v>
      </c>
      <c r="F354" s="86">
        <f>SUM(F357)</f>
        <v>0</v>
      </c>
      <c r="G354" s="86">
        <f>SUM(G357)</f>
        <v>0</v>
      </c>
    </row>
    <row r="355" spans="1:7" hidden="1">
      <c r="A355" s="304" t="s">
        <v>20</v>
      </c>
      <c r="B355" s="305" t="s">
        <v>511</v>
      </c>
      <c r="C355" s="305" t="s">
        <v>401</v>
      </c>
      <c r="D355" s="305"/>
      <c r="E355" s="306">
        <f t="shared" ref="E355:G357" si="71">SUM(E356)</f>
        <v>0</v>
      </c>
      <c r="F355" s="306">
        <f t="shared" si="71"/>
        <v>0</v>
      </c>
      <c r="G355" s="306">
        <f t="shared" si="71"/>
        <v>0</v>
      </c>
    </row>
    <row r="356" spans="1:7" hidden="1">
      <c r="A356" s="313" t="s">
        <v>453</v>
      </c>
      <c r="B356" s="305" t="s">
        <v>511</v>
      </c>
      <c r="C356" s="305" t="s">
        <v>551</v>
      </c>
      <c r="D356" s="305"/>
      <c r="E356" s="306">
        <f t="shared" si="71"/>
        <v>0</v>
      </c>
      <c r="F356" s="306">
        <f t="shared" si="71"/>
        <v>0</v>
      </c>
      <c r="G356" s="306">
        <f t="shared" si="71"/>
        <v>0</v>
      </c>
    </row>
    <row r="357" spans="1:7" hidden="1">
      <c r="A357" s="331" t="s">
        <v>257</v>
      </c>
      <c r="B357" s="305" t="s">
        <v>511</v>
      </c>
      <c r="C357" s="305" t="s">
        <v>552</v>
      </c>
      <c r="D357" s="305"/>
      <c r="E357" s="306">
        <f t="shared" si="71"/>
        <v>0</v>
      </c>
      <c r="F357" s="306">
        <f t="shared" si="71"/>
        <v>0</v>
      </c>
      <c r="G357" s="306">
        <f t="shared" si="71"/>
        <v>0</v>
      </c>
    </row>
    <row r="358" spans="1:7" ht="17.25" hidden="1" customHeight="1">
      <c r="A358" s="304" t="s">
        <v>453</v>
      </c>
      <c r="B358" s="305" t="s">
        <v>511</v>
      </c>
      <c r="C358" s="305" t="s">
        <v>552</v>
      </c>
      <c r="D358" s="305" t="s">
        <v>162</v>
      </c>
      <c r="E358" s="306">
        <v>0</v>
      </c>
      <c r="F358" s="306">
        <v>0</v>
      </c>
      <c r="G358" s="306">
        <v>0</v>
      </c>
    </row>
    <row r="359" spans="1:7" ht="52.5" customHeight="1">
      <c r="A359" s="314" t="s">
        <v>279</v>
      </c>
      <c r="B359" s="75" t="s">
        <v>278</v>
      </c>
      <c r="C359" s="75"/>
      <c r="D359" s="75"/>
      <c r="E359" s="86">
        <f>SUM(E361)</f>
        <v>35624.1</v>
      </c>
      <c r="F359" s="86">
        <f>SUM(F361)</f>
        <v>34686.699999999997</v>
      </c>
      <c r="G359" s="86">
        <f>SUM(G361)</f>
        <v>34686.699999999997</v>
      </c>
    </row>
    <row r="360" spans="1:7" ht="42.75" customHeight="1">
      <c r="A360" s="314" t="s">
        <v>444</v>
      </c>
      <c r="B360" s="75" t="s">
        <v>189</v>
      </c>
      <c r="C360" s="75"/>
      <c r="D360" s="75"/>
      <c r="E360" s="86">
        <f>E361</f>
        <v>35624.1</v>
      </c>
      <c r="F360" s="86">
        <f>F361</f>
        <v>34686.699999999997</v>
      </c>
      <c r="G360" s="86">
        <f>G361</f>
        <v>34686.699999999997</v>
      </c>
    </row>
    <row r="361" spans="1:7" ht="19.5" customHeight="1">
      <c r="A361" s="57" t="s">
        <v>20</v>
      </c>
      <c r="B361" s="75" t="s">
        <v>189</v>
      </c>
      <c r="C361" s="75" t="s">
        <v>401</v>
      </c>
      <c r="D361" s="75"/>
      <c r="E361" s="86">
        <f>SUM(E362,E367)</f>
        <v>35624.1</v>
      </c>
      <c r="F361" s="86">
        <f>SUM(F362,F367)</f>
        <v>34686.699999999997</v>
      </c>
      <c r="G361" s="86">
        <f>SUM(G362,G367)</f>
        <v>34686.699999999997</v>
      </c>
    </row>
    <row r="362" spans="1:7" ht="22.5" customHeight="1">
      <c r="A362" s="314" t="s">
        <v>152</v>
      </c>
      <c r="B362" s="75" t="s">
        <v>189</v>
      </c>
      <c r="C362" s="75" t="s">
        <v>419</v>
      </c>
      <c r="D362" s="75"/>
      <c r="E362" s="86">
        <f>SUM(E363,E365)</f>
        <v>24479.1</v>
      </c>
      <c r="F362" s="86">
        <f>SUM(F363,F365)</f>
        <v>24065.9</v>
      </c>
      <c r="G362" s="86">
        <f>SUM(G363,G365)</f>
        <v>24065.9</v>
      </c>
    </row>
    <row r="363" spans="1:7" ht="38.25">
      <c r="A363" s="328" t="s">
        <v>155</v>
      </c>
      <c r="B363" s="305" t="s">
        <v>189</v>
      </c>
      <c r="C363" s="305" t="s">
        <v>635</v>
      </c>
      <c r="D363" s="305"/>
      <c r="E363" s="306">
        <f>SUM(E364)</f>
        <v>2479.1</v>
      </c>
      <c r="F363" s="306">
        <f>SUM(F364)</f>
        <v>2065.9</v>
      </c>
      <c r="G363" s="306">
        <f>SUM(G364)</f>
        <v>2065.9</v>
      </c>
    </row>
    <row r="364" spans="1:7" ht="19.5" customHeight="1">
      <c r="A364" s="328" t="s">
        <v>497</v>
      </c>
      <c r="B364" s="305" t="s">
        <v>189</v>
      </c>
      <c r="C364" s="305" t="s">
        <v>635</v>
      </c>
      <c r="D364" s="305" t="s">
        <v>496</v>
      </c>
      <c r="E364" s="318">
        <v>2479.1</v>
      </c>
      <c r="F364" s="318">
        <v>2065.9</v>
      </c>
      <c r="G364" s="318">
        <v>2065.9</v>
      </c>
    </row>
    <row r="365" spans="1:7" ht="44.25" customHeight="1">
      <c r="A365" s="328" t="s">
        <v>156</v>
      </c>
      <c r="B365" s="317" t="s">
        <v>189</v>
      </c>
      <c r="C365" s="317" t="s">
        <v>553</v>
      </c>
      <c r="D365" s="317"/>
      <c r="E365" s="306">
        <f>SUM(E366)</f>
        <v>22000</v>
      </c>
      <c r="F365" s="306">
        <f>SUM(F366)</f>
        <v>22000</v>
      </c>
      <c r="G365" s="306">
        <f>SUM(G366)</f>
        <v>22000</v>
      </c>
    </row>
    <row r="366" spans="1:7" ht="21.75" customHeight="1">
      <c r="A366" s="328" t="s">
        <v>497</v>
      </c>
      <c r="B366" s="317" t="s">
        <v>189</v>
      </c>
      <c r="C366" s="317" t="s">
        <v>553</v>
      </c>
      <c r="D366" s="317" t="s">
        <v>496</v>
      </c>
      <c r="E366" s="318">
        <v>22000</v>
      </c>
      <c r="F366" s="318">
        <v>22000</v>
      </c>
      <c r="G366" s="318">
        <v>22000</v>
      </c>
    </row>
    <row r="367" spans="1:7" ht="26.25" customHeight="1">
      <c r="A367" s="314" t="s">
        <v>158</v>
      </c>
      <c r="B367" s="75" t="s">
        <v>189</v>
      </c>
      <c r="C367" s="75" t="s">
        <v>528</v>
      </c>
      <c r="D367" s="75"/>
      <c r="E367" s="86">
        <f>SUM(E368,E370)</f>
        <v>11145</v>
      </c>
      <c r="F367" s="86">
        <f>SUM(F368,F370)</f>
        <v>10620.8</v>
      </c>
      <c r="G367" s="86">
        <f>SUM(G368,G370)</f>
        <v>10620.8</v>
      </c>
    </row>
    <row r="368" spans="1:7" ht="41.25" customHeight="1">
      <c r="A368" s="328" t="s">
        <v>154</v>
      </c>
      <c r="B368" s="305" t="s">
        <v>189</v>
      </c>
      <c r="C368" s="305" t="s">
        <v>636</v>
      </c>
      <c r="D368" s="305"/>
      <c r="E368" s="306">
        <f>E369</f>
        <v>3145</v>
      </c>
      <c r="F368" s="306">
        <f>F369</f>
        <v>2620.8000000000002</v>
      </c>
      <c r="G368" s="306">
        <f>G369</f>
        <v>2620.8000000000002</v>
      </c>
    </row>
    <row r="369" spans="1:7">
      <c r="A369" s="328" t="s">
        <v>497</v>
      </c>
      <c r="B369" s="305" t="s">
        <v>189</v>
      </c>
      <c r="C369" s="305" t="s">
        <v>636</v>
      </c>
      <c r="D369" s="305" t="s">
        <v>496</v>
      </c>
      <c r="E369" s="306">
        <v>3145</v>
      </c>
      <c r="F369" s="306">
        <v>2620.8000000000002</v>
      </c>
      <c r="G369" s="306">
        <v>2620.8000000000002</v>
      </c>
    </row>
    <row r="370" spans="1:7" ht="38.25">
      <c r="A370" s="328" t="s">
        <v>924</v>
      </c>
      <c r="B370" s="317" t="s">
        <v>189</v>
      </c>
      <c r="C370" s="317" t="s">
        <v>554</v>
      </c>
      <c r="D370" s="317"/>
      <c r="E370" s="306">
        <f>E371</f>
        <v>8000</v>
      </c>
      <c r="F370" s="306">
        <f>F371</f>
        <v>8000</v>
      </c>
      <c r="G370" s="306">
        <f>G371</f>
        <v>8000</v>
      </c>
    </row>
    <row r="371" spans="1:7" ht="15.75" customHeight="1">
      <c r="A371" s="328" t="s">
        <v>497</v>
      </c>
      <c r="B371" s="317" t="s">
        <v>189</v>
      </c>
      <c r="C371" s="317" t="s">
        <v>554</v>
      </c>
      <c r="D371" s="317" t="s">
        <v>496</v>
      </c>
      <c r="E371" s="318">
        <v>8000</v>
      </c>
      <c r="F371" s="318">
        <v>8000</v>
      </c>
      <c r="G371" s="318">
        <v>8000</v>
      </c>
    </row>
    <row r="372" spans="1:7" ht="18" customHeight="1">
      <c r="A372" s="84" t="s">
        <v>827</v>
      </c>
      <c r="B372" s="332"/>
      <c r="C372" s="332"/>
      <c r="D372" s="332"/>
      <c r="E372" s="87"/>
      <c r="F372" s="87">
        <v>14150</v>
      </c>
      <c r="G372" s="87">
        <v>29259</v>
      </c>
    </row>
  </sheetData>
  <mergeCells count="4">
    <mergeCell ref="E2:G2"/>
    <mergeCell ref="B3:G3"/>
    <mergeCell ref="D4:G4"/>
    <mergeCell ref="A5:G5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66"/>
  <sheetViews>
    <sheetView workbookViewId="0">
      <selection activeCell="G98" sqref="G98"/>
    </sheetView>
  </sheetViews>
  <sheetFormatPr defaultRowHeight="12.75"/>
  <cols>
    <col min="1" max="1" width="47.85546875" style="91" customWidth="1"/>
    <col min="2" max="2" width="13.7109375" style="91" customWidth="1"/>
    <col min="3" max="3" width="9.7109375" style="91" customWidth="1"/>
    <col min="4" max="4" width="9.5703125" style="212" customWidth="1"/>
    <col min="5" max="7" width="13" style="204" customWidth="1"/>
  </cols>
  <sheetData>
    <row r="1" spans="1:7">
      <c r="G1" s="238"/>
    </row>
    <row r="2" spans="1:7">
      <c r="A2" s="372" t="s">
        <v>968</v>
      </c>
      <c r="B2" s="372"/>
      <c r="C2" s="372"/>
      <c r="D2" s="372"/>
      <c r="E2" s="372"/>
      <c r="F2" s="372"/>
      <c r="G2" s="371"/>
    </row>
    <row r="3" spans="1:7" ht="44.25" customHeight="1">
      <c r="A3" s="88"/>
      <c r="B3" s="369" t="s">
        <v>986</v>
      </c>
      <c r="C3" s="369"/>
      <c r="D3" s="369"/>
      <c r="E3" s="370"/>
      <c r="F3" s="370"/>
      <c r="G3" s="371"/>
    </row>
    <row r="4" spans="1:7" ht="17.25" hidden="1" customHeight="1">
      <c r="A4" s="89"/>
      <c r="B4" s="89"/>
      <c r="C4" s="369"/>
      <c r="D4" s="369"/>
      <c r="E4" s="369"/>
      <c r="F4" s="369"/>
      <c r="G4" s="369"/>
    </row>
    <row r="5" spans="1:7" ht="25.5" customHeight="1">
      <c r="A5" s="89"/>
      <c r="B5" s="89"/>
      <c r="C5" s="276"/>
      <c r="D5" s="275"/>
      <c r="E5" s="343"/>
      <c r="F5" s="343"/>
      <c r="G5" s="343"/>
    </row>
    <row r="6" spans="1:7" ht="46.5" customHeight="1">
      <c r="A6" s="368" t="s">
        <v>1086</v>
      </c>
      <c r="B6" s="368"/>
      <c r="C6" s="368"/>
      <c r="D6" s="368"/>
      <c r="E6" s="368"/>
      <c r="F6" s="368"/>
      <c r="G6" s="373"/>
    </row>
    <row r="7" spans="1:7" ht="20.25" customHeight="1">
      <c r="A7" s="90"/>
      <c r="B7" s="90"/>
      <c r="C7" s="90"/>
      <c r="D7" s="213"/>
      <c r="E7" s="205"/>
      <c r="F7" s="205"/>
      <c r="G7" s="205" t="s">
        <v>465</v>
      </c>
    </row>
    <row r="8" spans="1:7" ht="33" customHeight="1">
      <c r="A8" s="107" t="s">
        <v>263</v>
      </c>
      <c r="B8" s="107" t="s">
        <v>322</v>
      </c>
      <c r="C8" s="107" t="s">
        <v>238</v>
      </c>
      <c r="D8" s="214" t="s">
        <v>239</v>
      </c>
      <c r="E8" s="206" t="s">
        <v>949</v>
      </c>
      <c r="F8" s="206" t="s">
        <v>961</v>
      </c>
      <c r="G8" s="206" t="s">
        <v>984</v>
      </c>
    </row>
    <row r="9" spans="1:7" ht="21" customHeight="1">
      <c r="A9" s="108" t="s">
        <v>637</v>
      </c>
      <c r="B9" s="107"/>
      <c r="C9" s="107"/>
      <c r="D9" s="214"/>
      <c r="E9" s="207">
        <f>SUM(E213,E214,E238)+E265</f>
        <v>1270597.1000000001</v>
      </c>
      <c r="F9" s="207">
        <f t="shared" ref="F9:G9" si="0">SUM(F213,F214,F238)+F265</f>
        <v>1018565.1</v>
      </c>
      <c r="G9" s="207">
        <f t="shared" si="0"/>
        <v>1032229.7999999999</v>
      </c>
    </row>
    <row r="10" spans="1:7" ht="40.5" customHeight="1">
      <c r="A10" s="241" t="s">
        <v>1037</v>
      </c>
      <c r="B10" s="109" t="s">
        <v>415</v>
      </c>
      <c r="C10" s="109"/>
      <c r="D10" s="215"/>
      <c r="E10" s="207">
        <f>E11</f>
        <v>17000</v>
      </c>
      <c r="F10" s="207">
        <f>F11</f>
        <v>17000</v>
      </c>
      <c r="G10" s="207">
        <f>G11</f>
        <v>17000</v>
      </c>
    </row>
    <row r="11" spans="1:7" ht="21" customHeight="1">
      <c r="A11" s="73" t="s">
        <v>215</v>
      </c>
      <c r="B11" s="110" t="s">
        <v>770</v>
      </c>
      <c r="C11" s="110" t="s">
        <v>381</v>
      </c>
      <c r="D11" s="122"/>
      <c r="E11" s="208">
        <f>E12+E14+E18+E21+E23</f>
        <v>17000</v>
      </c>
      <c r="F11" s="208">
        <f>F12+F14+F18+F21+F23</f>
        <v>17000</v>
      </c>
      <c r="G11" s="208">
        <f t="shared" ref="G11" si="1">G12+G14+G18+G21+G23</f>
        <v>17000</v>
      </c>
    </row>
    <row r="12" spans="1:7" ht="27.75" customHeight="1">
      <c r="A12" s="73" t="s">
        <v>441</v>
      </c>
      <c r="B12" s="110" t="s">
        <v>663</v>
      </c>
      <c r="C12" s="110" t="s">
        <v>491</v>
      </c>
      <c r="D12" s="122"/>
      <c r="E12" s="208">
        <f>SUM(E13)</f>
        <v>11000</v>
      </c>
      <c r="F12" s="208">
        <f>SUM(F13)</f>
        <v>11000</v>
      </c>
      <c r="G12" s="208">
        <f>SUM(G13)</f>
        <v>11000</v>
      </c>
    </row>
    <row r="13" spans="1:7" ht="25.5" customHeight="1">
      <c r="A13" s="73" t="s">
        <v>253</v>
      </c>
      <c r="B13" s="110" t="s">
        <v>663</v>
      </c>
      <c r="C13" s="110" t="s">
        <v>491</v>
      </c>
      <c r="D13" s="122" t="s">
        <v>252</v>
      </c>
      <c r="E13" s="208">
        <v>11000</v>
      </c>
      <c r="F13" s="208">
        <v>11000</v>
      </c>
      <c r="G13" s="208">
        <v>11000</v>
      </c>
    </row>
    <row r="14" spans="1:7" ht="26.25" customHeight="1">
      <c r="A14" s="61" t="s">
        <v>430</v>
      </c>
      <c r="B14" s="110" t="s">
        <v>608</v>
      </c>
      <c r="C14" s="110"/>
      <c r="D14" s="122"/>
      <c r="E14" s="208">
        <f>E15</f>
        <v>800</v>
      </c>
      <c r="F14" s="208">
        <f>F15</f>
        <v>800</v>
      </c>
      <c r="G14" s="208">
        <f>G15</f>
        <v>800</v>
      </c>
    </row>
    <row r="15" spans="1:7" ht="22.5" customHeight="1">
      <c r="A15" s="73" t="s">
        <v>143</v>
      </c>
      <c r="B15" s="110" t="s">
        <v>608</v>
      </c>
      <c r="C15" s="110" t="s">
        <v>509</v>
      </c>
      <c r="D15" s="122"/>
      <c r="E15" s="208">
        <f>E16+E17</f>
        <v>800</v>
      </c>
      <c r="F15" s="208">
        <f t="shared" ref="F15:G15" si="2">F16+F17</f>
        <v>800</v>
      </c>
      <c r="G15" s="208">
        <f t="shared" si="2"/>
        <v>800</v>
      </c>
    </row>
    <row r="16" spans="1:7" ht="30.75" customHeight="1">
      <c r="A16" s="111" t="s">
        <v>324</v>
      </c>
      <c r="B16" s="110" t="s">
        <v>608</v>
      </c>
      <c r="C16" s="110" t="s">
        <v>509</v>
      </c>
      <c r="D16" s="122" t="s">
        <v>323</v>
      </c>
      <c r="E16" s="208">
        <v>700</v>
      </c>
      <c r="F16" s="208">
        <v>700</v>
      </c>
      <c r="G16" s="208">
        <v>700</v>
      </c>
    </row>
    <row r="17" spans="1:7" ht="22.5" customHeight="1">
      <c r="A17" s="171" t="s">
        <v>447</v>
      </c>
      <c r="B17" s="110" t="s">
        <v>608</v>
      </c>
      <c r="C17" s="110" t="s">
        <v>509</v>
      </c>
      <c r="D17" s="122" t="s">
        <v>252</v>
      </c>
      <c r="E17" s="208">
        <v>100</v>
      </c>
      <c r="F17" s="208">
        <v>100</v>
      </c>
      <c r="G17" s="208">
        <v>100</v>
      </c>
    </row>
    <row r="18" spans="1:7" ht="29.25" customHeight="1">
      <c r="A18" s="73" t="s">
        <v>431</v>
      </c>
      <c r="B18" s="110" t="s">
        <v>972</v>
      </c>
      <c r="C18" s="110"/>
      <c r="D18" s="122"/>
      <c r="E18" s="208">
        <f>E19+E20</f>
        <v>5000</v>
      </c>
      <c r="F18" s="208">
        <f t="shared" ref="F18:G18" si="3">F19+F20</f>
        <v>5000</v>
      </c>
      <c r="G18" s="208">
        <f t="shared" si="3"/>
        <v>5000</v>
      </c>
    </row>
    <row r="19" spans="1:7" ht="29.25" customHeight="1">
      <c r="A19" s="111" t="s">
        <v>324</v>
      </c>
      <c r="B19" s="110" t="s">
        <v>609</v>
      </c>
      <c r="C19" s="110" t="s">
        <v>509</v>
      </c>
      <c r="D19" s="122" t="s">
        <v>323</v>
      </c>
      <c r="E19" s="208">
        <v>1000</v>
      </c>
      <c r="F19" s="208">
        <v>1000</v>
      </c>
      <c r="G19" s="208">
        <v>1000</v>
      </c>
    </row>
    <row r="20" spans="1:7" ht="19.5" customHeight="1">
      <c r="A20" s="112" t="s">
        <v>447</v>
      </c>
      <c r="B20" s="110" t="s">
        <v>609</v>
      </c>
      <c r="C20" s="110" t="s">
        <v>509</v>
      </c>
      <c r="D20" s="122" t="s">
        <v>467</v>
      </c>
      <c r="E20" s="208">
        <v>4000</v>
      </c>
      <c r="F20" s="208">
        <v>4000</v>
      </c>
      <c r="G20" s="208">
        <v>4000</v>
      </c>
    </row>
    <row r="21" spans="1:7" ht="17.25" customHeight="1">
      <c r="A21" s="113" t="s">
        <v>672</v>
      </c>
      <c r="B21" s="110" t="s">
        <v>670</v>
      </c>
      <c r="C21" s="110" t="s">
        <v>509</v>
      </c>
      <c r="D21" s="122"/>
      <c r="E21" s="208">
        <v>100</v>
      </c>
      <c r="F21" s="208">
        <v>100</v>
      </c>
      <c r="G21" s="208">
        <v>100</v>
      </c>
    </row>
    <row r="22" spans="1:7" ht="27.75" customHeight="1">
      <c r="A22" s="111" t="s">
        <v>324</v>
      </c>
      <c r="B22" s="110" t="s">
        <v>670</v>
      </c>
      <c r="C22" s="110" t="s">
        <v>509</v>
      </c>
      <c r="D22" s="122" t="s">
        <v>323</v>
      </c>
      <c r="E22" s="208">
        <v>100</v>
      </c>
      <c r="F22" s="208">
        <v>100</v>
      </c>
      <c r="G22" s="208">
        <v>100</v>
      </c>
    </row>
    <row r="23" spans="1:7" ht="20.25" customHeight="1">
      <c r="A23" s="113" t="s">
        <v>873</v>
      </c>
      <c r="B23" s="110" t="s">
        <v>872</v>
      </c>
      <c r="C23" s="110" t="s">
        <v>509</v>
      </c>
      <c r="D23" s="122"/>
      <c r="E23" s="208">
        <f>E24</f>
        <v>100</v>
      </c>
      <c r="F23" s="208">
        <f>F24</f>
        <v>100</v>
      </c>
      <c r="G23" s="208">
        <f>G24</f>
        <v>100</v>
      </c>
    </row>
    <row r="24" spans="1:7" ht="28.5" customHeight="1">
      <c r="A24" s="111" t="s">
        <v>324</v>
      </c>
      <c r="B24" s="110" t="s">
        <v>872</v>
      </c>
      <c r="C24" s="110" t="s">
        <v>509</v>
      </c>
      <c r="D24" s="122" t="s">
        <v>323</v>
      </c>
      <c r="E24" s="208">
        <v>100</v>
      </c>
      <c r="F24" s="208">
        <v>100</v>
      </c>
      <c r="G24" s="208">
        <v>100</v>
      </c>
    </row>
    <row r="25" spans="1:7" ht="39" customHeight="1">
      <c r="A25" s="242" t="s">
        <v>1048</v>
      </c>
      <c r="B25" s="109" t="s">
        <v>412</v>
      </c>
      <c r="C25" s="114" t="s">
        <v>490</v>
      </c>
      <c r="D25" s="215"/>
      <c r="E25" s="207">
        <f t="shared" ref="E25:G26" si="4">E26</f>
        <v>1000</v>
      </c>
      <c r="F25" s="207">
        <f t="shared" si="4"/>
        <v>1000</v>
      </c>
      <c r="G25" s="207">
        <f t="shared" si="4"/>
        <v>1000</v>
      </c>
    </row>
    <row r="26" spans="1:7" ht="19.5" customHeight="1">
      <c r="A26" s="73" t="s">
        <v>586</v>
      </c>
      <c r="B26" s="110" t="s">
        <v>587</v>
      </c>
      <c r="C26" s="115"/>
      <c r="D26" s="122"/>
      <c r="E26" s="208">
        <f t="shared" si="4"/>
        <v>1000</v>
      </c>
      <c r="F26" s="208">
        <f t="shared" si="4"/>
        <v>1000</v>
      </c>
      <c r="G26" s="208">
        <f t="shared" si="4"/>
        <v>1000</v>
      </c>
    </row>
    <row r="27" spans="1:7" ht="29.25" customHeight="1">
      <c r="A27" s="111" t="s">
        <v>8</v>
      </c>
      <c r="B27" s="110" t="s">
        <v>630</v>
      </c>
      <c r="C27" s="115"/>
      <c r="D27" s="122"/>
      <c r="E27" s="208">
        <v>1000</v>
      </c>
      <c r="F27" s="208">
        <v>1000</v>
      </c>
      <c r="G27" s="208">
        <v>1000</v>
      </c>
    </row>
    <row r="28" spans="1:7" ht="42" customHeight="1">
      <c r="A28" s="243" t="s">
        <v>981</v>
      </c>
      <c r="B28" s="109" t="s">
        <v>530</v>
      </c>
      <c r="C28" s="109"/>
      <c r="D28" s="122"/>
      <c r="E28" s="207">
        <f>SUM(E29,E34)</f>
        <v>110943.29999999999</v>
      </c>
      <c r="F28" s="207">
        <f>SUM(F29,F34)</f>
        <v>99046.7</v>
      </c>
      <c r="G28" s="207">
        <f>SUM(G29,G34)</f>
        <v>95892.6</v>
      </c>
    </row>
    <row r="29" spans="1:7" ht="28.5" customHeight="1">
      <c r="A29" s="116" t="s">
        <v>9</v>
      </c>
      <c r="B29" s="109" t="s">
        <v>531</v>
      </c>
      <c r="C29" s="109"/>
      <c r="D29" s="215"/>
      <c r="E29" s="207">
        <f>SUM(E31)</f>
        <v>25150</v>
      </c>
      <c r="F29" s="207">
        <f>SUM(F31)</f>
        <v>25150</v>
      </c>
      <c r="G29" s="207">
        <f>SUM(G31)</f>
        <v>25150</v>
      </c>
    </row>
    <row r="30" spans="1:7" ht="24.95" customHeight="1">
      <c r="A30" s="66" t="s">
        <v>626</v>
      </c>
      <c r="B30" s="110" t="s">
        <v>627</v>
      </c>
      <c r="C30" s="109"/>
      <c r="D30" s="215"/>
      <c r="E30" s="208">
        <f>SUM(E31)</f>
        <v>25150</v>
      </c>
      <c r="F30" s="208">
        <f>SUM(F31)</f>
        <v>25150</v>
      </c>
      <c r="G30" s="208">
        <f>SUM(G31)</f>
        <v>25150</v>
      </c>
    </row>
    <row r="31" spans="1:7" ht="27" customHeight="1">
      <c r="A31" s="111" t="s">
        <v>10</v>
      </c>
      <c r="B31" s="110" t="s">
        <v>628</v>
      </c>
      <c r="C31" s="110"/>
      <c r="D31" s="122"/>
      <c r="E31" s="208">
        <f t="shared" ref="E31:G32" si="5">E32</f>
        <v>25150</v>
      </c>
      <c r="F31" s="208">
        <f t="shared" si="5"/>
        <v>25150</v>
      </c>
      <c r="G31" s="208">
        <f t="shared" si="5"/>
        <v>25150</v>
      </c>
    </row>
    <row r="32" spans="1:7" ht="18.75" customHeight="1">
      <c r="A32" s="61" t="s">
        <v>273</v>
      </c>
      <c r="B32" s="110" t="s">
        <v>628</v>
      </c>
      <c r="C32" s="110" t="s">
        <v>272</v>
      </c>
      <c r="D32" s="122"/>
      <c r="E32" s="208">
        <f t="shared" si="5"/>
        <v>25150</v>
      </c>
      <c r="F32" s="208">
        <f t="shared" si="5"/>
        <v>25150</v>
      </c>
      <c r="G32" s="208">
        <f t="shared" si="5"/>
        <v>25150</v>
      </c>
    </row>
    <row r="33" spans="1:7" ht="24" customHeight="1">
      <c r="A33" s="111" t="s">
        <v>459</v>
      </c>
      <c r="B33" s="110" t="s">
        <v>628</v>
      </c>
      <c r="C33" s="110" t="s">
        <v>652</v>
      </c>
      <c r="D33" s="122" t="s">
        <v>713</v>
      </c>
      <c r="E33" s="208">
        <v>25150</v>
      </c>
      <c r="F33" s="208">
        <v>25150</v>
      </c>
      <c r="G33" s="208">
        <v>25150</v>
      </c>
    </row>
    <row r="34" spans="1:7" ht="31.5" customHeight="1">
      <c r="A34" s="116" t="s">
        <v>46</v>
      </c>
      <c r="B34" s="109" t="s">
        <v>557</v>
      </c>
      <c r="C34" s="109"/>
      <c r="D34" s="215"/>
      <c r="E34" s="207">
        <f>E35+E45+E50+E56+E59</f>
        <v>85793.299999999988</v>
      </c>
      <c r="F34" s="207">
        <f>F35+F45+F50+F56+F59</f>
        <v>73896.7</v>
      </c>
      <c r="G34" s="207">
        <f>G35+G45+G50+G56+G59</f>
        <v>70742.600000000006</v>
      </c>
    </row>
    <row r="35" spans="1:7" ht="27.75" customHeight="1">
      <c r="A35" s="111" t="s">
        <v>684</v>
      </c>
      <c r="B35" s="110" t="s">
        <v>617</v>
      </c>
      <c r="C35" s="110"/>
      <c r="D35" s="122"/>
      <c r="E35" s="207">
        <f>SUM(E36)</f>
        <v>44819.1</v>
      </c>
      <c r="F35" s="207">
        <f>SUM(F36)</f>
        <v>38347.1</v>
      </c>
      <c r="G35" s="207">
        <f>SUM(G36)</f>
        <v>35189.1</v>
      </c>
    </row>
    <row r="36" spans="1:7" ht="20.25" customHeight="1">
      <c r="A36" s="73" t="s">
        <v>184</v>
      </c>
      <c r="B36" s="110" t="s">
        <v>617</v>
      </c>
      <c r="C36" s="110" t="s">
        <v>185</v>
      </c>
      <c r="D36" s="122"/>
      <c r="E36" s="208">
        <f>E37+E39</f>
        <v>44819.1</v>
      </c>
      <c r="F36" s="208">
        <f>F37+F39</f>
        <v>38347.1</v>
      </c>
      <c r="G36" s="208">
        <f>G37+G39</f>
        <v>35189.1</v>
      </c>
    </row>
    <row r="37" spans="1:7" ht="31.5" customHeight="1">
      <c r="A37" s="66" t="s">
        <v>440</v>
      </c>
      <c r="B37" s="110" t="s">
        <v>624</v>
      </c>
      <c r="C37" s="110" t="s">
        <v>186</v>
      </c>
      <c r="D37" s="122"/>
      <c r="E37" s="208">
        <f>SUM(E38)</f>
        <v>35089</v>
      </c>
      <c r="F37" s="208">
        <f>SUM(F38)</f>
        <v>31579</v>
      </c>
      <c r="G37" s="208">
        <f>SUM(G38)</f>
        <v>28421</v>
      </c>
    </row>
    <row r="38" spans="1:7" ht="24.75" customHeight="1">
      <c r="A38" s="111" t="s">
        <v>250</v>
      </c>
      <c r="B38" s="110" t="s">
        <v>624</v>
      </c>
      <c r="C38" s="110" t="s">
        <v>186</v>
      </c>
      <c r="D38" s="122" t="s">
        <v>713</v>
      </c>
      <c r="E38" s="209">
        <v>35089</v>
      </c>
      <c r="F38" s="209">
        <v>31579</v>
      </c>
      <c r="G38" s="209">
        <v>28421</v>
      </c>
    </row>
    <row r="39" spans="1:7" ht="21" customHeight="1">
      <c r="A39" s="73" t="s">
        <v>457</v>
      </c>
      <c r="B39" s="110" t="s">
        <v>625</v>
      </c>
      <c r="C39" s="110" t="s">
        <v>186</v>
      </c>
      <c r="D39" s="122"/>
      <c r="E39" s="208">
        <f>E40+E41+E42+E43+E44</f>
        <v>9730.1</v>
      </c>
      <c r="F39" s="208">
        <f>F40+F41+F42+F43+F44</f>
        <v>6768.1</v>
      </c>
      <c r="G39" s="208">
        <f>G40+G41+G42+G43+G44</f>
        <v>6768.1</v>
      </c>
    </row>
    <row r="40" spans="1:7" ht="24.75" customHeight="1">
      <c r="A40" s="111" t="s">
        <v>250</v>
      </c>
      <c r="B40" s="110" t="s">
        <v>625</v>
      </c>
      <c r="C40" s="110" t="s">
        <v>186</v>
      </c>
      <c r="D40" s="122" t="s">
        <v>713</v>
      </c>
      <c r="E40" s="134">
        <v>8966</v>
      </c>
      <c r="F40" s="134">
        <v>6000</v>
      </c>
      <c r="G40" s="134">
        <v>6000</v>
      </c>
    </row>
    <row r="41" spans="1:7" ht="27.75" customHeight="1">
      <c r="A41" s="111" t="s">
        <v>899</v>
      </c>
      <c r="B41" s="110" t="s">
        <v>893</v>
      </c>
      <c r="C41" s="115" t="s">
        <v>186</v>
      </c>
      <c r="D41" s="122" t="s">
        <v>860</v>
      </c>
      <c r="E41" s="135">
        <v>755.1</v>
      </c>
      <c r="F41" s="135">
        <v>759.1</v>
      </c>
      <c r="G41" s="135">
        <v>759.1</v>
      </c>
    </row>
    <row r="42" spans="1:7" ht="20.100000000000001" customHeight="1">
      <c r="A42" s="111" t="s">
        <v>858</v>
      </c>
      <c r="B42" s="110" t="s">
        <v>894</v>
      </c>
      <c r="C42" s="110" t="s">
        <v>186</v>
      </c>
      <c r="D42" s="122" t="s">
        <v>860</v>
      </c>
      <c r="E42" s="134">
        <v>9</v>
      </c>
      <c r="F42" s="134">
        <v>9</v>
      </c>
      <c r="G42" s="134">
        <v>9</v>
      </c>
    </row>
    <row r="43" spans="1:7" ht="20.100000000000001" hidden="1" customHeight="1">
      <c r="A43" s="111" t="s">
        <v>899</v>
      </c>
      <c r="B43" s="110" t="s">
        <v>893</v>
      </c>
      <c r="C43" s="110" t="s">
        <v>186</v>
      </c>
      <c r="D43" s="122" t="s">
        <v>860</v>
      </c>
      <c r="E43" s="208"/>
      <c r="F43" s="208"/>
      <c r="G43" s="208"/>
    </row>
    <row r="44" spans="1:7" ht="27.75" hidden="1" customHeight="1">
      <c r="A44" s="111" t="s">
        <v>858</v>
      </c>
      <c r="B44" s="110" t="s">
        <v>894</v>
      </c>
      <c r="C44" s="110" t="s">
        <v>186</v>
      </c>
      <c r="D44" s="122" t="s">
        <v>860</v>
      </c>
      <c r="E44" s="208"/>
      <c r="F44" s="208"/>
      <c r="G44" s="208"/>
    </row>
    <row r="45" spans="1:7" ht="24.75" customHeight="1">
      <c r="A45" s="111" t="s">
        <v>685</v>
      </c>
      <c r="B45" s="110" t="s">
        <v>973</v>
      </c>
      <c r="C45" s="110"/>
      <c r="D45" s="122"/>
      <c r="E45" s="207">
        <f>E46</f>
        <v>7200</v>
      </c>
      <c r="F45" s="207">
        <f>SUM(F48)</f>
        <v>6285</v>
      </c>
      <c r="G45" s="207">
        <f>SUM(G48)</f>
        <v>6285</v>
      </c>
    </row>
    <row r="46" spans="1:7" ht="25.5" customHeight="1">
      <c r="A46" s="73" t="s">
        <v>184</v>
      </c>
      <c r="B46" s="110" t="s">
        <v>973</v>
      </c>
      <c r="C46" s="110" t="s">
        <v>185</v>
      </c>
      <c r="D46" s="122"/>
      <c r="E46" s="208">
        <f>E47+E49</f>
        <v>7200</v>
      </c>
      <c r="F46" s="208">
        <f t="shared" ref="F46:G47" si="6">F47</f>
        <v>6285</v>
      </c>
      <c r="G46" s="208">
        <f t="shared" si="6"/>
        <v>6285</v>
      </c>
    </row>
    <row r="47" spans="1:7" ht="21" customHeight="1">
      <c r="A47" s="73" t="s">
        <v>457</v>
      </c>
      <c r="B47" s="110" t="s">
        <v>631</v>
      </c>
      <c r="C47" s="110" t="s">
        <v>186</v>
      </c>
      <c r="D47" s="122"/>
      <c r="E47" s="208">
        <f>E48</f>
        <v>7200</v>
      </c>
      <c r="F47" s="208">
        <f t="shared" si="6"/>
        <v>6285</v>
      </c>
      <c r="G47" s="208">
        <f t="shared" si="6"/>
        <v>6285</v>
      </c>
    </row>
    <row r="48" spans="1:7" ht="22.5" customHeight="1">
      <c r="A48" s="111" t="s">
        <v>250</v>
      </c>
      <c r="B48" s="110" t="s">
        <v>631</v>
      </c>
      <c r="C48" s="110" t="s">
        <v>186</v>
      </c>
      <c r="D48" s="122" t="s">
        <v>713</v>
      </c>
      <c r="E48" s="208">
        <v>7200</v>
      </c>
      <c r="F48" s="134">
        <v>6285</v>
      </c>
      <c r="G48" s="134">
        <v>6285</v>
      </c>
    </row>
    <row r="49" spans="1:7" ht="28.5" customHeight="1">
      <c r="A49" s="70" t="s">
        <v>858</v>
      </c>
      <c r="B49" s="76" t="s">
        <v>979</v>
      </c>
      <c r="C49" s="110" t="s">
        <v>186</v>
      </c>
      <c r="D49" s="122" t="s">
        <v>713</v>
      </c>
      <c r="E49" s="208"/>
      <c r="F49" s="208"/>
      <c r="G49" s="208"/>
    </row>
    <row r="50" spans="1:7" ht="19.5" customHeight="1">
      <c r="A50" s="111" t="s">
        <v>686</v>
      </c>
      <c r="B50" s="110" t="s">
        <v>620</v>
      </c>
      <c r="C50" s="110"/>
      <c r="D50" s="122"/>
      <c r="E50" s="207">
        <f t="shared" ref="E50:G51" si="7">E51</f>
        <v>23270.799999999999</v>
      </c>
      <c r="F50" s="207">
        <f t="shared" si="7"/>
        <v>21649.599999999999</v>
      </c>
      <c r="G50" s="207">
        <f t="shared" si="7"/>
        <v>21653.5</v>
      </c>
    </row>
    <row r="51" spans="1:7" ht="22.5" customHeight="1">
      <c r="A51" s="73" t="s">
        <v>184</v>
      </c>
      <c r="B51" s="110" t="s">
        <v>620</v>
      </c>
      <c r="C51" s="110" t="s">
        <v>185</v>
      </c>
      <c r="D51" s="122"/>
      <c r="E51" s="208">
        <f t="shared" si="7"/>
        <v>23270.799999999999</v>
      </c>
      <c r="F51" s="208">
        <f t="shared" si="7"/>
        <v>21649.599999999999</v>
      </c>
      <c r="G51" s="208">
        <f t="shared" si="7"/>
        <v>21653.5</v>
      </c>
    </row>
    <row r="52" spans="1:7" ht="21" customHeight="1">
      <c r="A52" s="73" t="s">
        <v>457</v>
      </c>
      <c r="B52" s="110" t="s">
        <v>620</v>
      </c>
      <c r="C52" s="110" t="s">
        <v>186</v>
      </c>
      <c r="D52" s="122"/>
      <c r="E52" s="208">
        <f>E53+E54+E55</f>
        <v>23270.799999999999</v>
      </c>
      <c r="F52" s="208">
        <f>F53+F54+F55</f>
        <v>21649.599999999999</v>
      </c>
      <c r="G52" s="208">
        <f>G53+G54+G55</f>
        <v>21653.5</v>
      </c>
    </row>
    <row r="53" spans="1:7" ht="22.5" customHeight="1">
      <c r="A53" s="111" t="s">
        <v>250</v>
      </c>
      <c r="B53" s="110" t="s">
        <v>620</v>
      </c>
      <c r="C53" s="110" t="s">
        <v>186</v>
      </c>
      <c r="D53" s="122" t="s">
        <v>713</v>
      </c>
      <c r="E53" s="208">
        <v>23122</v>
      </c>
      <c r="F53" s="208">
        <v>21499</v>
      </c>
      <c r="G53" s="208">
        <v>21499</v>
      </c>
    </row>
    <row r="54" spans="1:7" ht="25.5" customHeight="1">
      <c r="A54" s="111" t="s">
        <v>899</v>
      </c>
      <c r="B54" s="110" t="s">
        <v>884</v>
      </c>
      <c r="C54" s="110" t="s">
        <v>186</v>
      </c>
      <c r="D54" s="122" t="s">
        <v>860</v>
      </c>
      <c r="E54" s="208">
        <v>148.80000000000001</v>
      </c>
      <c r="F54" s="208">
        <v>150.6</v>
      </c>
      <c r="G54" s="208">
        <v>154.5</v>
      </c>
    </row>
    <row r="55" spans="1:7" ht="54.75" hidden="1" customHeight="1">
      <c r="A55" s="111" t="s">
        <v>858</v>
      </c>
      <c r="B55" s="110" t="s">
        <v>859</v>
      </c>
      <c r="C55" s="110" t="s">
        <v>186</v>
      </c>
      <c r="D55" s="122" t="s">
        <v>860</v>
      </c>
      <c r="E55" s="208"/>
      <c r="F55" s="208"/>
      <c r="G55" s="208"/>
    </row>
    <row r="56" spans="1:7" ht="28.5" customHeight="1">
      <c r="A56" s="108" t="s">
        <v>727</v>
      </c>
      <c r="B56" s="109" t="s">
        <v>728</v>
      </c>
      <c r="C56" s="109" t="s">
        <v>187</v>
      </c>
      <c r="D56" s="215"/>
      <c r="E56" s="207">
        <f t="shared" ref="E56:G57" si="8">E57</f>
        <v>7615</v>
      </c>
      <c r="F56" s="207">
        <f t="shared" si="8"/>
        <v>7615</v>
      </c>
      <c r="G56" s="207">
        <f t="shared" si="8"/>
        <v>7615</v>
      </c>
    </row>
    <row r="57" spans="1:7" ht="27" customHeight="1">
      <c r="A57" s="111" t="s">
        <v>729</v>
      </c>
      <c r="B57" s="110" t="s">
        <v>728</v>
      </c>
      <c r="C57" s="110" t="s">
        <v>187</v>
      </c>
      <c r="D57" s="122"/>
      <c r="E57" s="208">
        <f t="shared" si="8"/>
        <v>7615</v>
      </c>
      <c r="F57" s="208">
        <f t="shared" si="8"/>
        <v>7615</v>
      </c>
      <c r="G57" s="208">
        <f t="shared" si="8"/>
        <v>7615</v>
      </c>
    </row>
    <row r="58" spans="1:7" ht="20.25" customHeight="1">
      <c r="A58" s="111" t="s">
        <v>250</v>
      </c>
      <c r="B58" s="110" t="s">
        <v>728</v>
      </c>
      <c r="C58" s="110" t="s">
        <v>187</v>
      </c>
      <c r="D58" s="122" t="s">
        <v>713</v>
      </c>
      <c r="E58" s="208">
        <v>7615</v>
      </c>
      <c r="F58" s="208">
        <v>7615</v>
      </c>
      <c r="G58" s="208">
        <v>7615</v>
      </c>
    </row>
    <row r="59" spans="1:7" ht="30" customHeight="1">
      <c r="A59" s="116" t="s">
        <v>917</v>
      </c>
      <c r="B59" s="110" t="s">
        <v>865</v>
      </c>
      <c r="C59" s="110" t="s">
        <v>187</v>
      </c>
      <c r="D59" s="122"/>
      <c r="E59" s="207">
        <f>E60+E61</f>
        <v>2888.4</v>
      </c>
      <c r="F59" s="207">
        <f>F60+F61</f>
        <v>0</v>
      </c>
      <c r="G59" s="207">
        <f>G60+G61</f>
        <v>0</v>
      </c>
    </row>
    <row r="60" spans="1:7" ht="29.25" customHeight="1">
      <c r="A60" s="73" t="s">
        <v>867</v>
      </c>
      <c r="B60" s="110" t="s">
        <v>864</v>
      </c>
      <c r="C60" s="110" t="s">
        <v>187</v>
      </c>
      <c r="D60" s="122" t="s">
        <v>323</v>
      </c>
      <c r="E60" s="208">
        <v>2887.4</v>
      </c>
      <c r="F60" s="208"/>
      <c r="G60" s="208"/>
    </row>
    <row r="61" spans="1:7" ht="28.5" customHeight="1">
      <c r="A61" s="73" t="s">
        <v>868</v>
      </c>
      <c r="B61" s="110" t="s">
        <v>866</v>
      </c>
      <c r="C61" s="110" t="s">
        <v>187</v>
      </c>
      <c r="D61" s="122" t="s">
        <v>323</v>
      </c>
      <c r="E61" s="208">
        <v>1</v>
      </c>
      <c r="F61" s="208"/>
      <c r="G61" s="208"/>
    </row>
    <row r="62" spans="1:7" ht="41.25" customHeight="1">
      <c r="A62" s="244" t="s">
        <v>1046</v>
      </c>
      <c r="B62" s="109" t="s">
        <v>921</v>
      </c>
      <c r="C62" s="109"/>
      <c r="D62" s="122"/>
      <c r="E62" s="207">
        <f t="shared" ref="E62:G63" si="9">SUM(E63)</f>
        <v>100</v>
      </c>
      <c r="F62" s="207">
        <f t="shared" si="9"/>
        <v>100</v>
      </c>
      <c r="G62" s="207">
        <f t="shared" si="9"/>
        <v>100</v>
      </c>
    </row>
    <row r="63" spans="1:7" ht="30" customHeight="1">
      <c r="A63" s="66" t="s">
        <v>700</v>
      </c>
      <c r="B63" s="110" t="s">
        <v>697</v>
      </c>
      <c r="C63" s="110" t="s">
        <v>490</v>
      </c>
      <c r="D63" s="122"/>
      <c r="E63" s="208">
        <f t="shared" si="9"/>
        <v>100</v>
      </c>
      <c r="F63" s="208">
        <f t="shared" si="9"/>
        <v>100</v>
      </c>
      <c r="G63" s="208">
        <f t="shared" si="9"/>
        <v>100</v>
      </c>
    </row>
    <row r="64" spans="1:7" ht="33.75" customHeight="1">
      <c r="A64" s="111" t="s">
        <v>324</v>
      </c>
      <c r="B64" s="110" t="s">
        <v>697</v>
      </c>
      <c r="C64" s="110" t="s">
        <v>490</v>
      </c>
      <c r="D64" s="122" t="s">
        <v>323</v>
      </c>
      <c r="E64" s="208">
        <v>100</v>
      </c>
      <c r="F64" s="208">
        <v>100</v>
      </c>
      <c r="G64" s="208">
        <v>100</v>
      </c>
    </row>
    <row r="65" spans="1:7" ht="53.25" customHeight="1">
      <c r="A65" s="242" t="s">
        <v>1053</v>
      </c>
      <c r="B65" s="109" t="s">
        <v>408</v>
      </c>
      <c r="C65" s="109"/>
      <c r="D65" s="215"/>
      <c r="E65" s="207">
        <f t="shared" ref="E65:G67" si="10">SUM(E66)</f>
        <v>472</v>
      </c>
      <c r="F65" s="207">
        <f t="shared" si="10"/>
        <v>472</v>
      </c>
      <c r="G65" s="207">
        <f t="shared" si="10"/>
        <v>472</v>
      </c>
    </row>
    <row r="66" spans="1:7" ht="34.5" customHeight="1">
      <c r="A66" s="118" t="s">
        <v>562</v>
      </c>
      <c r="B66" s="110" t="s">
        <v>574</v>
      </c>
      <c r="C66" s="109"/>
      <c r="D66" s="215"/>
      <c r="E66" s="208">
        <f>SUM(E67)</f>
        <v>472</v>
      </c>
      <c r="F66" s="208">
        <f>SUM(F67)</f>
        <v>472</v>
      </c>
      <c r="G66" s="208">
        <f t="shared" si="10"/>
        <v>472</v>
      </c>
    </row>
    <row r="67" spans="1:7" ht="42.75" customHeight="1">
      <c r="A67" s="112" t="s">
        <v>1091</v>
      </c>
      <c r="B67" s="110" t="s">
        <v>575</v>
      </c>
      <c r="C67" s="110"/>
      <c r="D67" s="122"/>
      <c r="E67" s="208">
        <f>SUM(E68)</f>
        <v>472</v>
      </c>
      <c r="F67" s="208">
        <f>SUM(F68)</f>
        <v>472</v>
      </c>
      <c r="G67" s="208">
        <f t="shared" si="10"/>
        <v>472</v>
      </c>
    </row>
    <row r="68" spans="1:7" ht="32.25" customHeight="1">
      <c r="A68" s="111" t="s">
        <v>324</v>
      </c>
      <c r="B68" s="110" t="s">
        <v>575</v>
      </c>
      <c r="C68" s="110" t="s">
        <v>119</v>
      </c>
      <c r="D68" s="122" t="s">
        <v>323</v>
      </c>
      <c r="E68" s="208">
        <v>472</v>
      </c>
      <c r="F68" s="208">
        <v>472</v>
      </c>
      <c r="G68" s="208">
        <v>472</v>
      </c>
    </row>
    <row r="69" spans="1:7" ht="54" customHeight="1">
      <c r="A69" s="242" t="s">
        <v>1052</v>
      </c>
      <c r="B69" s="109" t="s">
        <v>409</v>
      </c>
      <c r="C69" s="109"/>
      <c r="D69" s="215"/>
      <c r="E69" s="207">
        <f t="shared" ref="E69:G71" si="11">SUM(E70)</f>
        <v>55</v>
      </c>
      <c r="F69" s="207">
        <f t="shared" si="11"/>
        <v>55</v>
      </c>
      <c r="G69" s="207">
        <f t="shared" si="11"/>
        <v>55</v>
      </c>
    </row>
    <row r="70" spans="1:7" ht="27" customHeight="1">
      <c r="A70" s="118" t="s">
        <v>561</v>
      </c>
      <c r="B70" s="110" t="s">
        <v>576</v>
      </c>
      <c r="C70" s="109"/>
      <c r="D70" s="215"/>
      <c r="E70" s="208">
        <f t="shared" si="11"/>
        <v>55</v>
      </c>
      <c r="F70" s="208">
        <f t="shared" si="11"/>
        <v>55</v>
      </c>
      <c r="G70" s="208">
        <f t="shared" si="11"/>
        <v>55</v>
      </c>
    </row>
    <row r="71" spans="1:7" ht="42" customHeight="1">
      <c r="A71" s="112" t="s">
        <v>1092</v>
      </c>
      <c r="B71" s="110" t="s">
        <v>577</v>
      </c>
      <c r="C71" s="110"/>
      <c r="D71" s="122"/>
      <c r="E71" s="208">
        <f t="shared" si="11"/>
        <v>55</v>
      </c>
      <c r="F71" s="208">
        <f t="shared" si="11"/>
        <v>55</v>
      </c>
      <c r="G71" s="208">
        <f t="shared" si="11"/>
        <v>55</v>
      </c>
    </row>
    <row r="72" spans="1:7" ht="31.5" customHeight="1">
      <c r="A72" s="111" t="s">
        <v>324</v>
      </c>
      <c r="B72" s="110" t="s">
        <v>577</v>
      </c>
      <c r="C72" s="110" t="s">
        <v>119</v>
      </c>
      <c r="D72" s="122" t="s">
        <v>721</v>
      </c>
      <c r="E72" s="208">
        <v>55</v>
      </c>
      <c r="F72" s="208">
        <v>55</v>
      </c>
      <c r="G72" s="208">
        <v>55</v>
      </c>
    </row>
    <row r="73" spans="1:7" ht="53.25" customHeight="1">
      <c r="A73" s="242" t="s">
        <v>1070</v>
      </c>
      <c r="B73" s="109" t="s">
        <v>558</v>
      </c>
      <c r="C73" s="109"/>
      <c r="D73" s="215"/>
      <c r="E73" s="207">
        <f t="shared" ref="E73:G75" si="12">SUM(E74)</f>
        <v>73</v>
      </c>
      <c r="F73" s="207">
        <f t="shared" si="12"/>
        <v>73</v>
      </c>
      <c r="G73" s="207">
        <f t="shared" si="12"/>
        <v>73</v>
      </c>
    </row>
    <row r="74" spans="1:7" ht="42.75" customHeight="1">
      <c r="A74" s="118" t="s">
        <v>563</v>
      </c>
      <c r="B74" s="110" t="s">
        <v>634</v>
      </c>
      <c r="C74" s="109"/>
      <c r="D74" s="215"/>
      <c r="E74" s="208">
        <f t="shared" si="12"/>
        <v>73</v>
      </c>
      <c r="F74" s="208">
        <f t="shared" si="12"/>
        <v>73</v>
      </c>
      <c r="G74" s="208">
        <f t="shared" si="12"/>
        <v>73</v>
      </c>
    </row>
    <row r="75" spans="1:7" ht="51.75" customHeight="1">
      <c r="A75" s="112" t="s">
        <v>1087</v>
      </c>
      <c r="B75" s="110" t="s">
        <v>629</v>
      </c>
      <c r="C75" s="110"/>
      <c r="D75" s="122"/>
      <c r="E75" s="208">
        <f t="shared" si="12"/>
        <v>73</v>
      </c>
      <c r="F75" s="208">
        <f t="shared" si="12"/>
        <v>73</v>
      </c>
      <c r="G75" s="208">
        <f t="shared" si="12"/>
        <v>73</v>
      </c>
    </row>
    <row r="76" spans="1:7" ht="30" customHeight="1">
      <c r="A76" s="111" t="s">
        <v>324</v>
      </c>
      <c r="B76" s="110" t="s">
        <v>629</v>
      </c>
      <c r="C76" s="110" t="s">
        <v>119</v>
      </c>
      <c r="D76" s="122" t="s">
        <v>721</v>
      </c>
      <c r="E76" s="208">
        <v>73</v>
      </c>
      <c r="F76" s="208">
        <v>73</v>
      </c>
      <c r="G76" s="208">
        <v>73</v>
      </c>
    </row>
    <row r="77" spans="1:7" ht="39.75" customHeight="1">
      <c r="A77" s="242" t="s">
        <v>982</v>
      </c>
      <c r="B77" s="109" t="s">
        <v>411</v>
      </c>
      <c r="C77" s="109"/>
      <c r="D77" s="215"/>
      <c r="E77" s="207">
        <f t="shared" ref="E77:G79" si="13">SUM(E78)</f>
        <v>50</v>
      </c>
      <c r="F77" s="207">
        <f t="shared" si="13"/>
        <v>50</v>
      </c>
      <c r="G77" s="207">
        <f t="shared" si="13"/>
        <v>50</v>
      </c>
    </row>
    <row r="78" spans="1:7" ht="51" customHeight="1">
      <c r="A78" s="118" t="s">
        <v>564</v>
      </c>
      <c r="B78" s="110" t="s">
        <v>578</v>
      </c>
      <c r="C78" s="109"/>
      <c r="D78" s="215"/>
      <c r="E78" s="208">
        <f t="shared" si="13"/>
        <v>50</v>
      </c>
      <c r="F78" s="208">
        <f t="shared" si="13"/>
        <v>50</v>
      </c>
      <c r="G78" s="208">
        <f t="shared" si="13"/>
        <v>50</v>
      </c>
    </row>
    <row r="79" spans="1:7" ht="42" customHeight="1">
      <c r="A79" s="112" t="s">
        <v>1088</v>
      </c>
      <c r="B79" s="110" t="s">
        <v>579</v>
      </c>
      <c r="C79" s="110"/>
      <c r="D79" s="122"/>
      <c r="E79" s="208">
        <f t="shared" si="13"/>
        <v>50</v>
      </c>
      <c r="F79" s="208">
        <f t="shared" si="13"/>
        <v>50</v>
      </c>
      <c r="G79" s="208">
        <f t="shared" si="13"/>
        <v>50</v>
      </c>
    </row>
    <row r="80" spans="1:7" ht="30" customHeight="1">
      <c r="A80" s="111" t="s">
        <v>324</v>
      </c>
      <c r="B80" s="110" t="s">
        <v>579</v>
      </c>
      <c r="C80" s="110" t="s">
        <v>119</v>
      </c>
      <c r="D80" s="122" t="s">
        <v>721</v>
      </c>
      <c r="E80" s="208">
        <v>50</v>
      </c>
      <c r="F80" s="208">
        <v>50</v>
      </c>
      <c r="G80" s="208">
        <v>50</v>
      </c>
    </row>
    <row r="81" spans="1:7" ht="41.25" customHeight="1">
      <c r="A81" s="241" t="s">
        <v>1098</v>
      </c>
      <c r="B81" s="109" t="s">
        <v>424</v>
      </c>
      <c r="C81" s="109"/>
      <c r="D81" s="122"/>
      <c r="E81" s="207">
        <f>SUM(E83)</f>
        <v>8170</v>
      </c>
      <c r="F81" s="207">
        <f>SUM(F83)</f>
        <v>8090</v>
      </c>
      <c r="G81" s="207">
        <f>SUM(G83)</f>
        <v>8090</v>
      </c>
    </row>
    <row r="82" spans="1:7" ht="27.75" customHeight="1">
      <c r="A82" s="118" t="s">
        <v>565</v>
      </c>
      <c r="B82" s="110" t="s">
        <v>572</v>
      </c>
      <c r="C82" s="110"/>
      <c r="D82" s="122"/>
      <c r="E82" s="208">
        <f t="shared" ref="E82:G84" si="14">SUM(E83)</f>
        <v>8170</v>
      </c>
      <c r="F82" s="208">
        <f t="shared" si="14"/>
        <v>8090</v>
      </c>
      <c r="G82" s="208">
        <f t="shared" si="14"/>
        <v>8090</v>
      </c>
    </row>
    <row r="83" spans="1:7" ht="29.25" customHeight="1">
      <c r="A83" s="66" t="s">
        <v>303</v>
      </c>
      <c r="B83" s="110" t="s">
        <v>573</v>
      </c>
      <c r="C83" s="110"/>
      <c r="D83" s="122"/>
      <c r="E83" s="208">
        <f t="shared" si="14"/>
        <v>8170</v>
      </c>
      <c r="F83" s="208">
        <f t="shared" si="14"/>
        <v>8090</v>
      </c>
      <c r="G83" s="208">
        <f t="shared" si="14"/>
        <v>8090</v>
      </c>
    </row>
    <row r="84" spans="1:7" ht="30" customHeight="1">
      <c r="A84" s="61" t="s">
        <v>268</v>
      </c>
      <c r="B84" s="110" t="s">
        <v>573</v>
      </c>
      <c r="C84" s="110" t="s">
        <v>269</v>
      </c>
      <c r="D84" s="122"/>
      <c r="E84" s="208">
        <f t="shared" si="14"/>
        <v>8170</v>
      </c>
      <c r="F84" s="208">
        <f t="shared" si="14"/>
        <v>8090</v>
      </c>
      <c r="G84" s="208">
        <f t="shared" si="14"/>
        <v>8090</v>
      </c>
    </row>
    <row r="85" spans="1:7" ht="35.25" customHeight="1">
      <c r="A85" s="61" t="s">
        <v>255</v>
      </c>
      <c r="B85" s="110" t="s">
        <v>573</v>
      </c>
      <c r="C85" s="110" t="s">
        <v>325</v>
      </c>
      <c r="D85" s="122"/>
      <c r="E85" s="208">
        <f>SUM(E86:E88)</f>
        <v>8170</v>
      </c>
      <c r="F85" s="208">
        <f t="shared" ref="F85:G85" si="15">SUM(F86:F88)</f>
        <v>8090</v>
      </c>
      <c r="G85" s="208">
        <f t="shared" si="15"/>
        <v>8090</v>
      </c>
    </row>
    <row r="86" spans="1:7" ht="19.5" customHeight="1">
      <c r="A86" s="73" t="s">
        <v>251</v>
      </c>
      <c r="B86" s="110" t="s">
        <v>573</v>
      </c>
      <c r="C86" s="110" t="s">
        <v>325</v>
      </c>
      <c r="D86" s="122" t="s">
        <v>248</v>
      </c>
      <c r="E86" s="208">
        <v>6453</v>
      </c>
      <c r="F86" s="208">
        <v>6635</v>
      </c>
      <c r="G86" s="208">
        <v>6635</v>
      </c>
    </row>
    <row r="87" spans="1:7" ht="24.75" customHeight="1">
      <c r="A87" s="73" t="s">
        <v>324</v>
      </c>
      <c r="B87" s="110" t="s">
        <v>573</v>
      </c>
      <c r="C87" s="119" t="s">
        <v>325</v>
      </c>
      <c r="D87" s="216" t="s">
        <v>323</v>
      </c>
      <c r="E87" s="123">
        <v>1697</v>
      </c>
      <c r="F87" s="123">
        <v>1435</v>
      </c>
      <c r="G87" s="123">
        <v>1435</v>
      </c>
    </row>
    <row r="88" spans="1:7" ht="18.75" customHeight="1">
      <c r="A88" s="69" t="s">
        <v>43</v>
      </c>
      <c r="B88" s="110" t="s">
        <v>573</v>
      </c>
      <c r="C88" s="119" t="s">
        <v>325</v>
      </c>
      <c r="D88" s="216" t="s">
        <v>339</v>
      </c>
      <c r="E88" s="123">
        <v>20</v>
      </c>
      <c r="F88" s="123">
        <v>20</v>
      </c>
      <c r="G88" s="123">
        <v>20</v>
      </c>
    </row>
    <row r="89" spans="1:7" ht="31.5" customHeight="1">
      <c r="A89" s="241" t="s">
        <v>1035</v>
      </c>
      <c r="B89" s="109" t="s">
        <v>428</v>
      </c>
      <c r="C89" s="109"/>
      <c r="D89" s="122"/>
      <c r="E89" s="207">
        <f>E90+E96+E111+E118+E125+E129</f>
        <v>714949.89999999991</v>
      </c>
      <c r="F89" s="207">
        <f>F90+F96+F111+F118+F125+F129</f>
        <v>636606.69999999995</v>
      </c>
      <c r="G89" s="207">
        <f>G90+G96+G111+G118+G125+G129</f>
        <v>629668.6</v>
      </c>
    </row>
    <row r="90" spans="1:7" ht="28.5" customHeight="1">
      <c r="A90" s="117" t="s">
        <v>18</v>
      </c>
      <c r="B90" s="109" t="s">
        <v>429</v>
      </c>
      <c r="C90" s="109"/>
      <c r="D90" s="215"/>
      <c r="E90" s="207">
        <f>E91</f>
        <v>219885</v>
      </c>
      <c r="F90" s="207">
        <f>F91</f>
        <v>192784</v>
      </c>
      <c r="G90" s="207">
        <f>G91</f>
        <v>195161</v>
      </c>
    </row>
    <row r="91" spans="1:7" ht="27" customHeight="1">
      <c r="A91" s="66" t="s">
        <v>570</v>
      </c>
      <c r="B91" s="109" t="s">
        <v>593</v>
      </c>
      <c r="C91" s="109"/>
      <c r="D91" s="215"/>
      <c r="E91" s="207">
        <f>E92+E94</f>
        <v>219885</v>
      </c>
      <c r="F91" s="207">
        <f>F92+F94</f>
        <v>192784</v>
      </c>
      <c r="G91" s="207">
        <f>G92+G94</f>
        <v>195161</v>
      </c>
    </row>
    <row r="92" spans="1:7" ht="61.5" customHeight="1">
      <c r="A92" s="66" t="s">
        <v>437</v>
      </c>
      <c r="B92" s="110" t="s">
        <v>594</v>
      </c>
      <c r="C92" s="110" t="s">
        <v>520</v>
      </c>
      <c r="D92" s="215"/>
      <c r="E92" s="208">
        <f>E93</f>
        <v>133004</v>
      </c>
      <c r="F92" s="208">
        <f>F93</f>
        <v>102500</v>
      </c>
      <c r="G92" s="208">
        <f>G93</f>
        <v>105520</v>
      </c>
    </row>
    <row r="93" spans="1:7" ht="19.5" customHeight="1">
      <c r="A93" s="73" t="s">
        <v>704</v>
      </c>
      <c r="B93" s="110" t="s">
        <v>594</v>
      </c>
      <c r="C93" s="110" t="s">
        <v>520</v>
      </c>
      <c r="D93" s="122" t="s">
        <v>713</v>
      </c>
      <c r="E93" s="209">
        <v>133004</v>
      </c>
      <c r="F93" s="209">
        <v>102500</v>
      </c>
      <c r="G93" s="209">
        <v>105520</v>
      </c>
    </row>
    <row r="94" spans="1:7" ht="43.5" customHeight="1">
      <c r="A94" s="66" t="s">
        <v>524</v>
      </c>
      <c r="B94" s="110" t="s">
        <v>698</v>
      </c>
      <c r="C94" s="110"/>
      <c r="D94" s="122"/>
      <c r="E94" s="208">
        <f>E95</f>
        <v>86881</v>
      </c>
      <c r="F94" s="208">
        <f>F95</f>
        <v>90284</v>
      </c>
      <c r="G94" s="208">
        <f>G95</f>
        <v>89641</v>
      </c>
    </row>
    <row r="95" spans="1:7" ht="19.5" customHeight="1">
      <c r="A95" s="73" t="s">
        <v>704</v>
      </c>
      <c r="B95" s="110" t="s">
        <v>639</v>
      </c>
      <c r="C95" s="110" t="s">
        <v>520</v>
      </c>
      <c r="D95" s="122" t="s">
        <v>713</v>
      </c>
      <c r="E95" s="208">
        <v>86881</v>
      </c>
      <c r="F95" s="208">
        <v>90284</v>
      </c>
      <c r="G95" s="208">
        <v>89641</v>
      </c>
    </row>
    <row r="96" spans="1:7" ht="25.5" customHeight="1">
      <c r="A96" s="116" t="s">
        <v>333</v>
      </c>
      <c r="B96" s="109" t="s">
        <v>532</v>
      </c>
      <c r="C96" s="109"/>
      <c r="D96" s="215"/>
      <c r="E96" s="207">
        <f>E97</f>
        <v>427757.69999999995</v>
      </c>
      <c r="F96" s="207">
        <f>F97</f>
        <v>379930.69999999995</v>
      </c>
      <c r="G96" s="207">
        <f>G97</f>
        <v>370615.6</v>
      </c>
    </row>
    <row r="97" spans="1:7" ht="36.75" customHeight="1">
      <c r="A97" s="66" t="s">
        <v>571</v>
      </c>
      <c r="B97" s="110" t="s">
        <v>596</v>
      </c>
      <c r="C97" s="109"/>
      <c r="D97" s="215"/>
      <c r="E97" s="208">
        <f>SUM(E98,E100)</f>
        <v>427757.69999999995</v>
      </c>
      <c r="F97" s="208">
        <f>SUM(F98,F100)</f>
        <v>379930.69999999995</v>
      </c>
      <c r="G97" s="208">
        <f>SUM(G98,G100)</f>
        <v>370615.6</v>
      </c>
    </row>
    <row r="98" spans="1:7" ht="77.25" customHeight="1">
      <c r="A98" s="66" t="s">
        <v>438</v>
      </c>
      <c r="B98" s="110" t="s">
        <v>597</v>
      </c>
      <c r="C98" s="110" t="s">
        <v>521</v>
      </c>
      <c r="D98" s="215"/>
      <c r="E98" s="208">
        <f>SUM(E99:E99)</f>
        <v>232247</v>
      </c>
      <c r="F98" s="208">
        <f>SUM(F99:F99)</f>
        <v>201506</v>
      </c>
      <c r="G98" s="208">
        <f>SUM(G99:G99)</f>
        <v>193959</v>
      </c>
    </row>
    <row r="99" spans="1:7" ht="21.75" customHeight="1">
      <c r="A99" s="73" t="s">
        <v>704</v>
      </c>
      <c r="B99" s="110" t="s">
        <v>597</v>
      </c>
      <c r="C99" s="110" t="s">
        <v>521</v>
      </c>
      <c r="D99" s="122" t="s">
        <v>713</v>
      </c>
      <c r="E99" s="209">
        <v>232247</v>
      </c>
      <c r="F99" s="209">
        <v>201506</v>
      </c>
      <c r="G99" s="209">
        <v>193959</v>
      </c>
    </row>
    <row r="100" spans="1:7" ht="39" customHeight="1">
      <c r="A100" s="66" t="s">
        <v>439</v>
      </c>
      <c r="B100" s="110" t="s">
        <v>598</v>
      </c>
      <c r="C100" s="110" t="s">
        <v>521</v>
      </c>
      <c r="D100" s="122"/>
      <c r="E100" s="208">
        <f>SUM(E101:E110)</f>
        <v>195510.69999999998</v>
      </c>
      <c r="F100" s="208">
        <f>SUM(F101:F110)</f>
        <v>178424.69999999998</v>
      </c>
      <c r="G100" s="208">
        <f t="shared" ref="F100:G100" si="16">SUM(G101:G110)</f>
        <v>176656.6</v>
      </c>
    </row>
    <row r="101" spans="1:7" ht="20.25" customHeight="1">
      <c r="A101" s="73" t="s">
        <v>704</v>
      </c>
      <c r="B101" s="110" t="s">
        <v>598</v>
      </c>
      <c r="C101" s="110" t="s">
        <v>521</v>
      </c>
      <c r="D101" s="122" t="s">
        <v>713</v>
      </c>
      <c r="E101" s="208">
        <v>73947</v>
      </c>
      <c r="F101" s="208">
        <v>73947</v>
      </c>
      <c r="G101" s="208">
        <v>73947</v>
      </c>
    </row>
    <row r="102" spans="1:7" ht="24.95" customHeight="1">
      <c r="A102" s="73" t="s">
        <v>704</v>
      </c>
      <c r="B102" s="110" t="s">
        <v>733</v>
      </c>
      <c r="C102" s="110" t="s">
        <v>521</v>
      </c>
      <c r="D102" s="122" t="s">
        <v>713</v>
      </c>
      <c r="E102" s="134">
        <v>45300</v>
      </c>
      <c r="F102" s="306">
        <v>25372.5</v>
      </c>
      <c r="G102" s="306">
        <v>23156.5</v>
      </c>
    </row>
    <row r="103" spans="1:7" ht="19.5" customHeight="1">
      <c r="A103" s="73"/>
      <c r="B103" s="110"/>
      <c r="C103" s="110"/>
      <c r="D103" s="122" t="s">
        <v>999</v>
      </c>
      <c r="E103" s="134">
        <v>20010</v>
      </c>
      <c r="F103" s="134">
        <v>20010</v>
      </c>
      <c r="G103" s="134">
        <v>20010</v>
      </c>
    </row>
    <row r="104" spans="1:7" ht="27.75" customHeight="1">
      <c r="A104" s="73" t="s">
        <v>892</v>
      </c>
      <c r="B104" s="110" t="s">
        <v>895</v>
      </c>
      <c r="C104" s="110" t="s">
        <v>521</v>
      </c>
      <c r="D104" s="122" t="s">
        <v>713</v>
      </c>
      <c r="E104" s="134">
        <v>6218</v>
      </c>
      <c r="F104" s="134">
        <v>6311</v>
      </c>
      <c r="G104" s="134">
        <v>6185</v>
      </c>
    </row>
    <row r="105" spans="1:7" ht="30" customHeight="1">
      <c r="A105" s="35" t="s">
        <v>940</v>
      </c>
      <c r="B105" s="110" t="s">
        <v>941</v>
      </c>
      <c r="C105" s="110"/>
      <c r="D105" s="122"/>
      <c r="E105" s="208">
        <v>19530</v>
      </c>
      <c r="F105" s="208">
        <v>19530</v>
      </c>
      <c r="G105" s="208">
        <v>19530</v>
      </c>
    </row>
    <row r="106" spans="1:7" ht="30" customHeight="1">
      <c r="A106" s="35" t="s">
        <v>942</v>
      </c>
      <c r="B106" s="110" t="s">
        <v>943</v>
      </c>
      <c r="C106" s="110"/>
      <c r="D106" s="122"/>
      <c r="E106" s="208">
        <v>15823.9</v>
      </c>
      <c r="F106" s="208">
        <v>15384.4</v>
      </c>
      <c r="G106" s="208">
        <v>15823.9</v>
      </c>
    </row>
    <row r="107" spans="1:7" ht="28.5" customHeight="1">
      <c r="A107" s="35" t="s">
        <v>944</v>
      </c>
      <c r="B107" s="110" t="s">
        <v>945</v>
      </c>
      <c r="C107" s="110"/>
      <c r="D107" s="122"/>
      <c r="E107" s="208">
        <v>11714</v>
      </c>
      <c r="F107" s="208">
        <v>10710</v>
      </c>
      <c r="G107" s="208">
        <v>10304.5</v>
      </c>
    </row>
    <row r="108" spans="1:7" ht="21" customHeight="1">
      <c r="A108" s="73" t="s">
        <v>1071</v>
      </c>
      <c r="B108" s="110" t="s">
        <v>1009</v>
      </c>
      <c r="C108" s="110" t="s">
        <v>521</v>
      </c>
      <c r="D108" s="122" t="s">
        <v>713</v>
      </c>
      <c r="E108" s="208">
        <v>165</v>
      </c>
      <c r="F108" s="208">
        <v>165</v>
      </c>
      <c r="G108" s="208">
        <v>165</v>
      </c>
    </row>
    <row r="109" spans="1:7" ht="21" customHeight="1">
      <c r="A109" s="73" t="s">
        <v>1072</v>
      </c>
      <c r="B109" s="110" t="s">
        <v>1010</v>
      </c>
      <c r="C109" s="110" t="s">
        <v>521</v>
      </c>
      <c r="D109" s="122" t="s">
        <v>860</v>
      </c>
      <c r="E109" s="208">
        <v>2802.8</v>
      </c>
      <c r="F109" s="208">
        <v>2802.8</v>
      </c>
      <c r="G109" s="208">
        <v>3342.7</v>
      </c>
    </row>
    <row r="110" spans="1:7" ht="21" customHeight="1">
      <c r="A110" s="73" t="s">
        <v>1013</v>
      </c>
      <c r="B110" s="110" t="s">
        <v>1014</v>
      </c>
      <c r="C110" s="110" t="s">
        <v>521</v>
      </c>
      <c r="D110" s="122" t="s">
        <v>860</v>
      </c>
      <c r="E110" s="208"/>
      <c r="F110" s="208">
        <v>4192</v>
      </c>
      <c r="G110" s="208">
        <v>4192</v>
      </c>
    </row>
    <row r="111" spans="1:7" ht="30" customHeight="1">
      <c r="A111" s="108" t="s">
        <v>334</v>
      </c>
      <c r="B111" s="109" t="s">
        <v>533</v>
      </c>
      <c r="C111" s="109"/>
      <c r="D111" s="215"/>
      <c r="E111" s="207">
        <f>SUM(E112)</f>
        <v>51419</v>
      </c>
      <c r="F111" s="207">
        <f>SUM(F112)</f>
        <v>50715</v>
      </c>
      <c r="G111" s="207">
        <f>SUM(G112)</f>
        <v>50715</v>
      </c>
    </row>
    <row r="112" spans="1:7" ht="27" customHeight="1">
      <c r="A112" s="73" t="s">
        <v>560</v>
      </c>
      <c r="B112" s="110" t="s">
        <v>599</v>
      </c>
      <c r="C112" s="110"/>
      <c r="D112" s="122"/>
      <c r="E112" s="208">
        <f>E113+E115</f>
        <v>51419</v>
      </c>
      <c r="F112" s="208">
        <f t="shared" ref="F112:G112" si="17">F113+F115+F117</f>
        <v>50715</v>
      </c>
      <c r="G112" s="208">
        <f t="shared" si="17"/>
        <v>50715</v>
      </c>
    </row>
    <row r="113" spans="1:7" ht="33.75" customHeight="1">
      <c r="A113" s="66" t="s">
        <v>716</v>
      </c>
      <c r="B113" s="110" t="s">
        <v>600</v>
      </c>
      <c r="C113" s="110" t="s">
        <v>652</v>
      </c>
      <c r="D113" s="122"/>
      <c r="E113" s="208">
        <f>E114</f>
        <v>25805</v>
      </c>
      <c r="F113" s="208">
        <f>F114</f>
        <v>23115</v>
      </c>
      <c r="G113" s="208">
        <f>G114</f>
        <v>23115</v>
      </c>
    </row>
    <row r="114" spans="1:7" ht="24" customHeight="1">
      <c r="A114" s="73" t="s">
        <v>704</v>
      </c>
      <c r="B114" s="110" t="s">
        <v>600</v>
      </c>
      <c r="C114" s="110" t="s">
        <v>652</v>
      </c>
      <c r="D114" s="122" t="s">
        <v>713</v>
      </c>
      <c r="E114" s="208">
        <v>25805</v>
      </c>
      <c r="F114" s="208">
        <v>23115</v>
      </c>
      <c r="G114" s="208">
        <v>23115</v>
      </c>
    </row>
    <row r="115" spans="1:7" ht="30" customHeight="1">
      <c r="A115" s="66" t="s">
        <v>715</v>
      </c>
      <c r="B115" s="110" t="s">
        <v>714</v>
      </c>
      <c r="C115" s="110" t="s">
        <v>652</v>
      </c>
      <c r="D115" s="122"/>
      <c r="E115" s="208">
        <f>E116+E117</f>
        <v>25614</v>
      </c>
      <c r="F115" s="208">
        <f t="shared" ref="F115:G115" si="18">F116+F117</f>
        <v>25600</v>
      </c>
      <c r="G115" s="208">
        <f t="shared" si="18"/>
        <v>25600</v>
      </c>
    </row>
    <row r="116" spans="1:7" ht="26.25" customHeight="1">
      <c r="A116" s="73" t="s">
        <v>704</v>
      </c>
      <c r="B116" s="110" t="s">
        <v>714</v>
      </c>
      <c r="C116" s="110" t="s">
        <v>652</v>
      </c>
      <c r="D116" s="122" t="s">
        <v>713</v>
      </c>
      <c r="E116" s="208">
        <v>23614</v>
      </c>
      <c r="F116" s="208">
        <v>23600</v>
      </c>
      <c r="G116" s="208">
        <v>23600</v>
      </c>
    </row>
    <row r="117" spans="1:7" ht="22.5" customHeight="1">
      <c r="A117" s="69" t="s">
        <v>959</v>
      </c>
      <c r="B117" s="110" t="s">
        <v>714</v>
      </c>
      <c r="C117" s="110" t="s">
        <v>652</v>
      </c>
      <c r="D117" s="122" t="s">
        <v>1006</v>
      </c>
      <c r="E117" s="208">
        <v>2000</v>
      </c>
      <c r="F117" s="208">
        <v>2000</v>
      </c>
      <c r="G117" s="208">
        <v>2000</v>
      </c>
    </row>
    <row r="118" spans="1:7" ht="39" customHeight="1">
      <c r="A118" s="108" t="s">
        <v>1093</v>
      </c>
      <c r="B118" s="109" t="s">
        <v>535</v>
      </c>
      <c r="C118" s="109"/>
      <c r="D118" s="215"/>
      <c r="E118" s="207">
        <f>SUM(E120)</f>
        <v>10001</v>
      </c>
      <c r="F118" s="207">
        <f>SUM(F120)</f>
        <v>10177</v>
      </c>
      <c r="G118" s="207">
        <f>SUM(G120)</f>
        <v>10177</v>
      </c>
    </row>
    <row r="119" spans="1:7" ht="30" customHeight="1">
      <c r="A119" s="73" t="s">
        <v>603</v>
      </c>
      <c r="B119" s="110" t="s">
        <v>633</v>
      </c>
      <c r="C119" s="110"/>
      <c r="D119" s="122"/>
      <c r="E119" s="208">
        <f>SUM(E120)</f>
        <v>10001</v>
      </c>
      <c r="F119" s="208">
        <f>SUM(F120)</f>
        <v>10177</v>
      </c>
      <c r="G119" s="208">
        <f>SUM(G120)</f>
        <v>10177</v>
      </c>
    </row>
    <row r="120" spans="1:7" ht="41.25" customHeight="1">
      <c r="A120" s="73" t="s">
        <v>699</v>
      </c>
      <c r="B120" s="110" t="s">
        <v>604</v>
      </c>
      <c r="C120" s="110"/>
      <c r="D120" s="122"/>
      <c r="E120" s="208">
        <f>SUM(E123:E124)</f>
        <v>10001</v>
      </c>
      <c r="F120" s="208">
        <f>SUM(F123:F124)</f>
        <v>10177</v>
      </c>
      <c r="G120" s="208">
        <f>SUM(G123:G124)</f>
        <v>10177</v>
      </c>
    </row>
    <row r="121" spans="1:7" ht="21" customHeight="1">
      <c r="A121" s="61" t="s">
        <v>273</v>
      </c>
      <c r="B121" s="110" t="s">
        <v>536</v>
      </c>
      <c r="C121" s="110" t="s">
        <v>272</v>
      </c>
      <c r="D121" s="122"/>
      <c r="E121" s="208">
        <f>SUM(E122)</f>
        <v>10001</v>
      </c>
      <c r="F121" s="208">
        <f>SUM(F122)</f>
        <v>10177</v>
      </c>
      <c r="G121" s="208">
        <f>SUM(G122)</f>
        <v>10177</v>
      </c>
    </row>
    <row r="122" spans="1:7" ht="30" customHeight="1">
      <c r="A122" s="73" t="s">
        <v>159</v>
      </c>
      <c r="B122" s="110" t="s">
        <v>536</v>
      </c>
      <c r="C122" s="110" t="s">
        <v>118</v>
      </c>
      <c r="D122" s="122"/>
      <c r="E122" s="208">
        <f>SUM(E123:E124)</f>
        <v>10001</v>
      </c>
      <c r="F122" s="208">
        <f>SUM(F123:F124)</f>
        <v>10177</v>
      </c>
      <c r="G122" s="208">
        <f>SUM(G123:G124)</f>
        <v>10177</v>
      </c>
    </row>
    <row r="123" spans="1:7" ht="23.25" customHeight="1">
      <c r="A123" s="66" t="s">
        <v>251</v>
      </c>
      <c r="B123" s="110" t="s">
        <v>536</v>
      </c>
      <c r="C123" s="110" t="s">
        <v>118</v>
      </c>
      <c r="D123" s="122" t="s">
        <v>248</v>
      </c>
      <c r="E123" s="208">
        <v>8566</v>
      </c>
      <c r="F123" s="208">
        <v>8742</v>
      </c>
      <c r="G123" s="208">
        <v>8742</v>
      </c>
    </row>
    <row r="124" spans="1:7" ht="30.75" customHeight="1">
      <c r="A124" s="73" t="s">
        <v>324</v>
      </c>
      <c r="B124" s="110" t="s">
        <v>536</v>
      </c>
      <c r="C124" s="110" t="s">
        <v>118</v>
      </c>
      <c r="D124" s="122" t="s">
        <v>323</v>
      </c>
      <c r="E124" s="208">
        <v>1435</v>
      </c>
      <c r="F124" s="208">
        <v>1435</v>
      </c>
      <c r="G124" s="208">
        <v>1435</v>
      </c>
    </row>
    <row r="125" spans="1:7" ht="22.5" customHeight="1">
      <c r="A125" s="120" t="s">
        <v>16</v>
      </c>
      <c r="B125" s="109" t="s">
        <v>546</v>
      </c>
      <c r="C125" s="109" t="s">
        <v>182</v>
      </c>
      <c r="D125" s="215"/>
      <c r="E125" s="207">
        <f>SUM(E127)</f>
        <v>2887.2</v>
      </c>
      <c r="F125" s="207">
        <f>SUM(F127)</f>
        <v>0</v>
      </c>
      <c r="G125" s="207">
        <f>SUM(G127)</f>
        <v>0</v>
      </c>
    </row>
    <row r="126" spans="1:7" ht="31.5" customHeight="1">
      <c r="A126" s="35" t="s">
        <v>612</v>
      </c>
      <c r="B126" s="110" t="s">
        <v>613</v>
      </c>
      <c r="C126" s="110" t="s">
        <v>182</v>
      </c>
      <c r="D126" s="122"/>
      <c r="E126" s="208">
        <f>E127</f>
        <v>2887.2</v>
      </c>
      <c r="F126" s="208">
        <f>F127</f>
        <v>0</v>
      </c>
      <c r="G126" s="208">
        <f>G127</f>
        <v>0</v>
      </c>
    </row>
    <row r="127" spans="1:7" ht="63" customHeight="1">
      <c r="A127" s="73" t="s">
        <v>7</v>
      </c>
      <c r="B127" s="110" t="s">
        <v>614</v>
      </c>
      <c r="C127" s="110" t="s">
        <v>182</v>
      </c>
      <c r="D127" s="122"/>
      <c r="E127" s="208">
        <f>SUM(E128)</f>
        <v>2887.2</v>
      </c>
      <c r="F127" s="208">
        <f>SUM(F128)</f>
        <v>0</v>
      </c>
      <c r="G127" s="208">
        <f>SUM(G128)</f>
        <v>0</v>
      </c>
    </row>
    <row r="128" spans="1:7" ht="33" customHeight="1">
      <c r="A128" s="73" t="s">
        <v>324</v>
      </c>
      <c r="B128" s="110" t="s">
        <v>614</v>
      </c>
      <c r="C128" s="110" t="s">
        <v>182</v>
      </c>
      <c r="D128" s="122" t="s">
        <v>323</v>
      </c>
      <c r="E128" s="209">
        <v>2887.2</v>
      </c>
      <c r="F128" s="209"/>
      <c r="G128" s="209"/>
    </row>
    <row r="129" spans="1:7" ht="24" customHeight="1">
      <c r="A129" s="120" t="s">
        <v>64</v>
      </c>
      <c r="B129" s="109" t="s">
        <v>547</v>
      </c>
      <c r="C129" s="109" t="s">
        <v>177</v>
      </c>
      <c r="D129" s="215"/>
      <c r="E129" s="207">
        <f>SUM(E131)</f>
        <v>3000</v>
      </c>
      <c r="F129" s="207">
        <f>SUM(F131)</f>
        <v>3000</v>
      </c>
      <c r="G129" s="207">
        <f>SUM(G131)</f>
        <v>3000</v>
      </c>
    </row>
    <row r="130" spans="1:7" ht="29.25" customHeight="1">
      <c r="A130" s="35" t="s">
        <v>612</v>
      </c>
      <c r="B130" s="110" t="s">
        <v>615</v>
      </c>
      <c r="C130" s="110" t="s">
        <v>177</v>
      </c>
      <c r="D130" s="122"/>
      <c r="E130" s="208">
        <f t="shared" ref="E130:G131" si="19">SUM(E131)</f>
        <v>3000</v>
      </c>
      <c r="F130" s="208">
        <f t="shared" si="19"/>
        <v>3000</v>
      </c>
      <c r="G130" s="208">
        <f t="shared" si="19"/>
        <v>3000</v>
      </c>
    </row>
    <row r="131" spans="1:7" ht="62.25" customHeight="1">
      <c r="A131" s="73" t="s">
        <v>442</v>
      </c>
      <c r="B131" s="110" t="s">
        <v>616</v>
      </c>
      <c r="C131" s="110" t="s">
        <v>177</v>
      </c>
      <c r="D131" s="215"/>
      <c r="E131" s="208">
        <f t="shared" si="19"/>
        <v>3000</v>
      </c>
      <c r="F131" s="208">
        <f t="shared" si="19"/>
        <v>3000</v>
      </c>
      <c r="G131" s="208">
        <f t="shared" si="19"/>
        <v>3000</v>
      </c>
    </row>
    <row r="132" spans="1:7" ht="29.25" customHeight="1">
      <c r="A132" s="73" t="s">
        <v>449</v>
      </c>
      <c r="B132" s="110" t="s">
        <v>616</v>
      </c>
      <c r="C132" s="110" t="s">
        <v>177</v>
      </c>
      <c r="D132" s="122" t="s">
        <v>252</v>
      </c>
      <c r="E132" s="209">
        <v>3000</v>
      </c>
      <c r="F132" s="209">
        <v>3000</v>
      </c>
      <c r="G132" s="209">
        <v>3000</v>
      </c>
    </row>
    <row r="133" spans="1:7" ht="42" customHeight="1">
      <c r="A133" s="241" t="s">
        <v>1094</v>
      </c>
      <c r="B133" s="109" t="s">
        <v>548</v>
      </c>
      <c r="C133" s="114" t="s">
        <v>179</v>
      </c>
      <c r="D133" s="215"/>
      <c r="E133" s="207">
        <f>SUM(E134,E137)</f>
        <v>17333</v>
      </c>
      <c r="F133" s="207">
        <f>SUM(F134,F137)</f>
        <v>16350</v>
      </c>
      <c r="G133" s="207">
        <f>SUM(G134,G137)</f>
        <v>16350</v>
      </c>
    </row>
    <row r="134" spans="1:7" ht="30.75" customHeight="1">
      <c r="A134" s="35" t="s">
        <v>601</v>
      </c>
      <c r="B134" s="110" t="s">
        <v>611</v>
      </c>
      <c r="C134" s="115" t="s">
        <v>179</v>
      </c>
      <c r="D134" s="122"/>
      <c r="E134" s="207">
        <f t="shared" ref="E134:G135" si="20">E135</f>
        <v>700</v>
      </c>
      <c r="F134" s="207">
        <f t="shared" si="20"/>
        <v>700</v>
      </c>
      <c r="G134" s="207">
        <f t="shared" si="20"/>
        <v>700</v>
      </c>
    </row>
    <row r="135" spans="1:7" ht="20.25" customHeight="1">
      <c r="A135" s="73" t="s">
        <v>15</v>
      </c>
      <c r="B135" s="110" t="s">
        <v>602</v>
      </c>
      <c r="C135" s="115" t="s">
        <v>179</v>
      </c>
      <c r="D135" s="122"/>
      <c r="E135" s="208">
        <f t="shared" si="20"/>
        <v>700</v>
      </c>
      <c r="F135" s="208">
        <f t="shared" si="20"/>
        <v>700</v>
      </c>
      <c r="G135" s="208">
        <f t="shared" si="20"/>
        <v>700</v>
      </c>
    </row>
    <row r="136" spans="1:7" ht="30" customHeight="1">
      <c r="A136" s="111" t="s">
        <v>324</v>
      </c>
      <c r="B136" s="110" t="s">
        <v>602</v>
      </c>
      <c r="C136" s="115" t="s">
        <v>179</v>
      </c>
      <c r="D136" s="122" t="s">
        <v>323</v>
      </c>
      <c r="E136" s="208">
        <v>700</v>
      </c>
      <c r="F136" s="208">
        <v>700</v>
      </c>
      <c r="G136" s="208">
        <v>700</v>
      </c>
    </row>
    <row r="137" spans="1:7" ht="29.25" customHeight="1">
      <c r="A137" s="61" t="s">
        <v>610</v>
      </c>
      <c r="B137" s="110" t="s">
        <v>640</v>
      </c>
      <c r="C137" s="115" t="s">
        <v>514</v>
      </c>
      <c r="D137" s="122"/>
      <c r="E137" s="208">
        <f>SUM(E138,E140,E142)</f>
        <v>16633</v>
      </c>
      <c r="F137" s="208">
        <f>SUM(F138,F140,F142)</f>
        <v>15650</v>
      </c>
      <c r="G137" s="208">
        <f>SUM(G138,G140,G142)</f>
        <v>15650</v>
      </c>
    </row>
    <row r="138" spans="1:7" ht="26.25" customHeight="1">
      <c r="A138" s="121" t="s">
        <v>653</v>
      </c>
      <c r="B138" s="110" t="s">
        <v>641</v>
      </c>
      <c r="C138" s="110" t="s">
        <v>514</v>
      </c>
      <c r="D138" s="122"/>
      <c r="E138" s="208">
        <f>E139</f>
        <v>2080</v>
      </c>
      <c r="F138" s="208">
        <f>F139</f>
        <v>1760</v>
      </c>
      <c r="G138" s="208">
        <f>G139</f>
        <v>1760</v>
      </c>
    </row>
    <row r="139" spans="1:7" ht="29.25" customHeight="1">
      <c r="A139" s="111" t="s">
        <v>324</v>
      </c>
      <c r="B139" s="110" t="s">
        <v>641</v>
      </c>
      <c r="C139" s="110" t="s">
        <v>514</v>
      </c>
      <c r="D139" s="122" t="s">
        <v>323</v>
      </c>
      <c r="E139" s="208">
        <v>2080</v>
      </c>
      <c r="F139" s="208">
        <v>1760</v>
      </c>
      <c r="G139" s="208">
        <v>1760</v>
      </c>
    </row>
    <row r="140" spans="1:7" ht="20.25" customHeight="1">
      <c r="A140" s="121" t="s">
        <v>649</v>
      </c>
      <c r="B140" s="110" t="s">
        <v>642</v>
      </c>
      <c r="C140" s="110" t="s">
        <v>514</v>
      </c>
      <c r="D140" s="122"/>
      <c r="E140" s="208">
        <f>SUM(E141)</f>
        <v>1100</v>
      </c>
      <c r="F140" s="208">
        <f>SUM(F141)</f>
        <v>1110</v>
      </c>
      <c r="G140" s="208">
        <f>SUM(G141)</f>
        <v>1110</v>
      </c>
    </row>
    <row r="141" spans="1:7" ht="29.25" customHeight="1">
      <c r="A141" s="73" t="s">
        <v>648</v>
      </c>
      <c r="B141" s="110" t="s">
        <v>642</v>
      </c>
      <c r="C141" s="115" t="s">
        <v>514</v>
      </c>
      <c r="D141" s="122" t="s">
        <v>646</v>
      </c>
      <c r="E141" s="208">
        <v>1100</v>
      </c>
      <c r="F141" s="208">
        <v>1110</v>
      </c>
      <c r="G141" s="208">
        <v>1110</v>
      </c>
    </row>
    <row r="142" spans="1:7" ht="27" customHeight="1">
      <c r="A142" s="121" t="s">
        <v>673</v>
      </c>
      <c r="B142" s="110" t="s">
        <v>643</v>
      </c>
      <c r="C142" s="115" t="s">
        <v>514</v>
      </c>
      <c r="D142" s="122"/>
      <c r="E142" s="208">
        <f>E143</f>
        <v>13453</v>
      </c>
      <c r="F142" s="208">
        <v>12780</v>
      </c>
      <c r="G142" s="208">
        <v>12780</v>
      </c>
    </row>
    <row r="143" spans="1:7" ht="21" customHeight="1">
      <c r="A143" s="73" t="s">
        <v>648</v>
      </c>
      <c r="B143" s="110" t="s">
        <v>643</v>
      </c>
      <c r="C143" s="115" t="s">
        <v>514</v>
      </c>
      <c r="D143" s="122" t="s">
        <v>646</v>
      </c>
      <c r="E143" s="208">
        <v>13453</v>
      </c>
      <c r="F143" s="208">
        <v>13453</v>
      </c>
      <c r="G143" s="208">
        <v>13453</v>
      </c>
    </row>
    <row r="144" spans="1:7" ht="38.25" customHeight="1">
      <c r="A144" s="245" t="s">
        <v>1041</v>
      </c>
      <c r="B144" s="109" t="s">
        <v>545</v>
      </c>
      <c r="C144" s="109"/>
      <c r="D144" s="215"/>
      <c r="E144" s="207">
        <f>E145+E150</f>
        <v>24390.9</v>
      </c>
      <c r="F144" s="207">
        <f>F145+F150</f>
        <v>27041.4</v>
      </c>
      <c r="G144" s="207">
        <f>G145+G150</f>
        <v>28263.7</v>
      </c>
    </row>
    <row r="145" spans="1:7" ht="36.75" customHeight="1">
      <c r="A145" s="73" t="s">
        <v>568</v>
      </c>
      <c r="B145" s="110" t="s">
        <v>606</v>
      </c>
      <c r="C145" s="109"/>
      <c r="D145" s="215"/>
      <c r="E145" s="208">
        <f>E146</f>
        <v>2000</v>
      </c>
      <c r="F145" s="208">
        <f>F146</f>
        <v>2000</v>
      </c>
      <c r="G145" s="208">
        <f>G146</f>
        <v>2000</v>
      </c>
    </row>
    <row r="146" spans="1:7" ht="33" customHeight="1">
      <c r="A146" s="73" t="s">
        <v>17</v>
      </c>
      <c r="B146" s="110" t="s">
        <v>606</v>
      </c>
      <c r="C146" s="110"/>
      <c r="D146" s="215"/>
      <c r="E146" s="208">
        <f>SUM(E147)</f>
        <v>2000</v>
      </c>
      <c r="F146" s="208">
        <f>SUM(F147)</f>
        <v>2000</v>
      </c>
      <c r="G146" s="208">
        <f>SUM(G147)</f>
        <v>2000</v>
      </c>
    </row>
    <row r="147" spans="1:7" ht="21" customHeight="1">
      <c r="A147" s="73" t="s">
        <v>215</v>
      </c>
      <c r="B147" s="110" t="s">
        <v>738</v>
      </c>
      <c r="C147" s="110" t="s">
        <v>381</v>
      </c>
      <c r="D147" s="215"/>
      <c r="E147" s="208">
        <f t="shared" ref="E147:G148" si="21">E148</f>
        <v>2000</v>
      </c>
      <c r="F147" s="208">
        <f t="shared" si="21"/>
        <v>2000</v>
      </c>
      <c r="G147" s="208">
        <f t="shared" si="21"/>
        <v>2000</v>
      </c>
    </row>
    <row r="148" spans="1:7" ht="21.75" customHeight="1">
      <c r="A148" s="73" t="s">
        <v>196</v>
      </c>
      <c r="B148" s="110" t="s">
        <v>738</v>
      </c>
      <c r="C148" s="110" t="s">
        <v>182</v>
      </c>
      <c r="D148" s="215"/>
      <c r="E148" s="208">
        <f t="shared" si="21"/>
        <v>2000</v>
      </c>
      <c r="F148" s="208">
        <f t="shared" si="21"/>
        <v>2000</v>
      </c>
      <c r="G148" s="208">
        <f t="shared" si="21"/>
        <v>2000</v>
      </c>
    </row>
    <row r="149" spans="1:7" ht="27.75" customHeight="1">
      <c r="A149" s="111" t="s">
        <v>256</v>
      </c>
      <c r="B149" s="110" t="s">
        <v>738</v>
      </c>
      <c r="C149" s="110" t="s">
        <v>182</v>
      </c>
      <c r="D149" s="122" t="s">
        <v>254</v>
      </c>
      <c r="E149" s="208">
        <v>2000</v>
      </c>
      <c r="F149" s="208">
        <v>2000</v>
      </c>
      <c r="G149" s="208">
        <v>2000</v>
      </c>
    </row>
    <row r="150" spans="1:7" ht="30" customHeight="1">
      <c r="A150" s="28" t="s">
        <v>725</v>
      </c>
      <c r="B150" s="110" t="s">
        <v>883</v>
      </c>
      <c r="C150" s="110" t="s">
        <v>182</v>
      </c>
      <c r="D150" s="122" t="s">
        <v>254</v>
      </c>
      <c r="E150" s="208">
        <v>22390.9</v>
      </c>
      <c r="F150" s="208">
        <v>25041.4</v>
      </c>
      <c r="G150" s="208">
        <v>26263.7</v>
      </c>
    </row>
    <row r="151" spans="1:7" ht="28.5" customHeight="1">
      <c r="A151" s="241" t="s">
        <v>1095</v>
      </c>
      <c r="B151" s="109" t="s">
        <v>413</v>
      </c>
      <c r="C151" s="109"/>
      <c r="D151" s="217"/>
      <c r="E151" s="210">
        <f t="shared" ref="E151:G153" si="22">SUM(E152)</f>
        <v>850</v>
      </c>
      <c r="F151" s="210">
        <f t="shared" si="22"/>
        <v>850</v>
      </c>
      <c r="G151" s="210">
        <f t="shared" si="22"/>
        <v>850</v>
      </c>
    </row>
    <row r="152" spans="1:7" ht="33" customHeight="1">
      <c r="A152" s="73" t="s">
        <v>566</v>
      </c>
      <c r="B152" s="110" t="s">
        <v>589</v>
      </c>
      <c r="C152" s="110"/>
      <c r="D152" s="218"/>
      <c r="E152" s="209">
        <f t="shared" si="22"/>
        <v>850</v>
      </c>
      <c r="F152" s="209">
        <f t="shared" si="22"/>
        <v>850</v>
      </c>
      <c r="G152" s="209">
        <f t="shared" si="22"/>
        <v>850</v>
      </c>
    </row>
    <row r="153" spans="1:7" ht="69" hidden="1" customHeight="1">
      <c r="A153" s="35" t="s">
        <v>920</v>
      </c>
      <c r="B153" s="110" t="s">
        <v>590</v>
      </c>
      <c r="C153" s="110"/>
      <c r="D153" s="218"/>
      <c r="E153" s="209">
        <f t="shared" si="22"/>
        <v>850</v>
      </c>
      <c r="F153" s="209">
        <f t="shared" si="22"/>
        <v>850</v>
      </c>
      <c r="G153" s="209">
        <f t="shared" si="22"/>
        <v>850</v>
      </c>
    </row>
    <row r="154" spans="1:7" ht="19.5" hidden="1" customHeight="1">
      <c r="A154" s="73" t="s">
        <v>270</v>
      </c>
      <c r="B154" s="110" t="s">
        <v>590</v>
      </c>
      <c r="C154" s="119" t="s">
        <v>271</v>
      </c>
      <c r="D154" s="218"/>
      <c r="E154" s="209">
        <f t="shared" ref="E154:G155" si="23">E155</f>
        <v>850</v>
      </c>
      <c r="F154" s="209">
        <f t="shared" si="23"/>
        <v>850</v>
      </c>
      <c r="G154" s="209">
        <f t="shared" si="23"/>
        <v>850</v>
      </c>
    </row>
    <row r="155" spans="1:7" ht="22.5" hidden="1" customHeight="1">
      <c r="A155" s="112" t="s">
        <v>113</v>
      </c>
      <c r="B155" s="110" t="s">
        <v>590</v>
      </c>
      <c r="C155" s="110" t="s">
        <v>490</v>
      </c>
      <c r="D155" s="218"/>
      <c r="E155" s="209">
        <f t="shared" si="23"/>
        <v>850</v>
      </c>
      <c r="F155" s="209">
        <f t="shared" si="23"/>
        <v>850</v>
      </c>
      <c r="G155" s="209">
        <f t="shared" si="23"/>
        <v>850</v>
      </c>
    </row>
    <row r="156" spans="1:7" ht="42.75" hidden="1" customHeight="1">
      <c r="A156" s="111" t="s">
        <v>324</v>
      </c>
      <c r="B156" s="110" t="s">
        <v>590</v>
      </c>
      <c r="C156" s="110" t="s">
        <v>490</v>
      </c>
      <c r="D156" s="122" t="s">
        <v>323</v>
      </c>
      <c r="E156" s="208">
        <v>850</v>
      </c>
      <c r="F156" s="208">
        <v>850</v>
      </c>
      <c r="G156" s="208">
        <v>850</v>
      </c>
    </row>
    <row r="157" spans="1:7" ht="35.25" hidden="1" customHeight="1">
      <c r="A157" s="116"/>
      <c r="B157" s="109" t="s">
        <v>414</v>
      </c>
      <c r="C157" s="110"/>
      <c r="D157" s="122"/>
      <c r="E157" s="207">
        <v>0</v>
      </c>
      <c r="F157" s="207"/>
      <c r="G157" s="207">
        <v>0</v>
      </c>
    </row>
    <row r="158" spans="1:7" ht="58.5" hidden="1" customHeight="1">
      <c r="A158" s="37"/>
      <c r="B158" s="109" t="s">
        <v>681</v>
      </c>
      <c r="C158" s="109"/>
      <c r="D158" s="215"/>
      <c r="E158" s="207">
        <f>E159</f>
        <v>0</v>
      </c>
      <c r="F158" s="207"/>
      <c r="G158" s="207">
        <f>G159</f>
        <v>0</v>
      </c>
    </row>
    <row r="159" spans="1:7" ht="47.25" hidden="1" customHeight="1">
      <c r="A159" s="35"/>
      <c r="B159" s="110" t="s">
        <v>682</v>
      </c>
      <c r="C159" s="110"/>
      <c r="D159" s="122"/>
      <c r="E159" s="208">
        <v>0</v>
      </c>
      <c r="F159" s="208"/>
      <c r="G159" s="208">
        <v>0</v>
      </c>
    </row>
    <row r="160" spans="1:7" ht="38.25" hidden="1" customHeight="1">
      <c r="A160" s="111"/>
      <c r="B160" s="110" t="s">
        <v>683</v>
      </c>
      <c r="C160" s="110"/>
      <c r="D160" s="122"/>
      <c r="E160" s="208">
        <v>0</v>
      </c>
      <c r="F160" s="208"/>
      <c r="G160" s="208">
        <v>0</v>
      </c>
    </row>
    <row r="161" spans="1:7" ht="33.75" hidden="1" customHeight="1">
      <c r="A161" s="73"/>
      <c r="B161" s="110" t="s">
        <v>683</v>
      </c>
      <c r="C161" s="110" t="s">
        <v>381</v>
      </c>
      <c r="D161" s="122"/>
      <c r="E161" s="208">
        <f>E162</f>
        <v>0</v>
      </c>
      <c r="F161" s="208"/>
      <c r="G161" s="208">
        <f>G162</f>
        <v>0</v>
      </c>
    </row>
    <row r="162" spans="1:7" ht="21.75" hidden="1" customHeight="1">
      <c r="A162" s="73"/>
      <c r="B162" s="110" t="s">
        <v>683</v>
      </c>
      <c r="C162" s="110" t="s">
        <v>182</v>
      </c>
      <c r="D162" s="122"/>
      <c r="E162" s="208">
        <f>E163</f>
        <v>0</v>
      </c>
      <c r="F162" s="208"/>
      <c r="G162" s="208">
        <f>G163</f>
        <v>0</v>
      </c>
    </row>
    <row r="163" spans="1:7" ht="21" hidden="1" customHeight="1">
      <c r="A163" s="111"/>
      <c r="B163" s="110" t="s">
        <v>683</v>
      </c>
      <c r="C163" s="110" t="s">
        <v>182</v>
      </c>
      <c r="D163" s="122" t="s">
        <v>254</v>
      </c>
      <c r="E163" s="208">
        <v>0</v>
      </c>
      <c r="F163" s="208"/>
      <c r="G163" s="208">
        <v>0</v>
      </c>
    </row>
    <row r="164" spans="1:7" ht="38.25" customHeight="1">
      <c r="A164" s="242" t="s">
        <v>1096</v>
      </c>
      <c r="B164" s="109" t="s">
        <v>423</v>
      </c>
      <c r="C164" s="109"/>
      <c r="D164" s="215"/>
      <c r="E164" s="207">
        <f t="shared" ref="E164:G165" si="24">SUM(E165)</f>
        <v>3000</v>
      </c>
      <c r="F164" s="207">
        <f t="shared" si="24"/>
        <v>3000</v>
      </c>
      <c r="G164" s="207">
        <f t="shared" si="24"/>
        <v>3000</v>
      </c>
    </row>
    <row r="165" spans="1:7" ht="27.75" customHeight="1">
      <c r="A165" s="73" t="s">
        <v>567</v>
      </c>
      <c r="B165" s="110" t="s">
        <v>423</v>
      </c>
      <c r="C165" s="110"/>
      <c r="D165" s="122"/>
      <c r="E165" s="208">
        <f t="shared" si="24"/>
        <v>3000</v>
      </c>
      <c r="F165" s="208">
        <f t="shared" si="24"/>
        <v>3000</v>
      </c>
      <c r="G165" s="208">
        <f t="shared" si="24"/>
        <v>3000</v>
      </c>
    </row>
    <row r="166" spans="1:7" ht="24" customHeight="1">
      <c r="A166" s="111" t="s">
        <v>358</v>
      </c>
      <c r="B166" s="110" t="s">
        <v>971</v>
      </c>
      <c r="C166" s="110"/>
      <c r="D166" s="122"/>
      <c r="E166" s="208">
        <f>E167</f>
        <v>3000</v>
      </c>
      <c r="F166" s="208">
        <f>F167</f>
        <v>3000</v>
      </c>
      <c r="G166" s="208">
        <f>G167</f>
        <v>3000</v>
      </c>
    </row>
    <row r="167" spans="1:7" ht="22.5" customHeight="1">
      <c r="A167" s="73" t="s">
        <v>270</v>
      </c>
      <c r="B167" s="110" t="s">
        <v>585</v>
      </c>
      <c r="C167" s="119" t="s">
        <v>271</v>
      </c>
      <c r="D167" s="122"/>
      <c r="E167" s="208">
        <f>E168+E170</f>
        <v>3000</v>
      </c>
      <c r="F167" s="208">
        <f t="shared" ref="F167:G167" si="25">F168+F170</f>
        <v>3000</v>
      </c>
      <c r="G167" s="208">
        <f t="shared" si="25"/>
        <v>3000</v>
      </c>
    </row>
    <row r="168" spans="1:7" ht="22.5" customHeight="1">
      <c r="A168" s="112" t="s">
        <v>113</v>
      </c>
      <c r="B168" s="110" t="s">
        <v>585</v>
      </c>
      <c r="C168" s="110" t="s">
        <v>490</v>
      </c>
      <c r="D168" s="122"/>
      <c r="E168" s="208">
        <f>E169</f>
        <v>2000</v>
      </c>
      <c r="F168" s="208">
        <f>F169</f>
        <v>2000</v>
      </c>
      <c r="G168" s="208">
        <f>G169</f>
        <v>2000</v>
      </c>
    </row>
    <row r="169" spans="1:7" ht="34.5" customHeight="1">
      <c r="A169" s="111" t="s">
        <v>324</v>
      </c>
      <c r="B169" s="110" t="s">
        <v>585</v>
      </c>
      <c r="C169" s="110" t="s">
        <v>490</v>
      </c>
      <c r="D169" s="122" t="s">
        <v>323</v>
      </c>
      <c r="E169" s="208">
        <v>2000</v>
      </c>
      <c r="F169" s="208">
        <v>2000</v>
      </c>
      <c r="G169" s="208">
        <v>2000</v>
      </c>
    </row>
    <row r="170" spans="1:7" ht="24" customHeight="1">
      <c r="A170" s="70" t="s">
        <v>913</v>
      </c>
      <c r="B170" s="76" t="s">
        <v>915</v>
      </c>
      <c r="C170" s="110" t="s">
        <v>490</v>
      </c>
      <c r="D170" s="122"/>
      <c r="E170" s="208">
        <f>E171</f>
        <v>1000</v>
      </c>
      <c r="F170" s="208">
        <f t="shared" ref="F170:G170" si="26">F171</f>
        <v>1000</v>
      </c>
      <c r="G170" s="208">
        <f t="shared" si="26"/>
        <v>1000</v>
      </c>
    </row>
    <row r="171" spans="1:7" ht="32.25" customHeight="1">
      <c r="A171" s="70" t="s">
        <v>324</v>
      </c>
      <c r="B171" s="76" t="s">
        <v>915</v>
      </c>
      <c r="C171" s="110" t="s">
        <v>490</v>
      </c>
      <c r="D171" s="122" t="s">
        <v>323</v>
      </c>
      <c r="E171" s="208">
        <v>1000</v>
      </c>
      <c r="F171" s="208">
        <v>1000</v>
      </c>
      <c r="G171" s="208">
        <v>1000</v>
      </c>
    </row>
    <row r="172" spans="1:7" ht="30" customHeight="1">
      <c r="A172" s="245" t="s">
        <v>1097</v>
      </c>
      <c r="B172" s="109" t="s">
        <v>425</v>
      </c>
      <c r="C172" s="109"/>
      <c r="D172" s="215"/>
      <c r="E172" s="207">
        <f>E173</f>
        <v>136987.70000000001</v>
      </c>
      <c r="F172" s="207">
        <f t="shared" ref="E172:G173" si="27">F173</f>
        <v>50961.8</v>
      </c>
      <c r="G172" s="207">
        <f t="shared" si="27"/>
        <v>59669.8</v>
      </c>
    </row>
    <row r="173" spans="1:7" ht="27.75" customHeight="1">
      <c r="A173" s="118" t="s">
        <v>580</v>
      </c>
      <c r="B173" s="110" t="s">
        <v>582</v>
      </c>
      <c r="C173" s="110"/>
      <c r="D173" s="122"/>
      <c r="E173" s="208">
        <f t="shared" si="27"/>
        <v>136987.70000000001</v>
      </c>
      <c r="F173" s="208">
        <f t="shared" si="27"/>
        <v>50961.8</v>
      </c>
      <c r="G173" s="208">
        <f t="shared" si="27"/>
        <v>59669.8</v>
      </c>
    </row>
    <row r="174" spans="1:7" ht="28.5" customHeight="1">
      <c r="A174" s="112" t="s">
        <v>259</v>
      </c>
      <c r="B174" s="110" t="s">
        <v>426</v>
      </c>
      <c r="C174" s="110"/>
      <c r="D174" s="122"/>
      <c r="E174" s="208">
        <f>E177+E181+E182</f>
        <v>136987.70000000001</v>
      </c>
      <c r="F174" s="208">
        <f>F177+F181+F182</f>
        <v>50961.8</v>
      </c>
      <c r="G174" s="208">
        <f>G177+G181+G182</f>
        <v>59669.8</v>
      </c>
    </row>
    <row r="175" spans="1:7" ht="18" customHeight="1">
      <c r="A175" s="73" t="s">
        <v>270</v>
      </c>
      <c r="B175" s="110" t="s">
        <v>426</v>
      </c>
      <c r="C175" s="119" t="s">
        <v>271</v>
      </c>
      <c r="D175" s="122"/>
      <c r="E175" s="208">
        <f>E176+E178</f>
        <v>23770</v>
      </c>
      <c r="F175" s="208">
        <f>F176+F178</f>
        <v>24978</v>
      </c>
      <c r="G175" s="208">
        <f>G176+G178</f>
        <v>33686</v>
      </c>
    </row>
    <row r="176" spans="1:7" ht="22.5" customHeight="1">
      <c r="A176" s="73" t="s">
        <v>210</v>
      </c>
      <c r="B176" s="110" t="s">
        <v>426</v>
      </c>
      <c r="C176" s="110" t="s">
        <v>211</v>
      </c>
      <c r="D176" s="122"/>
      <c r="E176" s="208">
        <f>E177</f>
        <v>20270</v>
      </c>
      <c r="F176" s="208">
        <f>F177</f>
        <v>22478</v>
      </c>
      <c r="G176" s="208">
        <f>G177</f>
        <v>31186</v>
      </c>
    </row>
    <row r="177" spans="1:7" ht="30.75" customHeight="1">
      <c r="A177" s="73" t="s">
        <v>324</v>
      </c>
      <c r="B177" s="110" t="s">
        <v>426</v>
      </c>
      <c r="C177" s="110" t="s">
        <v>211</v>
      </c>
      <c r="D177" s="122" t="s">
        <v>323</v>
      </c>
      <c r="E177" s="208">
        <v>20270</v>
      </c>
      <c r="F177" s="208">
        <v>22478</v>
      </c>
      <c r="G177" s="208">
        <v>31186</v>
      </c>
    </row>
    <row r="178" spans="1:7" ht="23.25" customHeight="1">
      <c r="A178" s="73" t="s">
        <v>19</v>
      </c>
      <c r="B178" s="110" t="s">
        <v>644</v>
      </c>
      <c r="C178" s="110"/>
      <c r="D178" s="122"/>
      <c r="E178" s="208">
        <f t="shared" ref="E178:G180" si="28">E179</f>
        <v>3500</v>
      </c>
      <c r="F178" s="208">
        <f t="shared" si="28"/>
        <v>2500</v>
      </c>
      <c r="G178" s="208">
        <f t="shared" si="28"/>
        <v>2500</v>
      </c>
    </row>
    <row r="179" spans="1:7" ht="25.5" customHeight="1">
      <c r="A179" s="73" t="s">
        <v>270</v>
      </c>
      <c r="B179" s="110" t="s">
        <v>644</v>
      </c>
      <c r="C179" s="119" t="s">
        <v>271</v>
      </c>
      <c r="D179" s="122"/>
      <c r="E179" s="208">
        <f t="shared" si="28"/>
        <v>3500</v>
      </c>
      <c r="F179" s="208">
        <f t="shared" si="28"/>
        <v>2500</v>
      </c>
      <c r="G179" s="208">
        <f t="shared" si="28"/>
        <v>2500</v>
      </c>
    </row>
    <row r="180" spans="1:7" ht="24.95" hidden="1" customHeight="1">
      <c r="A180" s="73" t="s">
        <v>210</v>
      </c>
      <c r="B180" s="110" t="s">
        <v>644</v>
      </c>
      <c r="C180" s="110" t="s">
        <v>211</v>
      </c>
      <c r="D180" s="122"/>
      <c r="E180" s="208">
        <f t="shared" si="28"/>
        <v>3500</v>
      </c>
      <c r="F180" s="208">
        <f t="shared" si="28"/>
        <v>2500</v>
      </c>
      <c r="G180" s="208">
        <f t="shared" si="28"/>
        <v>2500</v>
      </c>
    </row>
    <row r="181" spans="1:7" ht="24.95" hidden="1" customHeight="1">
      <c r="A181" s="73" t="s">
        <v>324</v>
      </c>
      <c r="B181" s="110" t="s">
        <v>644</v>
      </c>
      <c r="C181" s="110" t="s">
        <v>211</v>
      </c>
      <c r="D181" s="122" t="s">
        <v>323</v>
      </c>
      <c r="E181" s="208">
        <v>3500</v>
      </c>
      <c r="F181" s="208">
        <v>2500</v>
      </c>
      <c r="G181" s="208">
        <v>2500</v>
      </c>
    </row>
    <row r="182" spans="1:7" ht="36" customHeight="1">
      <c r="A182" s="73" t="s">
        <v>761</v>
      </c>
      <c r="B182" s="110" t="s">
        <v>762</v>
      </c>
      <c r="C182" s="110" t="s">
        <v>211</v>
      </c>
      <c r="D182" s="122" t="s">
        <v>323</v>
      </c>
      <c r="E182" s="208">
        <v>113217.7</v>
      </c>
      <c r="F182" s="208">
        <v>25983.8</v>
      </c>
      <c r="G182" s="208">
        <v>25983.8</v>
      </c>
    </row>
    <row r="183" spans="1:7" ht="40.5" customHeight="1">
      <c r="A183" s="245" t="s">
        <v>1089</v>
      </c>
      <c r="B183" s="109" t="s">
        <v>427</v>
      </c>
      <c r="C183" s="109"/>
      <c r="D183" s="215"/>
      <c r="E183" s="207">
        <f>E186</f>
        <v>31700</v>
      </c>
      <c r="F183" s="207">
        <f t="shared" ref="F183:G183" si="29">F186</f>
        <v>23700</v>
      </c>
      <c r="G183" s="207">
        <f t="shared" si="29"/>
        <v>23700</v>
      </c>
    </row>
    <row r="184" spans="1:7" s="221" customFormat="1" ht="24.95" customHeight="1">
      <c r="A184" s="111" t="s">
        <v>946</v>
      </c>
      <c r="B184" s="122" t="s">
        <v>948</v>
      </c>
      <c r="C184" s="122" t="s">
        <v>145</v>
      </c>
      <c r="D184" s="122"/>
      <c r="E184" s="123"/>
      <c r="F184" s="123"/>
      <c r="G184" s="123"/>
    </row>
    <row r="185" spans="1:7" s="221" customFormat="1" ht="29.25" customHeight="1">
      <c r="A185" s="96" t="s">
        <v>324</v>
      </c>
      <c r="B185" s="122" t="s">
        <v>948</v>
      </c>
      <c r="C185" s="122" t="s">
        <v>145</v>
      </c>
      <c r="D185" s="122" t="s">
        <v>323</v>
      </c>
      <c r="E185" s="123"/>
      <c r="F185" s="123"/>
      <c r="G185" s="123"/>
    </row>
    <row r="186" spans="1:7" s="221" customFormat="1" ht="34.5" customHeight="1">
      <c r="A186" s="73" t="s">
        <v>688</v>
      </c>
      <c r="B186" s="110" t="s">
        <v>591</v>
      </c>
      <c r="C186" s="110"/>
      <c r="D186" s="122"/>
      <c r="E186" s="208">
        <f>E187</f>
        <v>31700</v>
      </c>
      <c r="F186" s="208">
        <f t="shared" ref="F186:G187" si="30">F187</f>
        <v>23700</v>
      </c>
      <c r="G186" s="208">
        <f t="shared" si="30"/>
        <v>23700</v>
      </c>
    </row>
    <row r="187" spans="1:7" s="221" customFormat="1" ht="25.5" customHeight="1">
      <c r="A187" s="124" t="s">
        <v>689</v>
      </c>
      <c r="B187" s="110" t="s">
        <v>592</v>
      </c>
      <c r="C187" s="110"/>
      <c r="D187" s="122"/>
      <c r="E187" s="208">
        <f>E188</f>
        <v>31700</v>
      </c>
      <c r="F187" s="208">
        <f t="shared" si="30"/>
        <v>23700</v>
      </c>
      <c r="G187" s="208">
        <f t="shared" si="30"/>
        <v>23700</v>
      </c>
    </row>
    <row r="188" spans="1:7" s="221" customFormat="1" ht="30" customHeight="1">
      <c r="A188" s="220" t="s">
        <v>516</v>
      </c>
      <c r="B188" s="122" t="s">
        <v>592</v>
      </c>
      <c r="C188" s="122" t="s">
        <v>517</v>
      </c>
      <c r="D188" s="122"/>
      <c r="E188" s="208">
        <f>E189+E193+E195+E197+E199+E191</f>
        <v>31700</v>
      </c>
      <c r="F188" s="208">
        <f>F189+F193+F195+F197+F199+F191</f>
        <v>23700</v>
      </c>
      <c r="G188" s="208">
        <f t="shared" ref="G188" si="31">G189+G193+G195+G197+G199+G191</f>
        <v>23700</v>
      </c>
    </row>
    <row r="189" spans="1:7" s="221" customFormat="1" ht="24" customHeight="1">
      <c r="A189" s="220" t="s">
        <v>456</v>
      </c>
      <c r="B189" s="122" t="s">
        <v>592</v>
      </c>
      <c r="C189" s="122" t="s">
        <v>518</v>
      </c>
      <c r="D189" s="122"/>
      <c r="E189" s="208">
        <f>E190</f>
        <v>16200</v>
      </c>
      <c r="F189" s="208">
        <f>F190</f>
        <v>16200</v>
      </c>
      <c r="G189" s="208">
        <f>G190</f>
        <v>16200</v>
      </c>
    </row>
    <row r="190" spans="1:7" s="221" customFormat="1" ht="30" customHeight="1">
      <c r="A190" s="96" t="s">
        <v>324</v>
      </c>
      <c r="B190" s="122" t="s">
        <v>592</v>
      </c>
      <c r="C190" s="122" t="s">
        <v>518</v>
      </c>
      <c r="D190" s="122" t="s">
        <v>323</v>
      </c>
      <c r="E190" s="93">
        <v>16200</v>
      </c>
      <c r="F190" s="93">
        <v>16200</v>
      </c>
      <c r="G190" s="93">
        <v>16200</v>
      </c>
    </row>
    <row r="191" spans="1:7" s="221" customFormat="1" ht="24.75" customHeight="1">
      <c r="A191" s="96" t="s">
        <v>358</v>
      </c>
      <c r="B191" s="122" t="s">
        <v>691</v>
      </c>
      <c r="C191" s="122"/>
      <c r="D191" s="122"/>
      <c r="E191" s="208">
        <f>E192</f>
        <v>1000</v>
      </c>
      <c r="F191" s="208">
        <f>F192</f>
        <v>1000</v>
      </c>
      <c r="G191" s="208">
        <f>G192</f>
        <v>1000</v>
      </c>
    </row>
    <row r="192" spans="1:7" ht="30" customHeight="1">
      <c r="A192" s="96" t="s">
        <v>324</v>
      </c>
      <c r="B192" s="122" t="s">
        <v>691</v>
      </c>
      <c r="C192" s="122" t="s">
        <v>518</v>
      </c>
      <c r="D192" s="122" t="s">
        <v>323</v>
      </c>
      <c r="E192" s="208">
        <v>1000</v>
      </c>
      <c r="F192" s="208">
        <v>1000</v>
      </c>
      <c r="G192" s="208">
        <v>1000</v>
      </c>
    </row>
    <row r="193" spans="1:7" ht="24.75" customHeight="1">
      <c r="A193" s="96" t="s">
        <v>358</v>
      </c>
      <c r="B193" s="122" t="s">
        <v>691</v>
      </c>
      <c r="C193" s="122" t="s">
        <v>766</v>
      </c>
      <c r="D193" s="122"/>
      <c r="E193" s="208">
        <f>E194</f>
        <v>3500</v>
      </c>
      <c r="F193" s="208">
        <f>F194</f>
        <v>3500</v>
      </c>
      <c r="G193" s="208">
        <f>G194</f>
        <v>3500</v>
      </c>
    </row>
    <row r="194" spans="1:7" ht="30" customHeight="1">
      <c r="A194" s="96" t="s">
        <v>324</v>
      </c>
      <c r="B194" s="122" t="s">
        <v>691</v>
      </c>
      <c r="C194" s="122" t="s">
        <v>766</v>
      </c>
      <c r="D194" s="122" t="s">
        <v>323</v>
      </c>
      <c r="E194" s="208">
        <v>3500</v>
      </c>
      <c r="F194" s="208">
        <v>3500</v>
      </c>
      <c r="G194" s="208">
        <v>3500</v>
      </c>
    </row>
    <row r="195" spans="1:7" ht="24" customHeight="1">
      <c r="A195" s="96" t="s">
        <v>358</v>
      </c>
      <c r="B195" s="122" t="s">
        <v>691</v>
      </c>
      <c r="C195" s="122" t="s">
        <v>521</v>
      </c>
      <c r="D195" s="122"/>
      <c r="E195" s="208">
        <f>E196</f>
        <v>5000</v>
      </c>
      <c r="F195" s="208">
        <f>F196</f>
        <v>1000</v>
      </c>
      <c r="G195" s="208">
        <f>G196</f>
        <v>1000</v>
      </c>
    </row>
    <row r="196" spans="1:7" ht="30" customHeight="1">
      <c r="A196" s="111" t="s">
        <v>324</v>
      </c>
      <c r="B196" s="110" t="s">
        <v>691</v>
      </c>
      <c r="C196" s="110" t="s">
        <v>521</v>
      </c>
      <c r="D196" s="122" t="s">
        <v>323</v>
      </c>
      <c r="E196" s="208">
        <v>5000</v>
      </c>
      <c r="F196" s="208">
        <v>1000</v>
      </c>
      <c r="G196" s="208">
        <v>1000</v>
      </c>
    </row>
    <row r="197" spans="1:7" ht="27.75" customHeight="1">
      <c r="A197" s="111" t="s">
        <v>358</v>
      </c>
      <c r="B197" s="110" t="s">
        <v>691</v>
      </c>
      <c r="C197" s="110" t="s">
        <v>186</v>
      </c>
      <c r="D197" s="122"/>
      <c r="E197" s="208">
        <f>E198</f>
        <v>5000</v>
      </c>
      <c r="F197" s="208">
        <f>F198</f>
        <v>1000</v>
      </c>
      <c r="G197" s="208">
        <f>G198</f>
        <v>1000</v>
      </c>
    </row>
    <row r="198" spans="1:7" ht="30" customHeight="1">
      <c r="A198" s="111" t="s">
        <v>324</v>
      </c>
      <c r="B198" s="110" t="s">
        <v>691</v>
      </c>
      <c r="C198" s="110" t="s">
        <v>186</v>
      </c>
      <c r="D198" s="122" t="s">
        <v>323</v>
      </c>
      <c r="E198" s="208">
        <v>5000</v>
      </c>
      <c r="F198" s="208">
        <v>1000</v>
      </c>
      <c r="G198" s="208">
        <v>1000</v>
      </c>
    </row>
    <row r="199" spans="1:7" ht="23.25" customHeight="1">
      <c r="A199" s="111" t="s">
        <v>358</v>
      </c>
      <c r="B199" s="110" t="s">
        <v>691</v>
      </c>
      <c r="C199" s="110" t="s">
        <v>514</v>
      </c>
      <c r="D199" s="122"/>
      <c r="E199" s="208">
        <f>E200</f>
        <v>1000</v>
      </c>
      <c r="F199" s="208">
        <f>F200</f>
        <v>1000</v>
      </c>
      <c r="G199" s="208">
        <f>G200</f>
        <v>1000</v>
      </c>
    </row>
    <row r="200" spans="1:7" ht="30" customHeight="1">
      <c r="A200" s="111" t="s">
        <v>324</v>
      </c>
      <c r="B200" s="110" t="s">
        <v>691</v>
      </c>
      <c r="C200" s="110" t="s">
        <v>514</v>
      </c>
      <c r="D200" s="122" t="s">
        <v>323</v>
      </c>
      <c r="E200" s="208">
        <v>1000</v>
      </c>
      <c r="F200" s="208">
        <v>1000</v>
      </c>
      <c r="G200" s="208">
        <v>1000</v>
      </c>
    </row>
    <row r="201" spans="1:7" ht="41.25" hidden="1" customHeight="1">
      <c r="A201" s="245" t="s">
        <v>675</v>
      </c>
      <c r="B201" s="102" t="s">
        <v>676</v>
      </c>
      <c r="C201" s="102" t="s">
        <v>145</v>
      </c>
      <c r="D201" s="122"/>
      <c r="E201" s="207">
        <f>E202</f>
        <v>0</v>
      </c>
      <c r="F201" s="208"/>
      <c r="G201" s="208"/>
    </row>
    <row r="202" spans="1:7" ht="28.5" hidden="1" customHeight="1">
      <c r="A202" s="69" t="s">
        <v>677</v>
      </c>
      <c r="B202" s="76" t="s">
        <v>678</v>
      </c>
      <c r="C202" s="76" t="s">
        <v>145</v>
      </c>
      <c r="D202" s="122"/>
      <c r="E202" s="208">
        <f>E203</f>
        <v>0</v>
      </c>
      <c r="F202" s="208"/>
      <c r="G202" s="208"/>
    </row>
    <row r="203" spans="1:7" ht="22.5" hidden="1" customHeight="1">
      <c r="A203" s="168" t="s">
        <v>679</v>
      </c>
      <c r="B203" s="76" t="s">
        <v>680</v>
      </c>
      <c r="C203" s="76" t="s">
        <v>145</v>
      </c>
      <c r="D203" s="122"/>
      <c r="E203" s="208">
        <f>E204</f>
        <v>0</v>
      </c>
      <c r="F203" s="208"/>
      <c r="G203" s="208"/>
    </row>
    <row r="204" spans="1:7" ht="20.25" hidden="1" customHeight="1">
      <c r="A204" s="69" t="s">
        <v>723</v>
      </c>
      <c r="B204" s="76" t="s">
        <v>680</v>
      </c>
      <c r="C204" s="76" t="s">
        <v>145</v>
      </c>
      <c r="D204" s="122" t="s">
        <v>759</v>
      </c>
      <c r="E204" s="208"/>
      <c r="F204" s="208"/>
      <c r="G204" s="208"/>
    </row>
    <row r="205" spans="1:7" ht="39" hidden="1" customHeight="1">
      <c r="A205" s="245" t="s">
        <v>983</v>
      </c>
      <c r="B205" s="109" t="s">
        <v>765</v>
      </c>
      <c r="C205" s="109" t="s">
        <v>766</v>
      </c>
      <c r="D205" s="215"/>
      <c r="E205" s="207">
        <f>E206</f>
        <v>82803.8</v>
      </c>
      <c r="F205" s="207">
        <f>F206</f>
        <v>1700</v>
      </c>
      <c r="G205" s="207">
        <f>G206</f>
        <v>0</v>
      </c>
    </row>
    <row r="206" spans="1:7" ht="24.75" hidden="1" customHeight="1">
      <c r="A206" s="73" t="s">
        <v>763</v>
      </c>
      <c r="B206" s="110" t="s">
        <v>758</v>
      </c>
      <c r="C206" s="110" t="s">
        <v>766</v>
      </c>
      <c r="D206" s="122"/>
      <c r="E206" s="208">
        <f>E207+E208</f>
        <v>82803.8</v>
      </c>
      <c r="F206" s="208">
        <f>F207+F208</f>
        <v>1700</v>
      </c>
      <c r="G206" s="208">
        <f>G207+G208</f>
        <v>0</v>
      </c>
    </row>
    <row r="207" spans="1:7" ht="33.75" hidden="1" customHeight="1">
      <c r="A207" s="73" t="s">
        <v>764</v>
      </c>
      <c r="B207" s="110" t="s">
        <v>758</v>
      </c>
      <c r="C207" s="110" t="s">
        <v>766</v>
      </c>
      <c r="D207" s="122" t="s">
        <v>323</v>
      </c>
      <c r="E207" s="208">
        <v>82803.8</v>
      </c>
      <c r="F207" s="208">
        <v>1700</v>
      </c>
      <c r="G207" s="208"/>
    </row>
    <row r="208" spans="1:7" ht="28.5" hidden="1" customHeight="1">
      <c r="A208" s="73" t="s">
        <v>899</v>
      </c>
      <c r="B208" s="110" t="s">
        <v>758</v>
      </c>
      <c r="C208" s="110" t="s">
        <v>766</v>
      </c>
      <c r="D208" s="122" t="s">
        <v>323</v>
      </c>
      <c r="E208" s="208"/>
      <c r="F208" s="208"/>
      <c r="G208" s="208"/>
    </row>
    <row r="209" spans="1:7" ht="26.25" hidden="1" customHeight="1">
      <c r="A209" s="245" t="s">
        <v>1090</v>
      </c>
      <c r="B209" s="110"/>
      <c r="C209" s="110"/>
      <c r="D209" s="122"/>
      <c r="E209" s="207">
        <f>E210</f>
        <v>0</v>
      </c>
      <c r="F209" s="207">
        <f>F210</f>
        <v>0</v>
      </c>
      <c r="G209" s="207">
        <f>G210</f>
        <v>0</v>
      </c>
    </row>
    <row r="210" spans="1:7" ht="24.75" hidden="1" customHeight="1">
      <c r="A210" s="108" t="s">
        <v>905</v>
      </c>
      <c r="B210" s="109" t="s">
        <v>904</v>
      </c>
      <c r="C210" s="110"/>
      <c r="D210" s="122"/>
      <c r="E210" s="207">
        <f>E211+E212</f>
        <v>0</v>
      </c>
      <c r="F210" s="207">
        <f>F211+F212</f>
        <v>0</v>
      </c>
      <c r="G210" s="207">
        <f>G211+G212</f>
        <v>0</v>
      </c>
    </row>
    <row r="211" spans="1:7" ht="31.5" hidden="1" customHeight="1">
      <c r="A211" s="73"/>
      <c r="B211" s="110"/>
      <c r="C211" s="110"/>
      <c r="D211" s="122"/>
      <c r="E211" s="208"/>
      <c r="F211" s="208"/>
      <c r="G211" s="208"/>
    </row>
    <row r="212" spans="1:7" ht="31.5" hidden="1" customHeight="1">
      <c r="A212" s="73" t="s">
        <v>906</v>
      </c>
      <c r="B212" s="110" t="s">
        <v>882</v>
      </c>
      <c r="C212" s="110" t="s">
        <v>766</v>
      </c>
      <c r="D212" s="122" t="s">
        <v>323</v>
      </c>
      <c r="E212" s="208"/>
      <c r="F212" s="208"/>
      <c r="G212" s="208"/>
    </row>
    <row r="213" spans="1:7" ht="26.25" customHeight="1">
      <c r="A213" s="108" t="s">
        <v>638</v>
      </c>
      <c r="B213" s="110"/>
      <c r="C213" s="115"/>
      <c r="D213" s="122"/>
      <c r="E213" s="207">
        <f>SUM(E10,E25,E28,E62,E65,E69,E73,E77,E81,E89,E133,E144,E151,E164,E172,E183,E201,E205,E209)</f>
        <v>1149878.6000000001</v>
      </c>
      <c r="F213" s="207">
        <f t="shared" ref="F213:G213" si="32">SUM(F10,F25,F28,F62,F65,F69,F73,F77,F81,F89,F133,F144,F151,F164,F172,F183,F201,F205,F209)</f>
        <v>886096.6</v>
      </c>
      <c r="G213" s="207">
        <f t="shared" si="32"/>
        <v>884234.7</v>
      </c>
    </row>
    <row r="214" spans="1:7" ht="23.25" customHeight="1">
      <c r="A214" s="108" t="s">
        <v>241</v>
      </c>
      <c r="B214" s="125"/>
      <c r="C214" s="125"/>
      <c r="D214" s="219"/>
      <c r="E214" s="210">
        <f>SUM(E215,E218,E221,E224,E229,E231,E234,E236)</f>
        <v>72651.3</v>
      </c>
      <c r="F214" s="210">
        <f>SUM(F215,F218,F221,F224,F229,F231,F234,F236)</f>
        <v>70743.7</v>
      </c>
      <c r="G214" s="210">
        <f>SUM(G215,G218,G221,G224,G229,G231,G234,G236)</f>
        <v>70782.2</v>
      </c>
    </row>
    <row r="215" spans="1:7" ht="31.5" customHeight="1">
      <c r="A215" s="108" t="s">
        <v>243</v>
      </c>
      <c r="B215" s="109"/>
      <c r="C215" s="109" t="s">
        <v>244</v>
      </c>
      <c r="D215" s="215"/>
      <c r="E215" s="207">
        <f>SUM(E217)</f>
        <v>2307</v>
      </c>
      <c r="F215" s="207">
        <f>SUM(F217)</f>
        <v>2332</v>
      </c>
      <c r="G215" s="207">
        <f>SUM(G217)</f>
        <v>2332</v>
      </c>
    </row>
    <row r="216" spans="1:7" ht="31.5" customHeight="1">
      <c r="A216" s="108" t="s">
        <v>434</v>
      </c>
      <c r="B216" s="109" t="s">
        <v>383</v>
      </c>
      <c r="C216" s="109" t="s">
        <v>244</v>
      </c>
      <c r="D216" s="215"/>
      <c r="E216" s="207">
        <f>SUM(E217)</f>
        <v>2307</v>
      </c>
      <c r="F216" s="207">
        <f>SUM(F217)</f>
        <v>2332</v>
      </c>
      <c r="G216" s="207">
        <f>SUM(G217)</f>
        <v>2332</v>
      </c>
    </row>
    <row r="217" spans="1:7" ht="21.75" customHeight="1">
      <c r="A217" s="73" t="s">
        <v>245</v>
      </c>
      <c r="B217" s="110" t="s">
        <v>384</v>
      </c>
      <c r="C217" s="110" t="s">
        <v>244</v>
      </c>
      <c r="D217" s="122"/>
      <c r="E217" s="208">
        <v>2307</v>
      </c>
      <c r="F217" s="208">
        <v>2332</v>
      </c>
      <c r="G217" s="208">
        <v>2332</v>
      </c>
    </row>
    <row r="218" spans="1:7" ht="37.5" customHeight="1">
      <c r="A218" s="108" t="s">
        <v>320</v>
      </c>
      <c r="B218" s="109"/>
      <c r="C218" s="109" t="s">
        <v>483</v>
      </c>
      <c r="D218" s="215"/>
      <c r="E218" s="207">
        <f>SUM(E220)</f>
        <v>2091</v>
      </c>
      <c r="F218" s="207">
        <f>SUM(F220)</f>
        <v>2006</v>
      </c>
      <c r="G218" s="207">
        <f>SUM(G220)</f>
        <v>2006</v>
      </c>
    </row>
    <row r="219" spans="1:7" ht="30.75" customHeight="1">
      <c r="A219" s="108" t="s">
        <v>434</v>
      </c>
      <c r="B219" s="109" t="s">
        <v>383</v>
      </c>
      <c r="C219" s="109" t="s">
        <v>483</v>
      </c>
      <c r="D219" s="215"/>
      <c r="E219" s="207">
        <f>SUM(E220)</f>
        <v>2091</v>
      </c>
      <c r="F219" s="207">
        <f>SUM(F220)</f>
        <v>2006</v>
      </c>
      <c r="G219" s="207">
        <f>SUM(G220)</f>
        <v>2006</v>
      </c>
    </row>
    <row r="220" spans="1:7" ht="28.5" customHeight="1">
      <c r="A220" s="73" t="s">
        <v>482</v>
      </c>
      <c r="B220" s="110" t="s">
        <v>387</v>
      </c>
      <c r="C220" s="110" t="s">
        <v>483</v>
      </c>
      <c r="D220" s="122"/>
      <c r="E220" s="208">
        <v>2091</v>
      </c>
      <c r="F220" s="208">
        <v>2006</v>
      </c>
      <c r="G220" s="208">
        <v>2006</v>
      </c>
    </row>
    <row r="221" spans="1:7" ht="26.25" customHeight="1">
      <c r="A221" s="108" t="s">
        <v>484</v>
      </c>
      <c r="B221" s="109"/>
      <c r="C221" s="109" t="s">
        <v>485</v>
      </c>
      <c r="D221" s="215"/>
      <c r="E221" s="207">
        <f>SUM(E222)</f>
        <v>44891</v>
      </c>
      <c r="F221" s="207">
        <f>SUM(F222)</f>
        <v>43118</v>
      </c>
      <c r="G221" s="207">
        <f>SUM(G222)</f>
        <v>43124</v>
      </c>
    </row>
    <row r="222" spans="1:7" ht="27.75" customHeight="1">
      <c r="A222" s="108" t="s">
        <v>435</v>
      </c>
      <c r="B222" s="109" t="s">
        <v>391</v>
      </c>
      <c r="C222" s="109" t="s">
        <v>485</v>
      </c>
      <c r="D222" s="215"/>
      <c r="E222" s="207">
        <f>SUM(E223:E223)</f>
        <v>44891</v>
      </c>
      <c r="F222" s="207">
        <f>SUM(F223:F223)</f>
        <v>43118</v>
      </c>
      <c r="G222" s="207">
        <f>SUM(G223:G223)</f>
        <v>43124</v>
      </c>
    </row>
    <row r="223" spans="1:7" ht="25.5" customHeight="1">
      <c r="A223" s="73" t="s">
        <v>321</v>
      </c>
      <c r="B223" s="110" t="s">
        <v>395</v>
      </c>
      <c r="C223" s="110" t="s">
        <v>485</v>
      </c>
      <c r="D223" s="219"/>
      <c r="E223" s="208">
        <v>44891</v>
      </c>
      <c r="F223" s="208">
        <v>43118</v>
      </c>
      <c r="G223" s="208">
        <v>43124</v>
      </c>
    </row>
    <row r="224" spans="1:7" ht="30" customHeight="1">
      <c r="A224" s="116" t="s">
        <v>505</v>
      </c>
      <c r="B224" s="109"/>
      <c r="C224" s="109" t="s">
        <v>487</v>
      </c>
      <c r="D224" s="215"/>
      <c r="E224" s="207">
        <f>SUM(E225,E227)</f>
        <v>10462</v>
      </c>
      <c r="F224" s="207">
        <f>SUM(F225,F227)</f>
        <v>10392</v>
      </c>
      <c r="G224" s="207">
        <f>SUM(G225,G227)</f>
        <v>10392</v>
      </c>
    </row>
    <row r="225" spans="1:7" ht="27" customHeight="1">
      <c r="A225" s="108" t="s">
        <v>433</v>
      </c>
      <c r="B225" s="109" t="s">
        <v>391</v>
      </c>
      <c r="C225" s="109" t="s">
        <v>487</v>
      </c>
      <c r="D225" s="215"/>
      <c r="E225" s="207">
        <f>SUM(E226)</f>
        <v>8457</v>
      </c>
      <c r="F225" s="207">
        <f>SUM(F226)</f>
        <v>8387</v>
      </c>
      <c r="G225" s="207">
        <f>SUM(G226)</f>
        <v>8387</v>
      </c>
    </row>
    <row r="226" spans="1:7" ht="20.25" customHeight="1">
      <c r="A226" s="111" t="s">
        <v>330</v>
      </c>
      <c r="B226" s="110" t="s">
        <v>416</v>
      </c>
      <c r="C226" s="110" t="s">
        <v>487</v>
      </c>
      <c r="D226" s="122"/>
      <c r="E226" s="208">
        <v>8457</v>
      </c>
      <c r="F226" s="208">
        <v>8387</v>
      </c>
      <c r="G226" s="208">
        <v>8387</v>
      </c>
    </row>
    <row r="227" spans="1:7" ht="22.5" customHeight="1">
      <c r="A227" s="108" t="s">
        <v>432</v>
      </c>
      <c r="B227" s="109" t="s">
        <v>65</v>
      </c>
      <c r="C227" s="109" t="s">
        <v>487</v>
      </c>
      <c r="D227" s="122"/>
      <c r="E227" s="207">
        <f>SUM(E228)</f>
        <v>2005</v>
      </c>
      <c r="F227" s="207">
        <f>SUM(F228)</f>
        <v>2005</v>
      </c>
      <c r="G227" s="207">
        <f>SUM(G228)</f>
        <v>2005</v>
      </c>
    </row>
    <row r="228" spans="1:7" ht="23.25" customHeight="1">
      <c r="A228" s="73" t="s">
        <v>331</v>
      </c>
      <c r="B228" s="110" t="s">
        <v>398</v>
      </c>
      <c r="C228" s="110" t="s">
        <v>487</v>
      </c>
      <c r="D228" s="122"/>
      <c r="E228" s="208">
        <v>2005</v>
      </c>
      <c r="F228" s="208">
        <v>2005</v>
      </c>
      <c r="G228" s="208">
        <v>2005</v>
      </c>
    </row>
    <row r="229" spans="1:7" ht="42" customHeight="1">
      <c r="A229" s="108" t="s">
        <v>432</v>
      </c>
      <c r="B229" s="110" t="s">
        <v>405</v>
      </c>
      <c r="C229" s="110" t="s">
        <v>234</v>
      </c>
      <c r="D229" s="122"/>
      <c r="E229" s="207">
        <f>E230</f>
        <v>434.3</v>
      </c>
      <c r="F229" s="207">
        <f>F230</f>
        <v>464.7</v>
      </c>
      <c r="G229" s="207">
        <f>G230</f>
        <v>497.2</v>
      </c>
    </row>
    <row r="230" spans="1:7" ht="21.75" customHeight="1">
      <c r="A230" s="61" t="s">
        <v>332</v>
      </c>
      <c r="B230" s="110" t="s">
        <v>406</v>
      </c>
      <c r="C230" s="110" t="s">
        <v>234</v>
      </c>
      <c r="D230" s="122"/>
      <c r="E230" s="208">
        <v>434.3</v>
      </c>
      <c r="F230" s="208">
        <v>464.7</v>
      </c>
      <c r="G230" s="208">
        <v>497.2</v>
      </c>
    </row>
    <row r="231" spans="1:7" ht="30" customHeight="1">
      <c r="A231" s="108" t="s">
        <v>436</v>
      </c>
      <c r="B231" s="109" t="s">
        <v>391</v>
      </c>
      <c r="C231" s="109" t="s">
        <v>515</v>
      </c>
      <c r="D231" s="215"/>
      <c r="E231" s="207">
        <f t="shared" ref="E231:G232" si="33">SUM(E232)</f>
        <v>7224</v>
      </c>
      <c r="F231" s="207">
        <f t="shared" si="33"/>
        <v>7189</v>
      </c>
      <c r="G231" s="207">
        <f t="shared" si="33"/>
        <v>7189</v>
      </c>
    </row>
    <row r="232" spans="1:7" ht="21" customHeight="1">
      <c r="A232" s="108" t="s">
        <v>433</v>
      </c>
      <c r="B232" s="110" t="s">
        <v>420</v>
      </c>
      <c r="C232" s="110" t="s">
        <v>515</v>
      </c>
      <c r="D232" s="122"/>
      <c r="E232" s="208">
        <f t="shared" si="33"/>
        <v>7224</v>
      </c>
      <c r="F232" s="208">
        <f t="shared" si="33"/>
        <v>7189</v>
      </c>
      <c r="G232" s="208">
        <f t="shared" si="33"/>
        <v>7189</v>
      </c>
    </row>
    <row r="233" spans="1:7" ht="27" customHeight="1">
      <c r="A233" s="73" t="s">
        <v>246</v>
      </c>
      <c r="B233" s="110" t="s">
        <v>420</v>
      </c>
      <c r="C233" s="110" t="s">
        <v>515</v>
      </c>
      <c r="D233" s="219"/>
      <c r="E233" s="208">
        <v>7224</v>
      </c>
      <c r="F233" s="208">
        <v>7189</v>
      </c>
      <c r="G233" s="208">
        <v>7189</v>
      </c>
    </row>
    <row r="234" spans="1:7" ht="19.5" customHeight="1">
      <c r="A234" s="108" t="s">
        <v>433</v>
      </c>
      <c r="B234" s="109" t="s">
        <v>537</v>
      </c>
      <c r="C234" s="109" t="s">
        <v>118</v>
      </c>
      <c r="D234" s="215"/>
      <c r="E234" s="207">
        <f>SUM(E235)</f>
        <v>3397</v>
      </c>
      <c r="F234" s="207">
        <f>SUM(F235)</f>
        <v>3397</v>
      </c>
      <c r="G234" s="207">
        <f>SUM(G235)</f>
        <v>3397</v>
      </c>
    </row>
    <row r="235" spans="1:7" ht="22.5" hidden="1" customHeight="1">
      <c r="A235" s="61" t="s">
        <v>44</v>
      </c>
      <c r="B235" s="110" t="s">
        <v>538</v>
      </c>
      <c r="C235" s="110" t="s">
        <v>118</v>
      </c>
      <c r="D235" s="122"/>
      <c r="E235" s="208">
        <v>3397</v>
      </c>
      <c r="F235" s="208">
        <v>3397</v>
      </c>
      <c r="G235" s="208">
        <v>3397</v>
      </c>
    </row>
    <row r="236" spans="1:7" ht="34.5" hidden="1" customHeight="1">
      <c r="A236" s="108" t="s">
        <v>433</v>
      </c>
      <c r="B236" s="109" t="s">
        <v>391</v>
      </c>
      <c r="C236" s="109" t="s">
        <v>187</v>
      </c>
      <c r="D236" s="215"/>
      <c r="E236" s="207">
        <f>SUM(E237)</f>
        <v>1845</v>
      </c>
      <c r="F236" s="207">
        <f>SUM(F237)</f>
        <v>1845</v>
      </c>
      <c r="G236" s="207">
        <f>SUM(G237)</f>
        <v>1845</v>
      </c>
    </row>
    <row r="237" spans="1:7" ht="18.75" customHeight="1">
      <c r="A237" s="61" t="s">
        <v>338</v>
      </c>
      <c r="B237" s="110" t="s">
        <v>542</v>
      </c>
      <c r="C237" s="110" t="s">
        <v>187</v>
      </c>
      <c r="D237" s="122"/>
      <c r="E237" s="208">
        <v>1845</v>
      </c>
      <c r="F237" s="208">
        <v>1845</v>
      </c>
      <c r="G237" s="208">
        <v>1845</v>
      </c>
    </row>
    <row r="238" spans="1:7" ht="30" customHeight="1">
      <c r="A238" s="57" t="s">
        <v>20</v>
      </c>
      <c r="B238" s="110"/>
      <c r="C238" s="110"/>
      <c r="D238" s="122"/>
      <c r="E238" s="207">
        <f>SUM(E241,E244,E246,E248,E250,E252)+E239</f>
        <v>48067.199999999997</v>
      </c>
      <c r="F238" s="207">
        <f>SUM(F241,F244,F246,F248,F250,F252)+F239</f>
        <v>47574.799999999996</v>
      </c>
      <c r="G238" s="207">
        <f>SUM(G241,G244,G246,G248,G250,G252)+G239</f>
        <v>47953.899999999994</v>
      </c>
    </row>
    <row r="239" spans="1:7" ht="20.25" customHeight="1">
      <c r="A239" s="126" t="s">
        <v>902</v>
      </c>
      <c r="B239" s="127"/>
      <c r="C239" s="128" t="s">
        <v>888</v>
      </c>
      <c r="D239" s="122"/>
      <c r="E239" s="211">
        <f>E240</f>
        <v>0</v>
      </c>
      <c r="F239" s="211"/>
      <c r="G239" s="211">
        <f>G240</f>
        <v>0</v>
      </c>
    </row>
    <row r="240" spans="1:7" ht="24" customHeight="1">
      <c r="A240" s="73" t="s">
        <v>324</v>
      </c>
      <c r="B240" s="127" t="s">
        <v>901</v>
      </c>
      <c r="C240" s="127" t="s">
        <v>888</v>
      </c>
      <c r="D240" s="122"/>
      <c r="E240" s="123"/>
      <c r="F240" s="123"/>
      <c r="G240" s="123"/>
    </row>
    <row r="241" spans="1:7" ht="19.5" customHeight="1">
      <c r="A241" s="129" t="s">
        <v>89</v>
      </c>
      <c r="B241" s="109"/>
      <c r="C241" s="109" t="s">
        <v>88</v>
      </c>
      <c r="D241" s="122"/>
      <c r="E241" s="207">
        <f t="shared" ref="E241:G242" si="34">SUM(E242)</f>
        <v>700</v>
      </c>
      <c r="F241" s="207">
        <f t="shared" si="34"/>
        <v>772</v>
      </c>
      <c r="G241" s="207">
        <f t="shared" si="34"/>
        <v>772</v>
      </c>
    </row>
    <row r="242" spans="1:7" ht="24">
      <c r="A242" s="129" t="s">
        <v>559</v>
      </c>
      <c r="B242" s="109" t="s">
        <v>400</v>
      </c>
      <c r="C242" s="109" t="s">
        <v>88</v>
      </c>
      <c r="D242" s="122"/>
      <c r="E242" s="208">
        <f t="shared" si="34"/>
        <v>700</v>
      </c>
      <c r="F242" s="208">
        <f t="shared" si="34"/>
        <v>772</v>
      </c>
      <c r="G242" s="208">
        <f t="shared" si="34"/>
        <v>772</v>
      </c>
    </row>
    <row r="243" spans="1:7" ht="21" customHeight="1">
      <c r="A243" s="130" t="s">
        <v>306</v>
      </c>
      <c r="B243" s="110" t="s">
        <v>645</v>
      </c>
      <c r="C243" s="110" t="s">
        <v>88</v>
      </c>
      <c r="D243" s="122"/>
      <c r="E243" s="208">
        <v>700</v>
      </c>
      <c r="F243" s="208">
        <v>772</v>
      </c>
      <c r="G243" s="208">
        <v>772</v>
      </c>
    </row>
    <row r="244" spans="1:7" ht="22.5" customHeight="1">
      <c r="A244" s="108" t="s">
        <v>42</v>
      </c>
      <c r="B244" s="109" t="s">
        <v>402</v>
      </c>
      <c r="C244" s="109" t="s">
        <v>488</v>
      </c>
      <c r="D244" s="215"/>
      <c r="E244" s="207">
        <f>E245</f>
        <v>3000</v>
      </c>
      <c r="F244" s="207">
        <f>F245</f>
        <v>3000</v>
      </c>
      <c r="G244" s="207">
        <f>G245</f>
        <v>3000</v>
      </c>
    </row>
    <row r="245" spans="1:7" ht="25.5" customHeight="1">
      <c r="A245" s="73" t="s">
        <v>489</v>
      </c>
      <c r="B245" s="110" t="s">
        <v>403</v>
      </c>
      <c r="C245" s="110" t="s">
        <v>488</v>
      </c>
      <c r="D245" s="122"/>
      <c r="E245" s="208">
        <v>3000</v>
      </c>
      <c r="F245" s="208">
        <v>3000</v>
      </c>
      <c r="G245" s="208">
        <v>3000</v>
      </c>
    </row>
    <row r="246" spans="1:7" ht="29.25" customHeight="1">
      <c r="A246" s="37" t="s">
        <v>337</v>
      </c>
      <c r="B246" s="109" t="s">
        <v>527</v>
      </c>
      <c r="C246" s="109" t="s">
        <v>494</v>
      </c>
      <c r="D246" s="215"/>
      <c r="E246" s="207">
        <f>SUM(E247)</f>
        <v>3743.1</v>
      </c>
      <c r="F246" s="207">
        <f>SUM(F247)</f>
        <v>4116.1000000000004</v>
      </c>
      <c r="G246" s="207">
        <f>SUM(G247)</f>
        <v>4495.2</v>
      </c>
    </row>
    <row r="247" spans="1:7" ht="19.5" customHeight="1">
      <c r="A247" s="61" t="s">
        <v>166</v>
      </c>
      <c r="B247" s="110" t="s">
        <v>527</v>
      </c>
      <c r="C247" s="110" t="s">
        <v>494</v>
      </c>
      <c r="D247" s="122" t="s">
        <v>167</v>
      </c>
      <c r="E247" s="208">
        <v>3743.1</v>
      </c>
      <c r="F247" s="208">
        <v>4116.1000000000004</v>
      </c>
      <c r="G247" s="208">
        <v>4495.2</v>
      </c>
    </row>
    <row r="248" spans="1:7" ht="25.5" customHeight="1">
      <c r="A248" s="108" t="s">
        <v>461</v>
      </c>
      <c r="B248" s="109" t="s">
        <v>549</v>
      </c>
      <c r="C248" s="109" t="s">
        <v>512</v>
      </c>
      <c r="D248" s="215"/>
      <c r="E248" s="207">
        <f>SUM(E249)</f>
        <v>5000</v>
      </c>
      <c r="F248" s="207">
        <f>SUM(F249)</f>
        <v>5000</v>
      </c>
      <c r="G248" s="207">
        <f>SUM(G249)</f>
        <v>5000</v>
      </c>
    </row>
    <row r="249" spans="1:7" ht="27.75" customHeight="1">
      <c r="A249" s="73" t="s">
        <v>304</v>
      </c>
      <c r="B249" s="110" t="s">
        <v>550</v>
      </c>
      <c r="C249" s="110" t="s">
        <v>512</v>
      </c>
      <c r="D249" s="122" t="s">
        <v>165</v>
      </c>
      <c r="E249" s="208">
        <v>5000</v>
      </c>
      <c r="F249" s="208">
        <v>5000</v>
      </c>
      <c r="G249" s="208">
        <v>5000</v>
      </c>
    </row>
    <row r="250" spans="1:7" ht="25.5" hidden="1" customHeight="1">
      <c r="A250" s="120" t="s">
        <v>188</v>
      </c>
      <c r="B250" s="109" t="s">
        <v>552</v>
      </c>
      <c r="C250" s="109" t="s">
        <v>511</v>
      </c>
      <c r="D250" s="215"/>
      <c r="E250" s="207">
        <f>SUM(E251)</f>
        <v>0</v>
      </c>
      <c r="F250" s="207">
        <f>SUM(F251)</f>
        <v>0</v>
      </c>
      <c r="G250" s="207">
        <f>SUM(G251)</f>
        <v>0</v>
      </c>
    </row>
    <row r="251" spans="1:7" ht="25.5" hidden="1" customHeight="1">
      <c r="A251" s="35" t="s">
        <v>453</v>
      </c>
      <c r="B251" s="110" t="s">
        <v>552</v>
      </c>
      <c r="C251" s="110" t="s">
        <v>511</v>
      </c>
      <c r="D251" s="122" t="s">
        <v>162</v>
      </c>
      <c r="E251" s="208">
        <v>0</v>
      </c>
      <c r="F251" s="208">
        <v>0</v>
      </c>
      <c r="G251" s="208">
        <v>0</v>
      </c>
    </row>
    <row r="252" spans="1:7" ht="44.25" customHeight="1">
      <c r="A252" s="37" t="s">
        <v>279</v>
      </c>
      <c r="B252" s="109"/>
      <c r="C252" s="109" t="s">
        <v>278</v>
      </c>
      <c r="D252" s="215"/>
      <c r="E252" s="207">
        <f>SUM(E253)</f>
        <v>35624.1</v>
      </c>
      <c r="F252" s="207">
        <f>SUM(F253)</f>
        <v>34686.699999999997</v>
      </c>
      <c r="G252" s="207">
        <f>SUM(G253)</f>
        <v>34686.699999999997</v>
      </c>
    </row>
    <row r="253" spans="1:7" ht="37.5" customHeight="1">
      <c r="A253" s="120" t="s">
        <v>444</v>
      </c>
      <c r="B253" s="109"/>
      <c r="C253" s="109" t="s">
        <v>189</v>
      </c>
      <c r="D253" s="215"/>
      <c r="E253" s="207">
        <f>E254</f>
        <v>35624.1</v>
      </c>
      <c r="F253" s="207">
        <f>F254</f>
        <v>34686.699999999997</v>
      </c>
      <c r="G253" s="207">
        <f>G254</f>
        <v>34686.699999999997</v>
      </c>
    </row>
    <row r="254" spans="1:7" ht="22.5" customHeight="1">
      <c r="A254" s="108" t="s">
        <v>20</v>
      </c>
      <c r="B254" s="109" t="s">
        <v>401</v>
      </c>
      <c r="C254" s="109" t="s">
        <v>189</v>
      </c>
      <c r="D254" s="215"/>
      <c r="E254" s="207">
        <f>SUM(E255,E260)</f>
        <v>35624.1</v>
      </c>
      <c r="F254" s="207">
        <f>SUM(F255,F260)</f>
        <v>34686.699999999997</v>
      </c>
      <c r="G254" s="207">
        <f>SUM(G255,G260)</f>
        <v>34686.699999999997</v>
      </c>
    </row>
    <row r="255" spans="1:7" ht="20.25" customHeight="1">
      <c r="A255" s="37" t="s">
        <v>152</v>
      </c>
      <c r="B255" s="109" t="s">
        <v>419</v>
      </c>
      <c r="C255" s="109" t="s">
        <v>189</v>
      </c>
      <c r="D255" s="215"/>
      <c r="E255" s="207">
        <f>SUM(E256,E258)</f>
        <v>24479.1</v>
      </c>
      <c r="F255" s="207">
        <f>SUM(F256,F258)</f>
        <v>24065.9</v>
      </c>
      <c r="G255" s="207">
        <f>SUM(G256,G258)</f>
        <v>24065.9</v>
      </c>
    </row>
    <row r="256" spans="1:7" ht="32.25" customHeight="1">
      <c r="A256" s="124" t="s">
        <v>155</v>
      </c>
      <c r="B256" s="110" t="s">
        <v>635</v>
      </c>
      <c r="C256" s="110" t="s">
        <v>189</v>
      </c>
      <c r="D256" s="122"/>
      <c r="E256" s="208">
        <f>SUM(E257)</f>
        <v>2479.1</v>
      </c>
      <c r="F256" s="208">
        <f>SUM(F257)</f>
        <v>2065.9</v>
      </c>
      <c r="G256" s="208">
        <f>SUM(G257)</f>
        <v>2065.9</v>
      </c>
    </row>
    <row r="257" spans="1:7" ht="19.5" customHeight="1">
      <c r="A257" s="124" t="s">
        <v>497</v>
      </c>
      <c r="B257" s="110" t="s">
        <v>635</v>
      </c>
      <c r="C257" s="110" t="s">
        <v>189</v>
      </c>
      <c r="D257" s="122" t="s">
        <v>496</v>
      </c>
      <c r="E257" s="123">
        <v>2479.1</v>
      </c>
      <c r="F257" s="123">
        <v>2065.9</v>
      </c>
      <c r="G257" s="123">
        <v>2065.9</v>
      </c>
    </row>
    <row r="258" spans="1:7" ht="30.75" customHeight="1">
      <c r="A258" s="124" t="s">
        <v>156</v>
      </c>
      <c r="B258" s="119" t="s">
        <v>553</v>
      </c>
      <c r="C258" s="119" t="s">
        <v>189</v>
      </c>
      <c r="D258" s="216"/>
      <c r="E258" s="208">
        <f>SUM(E259)</f>
        <v>22000</v>
      </c>
      <c r="F258" s="208">
        <f>SUM(F259)</f>
        <v>22000</v>
      </c>
      <c r="G258" s="208">
        <f>SUM(G259)</f>
        <v>22000</v>
      </c>
    </row>
    <row r="259" spans="1:7" ht="18" customHeight="1">
      <c r="A259" s="124" t="s">
        <v>497</v>
      </c>
      <c r="B259" s="119" t="s">
        <v>553</v>
      </c>
      <c r="C259" s="119" t="s">
        <v>189</v>
      </c>
      <c r="D259" s="216" t="s">
        <v>496</v>
      </c>
      <c r="E259" s="123">
        <v>22000</v>
      </c>
      <c r="F259" s="123">
        <v>22000</v>
      </c>
      <c r="G259" s="123">
        <v>22000</v>
      </c>
    </row>
    <row r="260" spans="1:7" ht="24" customHeight="1">
      <c r="A260" s="37" t="s">
        <v>158</v>
      </c>
      <c r="B260" s="109" t="s">
        <v>528</v>
      </c>
      <c r="C260" s="109" t="s">
        <v>189</v>
      </c>
      <c r="D260" s="215"/>
      <c r="E260" s="207">
        <f>SUM(E261,E263)</f>
        <v>11145</v>
      </c>
      <c r="F260" s="207">
        <f>SUM(F261,F263)</f>
        <v>10620.8</v>
      </c>
      <c r="G260" s="207">
        <f>SUM(G261,G263)</f>
        <v>10620.8</v>
      </c>
    </row>
    <row r="261" spans="1:7" ht="35.25" customHeight="1">
      <c r="A261" s="124" t="s">
        <v>154</v>
      </c>
      <c r="B261" s="110" t="s">
        <v>636</v>
      </c>
      <c r="C261" s="110" t="s">
        <v>189</v>
      </c>
      <c r="D261" s="122"/>
      <c r="E261" s="208">
        <f>SUM(E262)</f>
        <v>3145</v>
      </c>
      <c r="F261" s="208">
        <v>2620.8000000000002</v>
      </c>
      <c r="G261" s="208">
        <v>2620.8000000000002</v>
      </c>
    </row>
    <row r="262" spans="1:7" ht="12.75" hidden="1" customHeight="1">
      <c r="A262" s="124" t="s">
        <v>497</v>
      </c>
      <c r="B262" s="110" t="s">
        <v>636</v>
      </c>
      <c r="C262" s="110" t="s">
        <v>189</v>
      </c>
      <c r="D262" s="122" t="s">
        <v>496</v>
      </c>
      <c r="E262" s="208">
        <v>3145</v>
      </c>
      <c r="F262" s="208">
        <v>2492</v>
      </c>
      <c r="G262" s="208">
        <v>2492</v>
      </c>
    </row>
    <row r="263" spans="1:7" ht="36">
      <c r="A263" s="124" t="s">
        <v>924</v>
      </c>
      <c r="B263" s="119" t="s">
        <v>554</v>
      </c>
      <c r="C263" s="119" t="s">
        <v>189</v>
      </c>
      <c r="D263" s="216"/>
      <c r="E263" s="208">
        <f>SUM(E264)</f>
        <v>8000</v>
      </c>
      <c r="F263" s="208">
        <f>SUM(F264)</f>
        <v>8000</v>
      </c>
      <c r="G263" s="208">
        <f>SUM(G264)</f>
        <v>8000</v>
      </c>
    </row>
    <row r="264" spans="1:7" ht="20.25" customHeight="1">
      <c r="A264" s="124" t="s">
        <v>497</v>
      </c>
      <c r="B264" s="119" t="s">
        <v>554</v>
      </c>
      <c r="C264" s="119" t="s">
        <v>189</v>
      </c>
      <c r="D264" s="216" t="s">
        <v>496</v>
      </c>
      <c r="E264" s="123">
        <v>8000</v>
      </c>
      <c r="F264" s="123">
        <v>8000</v>
      </c>
      <c r="G264" s="123">
        <v>8000</v>
      </c>
    </row>
    <row r="265" spans="1:7" ht="25.5" customHeight="1">
      <c r="A265" s="65" t="s">
        <v>827</v>
      </c>
      <c r="B265" s="131"/>
      <c r="C265" s="131"/>
      <c r="D265" s="219"/>
      <c r="E265" s="175"/>
      <c r="F265" s="87">
        <v>14150</v>
      </c>
      <c r="G265" s="87">
        <v>29259</v>
      </c>
    </row>
    <row r="266" spans="1:7" hidden="1">
      <c r="A266" s="66"/>
      <c r="B266" s="119"/>
      <c r="C266" s="119"/>
      <c r="D266" s="216"/>
      <c r="E266" s="209"/>
      <c r="F266" s="209"/>
      <c r="G266" s="209"/>
    </row>
  </sheetData>
  <mergeCells count="5">
    <mergeCell ref="E5:G5"/>
    <mergeCell ref="C4:G4"/>
    <mergeCell ref="B3:G3"/>
    <mergeCell ref="A2:G2"/>
    <mergeCell ref="A6:G6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6"/>
  <sheetViews>
    <sheetView topLeftCell="A13" workbookViewId="0">
      <selection activeCell="G25" sqref="G25"/>
    </sheetView>
  </sheetViews>
  <sheetFormatPr defaultRowHeight="14.25"/>
  <cols>
    <col min="1" max="1" width="9.140625" style="194"/>
    <col min="2" max="2" width="30.140625" style="201" customWidth="1"/>
    <col min="3" max="3" width="11.28515625" style="191" customWidth="1"/>
    <col min="4" max="4" width="10.42578125" style="191" customWidth="1"/>
    <col min="5" max="5" width="9.140625" style="191" customWidth="1"/>
    <col min="6" max="6" width="9.140625" style="191"/>
    <col min="7" max="7" width="10.85546875" style="191" customWidth="1"/>
    <col min="8" max="8" width="9.140625" style="132"/>
    <col min="9" max="9" width="9.7109375" style="8" customWidth="1"/>
    <col min="10" max="11" width="9.140625" style="8"/>
    <col min="12" max="12" width="9.140625" style="10"/>
  </cols>
  <sheetData>
    <row r="1" spans="1:11" ht="16.5">
      <c r="K1" s="237"/>
    </row>
    <row r="2" spans="1:11" ht="18.75" customHeight="1">
      <c r="A2" s="359" t="s">
        <v>302</v>
      </c>
      <c r="B2" s="359"/>
      <c r="C2" s="359"/>
      <c r="D2" s="359"/>
      <c r="E2" s="359"/>
      <c r="F2" s="359"/>
      <c r="G2" s="359"/>
      <c r="H2" s="362"/>
      <c r="I2" s="381"/>
      <c r="J2" s="381"/>
      <c r="K2" s="381"/>
    </row>
    <row r="3" spans="1:11" ht="56.25" customHeight="1">
      <c r="A3" s="195"/>
      <c r="B3" s="197"/>
      <c r="C3" s="158"/>
      <c r="D3" s="360" t="s">
        <v>986</v>
      </c>
      <c r="E3" s="382"/>
      <c r="F3" s="382"/>
      <c r="G3" s="382"/>
      <c r="H3" s="382"/>
      <c r="I3" s="381"/>
      <c r="J3" s="381"/>
      <c r="K3" s="381"/>
    </row>
    <row r="4" spans="1:11" ht="34.5" customHeight="1">
      <c r="A4" s="383" t="s">
        <v>1068</v>
      </c>
      <c r="B4" s="384"/>
      <c r="C4" s="385"/>
      <c r="D4" s="385"/>
      <c r="E4" s="385"/>
      <c r="F4" s="385"/>
      <c r="G4" s="373"/>
      <c r="H4" s="362"/>
      <c r="I4" s="381"/>
      <c r="J4" s="381"/>
      <c r="K4" s="381"/>
    </row>
    <row r="5" spans="1:11" ht="27.75" customHeight="1">
      <c r="A5" s="196"/>
      <c r="B5" s="198"/>
      <c r="C5" s="386" t="s">
        <v>465</v>
      </c>
      <c r="D5" s="386"/>
      <c r="E5" s="386"/>
      <c r="F5" s="386"/>
      <c r="G5" s="387"/>
      <c r="H5" s="388"/>
      <c r="I5" s="388"/>
      <c r="J5" s="388"/>
      <c r="K5" s="388"/>
    </row>
    <row r="6" spans="1:11" ht="20.25" customHeight="1">
      <c r="A6" s="379" t="s">
        <v>651</v>
      </c>
      <c r="B6" s="379" t="s">
        <v>298</v>
      </c>
      <c r="C6" s="376" t="s">
        <v>949</v>
      </c>
      <c r="D6" s="377"/>
      <c r="E6" s="378"/>
      <c r="F6" s="376" t="s">
        <v>961</v>
      </c>
      <c r="G6" s="377"/>
      <c r="H6" s="378"/>
      <c r="I6" s="376" t="s">
        <v>984</v>
      </c>
      <c r="J6" s="377"/>
      <c r="K6" s="378"/>
    </row>
    <row r="7" spans="1:11" ht="51">
      <c r="A7" s="380"/>
      <c r="B7" s="380"/>
      <c r="C7" s="189" t="s">
        <v>23</v>
      </c>
      <c r="D7" s="189" t="s">
        <v>495</v>
      </c>
      <c r="E7" s="189" t="s">
        <v>24</v>
      </c>
      <c r="F7" s="189" t="s">
        <v>23</v>
      </c>
      <c r="G7" s="189" t="s">
        <v>495</v>
      </c>
      <c r="H7" s="189" t="s">
        <v>24</v>
      </c>
      <c r="I7" s="189" t="s">
        <v>23</v>
      </c>
      <c r="J7" s="189" t="s">
        <v>495</v>
      </c>
      <c r="K7" s="189" t="s">
        <v>24</v>
      </c>
    </row>
    <row r="8" spans="1:11" ht="32.25" customHeight="1">
      <c r="A8" s="190">
        <v>1</v>
      </c>
      <c r="B8" s="199" t="s">
        <v>281</v>
      </c>
      <c r="C8" s="188">
        <v>2446</v>
      </c>
      <c r="D8" s="92">
        <v>325.5</v>
      </c>
      <c r="E8" s="92">
        <f>SUM(C8:D8)</f>
        <v>2771.5</v>
      </c>
      <c r="F8" s="188">
        <v>2446</v>
      </c>
      <c r="G8" s="92">
        <v>271.2</v>
      </c>
      <c r="H8" s="92">
        <f t="shared" ref="H8:H26" si="0">SUM(F8:G8)</f>
        <v>2717.2</v>
      </c>
      <c r="I8" s="188">
        <v>2446</v>
      </c>
      <c r="J8" s="92">
        <v>271.2</v>
      </c>
      <c r="K8" s="92">
        <f t="shared" ref="K8:K26" si="1">SUM(I8:J8)</f>
        <v>2717.2</v>
      </c>
    </row>
    <row r="9" spans="1:11" ht="30.75" customHeight="1">
      <c r="A9" s="190">
        <v>2</v>
      </c>
      <c r="B9" s="199" t="s">
        <v>282</v>
      </c>
      <c r="C9" s="188">
        <v>796</v>
      </c>
      <c r="D9" s="92">
        <v>244.1</v>
      </c>
      <c r="E9" s="92">
        <f t="shared" ref="E9:E26" si="2">SUM(C9:D9)</f>
        <v>1040.0999999999999</v>
      </c>
      <c r="F9" s="188">
        <v>796</v>
      </c>
      <c r="G9" s="92">
        <v>203.4</v>
      </c>
      <c r="H9" s="92">
        <f t="shared" si="0"/>
        <v>999.4</v>
      </c>
      <c r="I9" s="188">
        <v>796</v>
      </c>
      <c r="J9" s="92">
        <v>203.4</v>
      </c>
      <c r="K9" s="92">
        <f t="shared" si="1"/>
        <v>999.4</v>
      </c>
    </row>
    <row r="10" spans="1:11" ht="32.25" customHeight="1">
      <c r="A10" s="190">
        <v>3</v>
      </c>
      <c r="B10" s="199" t="s">
        <v>283</v>
      </c>
      <c r="C10" s="188">
        <v>904</v>
      </c>
      <c r="D10" s="92">
        <v>178.3</v>
      </c>
      <c r="E10" s="92">
        <f t="shared" si="2"/>
        <v>1082.3</v>
      </c>
      <c r="F10" s="188">
        <v>904</v>
      </c>
      <c r="G10" s="92">
        <v>148.6</v>
      </c>
      <c r="H10" s="92">
        <f t="shared" si="0"/>
        <v>1052.5999999999999</v>
      </c>
      <c r="I10" s="188">
        <v>904</v>
      </c>
      <c r="J10" s="92">
        <v>148.6</v>
      </c>
      <c r="K10" s="92">
        <f t="shared" si="1"/>
        <v>1052.5999999999999</v>
      </c>
    </row>
    <row r="11" spans="1:11" ht="30.75" customHeight="1">
      <c r="A11" s="190">
        <v>4</v>
      </c>
      <c r="B11" s="199" t="s">
        <v>284</v>
      </c>
      <c r="C11" s="188">
        <v>1624</v>
      </c>
      <c r="D11" s="92">
        <v>173.8</v>
      </c>
      <c r="E11" s="92">
        <f t="shared" si="2"/>
        <v>1797.8</v>
      </c>
      <c r="F11" s="188">
        <v>1624</v>
      </c>
      <c r="G11" s="92">
        <v>144.80000000000001</v>
      </c>
      <c r="H11" s="92">
        <f t="shared" si="0"/>
        <v>1768.8</v>
      </c>
      <c r="I11" s="188">
        <v>1624</v>
      </c>
      <c r="J11" s="92">
        <v>144.80000000000001</v>
      </c>
      <c r="K11" s="92">
        <f t="shared" si="1"/>
        <v>1768.8</v>
      </c>
    </row>
    <row r="12" spans="1:11" ht="33" customHeight="1">
      <c r="A12" s="190">
        <v>5</v>
      </c>
      <c r="B12" s="199" t="s">
        <v>285</v>
      </c>
      <c r="C12" s="188">
        <v>0</v>
      </c>
      <c r="D12" s="92">
        <v>261.10000000000002</v>
      </c>
      <c r="E12" s="92">
        <f t="shared" si="2"/>
        <v>261.10000000000002</v>
      </c>
      <c r="F12" s="188">
        <v>0</v>
      </c>
      <c r="G12" s="92">
        <v>217.6</v>
      </c>
      <c r="H12" s="92">
        <f t="shared" si="0"/>
        <v>217.6</v>
      </c>
      <c r="I12" s="188">
        <v>0</v>
      </c>
      <c r="J12" s="92">
        <v>217.6</v>
      </c>
      <c r="K12" s="92">
        <f t="shared" si="1"/>
        <v>217.6</v>
      </c>
    </row>
    <row r="13" spans="1:11" ht="33" customHeight="1">
      <c r="A13" s="190">
        <v>6</v>
      </c>
      <c r="B13" s="199" t="s">
        <v>286</v>
      </c>
      <c r="C13" s="188">
        <v>200</v>
      </c>
      <c r="D13" s="92">
        <v>230</v>
      </c>
      <c r="E13" s="92">
        <f t="shared" si="2"/>
        <v>430</v>
      </c>
      <c r="F13" s="188">
        <v>200</v>
      </c>
      <c r="G13" s="92">
        <v>191.7</v>
      </c>
      <c r="H13" s="92">
        <f t="shared" si="0"/>
        <v>391.7</v>
      </c>
      <c r="I13" s="188">
        <v>200</v>
      </c>
      <c r="J13" s="92">
        <v>191.7</v>
      </c>
      <c r="K13" s="92">
        <f t="shared" si="1"/>
        <v>391.7</v>
      </c>
    </row>
    <row r="14" spans="1:11" ht="33.75" customHeight="1">
      <c r="A14" s="190">
        <v>7</v>
      </c>
      <c r="B14" s="199" t="s">
        <v>287</v>
      </c>
      <c r="C14" s="188">
        <v>1511</v>
      </c>
      <c r="D14" s="92">
        <v>186.8</v>
      </c>
      <c r="E14" s="92">
        <f t="shared" si="2"/>
        <v>1697.8</v>
      </c>
      <c r="F14" s="188">
        <v>1511</v>
      </c>
      <c r="G14" s="92">
        <v>155.69999999999999</v>
      </c>
      <c r="H14" s="92">
        <f t="shared" si="0"/>
        <v>1666.7</v>
      </c>
      <c r="I14" s="188">
        <v>1511</v>
      </c>
      <c r="J14" s="92">
        <v>155.69999999999999</v>
      </c>
      <c r="K14" s="92">
        <f t="shared" si="1"/>
        <v>1666.7</v>
      </c>
    </row>
    <row r="15" spans="1:11" ht="32.25" customHeight="1">
      <c r="A15" s="190">
        <v>8</v>
      </c>
      <c r="B15" s="199" t="s">
        <v>288</v>
      </c>
      <c r="C15" s="188">
        <v>1509</v>
      </c>
      <c r="D15" s="92">
        <v>131.30000000000001</v>
      </c>
      <c r="E15" s="92">
        <f t="shared" si="2"/>
        <v>1640.3</v>
      </c>
      <c r="F15" s="188">
        <v>1509</v>
      </c>
      <c r="G15" s="92">
        <v>109.4</v>
      </c>
      <c r="H15" s="92">
        <f t="shared" si="0"/>
        <v>1618.4</v>
      </c>
      <c r="I15" s="188">
        <v>1509</v>
      </c>
      <c r="J15" s="92">
        <v>109.4</v>
      </c>
      <c r="K15" s="92">
        <f t="shared" si="1"/>
        <v>1618.4</v>
      </c>
    </row>
    <row r="16" spans="1:11" ht="33.75" customHeight="1">
      <c r="A16" s="190">
        <v>9</v>
      </c>
      <c r="B16" s="200" t="s">
        <v>289</v>
      </c>
      <c r="C16" s="188">
        <v>1010</v>
      </c>
      <c r="D16" s="92">
        <v>7.6</v>
      </c>
      <c r="E16" s="92">
        <f t="shared" si="2"/>
        <v>1017.6</v>
      </c>
      <c r="F16" s="188">
        <v>1010</v>
      </c>
      <c r="G16" s="92">
        <v>6.3</v>
      </c>
      <c r="H16" s="92">
        <f t="shared" si="0"/>
        <v>1016.3</v>
      </c>
      <c r="I16" s="188">
        <v>1010</v>
      </c>
      <c r="J16" s="92">
        <v>6.3</v>
      </c>
      <c r="K16" s="92">
        <f t="shared" si="1"/>
        <v>1016.3</v>
      </c>
    </row>
    <row r="17" spans="1:11" ht="31.5" customHeight="1">
      <c r="A17" s="190">
        <v>10</v>
      </c>
      <c r="B17" s="200" t="s">
        <v>374</v>
      </c>
      <c r="C17" s="188">
        <v>803</v>
      </c>
      <c r="D17" s="92">
        <v>16.7</v>
      </c>
      <c r="E17" s="92">
        <f t="shared" si="2"/>
        <v>819.7</v>
      </c>
      <c r="F17" s="188">
        <v>803</v>
      </c>
      <c r="G17" s="92">
        <v>13.9</v>
      </c>
      <c r="H17" s="92">
        <f t="shared" si="0"/>
        <v>816.9</v>
      </c>
      <c r="I17" s="188">
        <v>803</v>
      </c>
      <c r="J17" s="92">
        <v>13.9</v>
      </c>
      <c r="K17" s="92">
        <f t="shared" si="1"/>
        <v>816.9</v>
      </c>
    </row>
    <row r="18" spans="1:11" ht="31.5" customHeight="1">
      <c r="A18" s="190">
        <v>11</v>
      </c>
      <c r="B18" s="200" t="s">
        <v>314</v>
      </c>
      <c r="C18" s="188">
        <v>5094</v>
      </c>
      <c r="D18" s="92">
        <v>353.3</v>
      </c>
      <c r="E18" s="92">
        <f t="shared" si="2"/>
        <v>5447.3</v>
      </c>
      <c r="F18" s="188">
        <v>5094</v>
      </c>
      <c r="G18" s="92">
        <v>294.39999999999998</v>
      </c>
      <c r="H18" s="92">
        <f t="shared" si="0"/>
        <v>5388.4</v>
      </c>
      <c r="I18" s="188">
        <v>5094</v>
      </c>
      <c r="J18" s="92">
        <v>294.39999999999998</v>
      </c>
      <c r="K18" s="92">
        <f t="shared" si="1"/>
        <v>5388.4</v>
      </c>
    </row>
    <row r="19" spans="1:11" ht="30.75" customHeight="1">
      <c r="A19" s="190">
        <v>12</v>
      </c>
      <c r="B19" s="200" t="s">
        <v>315</v>
      </c>
      <c r="C19" s="188">
        <v>1524</v>
      </c>
      <c r="D19" s="92">
        <v>52.9</v>
      </c>
      <c r="E19" s="92">
        <f t="shared" si="2"/>
        <v>1576.9</v>
      </c>
      <c r="F19" s="188">
        <v>1524</v>
      </c>
      <c r="G19" s="92">
        <v>44.1</v>
      </c>
      <c r="H19" s="92">
        <f t="shared" si="0"/>
        <v>1568.1</v>
      </c>
      <c r="I19" s="188">
        <v>1524</v>
      </c>
      <c r="J19" s="92">
        <v>44.1</v>
      </c>
      <c r="K19" s="92">
        <f t="shared" si="1"/>
        <v>1568.1</v>
      </c>
    </row>
    <row r="20" spans="1:11" ht="30.75" customHeight="1">
      <c r="A20" s="190">
        <v>13</v>
      </c>
      <c r="B20" s="200" t="s">
        <v>290</v>
      </c>
      <c r="C20" s="188">
        <v>1589</v>
      </c>
      <c r="D20" s="92">
        <v>65.8</v>
      </c>
      <c r="E20" s="92">
        <f t="shared" si="2"/>
        <v>1654.8</v>
      </c>
      <c r="F20" s="188">
        <v>1589</v>
      </c>
      <c r="G20" s="92">
        <v>54.8</v>
      </c>
      <c r="H20" s="92">
        <f t="shared" si="0"/>
        <v>1643.8</v>
      </c>
      <c r="I20" s="188">
        <v>1589</v>
      </c>
      <c r="J20" s="92">
        <v>54.8</v>
      </c>
      <c r="K20" s="92">
        <f t="shared" si="1"/>
        <v>1643.8</v>
      </c>
    </row>
    <row r="21" spans="1:11" ht="30.75" customHeight="1">
      <c r="A21" s="190">
        <v>14</v>
      </c>
      <c r="B21" s="200" t="s">
        <v>311</v>
      </c>
      <c r="C21" s="188">
        <v>0</v>
      </c>
      <c r="D21" s="92">
        <v>4.8</v>
      </c>
      <c r="E21" s="92">
        <f t="shared" si="2"/>
        <v>4.8</v>
      </c>
      <c r="F21" s="188">
        <v>0</v>
      </c>
      <c r="G21" s="92">
        <v>4</v>
      </c>
      <c r="H21" s="92">
        <f t="shared" si="0"/>
        <v>4</v>
      </c>
      <c r="I21" s="188">
        <v>0</v>
      </c>
      <c r="J21" s="92">
        <v>4</v>
      </c>
      <c r="K21" s="92">
        <f t="shared" si="1"/>
        <v>4</v>
      </c>
    </row>
    <row r="22" spans="1:11" ht="33.75" customHeight="1">
      <c r="A22" s="190">
        <v>15</v>
      </c>
      <c r="B22" s="200" t="s">
        <v>312</v>
      </c>
      <c r="C22" s="188">
        <v>406</v>
      </c>
      <c r="D22" s="92">
        <v>15</v>
      </c>
      <c r="E22" s="92">
        <f t="shared" si="2"/>
        <v>421</v>
      </c>
      <c r="F22" s="188">
        <v>406</v>
      </c>
      <c r="G22" s="92">
        <v>12.5</v>
      </c>
      <c r="H22" s="92">
        <f t="shared" si="0"/>
        <v>418.5</v>
      </c>
      <c r="I22" s="188">
        <v>406</v>
      </c>
      <c r="J22" s="92">
        <v>12.5</v>
      </c>
      <c r="K22" s="92">
        <f t="shared" si="1"/>
        <v>418.5</v>
      </c>
    </row>
    <row r="23" spans="1:11" ht="30.75" customHeight="1">
      <c r="A23" s="190">
        <v>16</v>
      </c>
      <c r="B23" s="200" t="s">
        <v>313</v>
      </c>
      <c r="C23" s="188">
        <v>827</v>
      </c>
      <c r="D23" s="92">
        <v>6.3</v>
      </c>
      <c r="E23" s="92">
        <f t="shared" si="2"/>
        <v>833.3</v>
      </c>
      <c r="F23" s="188">
        <v>827</v>
      </c>
      <c r="G23" s="92">
        <v>5.3</v>
      </c>
      <c r="H23" s="92">
        <f t="shared" si="0"/>
        <v>832.3</v>
      </c>
      <c r="I23" s="188">
        <v>827</v>
      </c>
      <c r="J23" s="92">
        <v>5.3</v>
      </c>
      <c r="K23" s="92">
        <f t="shared" si="1"/>
        <v>832.3</v>
      </c>
    </row>
    <row r="24" spans="1:11" ht="32.25" customHeight="1">
      <c r="A24" s="190">
        <v>17</v>
      </c>
      <c r="B24" s="200" t="s">
        <v>316</v>
      </c>
      <c r="C24" s="188">
        <v>1757</v>
      </c>
      <c r="D24" s="92">
        <v>225.8</v>
      </c>
      <c r="E24" s="92">
        <f t="shared" si="2"/>
        <v>1982.8</v>
      </c>
      <c r="F24" s="188">
        <v>1757</v>
      </c>
      <c r="G24" s="92">
        <v>188.2</v>
      </c>
      <c r="H24" s="92">
        <f t="shared" si="0"/>
        <v>1945.2</v>
      </c>
      <c r="I24" s="188">
        <v>1757</v>
      </c>
      <c r="J24" s="92">
        <v>188.2</v>
      </c>
      <c r="K24" s="92">
        <f t="shared" si="1"/>
        <v>1945.2</v>
      </c>
    </row>
    <row r="25" spans="1:11" ht="35.25" customHeight="1">
      <c r="A25" s="190">
        <v>18</v>
      </c>
      <c r="B25" s="200" t="s">
        <v>317</v>
      </c>
      <c r="C25" s="188">
        <v>8000</v>
      </c>
      <c r="D25" s="92">
        <v>3145</v>
      </c>
      <c r="E25" s="92">
        <f t="shared" si="2"/>
        <v>11145</v>
      </c>
      <c r="F25" s="188">
        <v>8000</v>
      </c>
      <c r="G25" s="92">
        <v>2620.8000000000002</v>
      </c>
      <c r="H25" s="92">
        <f t="shared" si="0"/>
        <v>10620.8</v>
      </c>
      <c r="I25" s="188">
        <v>8000</v>
      </c>
      <c r="J25" s="92">
        <v>2620.8000000000002</v>
      </c>
      <c r="K25" s="92">
        <f t="shared" si="1"/>
        <v>10620.8</v>
      </c>
    </row>
    <row r="26" spans="1:11" ht="25.5" customHeight="1">
      <c r="A26" s="374" t="s">
        <v>25</v>
      </c>
      <c r="B26" s="375"/>
      <c r="C26" s="192">
        <f>SUM(C8:C25)</f>
        <v>30000</v>
      </c>
      <c r="D26" s="193">
        <f>SUM(D8:D25)</f>
        <v>5624.1</v>
      </c>
      <c r="E26" s="193">
        <f t="shared" si="2"/>
        <v>35624.1</v>
      </c>
      <c r="F26" s="192">
        <f>SUM(F8:F25)</f>
        <v>30000</v>
      </c>
      <c r="G26" s="193">
        <f>SUM(G8:G25)</f>
        <v>4686.7</v>
      </c>
      <c r="H26" s="193">
        <f t="shared" si="0"/>
        <v>34686.699999999997</v>
      </c>
      <c r="I26" s="192">
        <f>SUM(I8:I25)</f>
        <v>30000</v>
      </c>
      <c r="J26" s="193">
        <f>SUM(J8:J25)</f>
        <v>4686.7</v>
      </c>
      <c r="K26" s="193">
        <f t="shared" si="1"/>
        <v>34686.699999999997</v>
      </c>
    </row>
  </sheetData>
  <mergeCells count="10">
    <mergeCell ref="I6:K6"/>
    <mergeCell ref="A2:K2"/>
    <mergeCell ref="D3:K3"/>
    <mergeCell ref="A4:K4"/>
    <mergeCell ref="C5:K5"/>
    <mergeCell ref="A26:B26"/>
    <mergeCell ref="C6:E6"/>
    <mergeCell ref="F6:H6"/>
    <mergeCell ref="A6:A7"/>
    <mergeCell ref="B6:B7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4" workbookViewId="0">
      <selection activeCell="H21" sqref="H21"/>
    </sheetView>
  </sheetViews>
  <sheetFormatPr defaultRowHeight="14.25"/>
  <cols>
    <col min="2" max="2" width="44.85546875" customWidth="1"/>
    <col min="3" max="4" width="14.7109375" style="10" customWidth="1"/>
    <col min="5" max="5" width="15.28515625" customWidth="1"/>
    <col min="6" max="6" width="8.42578125" hidden="1" customWidth="1"/>
  </cols>
  <sheetData>
    <row r="1" spans="1:6" ht="15">
      <c r="E1" s="239"/>
    </row>
    <row r="2" spans="1:6" ht="12.75">
      <c r="A2" s="393" t="s">
        <v>45</v>
      </c>
      <c r="B2" s="393"/>
      <c r="C2" s="393"/>
      <c r="D2" s="393"/>
      <c r="E2" s="392"/>
    </row>
    <row r="3" spans="1:6" ht="65.25" customHeight="1">
      <c r="A3" s="24"/>
      <c r="B3" s="157"/>
      <c r="C3" s="397" t="s">
        <v>1063</v>
      </c>
      <c r="D3" s="398"/>
      <c r="E3" s="398"/>
    </row>
    <row r="4" spans="1:6" ht="12.75">
      <c r="A4" s="26"/>
      <c r="B4" s="396"/>
      <c r="C4" s="396"/>
      <c r="D4" s="396"/>
      <c r="E4" s="396"/>
      <c r="F4" s="396"/>
    </row>
    <row r="5" spans="1:6" ht="65.25" customHeight="1">
      <c r="A5" s="391" t="s">
        <v>1067</v>
      </c>
      <c r="B5" s="391"/>
      <c r="C5" s="391"/>
      <c r="D5" s="391"/>
      <c r="E5" s="392"/>
    </row>
    <row r="6" spans="1:6">
      <c r="A6" s="9"/>
      <c r="B6" s="9"/>
      <c r="C6" s="394" t="s">
        <v>465</v>
      </c>
      <c r="D6" s="394"/>
      <c r="E6" s="395"/>
    </row>
    <row r="7" spans="1:6" ht="36.75" customHeight="1">
      <c r="A7" s="25" t="s">
        <v>280</v>
      </c>
      <c r="B7" s="25" t="s">
        <v>298</v>
      </c>
      <c r="C7" s="159" t="s">
        <v>949</v>
      </c>
      <c r="D7" s="159" t="s">
        <v>961</v>
      </c>
      <c r="E7" s="159" t="s">
        <v>984</v>
      </c>
    </row>
    <row r="8" spans="1:6" ht="20.100000000000001" customHeight="1">
      <c r="A8" s="4">
        <v>1</v>
      </c>
      <c r="B8" s="20" t="s">
        <v>281</v>
      </c>
      <c r="C8" s="78">
        <v>336</v>
      </c>
      <c r="D8" s="78">
        <v>346</v>
      </c>
      <c r="E8" s="78">
        <v>356</v>
      </c>
    </row>
    <row r="9" spans="1:6" ht="20.100000000000001" customHeight="1">
      <c r="A9" s="4">
        <v>2</v>
      </c>
      <c r="B9" s="20" t="s">
        <v>282</v>
      </c>
      <c r="C9" s="78">
        <v>125</v>
      </c>
      <c r="D9" s="78">
        <v>140</v>
      </c>
      <c r="E9" s="78">
        <v>145</v>
      </c>
    </row>
    <row r="10" spans="1:6" ht="20.100000000000001" customHeight="1">
      <c r="A10" s="4">
        <v>3</v>
      </c>
      <c r="B10" s="20" t="s">
        <v>283</v>
      </c>
      <c r="C10" s="78">
        <v>125</v>
      </c>
      <c r="D10" s="78">
        <v>140</v>
      </c>
      <c r="E10" s="78">
        <v>145</v>
      </c>
    </row>
    <row r="11" spans="1:6" ht="20.100000000000001" customHeight="1">
      <c r="A11" s="4">
        <v>4</v>
      </c>
      <c r="B11" s="20" t="s">
        <v>284</v>
      </c>
      <c r="C11" s="78">
        <v>125</v>
      </c>
      <c r="D11" s="78">
        <v>140</v>
      </c>
      <c r="E11" s="78">
        <v>145</v>
      </c>
    </row>
    <row r="12" spans="1:6" ht="20.100000000000001" customHeight="1">
      <c r="A12" s="4">
        <v>5</v>
      </c>
      <c r="B12" s="20" t="s">
        <v>285</v>
      </c>
      <c r="C12" s="78">
        <v>125</v>
      </c>
      <c r="D12" s="78">
        <v>140</v>
      </c>
      <c r="E12" s="78">
        <v>145</v>
      </c>
    </row>
    <row r="13" spans="1:6" ht="20.100000000000001" customHeight="1">
      <c r="A13" s="4">
        <v>6</v>
      </c>
      <c r="B13" s="20" t="s">
        <v>286</v>
      </c>
      <c r="C13" s="78">
        <v>125</v>
      </c>
      <c r="D13" s="78">
        <v>140</v>
      </c>
      <c r="E13" s="78">
        <v>145</v>
      </c>
    </row>
    <row r="14" spans="1:6" ht="20.100000000000001" customHeight="1">
      <c r="A14" s="4">
        <v>7</v>
      </c>
      <c r="B14" s="20" t="s">
        <v>287</v>
      </c>
      <c r="C14" s="78">
        <v>125</v>
      </c>
      <c r="D14" s="78">
        <v>140</v>
      </c>
      <c r="E14" s="78">
        <v>145</v>
      </c>
    </row>
    <row r="15" spans="1:6" ht="20.100000000000001" customHeight="1">
      <c r="A15" s="4">
        <v>8</v>
      </c>
      <c r="B15" s="20" t="s">
        <v>288</v>
      </c>
      <c r="C15" s="78">
        <v>124</v>
      </c>
      <c r="D15" s="78">
        <v>135</v>
      </c>
      <c r="E15" s="78">
        <v>145</v>
      </c>
    </row>
    <row r="16" spans="1:6" ht="20.100000000000001" customHeight="1">
      <c r="A16" s="4">
        <v>9</v>
      </c>
      <c r="B16" s="20" t="s">
        <v>289</v>
      </c>
      <c r="C16" s="78">
        <v>123</v>
      </c>
      <c r="D16" s="78">
        <v>135</v>
      </c>
      <c r="E16" s="78">
        <v>140</v>
      </c>
    </row>
    <row r="17" spans="1:5" ht="20.100000000000001" customHeight="1">
      <c r="A17" s="4">
        <v>10</v>
      </c>
      <c r="B17" s="20" t="s">
        <v>374</v>
      </c>
      <c r="C17" s="78">
        <v>123</v>
      </c>
      <c r="D17" s="78">
        <v>135</v>
      </c>
      <c r="E17" s="78">
        <v>140</v>
      </c>
    </row>
    <row r="18" spans="1:5" ht="20.100000000000001" customHeight="1">
      <c r="A18" s="4">
        <v>11</v>
      </c>
      <c r="B18" s="20" t="s">
        <v>314</v>
      </c>
      <c r="C18" s="78">
        <v>336</v>
      </c>
      <c r="D18" s="78">
        <v>346</v>
      </c>
      <c r="E18" s="78">
        <v>356</v>
      </c>
    </row>
    <row r="19" spans="1:5" ht="20.100000000000001" customHeight="1">
      <c r="A19" s="4">
        <v>12</v>
      </c>
      <c r="B19" s="20" t="s">
        <v>315</v>
      </c>
      <c r="C19" s="78">
        <v>125</v>
      </c>
      <c r="D19" s="78">
        <v>135</v>
      </c>
      <c r="E19" s="78">
        <v>140</v>
      </c>
    </row>
    <row r="20" spans="1:5" ht="20.100000000000001" customHeight="1">
      <c r="A20" s="4">
        <v>13</v>
      </c>
      <c r="B20" s="20" t="s">
        <v>290</v>
      </c>
      <c r="C20" s="78">
        <v>125</v>
      </c>
      <c r="D20" s="78">
        <v>135</v>
      </c>
      <c r="E20" s="78">
        <v>140</v>
      </c>
    </row>
    <row r="21" spans="1:5" ht="20.100000000000001" customHeight="1">
      <c r="A21" s="4">
        <v>14</v>
      </c>
      <c r="B21" s="20" t="s">
        <v>316</v>
      </c>
      <c r="C21" s="78">
        <v>125</v>
      </c>
      <c r="D21" s="78">
        <v>140</v>
      </c>
      <c r="E21" s="78">
        <v>145</v>
      </c>
    </row>
    <row r="22" spans="1:5" ht="20.100000000000001" customHeight="1">
      <c r="A22" s="4">
        <v>15</v>
      </c>
      <c r="B22" s="20" t="s">
        <v>317</v>
      </c>
      <c r="C22" s="78">
        <v>1576.1</v>
      </c>
      <c r="D22" s="78">
        <v>1769.1</v>
      </c>
      <c r="E22" s="78">
        <v>2063.1999999999998</v>
      </c>
    </row>
    <row r="23" spans="1:5" ht="20.100000000000001" customHeight="1">
      <c r="A23" s="389" t="s">
        <v>297</v>
      </c>
      <c r="B23" s="390"/>
      <c r="C23" s="271">
        <f t="shared" ref="C23:E23" si="0">SUM(C8:C22)</f>
        <v>3743.1</v>
      </c>
      <c r="D23" s="27">
        <f t="shared" si="0"/>
        <v>4116.1000000000004</v>
      </c>
      <c r="E23" s="27">
        <f t="shared" si="0"/>
        <v>4495.2</v>
      </c>
    </row>
    <row r="24" spans="1:5" ht="20.100000000000001" customHeight="1">
      <c r="A24" s="10"/>
      <c r="B24" s="10"/>
      <c r="E24" s="270"/>
    </row>
  </sheetData>
  <mergeCells count="6">
    <mergeCell ref="A23:B23"/>
    <mergeCell ref="A5:E5"/>
    <mergeCell ref="A2:E2"/>
    <mergeCell ref="C6:E6"/>
    <mergeCell ref="B4:F4"/>
    <mergeCell ref="C3:E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7"/>
  <sheetViews>
    <sheetView topLeftCell="A4" workbookViewId="0">
      <selection activeCell="G21" sqref="G21"/>
    </sheetView>
  </sheetViews>
  <sheetFormatPr defaultRowHeight="12.75"/>
  <cols>
    <col min="1" max="1" width="24.7109375" style="223" customWidth="1"/>
    <col min="2" max="2" width="43" style="223" customWidth="1"/>
    <col min="3" max="3" width="12.140625" style="296" customWidth="1"/>
    <col min="4" max="4" width="11.140625" style="286" customWidth="1"/>
    <col min="5" max="5" width="10.42578125" style="223" customWidth="1"/>
  </cols>
  <sheetData>
    <row r="1" spans="1:6">
      <c r="E1" s="240"/>
    </row>
    <row r="2" spans="1:6">
      <c r="A2" s="359" t="s">
        <v>969</v>
      </c>
      <c r="B2" s="359"/>
      <c r="C2" s="359"/>
      <c r="D2" s="359"/>
      <c r="E2" s="400"/>
    </row>
    <row r="3" spans="1:6" ht="42.75" customHeight="1">
      <c r="A3" s="273"/>
      <c r="B3" s="360" t="s">
        <v>963</v>
      </c>
      <c r="C3" s="360"/>
      <c r="D3" s="360"/>
      <c r="E3" s="399"/>
    </row>
    <row r="4" spans="1:6" ht="19.5" customHeight="1">
      <c r="B4" s="360"/>
      <c r="C4" s="360"/>
      <c r="D4" s="360"/>
      <c r="E4" s="360"/>
    </row>
    <row r="5" spans="1:6" ht="30" customHeight="1">
      <c r="A5" s="401" t="s">
        <v>1033</v>
      </c>
      <c r="B5" s="401"/>
      <c r="C5" s="401"/>
      <c r="D5" s="401"/>
      <c r="E5" s="362"/>
    </row>
    <row r="6" spans="1:6" ht="15.75">
      <c r="A6" s="226"/>
      <c r="C6" s="297"/>
      <c r="D6" s="288"/>
      <c r="E6" s="287" t="s">
        <v>340</v>
      </c>
    </row>
    <row r="7" spans="1:6" ht="92.25" customHeight="1">
      <c r="A7" s="283" t="s">
        <v>341</v>
      </c>
      <c r="B7" s="283" t="s">
        <v>342</v>
      </c>
      <c r="C7" s="298" t="s">
        <v>949</v>
      </c>
      <c r="D7" s="289" t="s">
        <v>961</v>
      </c>
      <c r="E7" s="289" t="s">
        <v>984</v>
      </c>
    </row>
    <row r="8" spans="1:6" ht="29.25" customHeight="1">
      <c r="A8" s="285"/>
      <c r="B8" s="290" t="s">
        <v>124</v>
      </c>
      <c r="C8" s="291">
        <f>C19</f>
        <v>20000</v>
      </c>
      <c r="D8" s="291">
        <f>D9+D14</f>
        <v>0</v>
      </c>
      <c r="E8" s="291">
        <f>E9+E14</f>
        <v>0</v>
      </c>
    </row>
    <row r="9" spans="1:6" ht="46.5" hidden="1" customHeight="1">
      <c r="A9" s="283" t="s">
        <v>218</v>
      </c>
      <c r="B9" s="290" t="s">
        <v>173</v>
      </c>
      <c r="C9" s="291"/>
      <c r="D9" s="291"/>
      <c r="E9" s="291"/>
    </row>
    <row r="10" spans="1:6" ht="31.5" hidden="1" customHeight="1">
      <c r="A10" s="285" t="s">
        <v>219</v>
      </c>
      <c r="B10" s="292" t="s">
        <v>343</v>
      </c>
      <c r="C10" s="293"/>
      <c r="D10" s="293"/>
      <c r="E10" s="293"/>
    </row>
    <row r="11" spans="1:6" ht="44.25" hidden="1" customHeight="1">
      <c r="A11" s="285" t="s">
        <v>220</v>
      </c>
      <c r="B11" s="292" t="s">
        <v>344</v>
      </c>
      <c r="C11" s="293"/>
      <c r="D11" s="293"/>
      <c r="E11" s="293"/>
    </row>
    <row r="12" spans="1:6" ht="38.25" hidden="1" customHeight="1">
      <c r="A12" s="285" t="s">
        <v>345</v>
      </c>
      <c r="B12" s="60" t="s">
        <v>346</v>
      </c>
      <c r="C12" s="293"/>
      <c r="D12" s="293"/>
      <c r="E12" s="293"/>
    </row>
    <row r="13" spans="1:6" ht="49.5" hidden="1" customHeight="1">
      <c r="A13" s="285" t="s">
        <v>347</v>
      </c>
      <c r="B13" s="60" t="s">
        <v>348</v>
      </c>
      <c r="C13" s="293"/>
      <c r="D13" s="293"/>
      <c r="E13" s="293"/>
    </row>
    <row r="14" spans="1:6" ht="40.5" hidden="1" customHeight="1">
      <c r="A14" s="283" t="s">
        <v>221</v>
      </c>
      <c r="B14" s="290" t="s">
        <v>349</v>
      </c>
      <c r="C14" s="291">
        <f>SUM(C16:C17)</f>
        <v>0</v>
      </c>
      <c r="D14" s="294">
        <f>SUM(D16:D17)</f>
        <v>0</v>
      </c>
      <c r="E14" s="294">
        <f>SUM(E16:E17)</f>
        <v>0</v>
      </c>
      <c r="F14" s="15"/>
    </row>
    <row r="15" spans="1:6" ht="57" hidden="1" customHeight="1">
      <c r="A15" s="285" t="s">
        <v>350</v>
      </c>
      <c r="B15" s="292" t="s">
        <v>351</v>
      </c>
      <c r="C15" s="293">
        <v>0</v>
      </c>
      <c r="D15" s="295">
        <v>0</v>
      </c>
      <c r="E15" s="295">
        <v>0</v>
      </c>
    </row>
    <row r="16" spans="1:6" ht="61.5" hidden="1" customHeight="1">
      <c r="A16" s="285" t="s">
        <v>352</v>
      </c>
      <c r="B16" s="60" t="s">
        <v>353</v>
      </c>
      <c r="C16" s="293">
        <v>0</v>
      </c>
      <c r="D16" s="295">
        <v>0</v>
      </c>
      <c r="E16" s="295">
        <v>0</v>
      </c>
    </row>
    <row r="17" spans="1:5" ht="51" hidden="1" customHeight="1">
      <c r="A17" s="285" t="s">
        <v>354</v>
      </c>
      <c r="B17" s="60" t="s">
        <v>361</v>
      </c>
      <c r="C17" s="293">
        <f>C18</f>
        <v>0</v>
      </c>
      <c r="D17" s="295">
        <f>D18</f>
        <v>0</v>
      </c>
      <c r="E17" s="295">
        <f>SUM(E18)</f>
        <v>0</v>
      </c>
    </row>
    <row r="18" spans="1:5" ht="59.25" hidden="1" customHeight="1">
      <c r="A18" s="285" t="s">
        <v>355</v>
      </c>
      <c r="B18" s="60" t="s">
        <v>356</v>
      </c>
      <c r="C18" s="293">
        <v>0</v>
      </c>
      <c r="D18" s="295">
        <v>0</v>
      </c>
      <c r="E18" s="295">
        <v>0</v>
      </c>
    </row>
    <row r="19" spans="1:5" ht="29.25" customHeight="1">
      <c r="A19" s="283" t="s">
        <v>1015</v>
      </c>
      <c r="B19" s="284" t="s">
        <v>1016</v>
      </c>
      <c r="C19" s="299">
        <f>C27+C23</f>
        <v>20000</v>
      </c>
      <c r="D19" s="291">
        <f t="shared" ref="D19:E19" si="0">D20+D25</f>
        <v>0</v>
      </c>
      <c r="E19" s="291">
        <f t="shared" si="0"/>
        <v>0</v>
      </c>
    </row>
    <row r="20" spans="1:5" ht="28.5" customHeight="1">
      <c r="A20" s="283" t="s">
        <v>1017</v>
      </c>
      <c r="B20" s="284" t="s">
        <v>1018</v>
      </c>
      <c r="C20" s="299">
        <f>C21</f>
        <v>-1250597.1000000001</v>
      </c>
      <c r="D20" s="291">
        <f t="shared" ref="D20:E20" si="1">D21+D26</f>
        <v>0</v>
      </c>
      <c r="E20" s="291">
        <f t="shared" si="1"/>
        <v>0</v>
      </c>
    </row>
    <row r="21" spans="1:5" ht="29.25" customHeight="1">
      <c r="A21" s="285" t="s">
        <v>1019</v>
      </c>
      <c r="B21" s="60" t="s">
        <v>1020</v>
      </c>
      <c r="C21" s="92">
        <f>C22</f>
        <v>-1250597.1000000001</v>
      </c>
      <c r="D21" s="291">
        <f t="shared" ref="D21:E21" si="2">D22+D27</f>
        <v>0</v>
      </c>
      <c r="E21" s="291">
        <f t="shared" si="2"/>
        <v>0</v>
      </c>
    </row>
    <row r="22" spans="1:5" ht="21" customHeight="1">
      <c r="A22" s="285" t="s">
        <v>1021</v>
      </c>
      <c r="B22" s="60" t="s">
        <v>1022</v>
      </c>
      <c r="C22" s="92">
        <f>C23</f>
        <v>-1250597.1000000001</v>
      </c>
      <c r="D22" s="291">
        <f t="shared" ref="D22:E22" si="3">D23+D28</f>
        <v>0</v>
      </c>
      <c r="E22" s="291">
        <f t="shared" si="3"/>
        <v>0</v>
      </c>
    </row>
    <row r="23" spans="1:5" ht="33" customHeight="1">
      <c r="A23" s="285" t="s">
        <v>1023</v>
      </c>
      <c r="B23" s="60" t="s">
        <v>1024</v>
      </c>
      <c r="C23" s="92">
        <v>-1250597.1000000001</v>
      </c>
      <c r="D23" s="291">
        <f t="shared" ref="D23:E23" si="4">D24+D29</f>
        <v>0</v>
      </c>
      <c r="E23" s="291">
        <f t="shared" si="4"/>
        <v>0</v>
      </c>
    </row>
    <row r="24" spans="1:5" ht="26.25" customHeight="1">
      <c r="A24" s="283" t="s">
        <v>1025</v>
      </c>
      <c r="B24" s="284" t="s">
        <v>1026</v>
      </c>
      <c r="C24" s="299">
        <f>C25</f>
        <v>1270597.1000000001</v>
      </c>
      <c r="D24" s="291">
        <f t="shared" ref="D24:E24" si="5">D25+D30</f>
        <v>0</v>
      </c>
      <c r="E24" s="291">
        <f t="shared" si="5"/>
        <v>0</v>
      </c>
    </row>
    <row r="25" spans="1:5" ht="27.75" customHeight="1">
      <c r="A25" s="285" t="s">
        <v>1027</v>
      </c>
      <c r="B25" s="60" t="s">
        <v>1028</v>
      </c>
      <c r="C25" s="92">
        <f>C26</f>
        <v>1270597.1000000001</v>
      </c>
      <c r="D25" s="291">
        <f t="shared" ref="D25:E25" si="6">D26+D31</f>
        <v>0</v>
      </c>
      <c r="E25" s="291">
        <f t="shared" si="6"/>
        <v>0</v>
      </c>
    </row>
    <row r="26" spans="1:5" ht="32.25" customHeight="1">
      <c r="A26" s="285" t="s">
        <v>1029</v>
      </c>
      <c r="B26" s="60" t="s">
        <v>1030</v>
      </c>
      <c r="C26" s="92">
        <f>C27</f>
        <v>1270597.1000000001</v>
      </c>
      <c r="D26" s="291">
        <f t="shared" ref="D26:E26" si="7">D27+D32</f>
        <v>0</v>
      </c>
      <c r="E26" s="291">
        <f t="shared" si="7"/>
        <v>0</v>
      </c>
    </row>
    <row r="27" spans="1:5" ht="32.25" customHeight="1">
      <c r="A27" s="285" t="s">
        <v>1031</v>
      </c>
      <c r="B27" s="60" t="s">
        <v>1032</v>
      </c>
      <c r="C27" s="92">
        <v>1270597.1000000001</v>
      </c>
      <c r="D27" s="291">
        <f t="shared" ref="D27:E27" si="8">D28+D33</f>
        <v>0</v>
      </c>
      <c r="E27" s="291">
        <f t="shared" si="8"/>
        <v>0</v>
      </c>
    </row>
  </sheetData>
  <mergeCells count="4">
    <mergeCell ref="B3:E3"/>
    <mergeCell ref="A2:E2"/>
    <mergeCell ref="A5:E5"/>
    <mergeCell ref="B4:E4"/>
  </mergeCells>
  <pageMargins left="0.59055118110236227" right="0.59055118110236227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B3" sqref="B3:E3"/>
    </sheetView>
  </sheetViews>
  <sheetFormatPr defaultRowHeight="12.75"/>
  <cols>
    <col min="1" max="1" width="8.140625" style="223" customWidth="1"/>
    <col min="2" max="2" width="59.140625" style="223" customWidth="1"/>
    <col min="3" max="5" width="14.42578125" style="222" customWidth="1"/>
    <col min="6" max="6" width="9.140625" style="223"/>
  </cols>
  <sheetData>
    <row r="1" spans="1:5">
      <c r="E1" s="240"/>
    </row>
    <row r="2" spans="1:5" ht="19.5" customHeight="1">
      <c r="A2" s="359" t="s">
        <v>970</v>
      </c>
      <c r="B2" s="359"/>
      <c r="C2" s="359"/>
      <c r="D2" s="359"/>
      <c r="E2" s="403"/>
    </row>
    <row r="3" spans="1:5" ht="48" customHeight="1">
      <c r="A3" s="224"/>
      <c r="B3" s="360" t="s">
        <v>1061</v>
      </c>
      <c r="C3" s="360"/>
      <c r="D3" s="360"/>
      <c r="E3" s="399"/>
    </row>
    <row r="4" spans="1:5" ht="15.75" customHeight="1">
      <c r="C4" s="402"/>
      <c r="D4" s="402"/>
      <c r="E4" s="402"/>
    </row>
    <row r="5" spans="1:5" ht="36" customHeight="1">
      <c r="A5" s="404" t="s">
        <v>1062</v>
      </c>
      <c r="B5" s="404"/>
      <c r="C5" s="405"/>
      <c r="D5" s="405"/>
      <c r="E5" s="405"/>
    </row>
    <row r="6" spans="1:5" ht="15.75">
      <c r="A6" s="226"/>
      <c r="C6" s="227"/>
      <c r="D6" s="227"/>
      <c r="E6" s="227" t="s">
        <v>465</v>
      </c>
    </row>
    <row r="7" spans="1:5" ht="27.75" customHeight="1">
      <c r="A7" s="406" t="s">
        <v>830</v>
      </c>
      <c r="B7" s="406" t="s">
        <v>263</v>
      </c>
      <c r="C7" s="407" t="s">
        <v>922</v>
      </c>
      <c r="D7" s="408" t="s">
        <v>949</v>
      </c>
      <c r="E7" s="407" t="s">
        <v>961</v>
      </c>
    </row>
    <row r="8" spans="1:5" ht="45.75" customHeight="1">
      <c r="A8" s="406"/>
      <c r="B8" s="406"/>
      <c r="C8" s="407"/>
      <c r="D8" s="409"/>
      <c r="E8" s="407"/>
    </row>
    <row r="9" spans="1:5" ht="45" customHeight="1">
      <c r="A9" s="228" t="s">
        <v>831</v>
      </c>
      <c r="B9" s="229" t="s">
        <v>125</v>
      </c>
      <c r="C9" s="234">
        <v>0</v>
      </c>
      <c r="D9" s="234">
        <v>0</v>
      </c>
      <c r="E9" s="234">
        <v>0</v>
      </c>
    </row>
    <row r="10" spans="1:5" ht="47.25" customHeight="1">
      <c r="A10" s="230" t="s">
        <v>832</v>
      </c>
      <c r="B10" s="231" t="s">
        <v>833</v>
      </c>
      <c r="C10" s="234">
        <v>0</v>
      </c>
      <c r="D10" s="234">
        <v>0</v>
      </c>
      <c r="E10" s="234">
        <v>0</v>
      </c>
    </row>
    <row r="11" spans="1:5" ht="60" customHeight="1">
      <c r="A11" s="230" t="s">
        <v>834</v>
      </c>
      <c r="B11" s="231" t="s">
        <v>835</v>
      </c>
      <c r="C11" s="234">
        <v>0</v>
      </c>
      <c r="D11" s="234">
        <v>0</v>
      </c>
      <c r="E11" s="234">
        <v>0</v>
      </c>
    </row>
    <row r="12" spans="1:5" ht="67.5" customHeight="1">
      <c r="A12" s="230" t="s">
        <v>836</v>
      </c>
      <c r="B12" s="231" t="s">
        <v>837</v>
      </c>
      <c r="C12" s="234">
        <v>0</v>
      </c>
      <c r="D12" s="234">
        <v>0</v>
      </c>
      <c r="E12" s="234">
        <v>0</v>
      </c>
    </row>
    <row r="13" spans="1:5" ht="24" customHeight="1">
      <c r="A13" s="232"/>
      <c r="B13" s="233" t="s">
        <v>838</v>
      </c>
      <c r="C13" s="235">
        <f>SUM(C10:C12)</f>
        <v>0</v>
      </c>
      <c r="D13" s="235">
        <f>SUM(D10:D12)</f>
        <v>0</v>
      </c>
      <c r="E13" s="235">
        <f>SUM(E10:E12)</f>
        <v>0</v>
      </c>
    </row>
    <row r="14" spans="1:5" ht="23.25" customHeight="1">
      <c r="A14" s="228" t="s">
        <v>839</v>
      </c>
      <c r="B14" s="229" t="s">
        <v>840</v>
      </c>
      <c r="C14" s="234"/>
      <c r="D14" s="234"/>
      <c r="E14" s="234"/>
    </row>
    <row r="15" spans="1:5" ht="63" customHeight="1">
      <c r="A15" s="230" t="s">
        <v>832</v>
      </c>
      <c r="B15" s="231" t="s">
        <v>841</v>
      </c>
      <c r="C15" s="234">
        <v>0</v>
      </c>
      <c r="D15" s="234">
        <v>0</v>
      </c>
      <c r="E15" s="234">
        <v>0</v>
      </c>
    </row>
    <row r="16" spans="1:5" ht="69.75" customHeight="1">
      <c r="A16" s="230" t="s">
        <v>834</v>
      </c>
      <c r="B16" s="231" t="s">
        <v>842</v>
      </c>
      <c r="C16" s="234">
        <v>0</v>
      </c>
      <c r="D16" s="234">
        <v>0</v>
      </c>
      <c r="E16" s="234">
        <v>0</v>
      </c>
    </row>
    <row r="17" spans="1:5" ht="73.5" customHeight="1">
      <c r="A17" s="230" t="s">
        <v>836</v>
      </c>
      <c r="B17" s="231" t="s">
        <v>843</v>
      </c>
      <c r="C17" s="234">
        <v>0</v>
      </c>
      <c r="D17" s="234">
        <v>0</v>
      </c>
      <c r="E17" s="234">
        <v>0</v>
      </c>
    </row>
    <row r="18" spans="1:5" ht="102" customHeight="1">
      <c r="A18" s="230" t="s">
        <v>844</v>
      </c>
      <c r="B18" s="231" t="s">
        <v>845</v>
      </c>
      <c r="C18" s="234">
        <v>0</v>
      </c>
      <c r="D18" s="234"/>
      <c r="E18" s="234">
        <v>0</v>
      </c>
    </row>
    <row r="19" spans="1:5" ht="33.75" customHeight="1">
      <c r="A19" s="230" t="s">
        <v>846</v>
      </c>
      <c r="B19" s="229" t="s">
        <v>838</v>
      </c>
      <c r="C19" s="235">
        <f>SUM(C15:C18)</f>
        <v>0</v>
      </c>
      <c r="D19" s="235">
        <f>SUM(D15:D18)</f>
        <v>0</v>
      </c>
      <c r="E19" s="235">
        <f>SUM(E15:E18)</f>
        <v>0</v>
      </c>
    </row>
    <row r="20" spans="1:5" ht="14.25">
      <c r="A20" s="225"/>
      <c r="B20" s="225"/>
      <c r="C20" s="236"/>
      <c r="D20" s="236"/>
      <c r="E20" s="236"/>
    </row>
    <row r="21" spans="1:5" ht="14.25">
      <c r="A21" s="225"/>
      <c r="B21" s="225"/>
      <c r="C21" s="236"/>
      <c r="D21" s="236"/>
      <c r="E21" s="236"/>
    </row>
    <row r="22" spans="1:5" ht="14.25">
      <c r="A22" s="225"/>
      <c r="B22" s="225"/>
      <c r="C22" s="236"/>
      <c r="D22" s="236"/>
      <c r="E22" s="236"/>
    </row>
    <row r="23" spans="1:5" ht="14.25">
      <c r="A23" s="225"/>
      <c r="B23" s="225"/>
      <c r="C23" s="236"/>
      <c r="D23" s="236"/>
      <c r="E23" s="236"/>
    </row>
    <row r="24" spans="1:5" ht="14.25">
      <c r="A24" s="225"/>
      <c r="B24" s="225"/>
      <c r="C24" s="236"/>
      <c r="D24" s="236"/>
      <c r="E24" s="236"/>
    </row>
    <row r="25" spans="1:5" ht="14.25">
      <c r="A25" s="225"/>
      <c r="B25" s="225"/>
      <c r="C25" s="236"/>
      <c r="D25" s="236"/>
      <c r="E25" s="236"/>
    </row>
    <row r="26" spans="1:5" ht="14.25">
      <c r="A26" s="225"/>
      <c r="B26" s="225"/>
      <c r="C26" s="236"/>
      <c r="D26" s="236"/>
      <c r="E26" s="236"/>
    </row>
    <row r="27" spans="1:5" ht="14.25">
      <c r="A27" s="225"/>
      <c r="B27" s="225"/>
      <c r="C27" s="236"/>
      <c r="D27" s="236"/>
      <c r="E27" s="236"/>
    </row>
    <row r="28" spans="1:5" ht="14.25">
      <c r="A28" s="225"/>
      <c r="B28" s="225"/>
      <c r="C28" s="236"/>
      <c r="D28" s="236"/>
      <c r="E28" s="236"/>
    </row>
    <row r="29" spans="1:5" ht="14.25">
      <c r="A29" s="225"/>
      <c r="B29" s="225"/>
      <c r="C29" s="236"/>
      <c r="D29" s="236"/>
      <c r="E29" s="236"/>
    </row>
    <row r="30" spans="1:5" ht="14.25">
      <c r="A30" s="225"/>
      <c r="B30" s="225"/>
      <c r="C30" s="236"/>
      <c r="D30" s="236"/>
      <c r="E30" s="236"/>
    </row>
    <row r="31" spans="1:5" ht="14.25">
      <c r="A31" s="225"/>
      <c r="B31" s="225"/>
      <c r="C31" s="236"/>
      <c r="D31" s="236"/>
      <c r="E31" s="236"/>
    </row>
    <row r="32" spans="1:5" ht="14.25">
      <c r="A32" s="225"/>
      <c r="B32" s="225"/>
      <c r="C32" s="236"/>
      <c r="D32" s="236"/>
      <c r="E32" s="236"/>
    </row>
    <row r="33" spans="1:5" ht="14.25">
      <c r="A33" s="225"/>
      <c r="B33" s="225"/>
      <c r="C33" s="236"/>
      <c r="D33" s="236"/>
      <c r="E33" s="236"/>
    </row>
    <row r="34" spans="1:5" ht="14.25">
      <c r="A34" s="225"/>
      <c r="B34" s="225"/>
      <c r="C34" s="236"/>
      <c r="D34" s="236"/>
      <c r="E34" s="236"/>
    </row>
  </sheetData>
  <mergeCells count="9">
    <mergeCell ref="C4:E4"/>
    <mergeCell ref="B3:E3"/>
    <mergeCell ref="A2:E2"/>
    <mergeCell ref="A5:E5"/>
    <mergeCell ref="A7:A8"/>
    <mergeCell ref="B7:B8"/>
    <mergeCell ref="C7:C8"/>
    <mergeCell ref="E7:E8"/>
    <mergeCell ref="D7:D8"/>
  </mergeCells>
  <pageMargins left="0.70866141732283472" right="0" top="0.74803149606299213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нормативы пр.1</vt:lpstr>
      <vt:lpstr>д.24-26</vt:lpstr>
      <vt:lpstr>вед24-26</vt:lpstr>
      <vt:lpstr>фун24-26</vt:lpstr>
      <vt:lpstr>пр24-26</vt:lpstr>
      <vt:lpstr>дот24-26</vt:lpstr>
      <vt:lpstr>вус24-26</vt:lpstr>
      <vt:lpstr>ист24-26</vt:lpstr>
      <vt:lpstr>заим24-26</vt:lpstr>
      <vt:lpstr>гара24-26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2023-11-15T11:50:03Z</cp:lastPrinted>
  <dcterms:created xsi:type="dcterms:W3CDTF">1996-10-14T23:33:28Z</dcterms:created>
  <dcterms:modified xsi:type="dcterms:W3CDTF">2023-11-15T14:18:45Z</dcterms:modified>
</cp:coreProperties>
</file>