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Override PartName="/xl/worksheets/sheet6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2120" windowHeight="9120" tabRatio="858" activeTab="1"/>
  </bookViews>
  <sheets>
    <sheet name="дох" sheetId="2" r:id="rId1"/>
    <sheet name="вед" sheetId="74" r:id="rId2"/>
    <sheet name="функ" sheetId="36" r:id="rId3"/>
    <sheet name="прогр" sheetId="41" r:id="rId4"/>
    <sheet name="источники" sheetId="75" r:id="rId5"/>
    <sheet name="иные" sheetId="30" r:id="rId6"/>
  </sheets>
  <calcPr calcId="124519"/>
</workbook>
</file>

<file path=xl/calcChain.xml><?xml version="1.0" encoding="utf-8"?>
<calcChain xmlns="http://schemas.openxmlformats.org/spreadsheetml/2006/main">
  <c r="I217" i="74"/>
  <c r="G260" i="36"/>
  <c r="H368" i="74"/>
  <c r="H373"/>
  <c r="D30" i="75"/>
  <c r="D26" l="1"/>
  <c r="D10" i="30"/>
  <c r="E8"/>
  <c r="E9"/>
  <c r="E7"/>
  <c r="G206" i="41"/>
  <c r="G238"/>
  <c r="G212" l="1"/>
  <c r="G221"/>
  <c r="G222"/>
  <c r="G252"/>
  <c r="H252"/>
  <c r="H265"/>
  <c r="H266"/>
  <c r="H267"/>
  <c r="G265"/>
  <c r="G207"/>
  <c r="G208"/>
  <c r="G201"/>
  <c r="G178"/>
  <c r="H178" s="1"/>
  <c r="H192"/>
  <c r="G192"/>
  <c r="F192"/>
  <c r="H194"/>
  <c r="G181"/>
  <c r="G190"/>
  <c r="H190" s="1"/>
  <c r="H191"/>
  <c r="G182"/>
  <c r="G183"/>
  <c r="G184"/>
  <c r="G188"/>
  <c r="G167"/>
  <c r="G168"/>
  <c r="G169"/>
  <c r="G170"/>
  <c r="G171"/>
  <c r="G164"/>
  <c r="G163" s="1"/>
  <c r="G162" s="1"/>
  <c r="F162"/>
  <c r="F164"/>
  <c r="H166"/>
  <c r="G140"/>
  <c r="G141"/>
  <c r="G142"/>
  <c r="G143"/>
  <c r="G144"/>
  <c r="G129"/>
  <c r="G130"/>
  <c r="G131"/>
  <c r="G102"/>
  <c r="G99" s="1"/>
  <c r="G100"/>
  <c r="G92"/>
  <c r="G93"/>
  <c r="G94"/>
  <c r="G53"/>
  <c r="G54"/>
  <c r="G55"/>
  <c r="G41"/>
  <c r="G39"/>
  <c r="G29"/>
  <c r="G12"/>
  <c r="H12"/>
  <c r="H13"/>
  <c r="H14"/>
  <c r="H15"/>
  <c r="H16"/>
  <c r="H17"/>
  <c r="H18"/>
  <c r="H19"/>
  <c r="H20"/>
  <c r="H21"/>
  <c r="H22"/>
  <c r="H23"/>
  <c r="H24"/>
  <c r="H25"/>
  <c r="H26"/>
  <c r="H27"/>
  <c r="H29"/>
  <c r="H30"/>
  <c r="H31"/>
  <c r="H32"/>
  <c r="H33"/>
  <c r="H34"/>
  <c r="H35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7"/>
  <c r="H71"/>
  <c r="H75"/>
  <c r="H79"/>
  <c r="H83"/>
  <c r="H89"/>
  <c r="H90"/>
  <c r="H92"/>
  <c r="H93"/>
  <c r="H94"/>
  <c r="H95"/>
  <c r="H96"/>
  <c r="H97"/>
  <c r="H100"/>
  <c r="H101"/>
  <c r="H102"/>
  <c r="H103"/>
  <c r="H104"/>
  <c r="H105"/>
  <c r="H106"/>
  <c r="H107"/>
  <c r="H108"/>
  <c r="H109"/>
  <c r="H110"/>
  <c r="H111"/>
  <c r="H112"/>
  <c r="H113"/>
  <c r="H119"/>
  <c r="H120"/>
  <c r="H124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5"/>
  <c r="H167"/>
  <c r="H168"/>
  <c r="H169"/>
  <c r="H170"/>
  <c r="H171"/>
  <c r="H172"/>
  <c r="H173"/>
  <c r="H174"/>
  <c r="H175"/>
  <c r="H176"/>
  <c r="H177"/>
  <c r="H179"/>
  <c r="H180"/>
  <c r="H181"/>
  <c r="H182"/>
  <c r="H183"/>
  <c r="H184"/>
  <c r="H185"/>
  <c r="H186"/>
  <c r="H187"/>
  <c r="H188"/>
  <c r="H189"/>
  <c r="H193"/>
  <c r="H195"/>
  <c r="H196"/>
  <c r="H197"/>
  <c r="H198"/>
  <c r="H199"/>
  <c r="H200"/>
  <c r="H201"/>
  <c r="H202"/>
  <c r="H203"/>
  <c r="H204"/>
  <c r="H205"/>
  <c r="H206"/>
  <c r="H207"/>
  <c r="H208"/>
  <c r="H209"/>
  <c r="H210"/>
  <c r="H213"/>
  <c r="H214"/>
  <c r="H215"/>
  <c r="H216"/>
  <c r="H217"/>
  <c r="H218"/>
  <c r="H219"/>
  <c r="H220"/>
  <c r="H221"/>
  <c r="H222"/>
  <c r="H223"/>
  <c r="H226"/>
  <c r="H228"/>
  <c r="H230"/>
  <c r="H233"/>
  <c r="H235"/>
  <c r="H237"/>
  <c r="H240"/>
  <c r="H243"/>
  <c r="H245"/>
  <c r="H247"/>
  <c r="H249"/>
  <c r="H250"/>
  <c r="H251"/>
  <c r="H255"/>
  <c r="H256"/>
  <c r="H257"/>
  <c r="H258"/>
  <c r="H259"/>
  <c r="H261"/>
  <c r="H262"/>
  <c r="H264"/>
  <c r="F265"/>
  <c r="F263"/>
  <c r="H263" s="1"/>
  <c r="F261"/>
  <c r="F260"/>
  <c r="H260" s="1"/>
  <c r="F258"/>
  <c r="F256"/>
  <c r="F255" s="1"/>
  <c r="F254" s="1"/>
  <c r="F253" s="1"/>
  <c r="F252" s="1"/>
  <c r="F250"/>
  <c r="F248"/>
  <c r="H248" s="1"/>
  <c r="F246"/>
  <c r="H246" s="1"/>
  <c r="F244"/>
  <c r="H244" s="1"/>
  <c r="F242"/>
  <c r="H242" s="1"/>
  <c r="F241"/>
  <c r="H241" s="1"/>
  <c r="F239"/>
  <c r="H239" s="1"/>
  <c r="F236"/>
  <c r="H236" s="1"/>
  <c r="F234"/>
  <c r="H234" s="1"/>
  <c r="F232"/>
  <c r="F231" s="1"/>
  <c r="H231" s="1"/>
  <c r="F229"/>
  <c r="H229" s="1"/>
  <c r="F227"/>
  <c r="H227" s="1"/>
  <c r="F225"/>
  <c r="F224" s="1"/>
  <c r="H224" s="1"/>
  <c r="F222"/>
  <c r="F221" s="1"/>
  <c r="F219"/>
  <c r="F217"/>
  <c r="F216"/>
  <c r="F214"/>
  <c r="F213"/>
  <c r="F208"/>
  <c r="F207"/>
  <c r="F206" s="1"/>
  <c r="F202"/>
  <c r="F201" s="1"/>
  <c r="F199"/>
  <c r="F198" s="1"/>
  <c r="F197" s="1"/>
  <c r="F188"/>
  <c r="F186"/>
  <c r="F184"/>
  <c r="F183"/>
  <c r="F182"/>
  <c r="F181"/>
  <c r="F179"/>
  <c r="F178"/>
  <c r="F175"/>
  <c r="F174"/>
  <c r="F173" s="1"/>
  <c r="F171"/>
  <c r="F170" s="1"/>
  <c r="F169"/>
  <c r="F168" s="1"/>
  <c r="F167" s="1"/>
  <c r="H164"/>
  <c r="F163"/>
  <c r="F161"/>
  <c r="F160" s="1"/>
  <c r="F158"/>
  <c r="F157" s="1"/>
  <c r="F154"/>
  <c r="F151"/>
  <c r="F150"/>
  <c r="F149" s="1"/>
  <c r="F148" s="1"/>
  <c r="F147" s="1"/>
  <c r="F144"/>
  <c r="F143" s="1"/>
  <c r="F142" s="1"/>
  <c r="F141" s="1"/>
  <c r="F140" s="1"/>
  <c r="F138"/>
  <c r="F136"/>
  <c r="F134"/>
  <c r="F133"/>
  <c r="F131"/>
  <c r="F130"/>
  <c r="F129" s="1"/>
  <c r="F127"/>
  <c r="F126" s="1"/>
  <c r="H126" s="1"/>
  <c r="F123"/>
  <c r="H123" s="1"/>
  <c r="F121"/>
  <c r="H121" s="1"/>
  <c r="F118"/>
  <c r="F117" s="1"/>
  <c r="H117" s="1"/>
  <c r="F116"/>
  <c r="F115" s="1"/>
  <c r="H115" s="1"/>
  <c r="F111"/>
  <c r="F109"/>
  <c r="F108" s="1"/>
  <c r="F107" s="1"/>
  <c r="F102"/>
  <c r="F100"/>
  <c r="F99" s="1"/>
  <c r="F98" s="1"/>
  <c r="F96"/>
  <c r="F94"/>
  <c r="F93" s="1"/>
  <c r="F92" s="1"/>
  <c r="F88"/>
  <c r="F87" s="1"/>
  <c r="F86" s="1"/>
  <c r="H86" s="1"/>
  <c r="F82"/>
  <c r="H82" s="1"/>
  <c r="F81"/>
  <c r="F80" s="1"/>
  <c r="H80" s="1"/>
  <c r="F78"/>
  <c r="F77" s="1"/>
  <c r="F76" s="1"/>
  <c r="H76" s="1"/>
  <c r="F74"/>
  <c r="H74" s="1"/>
  <c r="F70"/>
  <c r="F69" s="1"/>
  <c r="F68" s="1"/>
  <c r="H68" s="1"/>
  <c r="F66"/>
  <c r="H66" s="1"/>
  <c r="F65"/>
  <c r="H65" s="1"/>
  <c r="F62"/>
  <c r="F60"/>
  <c r="F59" s="1"/>
  <c r="F55"/>
  <c r="F54" s="1"/>
  <c r="F53" s="1"/>
  <c r="F49"/>
  <c r="F48"/>
  <c r="F47"/>
  <c r="F41"/>
  <c r="F38" s="1"/>
  <c r="F37" s="1"/>
  <c r="F36" s="1"/>
  <c r="F39"/>
  <c r="F32"/>
  <c r="F31"/>
  <c r="F30" s="1"/>
  <c r="F29" s="1"/>
  <c r="F26"/>
  <c r="F25" s="1"/>
  <c r="F23"/>
  <c r="F19"/>
  <c r="F17"/>
  <c r="F16" s="1"/>
  <c r="F14"/>
  <c r="F13" s="1"/>
  <c r="F12" s="1"/>
  <c r="C10" i="30"/>
  <c r="E10" s="1"/>
  <c r="E32" i="75"/>
  <c r="E31" s="1"/>
  <c r="E30" s="1"/>
  <c r="E29" s="1"/>
  <c r="D31"/>
  <c r="C31"/>
  <c r="D29"/>
  <c r="E27"/>
  <c r="E26" s="1"/>
  <c r="E25" s="1"/>
  <c r="D27"/>
  <c r="D25"/>
  <c r="C24"/>
  <c r="C22"/>
  <c r="E19"/>
  <c r="D19"/>
  <c r="C19"/>
  <c r="C15"/>
  <c r="C14"/>
  <c r="C13" s="1"/>
  <c r="H225" i="41" l="1"/>
  <c r="H232"/>
  <c r="H118"/>
  <c r="H116"/>
  <c r="F91"/>
  <c r="F114"/>
  <c r="H114" s="1"/>
  <c r="F122"/>
  <c r="H122" s="1"/>
  <c r="F125"/>
  <c r="H125" s="1"/>
  <c r="H127"/>
  <c r="F73"/>
  <c r="H88"/>
  <c r="H78"/>
  <c r="H70"/>
  <c r="H87"/>
  <c r="H81"/>
  <c r="H77"/>
  <c r="H69"/>
  <c r="H254"/>
  <c r="H253"/>
  <c r="G161"/>
  <c r="G160" s="1"/>
  <c r="H160" s="1"/>
  <c r="H162"/>
  <c r="H163"/>
  <c r="H161"/>
  <c r="G98"/>
  <c r="H98" s="1"/>
  <c r="H99"/>
  <c r="G91"/>
  <c r="H91" s="1"/>
  <c r="G211"/>
  <c r="G11" s="1"/>
  <c r="G38"/>
  <c r="H38" s="1"/>
  <c r="H39"/>
  <c r="G37"/>
  <c r="F85"/>
  <c r="H85" s="1"/>
  <c r="F84"/>
  <c r="H84" s="1"/>
  <c r="F28"/>
  <c r="F212"/>
  <c r="H212" s="1"/>
  <c r="F238"/>
  <c r="H238" s="1"/>
  <c r="D24" i="75"/>
  <c r="E24" s="1"/>
  <c r="E13" s="1"/>
  <c r="D13"/>
  <c r="F72" i="41" l="1"/>
  <c r="H73"/>
  <c r="G36"/>
  <c r="H37"/>
  <c r="F269" i="36"/>
  <c r="G269"/>
  <c r="E269"/>
  <c r="G186"/>
  <c r="F150"/>
  <c r="G150"/>
  <c r="F173"/>
  <c r="G173"/>
  <c r="F178"/>
  <c r="G178"/>
  <c r="E173"/>
  <c r="F184"/>
  <c r="E184"/>
  <c r="H72" i="41" l="1"/>
  <c r="F211"/>
  <c r="H36"/>
  <c r="G28"/>
  <c r="H28" s="1"/>
  <c r="F185" i="36"/>
  <c r="G185"/>
  <c r="F186"/>
  <c r="F163"/>
  <c r="G163"/>
  <c r="G131"/>
  <c r="G109" s="1"/>
  <c r="F131"/>
  <c r="F109" s="1"/>
  <c r="F13"/>
  <c r="G13"/>
  <c r="F29"/>
  <c r="G29"/>
  <c r="F30"/>
  <c r="G30"/>
  <c r="F359"/>
  <c r="G359"/>
  <c r="H372"/>
  <c r="H373"/>
  <c r="H374"/>
  <c r="F372"/>
  <c r="G372"/>
  <c r="E372"/>
  <c r="G191"/>
  <c r="G192"/>
  <c r="G193"/>
  <c r="G194"/>
  <c r="F195"/>
  <c r="F194" s="1"/>
  <c r="F193" s="1"/>
  <c r="F192" s="1"/>
  <c r="F191" s="1"/>
  <c r="G195"/>
  <c r="F295"/>
  <c r="F289" s="1"/>
  <c r="G295"/>
  <c r="G289" s="1"/>
  <c r="F296"/>
  <c r="G296"/>
  <c r="F297"/>
  <c r="G297"/>
  <c r="F298"/>
  <c r="G298"/>
  <c r="F277"/>
  <c r="G277"/>
  <c r="F278"/>
  <c r="G278"/>
  <c r="F276"/>
  <c r="G276"/>
  <c r="F274"/>
  <c r="G274"/>
  <c r="F268"/>
  <c r="G268"/>
  <c r="F264"/>
  <c r="G264"/>
  <c r="F263"/>
  <c r="G263"/>
  <c r="F258"/>
  <c r="G258"/>
  <c r="F256"/>
  <c r="G256"/>
  <c r="F255"/>
  <c r="G255"/>
  <c r="F254"/>
  <c r="G254"/>
  <c r="F253"/>
  <c r="F252" s="1"/>
  <c r="F251" s="1"/>
  <c r="G253"/>
  <c r="G252" s="1"/>
  <c r="G251" s="1"/>
  <c r="F237"/>
  <c r="G237"/>
  <c r="F236"/>
  <c r="G236"/>
  <c r="F235"/>
  <c r="G235"/>
  <c r="F234"/>
  <c r="G234"/>
  <c r="F226"/>
  <c r="F225" s="1"/>
  <c r="F217" s="1"/>
  <c r="G226"/>
  <c r="G225" s="1"/>
  <c r="F218"/>
  <c r="G218"/>
  <c r="F208"/>
  <c r="G208"/>
  <c r="F205"/>
  <c r="G205"/>
  <c r="F204"/>
  <c r="G204"/>
  <c r="F203"/>
  <c r="G203"/>
  <c r="G232"/>
  <c r="H232" s="1"/>
  <c r="H233"/>
  <c r="F215"/>
  <c r="G215"/>
  <c r="H251" i="74"/>
  <c r="H138" i="36"/>
  <c r="G137"/>
  <c r="G136" s="1"/>
  <c r="G132" s="1"/>
  <c r="F132"/>
  <c r="E137"/>
  <c r="H137" s="1"/>
  <c r="F181"/>
  <c r="G184"/>
  <c r="E186"/>
  <c r="H189"/>
  <c r="F188"/>
  <c r="H188" s="1"/>
  <c r="F166"/>
  <c r="F165" s="1"/>
  <c r="F164" s="1"/>
  <c r="G166"/>
  <c r="G165" s="1"/>
  <c r="G164" s="1"/>
  <c r="F179"/>
  <c r="G179"/>
  <c r="F162"/>
  <c r="G162"/>
  <c r="F123"/>
  <c r="F122" s="1"/>
  <c r="F121" s="1"/>
  <c r="F120" s="1"/>
  <c r="G123"/>
  <c r="G122" s="1"/>
  <c r="G121" s="1"/>
  <c r="G120" s="1"/>
  <c r="F39"/>
  <c r="F36" s="1"/>
  <c r="G39"/>
  <c r="G36" s="1"/>
  <c r="H18"/>
  <c r="H20"/>
  <c r="H25"/>
  <c r="H27"/>
  <c r="H28"/>
  <c r="H33"/>
  <c r="H34"/>
  <c r="H35"/>
  <c r="H38"/>
  <c r="H40"/>
  <c r="H41"/>
  <c r="H42"/>
  <c r="H44"/>
  <c r="H49"/>
  <c r="H51"/>
  <c r="H52"/>
  <c r="H56"/>
  <c r="H58"/>
  <c r="H62"/>
  <c r="H64"/>
  <c r="H65"/>
  <c r="H66"/>
  <c r="H68"/>
  <c r="H69"/>
  <c r="H74"/>
  <c r="H75"/>
  <c r="H80"/>
  <c r="H83"/>
  <c r="H89"/>
  <c r="H90"/>
  <c r="H91"/>
  <c r="H96"/>
  <c r="H100"/>
  <c r="H104"/>
  <c r="H108"/>
  <c r="H111"/>
  <c r="H116"/>
  <c r="H118"/>
  <c r="H119"/>
  <c r="H124"/>
  <c r="H126"/>
  <c r="H127"/>
  <c r="H130"/>
  <c r="H135"/>
  <c r="H142"/>
  <c r="H146"/>
  <c r="H149"/>
  <c r="H154"/>
  <c r="H158"/>
  <c r="H161"/>
  <c r="H167"/>
  <c r="H168"/>
  <c r="H170"/>
  <c r="H172"/>
  <c r="H176"/>
  <c r="H177"/>
  <c r="H180"/>
  <c r="H182"/>
  <c r="H183"/>
  <c r="H187"/>
  <c r="H196"/>
  <c r="H197"/>
  <c r="H199"/>
  <c r="H200"/>
  <c r="H201"/>
  <c r="H206"/>
  <c r="H207"/>
  <c r="H209"/>
  <c r="H210"/>
  <c r="H211"/>
  <c r="H212"/>
  <c r="H213"/>
  <c r="H214"/>
  <c r="H216"/>
  <c r="H222"/>
  <c r="H223"/>
  <c r="H224"/>
  <c r="H228"/>
  <c r="H230"/>
  <c r="H231"/>
  <c r="H238"/>
  <c r="H243"/>
  <c r="H244"/>
  <c r="H248"/>
  <c r="H250"/>
  <c r="H257"/>
  <c r="H259"/>
  <c r="H261"/>
  <c r="H262"/>
  <c r="H265"/>
  <c r="H266"/>
  <c r="H267"/>
  <c r="H269"/>
  <c r="H270"/>
  <c r="H272"/>
  <c r="H273"/>
  <c r="H275"/>
  <c r="H279"/>
  <c r="H283"/>
  <c r="H285"/>
  <c r="H287"/>
  <c r="H288"/>
  <c r="H294"/>
  <c r="H299"/>
  <c r="H301"/>
  <c r="H306"/>
  <c r="H311"/>
  <c r="H315"/>
  <c r="H321"/>
  <c r="H326"/>
  <c r="H328"/>
  <c r="H329"/>
  <c r="H330"/>
  <c r="H331"/>
  <c r="H333"/>
  <c r="H339"/>
  <c r="H341"/>
  <c r="H343"/>
  <c r="H344"/>
  <c r="H346"/>
  <c r="H352"/>
  <c r="H358"/>
  <c r="H364"/>
  <c r="H366"/>
  <c r="H369"/>
  <c r="H371"/>
  <c r="E370"/>
  <c r="H370" s="1"/>
  <c r="E368"/>
  <c r="H368" s="1"/>
  <c r="E367"/>
  <c r="H367" s="1"/>
  <c r="E365"/>
  <c r="H365" s="1"/>
  <c r="E363"/>
  <c r="E362" s="1"/>
  <c r="E361" s="1"/>
  <c r="H361" s="1"/>
  <c r="E357"/>
  <c r="H357" s="1"/>
  <c r="E356"/>
  <c r="E355" s="1"/>
  <c r="H355" s="1"/>
  <c r="E354"/>
  <c r="H354" s="1"/>
  <c r="E353"/>
  <c r="H353" s="1"/>
  <c r="E351"/>
  <c r="H351" s="1"/>
  <c r="E350"/>
  <c r="E349" s="1"/>
  <c r="H349" s="1"/>
  <c r="E345"/>
  <c r="H345" s="1"/>
  <c r="E342"/>
  <c r="H342" s="1"/>
  <c r="E340"/>
  <c r="H340" s="1"/>
  <c r="E338"/>
  <c r="H338" s="1"/>
  <c r="E332"/>
  <c r="H332" s="1"/>
  <c r="E327"/>
  <c r="H327" s="1"/>
  <c r="E325"/>
  <c r="H325" s="1"/>
  <c r="E320"/>
  <c r="E319" s="1"/>
  <c r="H319" s="1"/>
  <c r="E314"/>
  <c r="H314" s="1"/>
  <c r="E310"/>
  <c r="E309" s="1"/>
  <c r="E308" s="1"/>
  <c r="E307" s="1"/>
  <c r="H307" s="1"/>
  <c r="E305"/>
  <c r="E304" s="1"/>
  <c r="H304" s="1"/>
  <c r="E303"/>
  <c r="E302" s="1"/>
  <c r="H302" s="1"/>
  <c r="E300"/>
  <c r="H300" s="1"/>
  <c r="E298"/>
  <c r="H298" s="1"/>
  <c r="E293"/>
  <c r="H293" s="1"/>
  <c r="E286"/>
  <c r="H286" s="1"/>
  <c r="E284"/>
  <c r="H284" s="1"/>
  <c r="E282"/>
  <c r="H282" s="1"/>
  <c r="E278"/>
  <c r="E277" s="1"/>
  <c r="H277" s="1"/>
  <c r="E274"/>
  <c r="H274" s="1"/>
  <c r="E271"/>
  <c r="E268" s="1"/>
  <c r="H268" s="1"/>
  <c r="E264"/>
  <c r="E263" s="1"/>
  <c r="H263" s="1"/>
  <c r="E260"/>
  <c r="E258" s="1"/>
  <c r="E256"/>
  <c r="H256" s="1"/>
  <c r="E249"/>
  <c r="H249" s="1"/>
  <c r="E247"/>
  <c r="H247" s="1"/>
  <c r="E242"/>
  <c r="E241" s="1"/>
  <c r="H241" s="1"/>
  <c r="E237"/>
  <c r="H237" s="1"/>
  <c r="E235"/>
  <c r="E234" s="1"/>
  <c r="H234" s="1"/>
  <c r="E229"/>
  <c r="H229" s="1"/>
  <c r="E227"/>
  <c r="H227" s="1"/>
  <c r="E221"/>
  <c r="E220" s="1"/>
  <c r="E219" s="1"/>
  <c r="E218" s="1"/>
  <c r="E215"/>
  <c r="H215" s="1"/>
  <c r="E208"/>
  <c r="H208" s="1"/>
  <c r="E205"/>
  <c r="H205" s="1"/>
  <c r="E198"/>
  <c r="H198" s="1"/>
  <c r="E195"/>
  <c r="H195" s="1"/>
  <c r="H186"/>
  <c r="E185"/>
  <c r="E181"/>
  <c r="H181" s="1"/>
  <c r="E179"/>
  <c r="H179" s="1"/>
  <c r="E175"/>
  <c r="H175" s="1"/>
  <c r="E171"/>
  <c r="H171" s="1"/>
  <c r="E169"/>
  <c r="H169" s="1"/>
  <c r="E166"/>
  <c r="E160"/>
  <c r="H160" s="1"/>
  <c r="E157"/>
  <c r="H157" s="1"/>
  <c r="E153"/>
  <c r="E152" s="1"/>
  <c r="H152" s="1"/>
  <c r="E148"/>
  <c r="E147" s="1"/>
  <c r="H147" s="1"/>
  <c r="E145"/>
  <c r="H145" s="1"/>
  <c r="E141"/>
  <c r="H141" s="1"/>
  <c r="E134"/>
  <c r="H134" s="1"/>
  <c r="E129"/>
  <c r="H129" s="1"/>
  <c r="E125"/>
  <c r="H125" s="1"/>
  <c r="E123"/>
  <c r="E122" s="1"/>
  <c r="E121" s="1"/>
  <c r="E117"/>
  <c r="H117" s="1"/>
  <c r="E115"/>
  <c r="H115" s="1"/>
  <c r="E110"/>
  <c r="H110" s="1"/>
  <c r="E107"/>
  <c r="H107" s="1"/>
  <c r="E103"/>
  <c r="E102" s="1"/>
  <c r="H102" s="1"/>
  <c r="E99"/>
  <c r="H99" s="1"/>
  <c r="E95"/>
  <c r="E94" s="1"/>
  <c r="H94" s="1"/>
  <c r="E88"/>
  <c r="H88" s="1"/>
  <c r="E82"/>
  <c r="H82" s="1"/>
  <c r="E79"/>
  <c r="H79" s="1"/>
  <c r="E73"/>
  <c r="E72" s="1"/>
  <c r="H72" s="1"/>
  <c r="E67"/>
  <c r="H67" s="1"/>
  <c r="E63"/>
  <c r="H63" s="1"/>
  <c r="E61"/>
  <c r="H61" s="1"/>
  <c r="E57"/>
  <c r="H57" s="1"/>
  <c r="E55"/>
  <c r="H55" s="1"/>
  <c r="E54"/>
  <c r="H54" s="1"/>
  <c r="E50"/>
  <c r="H50" s="1"/>
  <c r="E48"/>
  <c r="H48" s="1"/>
  <c r="E43"/>
  <c r="H43" s="1"/>
  <c r="E39"/>
  <c r="E37"/>
  <c r="H37" s="1"/>
  <c r="E32"/>
  <c r="H32" s="1"/>
  <c r="E26"/>
  <c r="H26" s="1"/>
  <c r="E24"/>
  <c r="H24" s="1"/>
  <c r="E19"/>
  <c r="H19" s="1"/>
  <c r="E17"/>
  <c r="F190" i="74"/>
  <c r="F207"/>
  <c r="F203" s="1"/>
  <c r="G231"/>
  <c r="G217" s="1"/>
  <c r="I240"/>
  <c r="G240"/>
  <c r="H252"/>
  <c r="I255"/>
  <c r="H254"/>
  <c r="I254" s="1"/>
  <c r="G245"/>
  <c r="G247"/>
  <c r="I248"/>
  <c r="I249"/>
  <c r="D64" i="2"/>
  <c r="I215" i="74"/>
  <c r="I216"/>
  <c r="I206"/>
  <c r="H163"/>
  <c r="I164"/>
  <c r="F11" i="41" l="1"/>
  <c r="H11" s="1"/>
  <c r="H211"/>
  <c r="E136" i="36"/>
  <c r="H136" s="1"/>
  <c r="G202"/>
  <c r="G190" s="1"/>
  <c r="E16"/>
  <c r="H16" s="1"/>
  <c r="E23"/>
  <c r="E22" s="1"/>
  <c r="H22" s="1"/>
  <c r="E105"/>
  <c r="H105" s="1"/>
  <c r="E143"/>
  <c r="H143" s="1"/>
  <c r="E204"/>
  <c r="E203" s="1"/>
  <c r="E202" s="1"/>
  <c r="E236"/>
  <c r="H236" s="1"/>
  <c r="F202"/>
  <c r="F190" s="1"/>
  <c r="G217"/>
  <c r="E144"/>
  <c r="H144" s="1"/>
  <c r="E156"/>
  <c r="E155" s="1"/>
  <c r="H155" s="1"/>
  <c r="E159"/>
  <c r="H159" s="1"/>
  <c r="E165"/>
  <c r="E164" s="1"/>
  <c r="E163" s="1"/>
  <c r="E162" s="1"/>
  <c r="H162" s="1"/>
  <c r="E194"/>
  <c r="E193" s="1"/>
  <c r="E192" s="1"/>
  <c r="E191" s="1"/>
  <c r="H191" s="1"/>
  <c r="E246"/>
  <c r="H246" s="1"/>
  <c r="E255"/>
  <c r="H255" s="1"/>
  <c r="E128"/>
  <c r="H128" s="1"/>
  <c r="E324"/>
  <c r="H324" s="1"/>
  <c r="E337"/>
  <c r="H337" s="1"/>
  <c r="E132"/>
  <c r="H132" s="1"/>
  <c r="E120"/>
  <c r="H120" s="1"/>
  <c r="E47"/>
  <c r="E46" s="1"/>
  <c r="H46" s="1"/>
  <c r="E78"/>
  <c r="H78" s="1"/>
  <c r="E81"/>
  <c r="H81" s="1"/>
  <c r="E86"/>
  <c r="H86" s="1"/>
  <c r="E93"/>
  <c r="H93" s="1"/>
  <c r="E97"/>
  <c r="H97" s="1"/>
  <c r="E106"/>
  <c r="H106" s="1"/>
  <c r="H184"/>
  <c r="E226"/>
  <c r="E225" s="1"/>
  <c r="H225" s="1"/>
  <c r="G12"/>
  <c r="E21"/>
  <c r="H21" s="1"/>
  <c r="E31"/>
  <c r="E36"/>
  <c r="E53"/>
  <c r="H53" s="1"/>
  <c r="E60"/>
  <c r="E77"/>
  <c r="E87"/>
  <c r="H87" s="1"/>
  <c r="E98"/>
  <c r="H98" s="1"/>
  <c r="E101"/>
  <c r="H101" s="1"/>
  <c r="E114"/>
  <c r="E133"/>
  <c r="H133" s="1"/>
  <c r="E140"/>
  <c r="E174"/>
  <c r="E178"/>
  <c r="E217"/>
  <c r="E240"/>
  <c r="H240" s="1"/>
  <c r="E245"/>
  <c r="E281"/>
  <c r="E292"/>
  <c r="E297"/>
  <c r="E313"/>
  <c r="E318"/>
  <c r="E323"/>
  <c r="E336"/>
  <c r="E348"/>
  <c r="H363"/>
  <c r="H309"/>
  <c r="H305"/>
  <c r="H303"/>
  <c r="H271"/>
  <c r="H235"/>
  <c r="H221"/>
  <c r="H219"/>
  <c r="H203"/>
  <c r="H193"/>
  <c r="H185"/>
  <c r="H165"/>
  <c r="H163"/>
  <c r="H153"/>
  <c r="H148"/>
  <c r="H123"/>
  <c r="H121"/>
  <c r="H103"/>
  <c r="H95"/>
  <c r="H73"/>
  <c r="H47"/>
  <c r="H23"/>
  <c r="H17"/>
  <c r="H362"/>
  <c r="H356"/>
  <c r="H350"/>
  <c r="H320"/>
  <c r="H310"/>
  <c r="H308"/>
  <c r="H278"/>
  <c r="H264"/>
  <c r="H260"/>
  <c r="H258"/>
  <c r="H242"/>
  <c r="H226"/>
  <c r="H220"/>
  <c r="H218"/>
  <c r="H204"/>
  <c r="H194"/>
  <c r="H192"/>
  <c r="H166"/>
  <c r="H164"/>
  <c r="H156"/>
  <c r="H122"/>
  <c r="H36"/>
  <c r="H39"/>
  <c r="E14"/>
  <c r="H14" s="1"/>
  <c r="E15"/>
  <c r="H15" s="1"/>
  <c r="E70"/>
  <c r="H70" s="1"/>
  <c r="E71"/>
  <c r="H71" s="1"/>
  <c r="E151"/>
  <c r="E150" s="1"/>
  <c r="E359"/>
  <c r="H359" s="1"/>
  <c r="E360"/>
  <c r="H360" s="1"/>
  <c r="E254"/>
  <c r="G246" i="74"/>
  <c r="I194"/>
  <c r="I199"/>
  <c r="I200"/>
  <c r="I202"/>
  <c r="I213"/>
  <c r="I214"/>
  <c r="G212"/>
  <c r="G211" s="1"/>
  <c r="G13"/>
  <c r="G150"/>
  <c r="G120" s="1"/>
  <c r="H150"/>
  <c r="G151"/>
  <c r="H151"/>
  <c r="I372"/>
  <c r="I374"/>
  <c r="I375"/>
  <c r="I376"/>
  <c r="I377"/>
  <c r="I380"/>
  <c r="I381"/>
  <c r="I382"/>
  <c r="I283"/>
  <c r="I284"/>
  <c r="G300"/>
  <c r="G297" s="1"/>
  <c r="G295" s="1"/>
  <c r="E85" i="36" l="1"/>
  <c r="H85" s="1"/>
  <c r="F12"/>
  <c r="H202"/>
  <c r="H217"/>
  <c r="E45"/>
  <c r="H45" s="1"/>
  <c r="H151"/>
  <c r="E347"/>
  <c r="H347" s="1"/>
  <c r="H348"/>
  <c r="E322"/>
  <c r="H322" s="1"/>
  <c r="H323"/>
  <c r="E312"/>
  <c r="H312" s="1"/>
  <c r="H313"/>
  <c r="E291"/>
  <c r="H292"/>
  <c r="E239"/>
  <c r="H245"/>
  <c r="H173"/>
  <c r="H174"/>
  <c r="E59"/>
  <c r="H59" s="1"/>
  <c r="H60"/>
  <c r="E30"/>
  <c r="H31"/>
  <c r="E92"/>
  <c r="H92" s="1"/>
  <c r="E253"/>
  <c r="H254"/>
  <c r="H336"/>
  <c r="E335"/>
  <c r="E317"/>
  <c r="H318"/>
  <c r="E296"/>
  <c r="H297"/>
  <c r="E280"/>
  <c r="H281"/>
  <c r="E139"/>
  <c r="E131" s="1"/>
  <c r="H140"/>
  <c r="E113"/>
  <c r="H114"/>
  <c r="E76"/>
  <c r="H76" s="1"/>
  <c r="H77"/>
  <c r="H178"/>
  <c r="G205" i="74"/>
  <c r="G204" s="1"/>
  <c r="G203" s="1"/>
  <c r="G190" s="1"/>
  <c r="G369"/>
  <c r="G368" s="1"/>
  <c r="G367" s="1"/>
  <c r="G366" s="1"/>
  <c r="G365" s="1"/>
  <c r="G355" s="1"/>
  <c r="I370"/>
  <c r="I296"/>
  <c r="I298"/>
  <c r="I299"/>
  <c r="I301"/>
  <c r="I302"/>
  <c r="I303"/>
  <c r="I328"/>
  <c r="G292"/>
  <c r="I293"/>
  <c r="I294"/>
  <c r="G282"/>
  <c r="G281" s="1"/>
  <c r="G280" s="1"/>
  <c r="G279" s="1"/>
  <c r="G278" s="1"/>
  <c r="D68" i="2"/>
  <c r="H339" i="74"/>
  <c r="H338" s="1"/>
  <c r="H337" s="1"/>
  <c r="H336" s="1"/>
  <c r="H335" s="1"/>
  <c r="H297"/>
  <c r="H295" s="1"/>
  <c r="H291" s="1"/>
  <c r="H290" s="1"/>
  <c r="H289" s="1"/>
  <c r="H277" s="1"/>
  <c r="H276" s="1"/>
  <c r="H38"/>
  <c r="H35" s="1"/>
  <c r="H31" s="1"/>
  <c r="H30" s="1"/>
  <c r="H14" s="1"/>
  <c r="H13" s="1"/>
  <c r="H384"/>
  <c r="H383" s="1"/>
  <c r="H371"/>
  <c r="H250"/>
  <c r="H230"/>
  <c r="H242"/>
  <c r="H241" s="1"/>
  <c r="H240" s="1"/>
  <c r="H258"/>
  <c r="H257" s="1"/>
  <c r="H256" s="1"/>
  <c r="I260"/>
  <c r="H268"/>
  <c r="H267" s="1"/>
  <c r="H266" s="1"/>
  <c r="H265" s="1"/>
  <c r="H221"/>
  <c r="H220" s="1"/>
  <c r="H219" s="1"/>
  <c r="H218" s="1"/>
  <c r="H198"/>
  <c r="H197" s="1"/>
  <c r="H196" s="1"/>
  <c r="H195" s="1"/>
  <c r="H205"/>
  <c r="H204" s="1"/>
  <c r="H203" s="1"/>
  <c r="H166"/>
  <c r="H181"/>
  <c r="H120"/>
  <c r="C91" i="2"/>
  <c r="E84" i="36" l="1"/>
  <c r="H84" s="1"/>
  <c r="E112"/>
  <c r="H113"/>
  <c r="H139"/>
  <c r="H131"/>
  <c r="H280"/>
  <c r="E276"/>
  <c r="H276" s="1"/>
  <c r="H296"/>
  <c r="E295"/>
  <c r="E316"/>
  <c r="H316" s="1"/>
  <c r="H317"/>
  <c r="E252"/>
  <c r="H253"/>
  <c r="E29"/>
  <c r="H30"/>
  <c r="H239"/>
  <c r="E190"/>
  <c r="H190" s="1"/>
  <c r="E290"/>
  <c r="H290" s="1"/>
  <c r="H291"/>
  <c r="H150"/>
  <c r="E334"/>
  <c r="H334" s="1"/>
  <c r="H335"/>
  <c r="H367" i="74"/>
  <c r="H366" s="1"/>
  <c r="H365" s="1"/>
  <c r="H355" s="1"/>
  <c r="G291"/>
  <c r="G290" s="1"/>
  <c r="G289" s="1"/>
  <c r="G277" s="1"/>
  <c r="G276" s="1"/>
  <c r="G12" s="1"/>
  <c r="D91" i="2"/>
  <c r="E93"/>
  <c r="H29" i="36" l="1"/>
  <c r="E13"/>
  <c r="E251"/>
  <c r="H251" s="1"/>
  <c r="H252"/>
  <c r="H112"/>
  <c r="E109"/>
  <c r="H109" s="1"/>
  <c r="E289"/>
  <c r="H289" s="1"/>
  <c r="H295"/>
  <c r="H212" i="74"/>
  <c r="H229"/>
  <c r="H228" s="1"/>
  <c r="H232"/>
  <c r="H231" s="1"/>
  <c r="I19"/>
  <c r="I21"/>
  <c r="I26"/>
  <c r="I28"/>
  <c r="I29"/>
  <c r="I34"/>
  <c r="I37"/>
  <c r="I39"/>
  <c r="I40"/>
  <c r="I41"/>
  <c r="I43"/>
  <c r="I44"/>
  <c r="I49"/>
  <c r="I51"/>
  <c r="I55"/>
  <c r="I57"/>
  <c r="I58"/>
  <c r="I59"/>
  <c r="I61"/>
  <c r="I62"/>
  <c r="I67"/>
  <c r="I68"/>
  <c r="I73"/>
  <c r="I77"/>
  <c r="I81"/>
  <c r="I85"/>
  <c r="I87"/>
  <c r="I88"/>
  <c r="I93"/>
  <c r="I97"/>
  <c r="I100"/>
  <c r="I105"/>
  <c r="I110"/>
  <c r="I111"/>
  <c r="I113"/>
  <c r="I114"/>
  <c r="I115"/>
  <c r="I116"/>
  <c r="I117"/>
  <c r="I119"/>
  <c r="I126"/>
  <c r="I128"/>
  <c r="I129"/>
  <c r="I134"/>
  <c r="I137"/>
  <c r="I143"/>
  <c r="I149"/>
  <c r="I155"/>
  <c r="I157"/>
  <c r="I160"/>
  <c r="I162"/>
  <c r="I163"/>
  <c r="I165"/>
  <c r="I172"/>
  <c r="I174"/>
  <c r="I175"/>
  <c r="I180"/>
  <c r="I187"/>
  <c r="I188"/>
  <c r="I189"/>
  <c r="I209"/>
  <c r="I210"/>
  <c r="I222"/>
  <c r="I224"/>
  <c r="I226"/>
  <c r="I230"/>
  <c r="I235"/>
  <c r="I239"/>
  <c r="I243"/>
  <c r="I244"/>
  <c r="I253"/>
  <c r="I259"/>
  <c r="I263"/>
  <c r="I264"/>
  <c r="I269"/>
  <c r="I271"/>
  <c r="I275"/>
  <c r="I286"/>
  <c r="I287"/>
  <c r="I288"/>
  <c r="I308"/>
  <c r="I310"/>
  <c r="I315"/>
  <c r="I316"/>
  <c r="I320"/>
  <c r="I322"/>
  <c r="I334"/>
  <c r="I340"/>
  <c r="I346"/>
  <c r="I348"/>
  <c r="I352"/>
  <c r="I353"/>
  <c r="I354"/>
  <c r="I362"/>
  <c r="I363"/>
  <c r="I364"/>
  <c r="I385"/>
  <c r="I387"/>
  <c r="I388"/>
  <c r="I392"/>
  <c r="I396"/>
  <c r="I398"/>
  <c r="I399"/>
  <c r="D65" i="2"/>
  <c r="D81"/>
  <c r="E88"/>
  <c r="D79"/>
  <c r="E94"/>
  <c r="E85"/>
  <c r="E83"/>
  <c r="E82"/>
  <c r="E67"/>
  <c r="E14"/>
  <c r="E15"/>
  <c r="E17"/>
  <c r="E18"/>
  <c r="E19"/>
  <c r="E20"/>
  <c r="E24"/>
  <c r="E26"/>
  <c r="E28"/>
  <c r="E30"/>
  <c r="E31"/>
  <c r="E34"/>
  <c r="E36"/>
  <c r="E37"/>
  <c r="E39"/>
  <c r="E40"/>
  <c r="E41"/>
  <c r="E42"/>
  <c r="E43"/>
  <c r="E46"/>
  <c r="E47"/>
  <c r="E48"/>
  <c r="E49"/>
  <c r="E51"/>
  <c r="E53"/>
  <c r="E54"/>
  <c r="E55"/>
  <c r="E56"/>
  <c r="E57"/>
  <c r="E59"/>
  <c r="E60"/>
  <c r="E61"/>
  <c r="E62"/>
  <c r="E63"/>
  <c r="E66"/>
  <c r="E69"/>
  <c r="E70"/>
  <c r="E71"/>
  <c r="E72"/>
  <c r="E73"/>
  <c r="E74"/>
  <c r="E75"/>
  <c r="E76"/>
  <c r="E77"/>
  <c r="E80"/>
  <c r="E84"/>
  <c r="E86"/>
  <c r="E87"/>
  <c r="E89"/>
  <c r="E90"/>
  <c r="E92"/>
  <c r="E95"/>
  <c r="F112" i="74"/>
  <c r="I112" s="1"/>
  <c r="F109"/>
  <c r="I109" s="1"/>
  <c r="E12" i="36" l="1"/>
  <c r="H12" s="1"/>
  <c r="H13"/>
  <c r="H211" i="74"/>
  <c r="H190" s="1"/>
  <c r="H227"/>
  <c r="H217"/>
  <c r="D96" i="2"/>
  <c r="F50" i="74"/>
  <c r="I50" s="1"/>
  <c r="H12" l="1"/>
  <c r="F33"/>
  <c r="F32" l="1"/>
  <c r="I33"/>
  <c r="I32" l="1"/>
  <c r="F307"/>
  <c r="I307" s="1"/>
  <c r="F212" l="1"/>
  <c r="F300"/>
  <c r="I300" s="1"/>
  <c r="F297" l="1"/>
  <c r="F295" s="1"/>
  <c r="I295" s="1"/>
  <c r="I212"/>
  <c r="F211"/>
  <c r="I211" s="1"/>
  <c r="F373"/>
  <c r="I373" s="1"/>
  <c r="I297" l="1"/>
  <c r="F292"/>
  <c r="F282"/>
  <c r="I282" s="1"/>
  <c r="F234"/>
  <c r="F223"/>
  <c r="I223" s="1"/>
  <c r="F225"/>
  <c r="I225" s="1"/>
  <c r="F291" l="1"/>
  <c r="I291" s="1"/>
  <c r="I292"/>
  <c r="F233"/>
  <c r="I233" s="1"/>
  <c r="I234"/>
  <c r="F242"/>
  <c r="F205"/>
  <c r="F127"/>
  <c r="I127" s="1"/>
  <c r="F125"/>
  <c r="I125" s="1"/>
  <c r="F397"/>
  <c r="I397" s="1"/>
  <c r="F395"/>
  <c r="I395" s="1"/>
  <c r="F391"/>
  <c r="F386"/>
  <c r="I386" s="1"/>
  <c r="F384"/>
  <c r="I384" s="1"/>
  <c r="F379"/>
  <c r="F371"/>
  <c r="I371" s="1"/>
  <c r="F369"/>
  <c r="F361"/>
  <c r="F351"/>
  <c r="F347"/>
  <c r="I347" s="1"/>
  <c r="F345"/>
  <c r="I345" s="1"/>
  <c r="F339"/>
  <c r="F333"/>
  <c r="F327"/>
  <c r="F321"/>
  <c r="I321" s="1"/>
  <c r="F319"/>
  <c r="I319" s="1"/>
  <c r="F314"/>
  <c r="F309"/>
  <c r="I309" s="1"/>
  <c r="F290"/>
  <c r="F285"/>
  <c r="I285" s="1"/>
  <c r="F274"/>
  <c r="F270"/>
  <c r="I270" s="1"/>
  <c r="F268"/>
  <c r="F262"/>
  <c r="F258"/>
  <c r="F252"/>
  <c r="F250" s="1"/>
  <c r="I250" s="1"/>
  <c r="F247"/>
  <c r="I247" s="1"/>
  <c r="F245"/>
  <c r="I245" s="1"/>
  <c r="F238"/>
  <c r="F229"/>
  <c r="F221"/>
  <c r="F208"/>
  <c r="F201"/>
  <c r="I201" s="1"/>
  <c r="F198"/>
  <c r="I198" s="1"/>
  <c r="F193"/>
  <c r="F186"/>
  <c r="F179"/>
  <c r="F173"/>
  <c r="I173" s="1"/>
  <c r="F171"/>
  <c r="F161"/>
  <c r="I161" s="1"/>
  <c r="F159"/>
  <c r="F156"/>
  <c r="I156" s="1"/>
  <c r="F154"/>
  <c r="I154" s="1"/>
  <c r="F148"/>
  <c r="F142"/>
  <c r="F136"/>
  <c r="I136" s="1"/>
  <c r="F133"/>
  <c r="I133" s="1"/>
  <c r="F118"/>
  <c r="I118" s="1"/>
  <c r="F108"/>
  <c r="I108" s="1"/>
  <c r="F104"/>
  <c r="F99"/>
  <c r="F96"/>
  <c r="F92"/>
  <c r="F84"/>
  <c r="F80"/>
  <c r="F76"/>
  <c r="F72"/>
  <c r="F66"/>
  <c r="F60"/>
  <c r="I60" s="1"/>
  <c r="F56"/>
  <c r="I56" s="1"/>
  <c r="F54"/>
  <c r="I54" s="1"/>
  <c r="F48"/>
  <c r="F42"/>
  <c r="I42" s="1"/>
  <c r="F38"/>
  <c r="I38" s="1"/>
  <c r="F36"/>
  <c r="I36" s="1"/>
  <c r="F35"/>
  <c r="F27"/>
  <c r="I27" s="1"/>
  <c r="F25"/>
  <c r="F20"/>
  <c r="I20" s="1"/>
  <c r="F18"/>
  <c r="F24" l="1"/>
  <c r="I25"/>
  <c r="I35"/>
  <c r="F31"/>
  <c r="I31" s="1"/>
  <c r="F158"/>
  <c r="I158" s="1"/>
  <c r="I159"/>
  <c r="F192"/>
  <c r="I193"/>
  <c r="F220"/>
  <c r="I221"/>
  <c r="F237"/>
  <c r="I238"/>
  <c r="F246"/>
  <c r="I246" s="1"/>
  <c r="F251"/>
  <c r="I251" s="1"/>
  <c r="I252"/>
  <c r="F261"/>
  <c r="I261" s="1"/>
  <c r="I262"/>
  <c r="F360"/>
  <c r="I361"/>
  <c r="F241"/>
  <c r="I241" s="1"/>
  <c r="I242"/>
  <c r="F132"/>
  <c r="F135"/>
  <c r="I135" s="1"/>
  <c r="F17"/>
  <c r="I17" s="1"/>
  <c r="I18"/>
  <c r="F147"/>
  <c r="I148"/>
  <c r="I207"/>
  <c r="I208"/>
  <c r="F228"/>
  <c r="I229"/>
  <c r="F256"/>
  <c r="I256" s="1"/>
  <c r="I258"/>
  <c r="F267"/>
  <c r="I268"/>
  <c r="F272"/>
  <c r="I272" s="1"/>
  <c r="I274"/>
  <c r="F289"/>
  <c r="I289" s="1"/>
  <c r="I290"/>
  <c r="F368"/>
  <c r="I368" s="1"/>
  <c r="I369"/>
  <c r="F378"/>
  <c r="I378" s="1"/>
  <c r="I379"/>
  <c r="F204"/>
  <c r="I204" s="1"/>
  <c r="I205"/>
  <c r="F338"/>
  <c r="I338" s="1"/>
  <c r="I339"/>
  <c r="F185"/>
  <c r="I185" s="1"/>
  <c r="I186"/>
  <c r="F170"/>
  <c r="I171"/>
  <c r="F178"/>
  <c r="I179"/>
  <c r="F131"/>
  <c r="I132"/>
  <c r="F141"/>
  <c r="I141" s="1"/>
  <c r="I142"/>
  <c r="F71"/>
  <c r="I72"/>
  <c r="F79"/>
  <c r="I80"/>
  <c r="F91"/>
  <c r="I91" s="1"/>
  <c r="I92"/>
  <c r="F98"/>
  <c r="I98" s="1"/>
  <c r="I99"/>
  <c r="F47"/>
  <c r="I48"/>
  <c r="F65"/>
  <c r="I66"/>
  <c r="F75"/>
  <c r="I76"/>
  <c r="F83"/>
  <c r="I84"/>
  <c r="F95"/>
  <c r="I95" s="1"/>
  <c r="I96"/>
  <c r="F103"/>
  <c r="I104"/>
  <c r="F390"/>
  <c r="I390" s="1"/>
  <c r="I391"/>
  <c r="F350"/>
  <c r="I351"/>
  <c r="F326"/>
  <c r="I327"/>
  <c r="F313"/>
  <c r="I313" s="1"/>
  <c r="I314"/>
  <c r="F332"/>
  <c r="I333"/>
  <c r="F240"/>
  <c r="F90"/>
  <c r="I203"/>
  <c r="F107"/>
  <c r="F281"/>
  <c r="F94"/>
  <c r="I94" s="1"/>
  <c r="F30"/>
  <c r="F53"/>
  <c r="F337"/>
  <c r="F273"/>
  <c r="I273" s="1"/>
  <c r="F394"/>
  <c r="F124"/>
  <c r="F257"/>
  <c r="I257" s="1"/>
  <c r="F306"/>
  <c r="F145"/>
  <c r="F153"/>
  <c r="F318"/>
  <c r="F383"/>
  <c r="F312"/>
  <c r="I312" s="1"/>
  <c r="F197"/>
  <c r="F184"/>
  <c r="F140"/>
  <c r="I140" s="1"/>
  <c r="F139"/>
  <c r="F86"/>
  <c r="I86" s="1"/>
  <c r="F63"/>
  <c r="I63" s="1"/>
  <c r="F16"/>
  <c r="I16" s="1"/>
  <c r="F15"/>
  <c r="I15" s="1"/>
  <c r="C68" i="2"/>
  <c r="E91"/>
  <c r="C58"/>
  <c r="E58" s="1"/>
  <c r="F196" i="74" l="1"/>
  <c r="I197"/>
  <c r="F266"/>
  <c r="I267"/>
  <c r="F227"/>
  <c r="I227" s="1"/>
  <c r="I228"/>
  <c r="F146"/>
  <c r="I146" s="1"/>
  <c r="I147"/>
  <c r="F359"/>
  <c r="I360"/>
  <c r="F236"/>
  <c r="I237"/>
  <c r="F219"/>
  <c r="I220"/>
  <c r="F191"/>
  <c r="I191" s="1"/>
  <c r="I192"/>
  <c r="F23"/>
  <c r="I24"/>
  <c r="F144"/>
  <c r="I144" s="1"/>
  <c r="I145"/>
  <c r="F367"/>
  <c r="I383"/>
  <c r="F152"/>
  <c r="I152" s="1"/>
  <c r="I153"/>
  <c r="F280"/>
  <c r="I281"/>
  <c r="F336"/>
  <c r="I336" s="1"/>
  <c r="I337"/>
  <c r="F183"/>
  <c r="I184"/>
  <c r="F177"/>
  <c r="I178"/>
  <c r="F169"/>
  <c r="I170"/>
  <c r="F138"/>
  <c r="I138" s="1"/>
  <c r="I139"/>
  <c r="F123"/>
  <c r="I124"/>
  <c r="F130"/>
  <c r="I130" s="1"/>
  <c r="I131"/>
  <c r="F106"/>
  <c r="I107"/>
  <c r="F89"/>
  <c r="I89" s="1"/>
  <c r="I90"/>
  <c r="F102"/>
  <c r="I102" s="1"/>
  <c r="I103"/>
  <c r="F82"/>
  <c r="I82" s="1"/>
  <c r="I83"/>
  <c r="F74"/>
  <c r="I74" s="1"/>
  <c r="I75"/>
  <c r="F64"/>
  <c r="I64" s="1"/>
  <c r="I65"/>
  <c r="F46"/>
  <c r="I47"/>
  <c r="F78"/>
  <c r="I78" s="1"/>
  <c r="I79"/>
  <c r="F70"/>
  <c r="I71"/>
  <c r="F52"/>
  <c r="I52" s="1"/>
  <c r="I53"/>
  <c r="F150"/>
  <c r="I150" s="1"/>
  <c r="F393"/>
  <c r="I393" s="1"/>
  <c r="I394"/>
  <c r="F349"/>
  <c r="I350"/>
  <c r="F317"/>
  <c r="I318"/>
  <c r="F305"/>
  <c r="I306"/>
  <c r="F331"/>
  <c r="I332"/>
  <c r="F325"/>
  <c r="I326"/>
  <c r="I30"/>
  <c r="E68" i="2"/>
  <c r="F389" i="74"/>
  <c r="C25" i="2"/>
  <c r="E25" s="1"/>
  <c r="F151" i="74" l="1"/>
  <c r="I151" s="1"/>
  <c r="F279"/>
  <c r="I280"/>
  <c r="F366"/>
  <c r="I366" s="1"/>
  <c r="I367"/>
  <c r="F22"/>
  <c r="I22" s="1"/>
  <c r="I23"/>
  <c r="I219"/>
  <c r="F218"/>
  <c r="F232"/>
  <c r="I236"/>
  <c r="I359"/>
  <c r="F358"/>
  <c r="F265"/>
  <c r="I265" s="1"/>
  <c r="I266"/>
  <c r="F195"/>
  <c r="I196"/>
  <c r="F182"/>
  <c r="I183"/>
  <c r="F168"/>
  <c r="I169"/>
  <c r="F176"/>
  <c r="I176" s="1"/>
  <c r="I177"/>
  <c r="F122"/>
  <c r="I123"/>
  <c r="I70"/>
  <c r="F69"/>
  <c r="I69" s="1"/>
  <c r="F45"/>
  <c r="I46"/>
  <c r="F101"/>
  <c r="I101" s="1"/>
  <c r="I106"/>
  <c r="F365"/>
  <c r="I389"/>
  <c r="F344"/>
  <c r="I344" s="1"/>
  <c r="I349"/>
  <c r="F343"/>
  <c r="F324"/>
  <c r="I325"/>
  <c r="F330"/>
  <c r="I331"/>
  <c r="F304"/>
  <c r="I304" s="1"/>
  <c r="I305"/>
  <c r="F311"/>
  <c r="I317"/>
  <c r="I190" l="1"/>
  <c r="I195"/>
  <c r="I232"/>
  <c r="F231"/>
  <c r="I231" s="1"/>
  <c r="F278"/>
  <c r="I278" s="1"/>
  <c r="I279"/>
  <c r="I358"/>
  <c r="F357"/>
  <c r="F217"/>
  <c r="I218"/>
  <c r="F181"/>
  <c r="I181" s="1"/>
  <c r="I182"/>
  <c r="I168"/>
  <c r="F167"/>
  <c r="F121"/>
  <c r="I122"/>
  <c r="I45"/>
  <c r="F14"/>
  <c r="I365"/>
  <c r="F342"/>
  <c r="I343"/>
  <c r="I311"/>
  <c r="F277"/>
  <c r="F329"/>
  <c r="I329" s="1"/>
  <c r="I330"/>
  <c r="F323"/>
  <c r="I323" s="1"/>
  <c r="I324"/>
  <c r="I357" l="1"/>
  <c r="F356"/>
  <c r="F166"/>
  <c r="I166" s="1"/>
  <c r="I167"/>
  <c r="I121"/>
  <c r="F120"/>
  <c r="I120" s="1"/>
  <c r="I14"/>
  <c r="F13"/>
  <c r="I13" s="1"/>
  <c r="F341"/>
  <c r="I342"/>
  <c r="F276"/>
  <c r="I277"/>
  <c r="I356" l="1"/>
  <c r="F355"/>
  <c r="I355" s="1"/>
  <c r="I341"/>
  <c r="I335" s="1"/>
  <c r="F335"/>
  <c r="I276"/>
  <c r="F12"/>
  <c r="I12" s="1"/>
  <c r="C81" i="2" l="1"/>
  <c r="C29"/>
  <c r="E29" s="1"/>
  <c r="C27"/>
  <c r="E27" s="1"/>
  <c r="C23"/>
  <c r="E81" l="1"/>
  <c r="C79"/>
  <c r="E79" s="1"/>
  <c r="C22"/>
  <c r="E22" s="1"/>
  <c r="E23"/>
  <c r="C65" l="1"/>
  <c r="E65" l="1"/>
  <c r="C64"/>
  <c r="E64" s="1"/>
  <c r="C52" l="1"/>
  <c r="E52" s="1"/>
  <c r="C50"/>
  <c r="E50" s="1"/>
  <c r="C45"/>
  <c r="C38"/>
  <c r="E38" s="1"/>
  <c r="C35"/>
  <c r="E35" s="1"/>
  <c r="C33"/>
  <c r="C21"/>
  <c r="E21" s="1"/>
  <c r="C16"/>
  <c r="E16" s="1"/>
  <c r="C13"/>
  <c r="C12" l="1"/>
  <c r="E12" s="1"/>
  <c r="E13"/>
  <c r="C32"/>
  <c r="E32" s="1"/>
  <c r="E33"/>
  <c r="C44"/>
  <c r="E44" s="1"/>
  <c r="E45"/>
  <c r="C11"/>
  <c r="E11" s="1"/>
  <c r="C96" l="1"/>
  <c r="E96" s="1"/>
</calcChain>
</file>

<file path=xl/sharedStrings.xml><?xml version="1.0" encoding="utf-8"?>
<sst xmlns="http://schemas.openxmlformats.org/spreadsheetml/2006/main" count="3402" uniqueCount="852">
  <si>
    <t>1 13 01995 05 0000 130</t>
  </si>
  <si>
    <t>ШТРАФЫ, САНКЦИИ, ВОЗМЕЩЕНИЕ УЩЕРБА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</si>
  <si>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 227¹ и 228 Налогового кодекса РФ (ДН)</t>
  </si>
  <si>
    <t>Осуществление полномочий Республики Северная Осетия-Алания по организации работы детских оздоровительных лагерей дневного пребывания детей при муниципальных образовательных учреждениях республики в каникулярное время</t>
  </si>
  <si>
    <t>Гранты начинающим предпринимателям на создание собственного бизнеса</t>
  </si>
  <si>
    <t>Подпрограмма  "Развитие системы художественного образования в Алагирском районе"</t>
  </si>
  <si>
    <t>Обеспечение деятельности учреждений дополнительного образования в сфере культуры</t>
  </si>
  <si>
    <t>Подпрограмма  "Реализация муниципальной политики в сфере культуры на территории Алагирского района"</t>
  </si>
  <si>
    <t>Обеспечение деятельности культурно-досуговых учреждений</t>
  </si>
  <si>
    <t>Обеспечение деятельности музеев</t>
  </si>
  <si>
    <t>Обеспечение деятельности библиотек</t>
  </si>
  <si>
    <t>Молодежная политика</t>
  </si>
  <si>
    <t>Подпрограмма "Оздоровительная кампания детей"</t>
  </si>
  <si>
    <t>Предоставление молодым семьям социальных выплат в установленном порядке</t>
  </si>
  <si>
    <t>Подпрограмма "Развитие системы дошкольного образования"</t>
  </si>
  <si>
    <t>Софинансирование по соглашению</t>
  </si>
  <si>
    <t>Непрограммные расходы</t>
  </si>
  <si>
    <t>ИТОГО:</t>
  </si>
  <si>
    <t>Налоги на совокупный доход</t>
  </si>
  <si>
    <t>Единый сельскохозяйственный налог</t>
  </si>
  <si>
    <t>1 12 01010 01 0000 120</t>
  </si>
  <si>
    <t>Плата за выбросы загрязняющих веществ в атмосферный воздух стационарными объектами</t>
  </si>
  <si>
    <t>1 12 01020 01 0000 120</t>
  </si>
  <si>
    <t>Плата за выбросы загрязняющих веществ в атмосферный воздух передвижными объектами</t>
  </si>
  <si>
    <t>1 12 01030 01 0000 120</t>
  </si>
  <si>
    <t>Плата за сбросы загрязняющих веществ в водные объекты</t>
  </si>
  <si>
    <t>1 12 01040 01 0000 120</t>
  </si>
  <si>
    <t>Плата за размещение отходов производства и потребления</t>
  </si>
  <si>
    <t>ВСЕГО ДОХОДОВ</t>
  </si>
  <si>
    <t>1 11 05025 05 0000 120</t>
  </si>
  <si>
    <t>Резервные фонды</t>
  </si>
  <si>
    <t>Уплата налогов, сборов и иных платежей</t>
  </si>
  <si>
    <t>Обеспечение функционирования аппарата управления образования АМС Алагирского района</t>
  </si>
  <si>
    <t>Приложение 7</t>
  </si>
  <si>
    <t>Подпрограмма "Реализация муниципальной политики в сфере культуры на территории Алагирского района"</t>
  </si>
  <si>
    <t>Налоги на товары (работы, услуги), реализуемые на территории Российской Федерации</t>
  </si>
  <si>
    <t>1 11 05013 13 0000 120</t>
  </si>
  <si>
    <t>1 14 06013 13 0000 430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</si>
  <si>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 227¹ и 228 Налогового кодекса РФ</t>
  </si>
  <si>
    <t>Подпрограмма "Поддержка семьи и детства"</t>
  </si>
  <si>
    <t>78 00 0 00000</t>
  </si>
  <si>
    <t>0107</t>
  </si>
  <si>
    <t xml:space="preserve"> Обеспечение проведения выборов и референдумов</t>
  </si>
  <si>
    <t>Налог, взимаемый в связи с применением упрощенной системы налогообложения</t>
  </si>
  <si>
    <t>1 06 02000 02 0000 110</t>
  </si>
  <si>
    <t>Налог на имущество организаций</t>
  </si>
  <si>
    <t>1 06 02010 02 0000 110</t>
  </si>
  <si>
    <t>Налог на имущество организаций по имуществу, не входящему в Единую систему газоснабжения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</si>
  <si>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</si>
  <si>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</si>
  <si>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Субсидии бюджетам муниципальных районов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</si>
  <si>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Другие вопросы в области национальной экономики</t>
  </si>
  <si>
    <t>(тыс.руб.)</t>
  </si>
  <si>
    <t>0709</t>
  </si>
  <si>
    <t>0314</t>
  </si>
  <si>
    <t>Налог, взимаемый с налогоплательщиков, выбравших в качестве объекта налогообложения доходы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</si>
  <si>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</si>
  <si>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НАЛОГОВЫЕ И НЕНАЛОГОВЫЕ ДОХОДЫ</t>
  </si>
  <si>
    <t>Субвенции бюджетам муниципальных районов на компенсацию части родительской платы за содержание ребенка в муниципальных образовательных учреждениях, реализующих основную общеобразовательную программу дошкольного образования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</si>
  <si>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</si>
  <si>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</si>
  <si>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Другие вопросы в области социальной политики</t>
  </si>
  <si>
    <t xml:space="preserve">Единый сельскохозяйственный налог </t>
  </si>
  <si>
    <t>0501</t>
  </si>
  <si>
    <t>Жилищное хозяйство</t>
  </si>
  <si>
    <t>Субвенции бюджетам муниципальных районов на выполнение передаваемых полномочий субъектов Российской Федерации (получение общедоступного  и бесплатного дошкольного образования в муниципальных дошкольных образовательных организациях)</t>
  </si>
  <si>
    <t>Субвенции бюджетам муниципальных районов на выполнение передаваемых полномочий субъектов Российской Федерации (получение общедоступного и бесплатного дошкольного, начального общего, основного общего, среднего (полного) общего образования, а также дополнительного образования в общеобразовательных учреждениях)</t>
  </si>
  <si>
    <t>Субвенции бюджетам муниципальных районов на выполнение передаваемых полномочий субъектов Российской Федерации (организация и поддержка учреждений культуры)</t>
  </si>
  <si>
    <t>Субвенции бюджетам муниципальных районов на выполнение передаваемых полномочий субъектов Российской Федерации  (расчет и предоставление дотаций бюджетам поселений)</t>
  </si>
  <si>
    <t>Субвенции бюджетам муниципальных районов на выполнение передаваемых полномочий субъектов Российской Федерации(организация деятельности административных комиссий)</t>
  </si>
  <si>
    <t>Межбюджетные трансферты сельским поселениям</t>
  </si>
  <si>
    <t>Межбюджетные трансферты городскому поселению</t>
  </si>
  <si>
    <t>Дотации на выравнивание бюджетной обеспеченности городских поселений из регионального фонда финансовой поддержки</t>
  </si>
  <si>
    <t>Дотации на выравнивание бюджетной обеспеченности сельских поселений из регионального фонда финансовой поддержки</t>
  </si>
  <si>
    <t>Дотации на выравнивание бюджетной обеспеченности сельских поселений из районного фонда финансовой поддержки</t>
  </si>
  <si>
    <t>Субсидии юридическим лицам (кроме некоммерческих организаций), индивидуальным предпринимателям, физическим лицам</t>
  </si>
  <si>
    <t>Межбюджетные трансферты городским поселениям</t>
  </si>
  <si>
    <t>Другие вопросы в области образования</t>
  </si>
  <si>
    <t>1 05 01000 00 0000 110</t>
  </si>
  <si>
    <t>870</t>
  </si>
  <si>
    <t>730</t>
  </si>
  <si>
    <t>Резервные средства</t>
  </si>
  <si>
    <t>Специальные расходы</t>
  </si>
  <si>
    <t>810</t>
  </si>
  <si>
    <t>Субвенции</t>
  </si>
  <si>
    <t>530</t>
  </si>
  <si>
    <t>1 05 01010 01 0000 110</t>
  </si>
  <si>
    <t>1 05 01020 01 0000 110</t>
  </si>
  <si>
    <t>ДОХОДЫ ОТ ОКАЗАНИЯ ПЛАТНЫХ УСЛУГ (РАБОТ) И КОМПЕНСАЦИИ ЗАТРАТ ГОСУДАРСТВА</t>
  </si>
  <si>
    <t>Прочие доходы от оказания платных услуг (работ) получателями средств бюджетов муниципальных районов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</si>
  <si>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</si>
  <si>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</si>
  <si>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Дотации бюджетам субъектов  Российской Федерации и муниципальных образований</t>
  </si>
  <si>
    <t>1004</t>
  </si>
  <si>
    <t>Комитет по делам молодежи, физической культуре и спорта АМС Алагирского района</t>
  </si>
  <si>
    <t>0707</t>
  </si>
  <si>
    <t>1100</t>
  </si>
  <si>
    <t xml:space="preserve">Физическая культура </t>
  </si>
  <si>
    <t>1003</t>
  </si>
  <si>
    <t>Управление культуры АМС Алагирского района</t>
  </si>
  <si>
    <t xml:space="preserve">КУЛЬТУРА, КИНЕМАТОГРАФИЯ </t>
  </si>
  <si>
    <t>0800</t>
  </si>
  <si>
    <t>0801</t>
  </si>
  <si>
    <t>0804</t>
  </si>
  <si>
    <t>Обслуживание государственного внутреннего и муниципального долга</t>
  </si>
  <si>
    <t>1401</t>
  </si>
  <si>
    <t>1 13 00000 00 0000 000</t>
  </si>
  <si>
    <t>1 14 02053 05 0000 410</t>
  </si>
  <si>
    <t>Охрана семьи и детства</t>
  </si>
  <si>
    <t>Социальное обеспечение населения</t>
  </si>
  <si>
    <t>Плата за негативное воздействие на окружающую среду</t>
  </si>
  <si>
    <t>Налоги на прибыль, доходы</t>
  </si>
  <si>
    <t>05 02</t>
  </si>
  <si>
    <t>Администрация местного самоуправления Алагирского района</t>
  </si>
  <si>
    <t>Финансовое управление АМС Алагирского района</t>
  </si>
  <si>
    <t>Дорожное хозяйство (дорожные фонды)</t>
  </si>
  <si>
    <t>0409</t>
  </si>
  <si>
    <t>СОЦИАЛЬНАЯ ПОЛИТИКА</t>
  </si>
  <si>
    <t>Платежи при пользовании природными ресурсами</t>
  </si>
  <si>
    <t>Доходы от продажи материальных и нематериальных активов</t>
  </si>
  <si>
    <t>1 01 02000 01 0000 110</t>
  </si>
  <si>
    <t>1 11 05035 05 0000 120</t>
  </si>
  <si>
    <t>1 08 03010 01 0000 110</t>
  </si>
  <si>
    <t>1 01 00000 00 0000 000</t>
  </si>
  <si>
    <t>1 01 02010 01 0000 110</t>
  </si>
  <si>
    <t>Субсидии бюджетам субъектов Российской Федерации и муниципальных образований (межбюджетные субсидии)</t>
  </si>
  <si>
    <t>Субвенции бюджетам субъектов Российской Федерации и муниципальных образований</t>
  </si>
  <si>
    <t>Государственная пошлина за выдачу разрешения на установку рекламной конструкции</t>
  </si>
  <si>
    <t>1 08 07150 01 0000 110</t>
  </si>
  <si>
    <t>1 14 06025 05 0000 430</t>
  </si>
  <si>
    <t>0113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</si>
  <si>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</si>
  <si>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ГЛ</t>
  </si>
  <si>
    <t>Раздел, подраздел</t>
  </si>
  <si>
    <t>Вид расходов</t>
  </si>
  <si>
    <t xml:space="preserve">ВСЕГО  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</si>
  <si>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</si>
  <si>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</si>
  <si>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</si>
  <si>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</si>
  <si>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Глава муниципального образования</t>
  </si>
  <si>
    <t>Обеспечение функционирования управления по земельным отношениям, собственности и сельскому хозяйству АМС Алагирского района</t>
  </si>
  <si>
    <t>Другие вопросы в области культуры, кинематографии</t>
  </si>
  <si>
    <t>110</t>
  </si>
  <si>
    <t>610</t>
  </si>
  <si>
    <t>Субсидии бюджетным учреждениям</t>
  </si>
  <si>
    <t>Расходы на выплаты персоналу казенных учреждений</t>
  </si>
  <si>
    <t>310</t>
  </si>
  <si>
    <t>Публичные нормативные социальные выплаты гражданам</t>
  </si>
  <si>
    <t>320</t>
  </si>
  <si>
    <t>Предупреждение и ликвидация последствий чрезвычайных ситуаций и стихийных бедствий природного и техногенного характера</t>
  </si>
  <si>
    <t>Социальные выплаты гражданам, кроме публичных нормативных социальных выплат</t>
  </si>
  <si>
    <t>Процентные платежи по муниципальному долгу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</si>
  <si>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</si>
  <si>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Строительство, реконструкция и содержание автомобильных дорог общего пользования</t>
  </si>
  <si>
    <t>1 06 00000 00 0000 000</t>
  </si>
  <si>
    <t>Налоги на имущество</t>
  </si>
  <si>
    <t>Наименование</t>
  </si>
  <si>
    <t>НАЦИОНАЛЬНАЯ БЕЗОПАСНОСТЬ И ПРАВООХРАНИТЕЛЬНАЯ ДЕЯТЕЛЬНОСТЬ</t>
  </si>
  <si>
    <t>0300</t>
  </si>
  <si>
    <t>НАЦИОНАЛЬНАЯ ЭКОНОМИКА</t>
  </si>
  <si>
    <t>0400</t>
  </si>
  <si>
    <t>0700</t>
  </si>
  <si>
    <t>ОБРАЗОВАНИЕ</t>
  </si>
  <si>
    <t>ФИЗИЧЕСКАЯ КУЛЬТУРА И СПОРТ</t>
  </si>
  <si>
    <t>СРЕДСТВА МАССОВОЙ ИНФОРМАЦИИ</t>
  </si>
  <si>
    <t>1200</t>
  </si>
  <si>
    <t>ОБСЛУЖИВАНИЕ ГОСУДАРСТВЕННОГО И МУНИЦИПАЛЬНОГО ДОЛГА</t>
  </si>
  <si>
    <t>1400</t>
  </si>
  <si>
    <t>МЕЖБЮДЖЕТНЫЕ ТРАНСФЕРТЫ ОБЩЕГО ХАРАКТЕРА БЮДЖЕТАМ СУБЪЕКТОВ РОССИЙСКОЙ ФЕДЕРАЦИИ И МУНИЦИПАЛЬНЫХ ОБРАЗОВАНИЙ</t>
  </si>
  <si>
    <t>№ п/п</t>
  </si>
  <si>
    <t>АМС Бирагзангского сельского поселения</t>
  </si>
  <si>
    <t>1 14 06013 10 0000 430</t>
  </si>
  <si>
    <t>1 11 05013 05 0000 120</t>
  </si>
  <si>
    <t>Наименование поселений</t>
  </si>
  <si>
    <t>Единый налог на вмененный доход для отдельных видов деятельности</t>
  </si>
  <si>
    <t>Расходы на обеспечение функций муниципальных органов</t>
  </si>
  <si>
    <t>Приложение  2</t>
  </si>
  <si>
    <t>Приложение 6</t>
  </si>
  <si>
    <t>Обеспечение функционирования Единой дежурно-диспетчерской службы Алагирского района</t>
  </si>
  <si>
    <t>Периодические издания, учрежденные органами местного самоуправления</t>
  </si>
  <si>
    <t>Иные межбюджетные трансферты</t>
  </si>
  <si>
    <t>Проведение муниципальных выборов</t>
  </si>
  <si>
    <t>Субвенции бюджетам муниципальных районов на выполнение передаваемых полномочий субъектов Российской Федерации</t>
  </si>
  <si>
    <t>1 05 04020 02 0000 110</t>
  </si>
  <si>
    <t>Налог, взимаемый в связи с применением патентной системы налогообложения, зачисляемый в бюджеты муниципальных районов</t>
  </si>
  <si>
    <t>Управление по земельным отношениям, собственности и сельскому хозяйству АМС Алагирского района</t>
  </si>
  <si>
    <t>Таблица 1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</si>
  <si>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</si>
  <si>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Аппарат администрации местного самоуправления</t>
  </si>
  <si>
    <t>Целевая статья</t>
  </si>
  <si>
    <t>240</t>
  </si>
  <si>
    <t>Иные закупки товаров, работ и услуг для обеспечения государственных (муниципальных) нужд</t>
  </si>
  <si>
    <t>0309</t>
  </si>
  <si>
    <t>Расходы на выплаты по оплате труда работников муниципальных органов</t>
  </si>
  <si>
    <t>120</t>
  </si>
  <si>
    <t>Расходы на выплаты персоналу государственных (муниципальных) органов</t>
  </si>
  <si>
    <t>Расходы на выполнение функций муниципальных органов</t>
  </si>
  <si>
    <t>Обеспечение функционирования финансового управления АМС Алагирского района</t>
  </si>
  <si>
    <t>Обеспечение функционирования контрольно-счетной палаты Алагирского района</t>
  </si>
  <si>
    <t>Обеспечение функционирования административной комиссии</t>
  </si>
  <si>
    <t>Подпрограмма "Развитие системы общего образования"</t>
  </si>
  <si>
    <t>Подпрограмма "Развитие системы дополнительного образования"</t>
  </si>
  <si>
    <t xml:space="preserve">Обеспечение деятельности учебно-методических кабинетов, централизованной бухгалтерии, ремонтно-строительной бригады и информационно-ресурсного центра </t>
  </si>
  <si>
    <t>Обеспечение функционирования  редакции газеты "Заря"</t>
  </si>
  <si>
    <t>Субвенция на осуществление первичного воинского учета на территориях, где отсутствуют военные комиссариаты</t>
  </si>
  <si>
    <t>Обеспечение функционирования аппарата управления культуры АМС Алагирского района</t>
  </si>
  <si>
    <t>850</t>
  </si>
  <si>
    <t>Единая дежурно-диспетчерская служба Алагирского района</t>
  </si>
  <si>
    <t>Расходы на проектно-сметную документацию, экспертизу</t>
  </si>
  <si>
    <t>Код бюджетной   классификации             Российской Федерации</t>
  </si>
  <si>
    <t>1 03 00000 00 0000 000</t>
  </si>
  <si>
    <t>Другие общегосударственные вопросы</t>
  </si>
  <si>
    <t>1 05 01011 01 0000 110</t>
  </si>
  <si>
    <t>1 05 01021 01 0000 110</t>
  </si>
  <si>
    <t>1 05 02010 02 0000 110</t>
  </si>
  <si>
    <t>1 05 03010 01 0000 110</t>
  </si>
  <si>
    <t>Мероприятия в области социальной политики</t>
  </si>
  <si>
    <t>1 05 03000 01 0000 110</t>
  </si>
  <si>
    <t>1000</t>
  </si>
  <si>
    <t>76 0 00 00000</t>
  </si>
  <si>
    <t>76 1 00 00000</t>
  </si>
  <si>
    <t>76 1 00 40010</t>
  </si>
  <si>
    <t>76 1 00 40020</t>
  </si>
  <si>
    <t>76 2 00 00000</t>
  </si>
  <si>
    <t>76 2 00 40010</t>
  </si>
  <si>
    <t>76 2 00 40020</t>
  </si>
  <si>
    <t>476</t>
  </si>
  <si>
    <t>77 0 00 00000</t>
  </si>
  <si>
    <t>77 3 00 00000</t>
  </si>
  <si>
    <t>77 3 00 40010</t>
  </si>
  <si>
    <t>77 3 00 40020</t>
  </si>
  <si>
    <t>77 4 00 00000</t>
  </si>
  <si>
    <t>77 4 00 40010</t>
  </si>
  <si>
    <t>77 4 00 40020</t>
  </si>
  <si>
    <t>78 1 00 00000</t>
  </si>
  <si>
    <t>78 1 00 40010</t>
  </si>
  <si>
    <t>92 0 00 00000</t>
  </si>
  <si>
    <t>99 0 00 00000</t>
  </si>
  <si>
    <t>99 7 00 00000</t>
  </si>
  <si>
    <t>99 7 00 42700</t>
  </si>
  <si>
    <t>78 0 00 00000</t>
  </si>
  <si>
    <t>78 2 00 00000</t>
  </si>
  <si>
    <t xml:space="preserve"> 78 2 00 22740</t>
  </si>
  <si>
    <t>78 2 00 22740</t>
  </si>
  <si>
    <t>06 0 00 00000</t>
  </si>
  <si>
    <t>07 0 00 00000</t>
  </si>
  <si>
    <t>08 0 00 40140</t>
  </si>
  <si>
    <t>09 0 00 00000</t>
  </si>
  <si>
    <t>02 0 00 00000</t>
  </si>
  <si>
    <t>14 0 00 00000</t>
  </si>
  <si>
    <t>15 0 00 00000</t>
  </si>
  <si>
    <t>01 0 00 00000</t>
  </si>
  <si>
    <t>77 5 00 00000</t>
  </si>
  <si>
    <t>77 5 00 40010</t>
  </si>
  <si>
    <t>77 5 00 40020</t>
  </si>
  <si>
    <t>99 1 00 00000</t>
  </si>
  <si>
    <t>77 7 00 00000</t>
  </si>
  <si>
    <t>77 7 00 40010</t>
  </si>
  <si>
    <t>77 7 00 40020</t>
  </si>
  <si>
    <t>16 0 00 00000</t>
  </si>
  <si>
    <t>10 0 00 00000</t>
  </si>
  <si>
    <t>17 0 00 00000</t>
  </si>
  <si>
    <t>17 0 00 49000</t>
  </si>
  <si>
    <t>19 0 00 00000</t>
  </si>
  <si>
    <t>11 0 00 00000</t>
  </si>
  <si>
    <t>11 1 00 00000</t>
  </si>
  <si>
    <t>Оказание материальной помощи участникам ВОВ</t>
  </si>
  <si>
    <t>Помощь гражданам, оказавшимся в трудной жизненной ситуации</t>
  </si>
  <si>
    <t xml:space="preserve">Обеспечение деятельности отдельных муниципальных органов </t>
  </si>
  <si>
    <t>Обеспечение функционирования местных администраций</t>
  </si>
  <si>
    <t>Обеспечение функционирования представительных органов муниципальных образований</t>
  </si>
  <si>
    <t xml:space="preserve">Обеспечение функционирования местных администраций </t>
  </si>
  <si>
    <t>Сельское хозяйство и рыболовство</t>
  </si>
  <si>
    <t>Осуществление полномочий Республики Северная Осетия-Алания по обеспечению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</si>
  <si>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Осуществление полномочий Республики Северная Осетия-Алания по обеспечению государственных гарантий прав граждан на получение общедоступного и бесплатного дошкольного, начального общего, основного общего, среднего (полного) общего образования, а также дополнительного образования в общеобразовательных учреждениях</t>
  </si>
  <si>
    <t>Расходы на обеспечение деятельности (оказание услуг) общеобразовательных учреждений (за счет средств районного бюджета)</t>
  </si>
  <si>
    <t>Осуществление полномочий Республики Северная Осетия-Алания по организации и поддержке учреждений культуры</t>
  </si>
  <si>
    <t>Доплаты к пенсиям муниципальных служащих</t>
  </si>
  <si>
    <t>Компенсация части родительской платы за содержание ребенка в государственных и муниципальных образовательных учреждениях, реализующих основную общеобразовательную программу дошкольного образования в соответствии с Законом Республики Северная Осетия-Алания от 31 июля 2006 года №42-РЗ "Об образовании"</t>
  </si>
  <si>
    <t>Осуществление полномочий Республики Северная Осетия-Алания по организации деятельности административных комиссий</t>
  </si>
  <si>
    <t>Дотации на выравнивание бюджетной обеспеченности субъектов Российской Федерации и муниципальных образований</t>
  </si>
  <si>
    <t>Налог на доходы физических лиц</t>
  </si>
  <si>
    <t>Иные выплаты населению</t>
  </si>
  <si>
    <t>Пособия и компенсации по публичным нормативным обязательствам</t>
  </si>
  <si>
    <t>Обслуживание муниципального долга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</si>
  <si>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</si>
  <si>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Доходы от использования имущества, находящегося в государственной и муниципальной собственности</t>
  </si>
  <si>
    <t>Коммунальное хозяйство</t>
  </si>
  <si>
    <t>Культура</t>
  </si>
  <si>
    <t>Дошкольное образование</t>
  </si>
  <si>
    <t>Общее образование</t>
  </si>
  <si>
    <t>Молодежная политика и оздоровление детей</t>
  </si>
  <si>
    <t>Периодическая печать и издательства</t>
  </si>
  <si>
    <t>Наименование дохода</t>
  </si>
  <si>
    <t>БЕЗВОЗМЕЗДНЫЕ ПОСТУПЛЕНИЯ</t>
  </si>
  <si>
    <t>2 00 00000 00 0000 000</t>
  </si>
  <si>
    <t>(тыс.руб)</t>
  </si>
  <si>
    <t>1 05 02000 02 0000 110</t>
  </si>
  <si>
    <t>360</t>
  </si>
  <si>
    <t>Депутаты представительного органа муниципального образования</t>
  </si>
  <si>
    <t>0103</t>
  </si>
  <si>
    <t>Функционирование Правительства РФ, высших исполнительных органов государственной власти субъектов РФ, местных администраций</t>
  </si>
  <si>
    <t>0104</t>
  </si>
  <si>
    <t>Глава местной администрации (исполнительно-распорядительного органа муниципального образования)</t>
  </si>
  <si>
    <t>0106</t>
  </si>
  <si>
    <t>0111</t>
  </si>
  <si>
    <t>Резервные фонды местных администраций</t>
  </si>
  <si>
    <t>0412</t>
  </si>
  <si>
    <t>1001</t>
  </si>
  <si>
    <t>НАЦИОНАЛЬНАЯ ОБОРОНА</t>
  </si>
  <si>
    <t>0200</t>
  </si>
  <si>
    <t>0203</t>
  </si>
  <si>
    <t>510</t>
  </si>
  <si>
    <t>Дотации</t>
  </si>
  <si>
    <t>1 05 00000 00 0000 000</t>
  </si>
  <si>
    <t>1 08 00000 00 0000 000</t>
  </si>
  <si>
    <t>Государственная пошлина, сборы</t>
  </si>
  <si>
    <t>1 11 00000 00 0000 000</t>
  </si>
  <si>
    <t>1 12 00000 00 0000 000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</si>
  <si>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</si>
  <si>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1 12 01000 01 0000 120</t>
  </si>
  <si>
    <t>1 14 00000 00 0000 000</t>
  </si>
  <si>
    <t>1 16 00000 00 0000 000</t>
  </si>
  <si>
    <t>1006</t>
  </si>
  <si>
    <t>1300</t>
  </si>
  <si>
    <t>1301</t>
  </si>
  <si>
    <t>1202</t>
  </si>
  <si>
    <t>Отдел капитального строительства АМС Алагирского района</t>
  </si>
  <si>
    <t>1101</t>
  </si>
  <si>
    <t>0405</t>
  </si>
  <si>
    <t>ЖИЛИЩНО-КОММУНАЛЬНОЕ ХОЗЯЙСТВО</t>
  </si>
  <si>
    <t>0500</t>
  </si>
  <si>
    <t>0502</t>
  </si>
  <si>
    <t>Управление образования АМС Алагирского района</t>
  </si>
  <si>
    <t>0701</t>
  </si>
  <si>
    <t>0702</t>
  </si>
  <si>
    <t>1 14 06013 05 0000 430</t>
  </si>
  <si>
    <t>Расходы на обеспечение деятельности (оказание услуг) дошкольных образовательных учреждений (за счет средств районного бюджета)</t>
  </si>
  <si>
    <t>99 0 00  00000</t>
  </si>
  <si>
    <t>99 1 00 51180</t>
  </si>
  <si>
    <t>99 2 00 00000</t>
  </si>
  <si>
    <t>99 2 00 51180</t>
  </si>
  <si>
    <t>03 0 00 00000</t>
  </si>
  <si>
    <t>03 1 00 00000</t>
  </si>
  <si>
    <t>11 2 00 00000</t>
  </si>
  <si>
    <t>11 3 00 00000</t>
  </si>
  <si>
    <t>12 0 00 0000</t>
  </si>
  <si>
    <t>11 4 00 00000</t>
  </si>
  <si>
    <t>11 4 00 41520</t>
  </si>
  <si>
    <t>77  0 00 00000</t>
  </si>
  <si>
    <t>77 8 00 00000</t>
  </si>
  <si>
    <t>77 8 00 40010</t>
  </si>
  <si>
    <t>77 8 00 40020</t>
  </si>
  <si>
    <t>03 2 00 00000</t>
  </si>
  <si>
    <t>77 6 00 00000</t>
  </si>
  <si>
    <t>77 6 00 40010</t>
  </si>
  <si>
    <t>77 6 00 40020</t>
  </si>
  <si>
    <t>13 0 00 00000</t>
  </si>
  <si>
    <t>11 7 00 00000</t>
  </si>
  <si>
    <t>11 6 00 00000</t>
  </si>
  <si>
    <t>12 0 00 00000</t>
  </si>
  <si>
    <t>99 5 00 00000</t>
  </si>
  <si>
    <t>99 5 00 41000</t>
  </si>
  <si>
    <t>99 6 00 00000</t>
  </si>
  <si>
    <t>99 6 00 42690</t>
  </si>
  <si>
    <t>99 1 00 42670</t>
  </si>
  <si>
    <t>99 2 00 42670</t>
  </si>
  <si>
    <t>Субвенции бюджетам муниципальных районов на выполнение передаваемых полномочий субъектов Российской Федерации (оздоровление детей)</t>
  </si>
  <si>
    <t>99  2 00 42670</t>
  </si>
  <si>
    <t xml:space="preserve">03 2 00 00000 </t>
  </si>
  <si>
    <t>08 0 00 00000</t>
  </si>
  <si>
    <t>Проведение выборов в представительные органы муниципального образования</t>
  </si>
  <si>
    <t>Основное мероприятие: создание условий для развития воспитания и дополнительного образования детей</t>
  </si>
  <si>
    <t>Основное мероприятие: предупреждение опасного поведения участников дорожного движения</t>
  </si>
  <si>
    <t>Основное мероприятие: воссоздание системы социальной профилактики правонарушений</t>
  </si>
  <si>
    <t>Основное мероприятие: повышение уровня осведомленности населения о негативных последствиях немедицинского  потребления наркотиков</t>
  </si>
  <si>
    <t>Основное мероприятие: совершенствование системной работы по воспитанию патриотизма и гражданственности, по противодействию эстремизму, проявлению ксенофобии среди учащихся</t>
  </si>
  <si>
    <t>Основное мероприятие: развитие социальной и инженерной инфраструктуры, улучшение жилищных условий граждан</t>
  </si>
  <si>
    <t>Основное мероприятие: реализация требований законодательства по вопросам гражданской обороны</t>
  </si>
  <si>
    <t>Основное мероприятие: развитие малого предпринимательства в сфере туризма, развитие агротуризма</t>
  </si>
  <si>
    <t>Основное мероприятие: эффективное использование и распоряжение муниципальным имуществом</t>
  </si>
  <si>
    <t>Основное мероприятие: обеспечение первичной финансовой поддержки молодых семей для приобретения жилья</t>
  </si>
  <si>
    <t>Основное мероприятие: предоставление единовременной адресной помощи отдельным категориям граждан</t>
  </si>
  <si>
    <t>Основное мероприятие: повышение доступности и качества дошкольного образования</t>
  </si>
  <si>
    <t>Основное мероприятие: повышение доступности и качества общего образования в образовательных организациях Алагирского района</t>
  </si>
  <si>
    <t>10 0 01 00000</t>
  </si>
  <si>
    <t>10 0 01 40160</t>
  </si>
  <si>
    <t>06 0 01 00000</t>
  </si>
  <si>
    <t>06 0 01 40120</t>
  </si>
  <si>
    <t>07 0 01 00000</t>
  </si>
  <si>
    <t>07 0 01 40130</t>
  </si>
  <si>
    <t>09 0 01 00000</t>
  </si>
  <si>
    <t>09 0 01 40150</t>
  </si>
  <si>
    <t>Основное мероприятие: cтроительство, реконструкция и содержание автомобильных дорог общего пользования</t>
  </si>
  <si>
    <t>Расходы на строительство, реконструкцию и содержание автомобильных дорог общего пользования</t>
  </si>
  <si>
    <t>17 0 01 00000</t>
  </si>
  <si>
    <t>17 0 01 49000</t>
  </si>
  <si>
    <t>16 0 01 00000</t>
  </si>
  <si>
    <t>16 0 01 44000</t>
  </si>
  <si>
    <t xml:space="preserve">Основное мероприятие: развитие малого предпринимательства </t>
  </si>
  <si>
    <t>02 0 01 00000</t>
  </si>
  <si>
    <t>02 0 01 40050</t>
  </si>
  <si>
    <t>14 0 01 00000</t>
  </si>
  <si>
    <t>14 0 01 40300</t>
  </si>
  <si>
    <t>19 0 02 00000</t>
  </si>
  <si>
    <t>19 0 02 43000</t>
  </si>
  <si>
    <t>11 1 01 00000</t>
  </si>
  <si>
    <t>11 1 01 21240</t>
  </si>
  <si>
    <t>11 1 01 41220</t>
  </si>
  <si>
    <t>11 2 01 00000</t>
  </si>
  <si>
    <t>11 2 01 21280</t>
  </si>
  <si>
    <t>11 2 01 41320</t>
  </si>
  <si>
    <t>11 3 01 00000</t>
  </si>
  <si>
    <t>11 3 01 41420</t>
  </si>
  <si>
    <t>Основное мероприятие: организация и проведение мероприятий в подростковой и молодежной среде</t>
  </si>
  <si>
    <t>12 0 01 40180</t>
  </si>
  <si>
    <t>Основное мероприятие: иные мероприятия в системе образования и развития детей</t>
  </si>
  <si>
    <t>11 4 01 41520</t>
  </si>
  <si>
    <t>13 0 01 00000</t>
  </si>
  <si>
    <t>13 0 01 40205</t>
  </si>
  <si>
    <t>01 0 01 00000</t>
  </si>
  <si>
    <t>01 0 01 40030</t>
  </si>
  <si>
    <t>01 0 01 40040</t>
  </si>
  <si>
    <t>Основное мероприятие: развитие массовой физической культуры и спорта</t>
  </si>
  <si>
    <t>12 0 01 00000</t>
  </si>
  <si>
    <t>Основное мероприятие: реализация мероприятий национального проекта "Образование"</t>
  </si>
  <si>
    <t>11 7 01 00000</t>
  </si>
  <si>
    <t>11 7 01 22270</t>
  </si>
  <si>
    <t>11 6 01 00000</t>
  </si>
  <si>
    <t>11 6 01 21650</t>
  </si>
  <si>
    <t>03 2 01 00000</t>
  </si>
  <si>
    <t>03 2 02 00000</t>
  </si>
  <si>
    <t>Основное мероприятие: развитие библиотечного дела</t>
  </si>
  <si>
    <t>03 2 03 40090</t>
  </si>
  <si>
    <t>03 2 03 00000</t>
  </si>
  <si>
    <t>Основное мероприятие: развитие музейного дела</t>
  </si>
  <si>
    <t xml:space="preserve">Основное мероприятие: развитие деятельности культурно-досуговых учреждений района </t>
  </si>
  <si>
    <t>03 2 01 22000</t>
  </si>
  <si>
    <t>03 2 01 40070</t>
  </si>
  <si>
    <t>Основное мероприятие: развитие искусств</t>
  </si>
  <si>
    <t>03 1 01 00000</t>
  </si>
  <si>
    <t>03 1 01 40060</t>
  </si>
  <si>
    <t>08 0 01 40140</t>
  </si>
  <si>
    <t>02 0 0140050</t>
  </si>
  <si>
    <t>03 2 02 40080</t>
  </si>
  <si>
    <t>17 0 01 49015</t>
  </si>
  <si>
    <t>11 4 01 00000</t>
  </si>
  <si>
    <t>08 0 01 00000</t>
  </si>
  <si>
    <t>99 1 00 22720</t>
  </si>
  <si>
    <t>99 2 00 22720</t>
  </si>
  <si>
    <t>ВСЕГО  РАСХОДОВ:</t>
  </si>
  <si>
    <t>ИТОГО по программам:</t>
  </si>
  <si>
    <t>11 1 02 41220</t>
  </si>
  <si>
    <t>12 0 02 00000</t>
  </si>
  <si>
    <t>12 0 02 40170</t>
  </si>
  <si>
    <t>12 0 02 40190</t>
  </si>
  <si>
    <t>12 0 02 40210</t>
  </si>
  <si>
    <t>17 0 00 49015</t>
  </si>
  <si>
    <t>92 0 00 43430</t>
  </si>
  <si>
    <t>620</t>
  </si>
  <si>
    <t>78 1 00 40020</t>
  </si>
  <si>
    <t xml:space="preserve">Субсидии автономным учреждениям </t>
  </si>
  <si>
    <t>Спортивно-массовые мероприятия (футбол)</t>
  </si>
  <si>
    <t>Спортивно-массовые мероприятия (КДМ)</t>
  </si>
  <si>
    <t>0703</t>
  </si>
  <si>
    <t>Спортивно-массовые мероприятия(КДМ)</t>
  </si>
  <si>
    <t>"Дворец спорта Алагир"</t>
  </si>
  <si>
    <t>Дополнительное образование</t>
  </si>
  <si>
    <t>07 01</t>
  </si>
  <si>
    <t>Субсидия бюджетам муниципальных районов на поддержку отрасли культуры</t>
  </si>
  <si>
    <t>01 0 02 45200</t>
  </si>
  <si>
    <t>01 0 02 00000</t>
  </si>
  <si>
    <t>Основное мероприятие: обеспечение доплаты к муниципальным пенсиям</t>
  </si>
  <si>
    <t>Основное мероприятие: предоставление единовременной адресной помощи гражданам</t>
  </si>
  <si>
    <t>Основное мероприятие: предоставление единовременной адресной помощи организациям</t>
  </si>
  <si>
    <t>Оказание помощи некоммерческим организациям,</t>
  </si>
  <si>
    <t>01 0 03 00000</t>
  </si>
  <si>
    <t>01 0 03 40040</t>
  </si>
  <si>
    <t>313</t>
  </si>
  <si>
    <t>Оказание помощи некоммерческим организациям</t>
  </si>
  <si>
    <t>МАУ "Дворец спорта Алагир"</t>
  </si>
  <si>
    <t>814</t>
  </si>
  <si>
    <t>Муниципальная программа "Обеспечение жилищных прав граждан, проживающих в признанном ветхим (аварийном) жилищном фонде" на 2017-2022 годы</t>
  </si>
  <si>
    <t>20 0 00 00000</t>
  </si>
  <si>
    <t>Основное мероприятие: переселение граждан, проживающих в признанном аварийном жилищном фонде</t>
  </si>
  <si>
    <t>20 0 01 00000</t>
  </si>
  <si>
    <t>Обеспечение жилищных прав граждан</t>
  </si>
  <si>
    <t>20 0 01 40500</t>
  </si>
  <si>
    <t>Муниципальная программа "Развитие сельского хозяйства и регулирование рынков сельскохозяйственной продукции, сырья и продовольствия" в муниципальном образовании Алагирский район РСО-Алания на 2018-2020гг</t>
  </si>
  <si>
    <t>15 1 00 00000</t>
  </si>
  <si>
    <t>15 1 01 00000</t>
  </si>
  <si>
    <t>15 1 01 40400</t>
  </si>
  <si>
    <t>Подпрограмма «Устойчивое развитие сельских  территорий»  на  2018-2020 годы</t>
  </si>
  <si>
    <t>Основное мероприятие: развитие социальной и инженерной инфраструктуры, улучшение жилищных условий граждан, проживающих в сельской местности в т.ч. молодых семей и специалистов</t>
  </si>
  <si>
    <t xml:space="preserve">Основное мероприятие: обеспечение деятельности культурно-досуговых учреждений района </t>
  </si>
  <si>
    <t>Основное мероприятие: обеспечение деятельности музеев</t>
  </si>
  <si>
    <t>Основное мероприятие: обеспечение деятельности библиотек</t>
  </si>
  <si>
    <t>Софинансирование мероприятий ФЦП "Устойчивое развитие сельских территорий на 2014-2017 гг и на период до 2020 года"</t>
  </si>
  <si>
    <t>Муниципальная программа "Развитие жилищно-коммунального хозяйства и повышение энергетической эффективности в Алагирском районе на 2018-2020гг"</t>
  </si>
  <si>
    <t>Основное мероприятие: модернизация систем коммунальной инфраструктуры</t>
  </si>
  <si>
    <t>Расходы на подготовку коммунальных систем к зиме</t>
  </si>
  <si>
    <t>Основное мероприятие: погашение кредиторской задолженности за предыдущие годы</t>
  </si>
  <si>
    <t>19 0 03 43000</t>
  </si>
  <si>
    <t>19 0 02 44000</t>
  </si>
  <si>
    <t>Подпрограмма "Оснащение специальными приспособлениями и оборудованием объектов для доступа и пользования инвалидами и маломобильными группами населения"</t>
  </si>
  <si>
    <t>Устройство остановочных павильонов</t>
  </si>
  <si>
    <t>18 0 00 0000</t>
  </si>
  <si>
    <t>18 1 00 0000</t>
  </si>
  <si>
    <t>18 1 00 40600</t>
  </si>
  <si>
    <t>Основное мероприятие: обеспечение деятельности ТИК Алагирского района</t>
  </si>
  <si>
    <t>Организация работы ТИК и проведение выборов в муниципальных образованиях</t>
  </si>
  <si>
    <t>Основное мероприятие: проведение муниципальных выборов</t>
  </si>
  <si>
    <t>92 0 01 43430</t>
  </si>
  <si>
    <t>92 0 02 43430</t>
  </si>
  <si>
    <t>05 0 01 40160</t>
  </si>
  <si>
    <t>11 1 00 41220</t>
  </si>
  <si>
    <t xml:space="preserve">Обеспечение деятельности учебно-методических кабинетов, ремонтно-строительной бригады и информационно-ресурсного центра </t>
  </si>
  <si>
    <t>77 4 00 40022</t>
  </si>
  <si>
    <t>Основное мероприятие :  разработка и осуществление совместных проектов АМС и СОНКО</t>
  </si>
  <si>
    <t>Софинансирование мероприятий ФЦП "Устойчивое развитие сельских территорий на 2014-2017 гг.и на период до 2020 года"</t>
  </si>
  <si>
    <t>Основное мероприятие: cтроительство и капитальный ремонт дорог местного значения</t>
  </si>
  <si>
    <t>Подпрограмма "Устойчивое развитие сельских территорий Алагирского района на 2014-2017 гг. и на период до 2020 года"</t>
  </si>
  <si>
    <t>Муниципальная программа "Доступная среда на территории Алагирского раойна на 2018-2020 гг."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</si>
  <si>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</si>
  <si>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Субвенции на осуществление полномочий по составлению (изменению, дополнению) списков кандидатов в присяжные заседатели федеральных судов общей юрисдикции в Российской Федерации бюджетам муниципальных районов</t>
  </si>
  <si>
    <t>410</t>
  </si>
  <si>
    <t xml:space="preserve">Субсидии бюджетным учреждениям </t>
  </si>
  <si>
    <t>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</si>
  <si>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</si>
  <si>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</si>
  <si>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</si>
  <si>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</si>
  <si>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</si>
  <si>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</si>
  <si>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</si>
  <si>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611</t>
  </si>
  <si>
    <t>11 3 01 41720</t>
  </si>
  <si>
    <t>Расходы на обеспечение деятельности (оказание услуг) внешкольных учреждений (ЦДТ)</t>
  </si>
  <si>
    <t>Расходы на обеспечение деятельности (оказание услуг) внешкольных учреждений (ДЮСШ)</t>
  </si>
  <si>
    <t>Другие авопросы в области национльной безопасности и правоохранительной деятельности</t>
  </si>
  <si>
    <t>00 0 00 00000</t>
  </si>
  <si>
    <t>Расходы на обеспечение деятельности ЦДТ</t>
  </si>
  <si>
    <t>Расходы на обеспечение деятельности ДЮСШ</t>
  </si>
  <si>
    <t>244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</si>
  <si>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</si>
  <si>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 xml:space="preserve">Бюджетные инвестиции на приобретение объектов недвижимого имущества в муниципальную собственность </t>
  </si>
  <si>
    <t>Субсидии бюджетам муниципальных районов на поддержку государственных программ субъектов РФ и муниципальных программ формирования современной городской среды</t>
  </si>
  <si>
    <t>Субсидии бюджетам муниципальных районов на реализацию мероприятий по обеспечению жильем молодых  семей</t>
  </si>
  <si>
    <t>312</t>
  </si>
  <si>
    <t>Обеспечение функционирования МБУ "Центр хозяйственного обеспечения учреждений культуры"</t>
  </si>
  <si>
    <t>03 2 04 40089</t>
  </si>
  <si>
    <t>Основное мероприятие: обеспечение деятельности бюджетного учреждения</t>
  </si>
  <si>
    <t>"Отдел инженерных коммуникаций и муниципальных закупок АМС Алагирского района"</t>
  </si>
  <si>
    <t>Основное мероприятие: модернизация лифтового хозяйства</t>
  </si>
  <si>
    <t>19 0 07 43000</t>
  </si>
  <si>
    <t>11 2 02 41320</t>
  </si>
  <si>
    <t>Субсидии автономным учреждениям (ГТО)</t>
  </si>
  <si>
    <t>12 0 02 40270</t>
  </si>
  <si>
    <t xml:space="preserve">Субсидии автономным учреждениям (ГТО) </t>
  </si>
  <si>
    <t>13 0 01 L4970</t>
  </si>
  <si>
    <t>19 0 03 00000</t>
  </si>
  <si>
    <t>15 1 01 L467А</t>
  </si>
  <si>
    <t>2 02 20216 05 0000 150</t>
  </si>
  <si>
    <t>2 02 25519 05 0000 150</t>
  </si>
  <si>
    <t xml:space="preserve">2 02 25555 05 0000 150 </t>
  </si>
  <si>
    <t>2 02 30024 05 0062 150</t>
  </si>
  <si>
    <t>2 02 30024 05 0063 150</t>
  </si>
  <si>
    <t>2 02 30024 05 0065 150</t>
  </si>
  <si>
    <t>2 02 30024 05 0067 150</t>
  </si>
  <si>
    <t>2 02 30024 05 0073 150</t>
  </si>
  <si>
    <t>2 02 30024 05 0075 150</t>
  </si>
  <si>
    <t>2 02 35118 05 0000 150</t>
  </si>
  <si>
    <t>2 02 10000 00 0000 150</t>
  </si>
  <si>
    <t>2 02 30000 00 0000 150</t>
  </si>
  <si>
    <t>2 02 30024 05 0000 150</t>
  </si>
  <si>
    <t>2 02 30029 05 0000 150</t>
  </si>
  <si>
    <t>2 02 20000 00 0000 150</t>
  </si>
  <si>
    <t xml:space="preserve">Основное мероприятие: обустройство мест массового отдыха населения </t>
  </si>
  <si>
    <t>05 03</t>
  </si>
  <si>
    <t>21 1 F2 55550</t>
  </si>
  <si>
    <t>400</t>
  </si>
  <si>
    <t>Субсидии бюджетным учреждениям на оплату труда</t>
  </si>
  <si>
    <t>Расходы на дорожную деятельность в отношении автомобильных дорог общего пользования местного значения из средств РБ</t>
  </si>
  <si>
    <t>17 0 01 26750</t>
  </si>
  <si>
    <t>Основное мероприятие: обустройство мест массового отдыха населения (парки)</t>
  </si>
  <si>
    <t>Софинансирование мероприятий ФЦП "Городская среда"</t>
  </si>
  <si>
    <t>21 0 00 00000</t>
  </si>
  <si>
    <t>0503</t>
  </si>
  <si>
    <t>Благоустройство</t>
  </si>
  <si>
    <t>11 2 02 21280</t>
  </si>
  <si>
    <t>11 1 02 21240</t>
  </si>
  <si>
    <t>01 0 01 40000</t>
  </si>
  <si>
    <t>Приложение 8</t>
  </si>
  <si>
    <t>2 02 35120 05 0000 151</t>
  </si>
  <si>
    <t>Судебная система</t>
  </si>
  <si>
    <t>0105</t>
  </si>
  <si>
    <t xml:space="preserve">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</si>
  <si>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77 4 00 51200</t>
  </si>
  <si>
    <t>2 02 15001 05 0000 150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</si>
  <si>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</si>
  <si>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Дотации бюджетам сельских поселений на выравнивание бюджетной обеспеченности из бюджетов муниципальных районов</t>
  </si>
  <si>
    <t>Дотации бюджетам городских поселений на выравнивание бюджетной обеспеченности из бюджетов муниципальных районов</t>
  </si>
  <si>
    <t>Софинансирование субсидий</t>
  </si>
  <si>
    <t>03 2 03 L5190</t>
  </si>
  <si>
    <t>612</t>
  </si>
  <si>
    <t>2 02 25299 05 0000 150</t>
  </si>
  <si>
    <t>Субсидии бюджетам муниципальных районов на софинансирование расходов на обустройство и восстановление воинских захоронений</t>
  </si>
  <si>
    <t>03 2 05 R2990</t>
  </si>
  <si>
    <t>03 2 05 00000</t>
  </si>
  <si>
    <t>03 2 05 L2990</t>
  </si>
  <si>
    <t>Иные закупки товаров, работ и услуг для обеспечения государственных (муниципальных) нужд за счет ФБ,РБ</t>
  </si>
  <si>
    <t>Иные закупки товаров, работ и услуг для обеспечения государственных (муниципальных) нужд за счет МБ</t>
  </si>
  <si>
    <t>07 02</t>
  </si>
  <si>
    <t>466</t>
  </si>
  <si>
    <t>11 01</t>
  </si>
  <si>
    <t>01 0 04 40040</t>
  </si>
  <si>
    <t>Оказание помощи при найме помещений</t>
  </si>
  <si>
    <t>СУММА</t>
  </si>
  <si>
    <t>2 02 25576 05 0000 150</t>
  </si>
  <si>
    <t>Субсидии бюджетам муниципальных районов на обеспечение комплексного развития сельских территорий</t>
  </si>
  <si>
    <t>2 02 25467 05 0000 150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</si>
  <si>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</si>
  <si>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2 02 40000 00 0000 150</t>
  </si>
  <si>
    <t xml:space="preserve"> 000 1161012301 0000 140</t>
  </si>
  <si>
    <t xml:space="preserve"> 000 1161012901 0000 140</t>
  </si>
  <si>
    <t>Муниципальная программа "Комплексное развитие сельских территорий" в Алагирском районе на 2020-2025гг</t>
  </si>
  <si>
    <t>Основное мероприятие: строительство и капитальный ремонт дорог в рамках программы</t>
  </si>
  <si>
    <t>22 1 02 00000</t>
  </si>
  <si>
    <t>22 1 02 L5765</t>
  </si>
  <si>
    <t>Жилищно-коммунальное хозяйство</t>
  </si>
  <si>
    <t>22 1 01 R5765</t>
  </si>
  <si>
    <t>22 1 01 L5765</t>
  </si>
  <si>
    <t>13 0 01 R4970</t>
  </si>
  <si>
    <t>03 2 03 R5190</t>
  </si>
  <si>
    <t>Основное мероприятие: расходы на развитие отрасти культуры</t>
  </si>
  <si>
    <t>Основное мероприятие: поддержка отрасти культуры</t>
  </si>
  <si>
    <t>Социальная политика</t>
  </si>
  <si>
    <t>0401</t>
  </si>
  <si>
    <t>Основное мероприятие: расходы на финансирование сертификатов доп.образования.</t>
  </si>
  <si>
    <t>11 3 02 41720</t>
  </si>
  <si>
    <t>11 1 02 41225</t>
  </si>
  <si>
    <t>Субсидии бюджетным учреждениям (на питание)</t>
  </si>
  <si>
    <t>03 2 01 R4670</t>
  </si>
  <si>
    <t>03 2 01 L4670</t>
  </si>
  <si>
    <t>11 2 02 41325</t>
  </si>
  <si>
    <t>76 2 00 99700</t>
  </si>
  <si>
    <t>расходы за счет резервного фонда Главы</t>
  </si>
  <si>
    <t>Cофинансирование мероприятий программы</t>
  </si>
  <si>
    <t>Субсидии программы</t>
  </si>
  <si>
    <t xml:space="preserve">Cубсидии программы </t>
  </si>
  <si>
    <t>9930021670</t>
  </si>
  <si>
    <t>Реализация мероприятий по снижению напряженности на рынке труда</t>
  </si>
  <si>
    <t>22 1 01 00000</t>
  </si>
  <si>
    <t>22 1 00 00000</t>
  </si>
  <si>
    <t>Подпрограмма "Благоустройство сельских территорий"</t>
  </si>
  <si>
    <t>Основное мероприятие: реализация проектов по благоустройству сельских территорий</t>
  </si>
  <si>
    <t>22 0 00 00000</t>
  </si>
  <si>
    <t>99 1 00 42690</t>
  </si>
  <si>
    <t>1403</t>
  </si>
  <si>
    <t>Прочие межбюджетные трансферты</t>
  </si>
  <si>
    <t>Иные межбюджетные трансферты бюджетам сельских поселений</t>
  </si>
  <si>
    <t>540</t>
  </si>
  <si>
    <t>Муниципальная программа "Профилактика правонарушений на территории Алагирского района РСО-Алания на 2021-2023 гг"</t>
  </si>
  <si>
    <t>Расходы на реализацию муниципальной программы "Профилактика правонарушений на территории Алагирского района РСО-Алания на 2021-2023 гг"</t>
  </si>
  <si>
    <t>Муниципальная программа "Повышение безопасности дорожного движения на территории Алагирского района РСО-Алания" на 2021-2023 годы</t>
  </si>
  <si>
    <t>Реализация мероприятий муниципальной программы "Повышение безопасности дорожного движения на территории Алагирского района РСО-Алания" на 2021-2023 годы</t>
  </si>
  <si>
    <t>Муниципальная программа "Комплексные меры по противодействию злоупотреблению наркотиками и их незаконному обороту в Алагирском районе" на 2021-2023 годы</t>
  </si>
  <si>
    <t>Муниципальная программа "Профилактика терроризма и экстремизма на территории Алагирского района РСО-Алания" на 2021-2023 годы</t>
  </si>
  <si>
    <t>Реализация мероприятий муниципальной программы "Комплексные меры по противодействию злоупотреблению наркотиками и их незаконному обороту в Алагирском районе" на 2021-2023 годы</t>
  </si>
  <si>
    <t>Реализация мероприятий муниципальной программы "Профилактика терроризма и экстремизма на территории Алагирского района РСО-Алания" на 2021-2023 годы</t>
  </si>
  <si>
    <t>Муниципальная программа "Социальная поддержка граждан Алагирского района в 2021-2023 гг."</t>
  </si>
  <si>
    <t>Муниципальная программа "Развитие Единой дежурно-диспетчерской службы - 112 Алагирского района на 2021-2023гг"</t>
  </si>
  <si>
    <t>Муниципальная программа "Развитие дорожного хозяйства в Алагирском районе на 2021-2023гг"</t>
  </si>
  <si>
    <t>Муниципальная программа "Развитие молодежной политики, физической культуры и спорта в Алагирском районе на 2021-2023гг"</t>
  </si>
  <si>
    <t>Муниципальная программа "Развитие образования в Алагирском районе на 2021-2023гг"</t>
  </si>
  <si>
    <t>Подпрограмма "Реализация муниципальной программы "Развитие образования в Алагирском районе на 2021-2023гг"</t>
  </si>
  <si>
    <t>Муниципальная программа "Развитие культуры Алагирского района Республики Северная Осетия-Алания (2019-2023гг)"</t>
  </si>
  <si>
    <t>Муниципальная программа "Обеспечение жильем молодых семей на 2021-2023 гг."</t>
  </si>
  <si>
    <t>Муниципальная программа "Развитие жилищно-коммунального хозяйства и повышение энергетической эффективности в Алагирском районе на 2021-2023гг"</t>
  </si>
  <si>
    <t>Расходы на ПСД, снос домов</t>
  </si>
  <si>
    <t>Муниципальная программа "Комплексное развитие сельских территорий Алагирского района на 2021-2023гг"</t>
  </si>
  <si>
    <t>Муниципальная программа "Развитие земельно-имущественных отношений на территории Алагирского района на 2021-2023гг"</t>
  </si>
  <si>
    <t>Расходы на ПСД, терр.планрование</t>
  </si>
  <si>
    <t>16 0 02 00000</t>
  </si>
  <si>
    <t>16 0 02 44000</t>
  </si>
  <si>
    <t>Муниципальная программа "Формирование современной городской среды на 2021-2023гг"</t>
  </si>
  <si>
    <t>Софинансирование мероприятий МП "Формирование современной городской среды на 2021-2023 гг"</t>
  </si>
  <si>
    <t>Муниципальная программа "Развитие туриcтско-рекреационного комплекса Алагирского района на 2021-2023 гг."</t>
  </si>
  <si>
    <t>Муниципальная программа "Поддержка и развитие малого и  среднего предпринимательства в Алагирском районе на 2021-2023 гг."</t>
  </si>
  <si>
    <t>Муниципальная программа "Поддержка социально-ориентированных некоммерческих организаций в Алагирском районе на 2021-2023гг"</t>
  </si>
  <si>
    <t>Муниципальная программа "Профилактика правонарушений на территории Алагирского района"на 2021-2023 годы</t>
  </si>
  <si>
    <t>Муниципальная программа "Повышение безопасности дорожного движения на территории Алагирского района" на 2021-2023 годы</t>
  </si>
  <si>
    <t>Муниципальная программа "Формирование современной городской среды на 2021-2023 гг" на территории МО Алагирский район</t>
  </si>
  <si>
    <t>19 0 00 44000</t>
  </si>
  <si>
    <t>Муниципальная программа "Развитие культуры Алагирского района Республики Северная Осетия-Алания (2020-2023гг)"</t>
  </si>
  <si>
    <t>Основное мероприятие: мероприятия по обустройству и восстановлению воинских захоронений (2019-2023гг)</t>
  </si>
  <si>
    <t>Муниципальная программа "Развитие образования в Алагирском районе на 2021-2023 гг."</t>
  </si>
  <si>
    <t>Муниципальная программа "Поддержка и развитие малого и  среднего предпринимательства в Алагирском районе на 2021-2023гг."</t>
  </si>
  <si>
    <t>Муниципальная программа "Развитие культуры Алагирского районаРСО-Алания" на 2020-2023гг</t>
  </si>
  <si>
    <t>Муниципальная программа "Профилактика правонарушений на территории Алагирского района" на 2021-2023 гг</t>
  </si>
  <si>
    <t>Реализация мероприятий муниципальной программы "Комплексные меры противодействия злоупотреблению наркотиками и их незаконному обороту в Алагирском районе на 2021-2023 гг"</t>
  </si>
  <si>
    <t>Муниципальная программа "Профилактика терроризма и экстремизма на территории Алагирского района" на 2021-2023 гг</t>
  </si>
  <si>
    <t>Реализация мероприятий муниципальной программы "Профилактика терроризма и экстремизма на территории  Алагирского района" на 2021-2023 годы</t>
  </si>
  <si>
    <t>Расходы на реализацию муниципальной программы "Профилактика правонарушений на территории Алагирского района на 2021-2023 гг"</t>
  </si>
  <si>
    <t>Реализация мероприятий муниципальной программы "Повышение безопасности дорожного движения на территории Алагирского района" на 2021-2023 годы</t>
  </si>
  <si>
    <t>Муниципальная программа "Комплексные меры по противодействию злоупотребления наркотиками и их незаконному обороту в Алагирском районе" на 2021-2023 гг</t>
  </si>
  <si>
    <t>Муниципальная программа "Дорожная деятельность в отношении автомобильных дорог общего пользования местного значения Алагирского района на 2021-2023гг"</t>
  </si>
  <si>
    <t>Реализация мероприятий муниципальной программы "Развитие туриcтско-рекреационного комплекса Алагирского района на 2021-2023</t>
  </si>
  <si>
    <t>05 0 00 00000</t>
  </si>
  <si>
    <t>Муниципальная программа "Поддержка и развитие малого и  среднего предпринимательства в Алагирском районе" на 2021-2023 годы</t>
  </si>
  <si>
    <t>439</t>
  </si>
  <si>
    <t>Дотации на выравнивание бюджетной обеспеченности городских поселений из районного фонда финансовой поддержки</t>
  </si>
  <si>
    <t>Субсидии бюджетным учреждениям (ПФДО)</t>
  </si>
  <si>
    <t>000 1160114301 0000 140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</si>
  <si>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</si>
  <si>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</si>
  <si>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</si>
  <si>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 xml:space="preserve"> 000 1160120301 0000 140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</si>
  <si>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</si>
  <si>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000 1160119301 0000 140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</si>
  <si>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</si>
  <si>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2 02 45303 05 0000 150</t>
  </si>
  <si>
    <t>Межбюджетные трансферты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</si>
  <si>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2 02 49999 05 0147 150</t>
  </si>
  <si>
    <t>Прочие межбюджетные трансферты, передаваемые бюджетам муниципальных районов (организацию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организациях)</t>
  </si>
  <si>
    <t>2 02 49999 05 0148 150</t>
  </si>
  <si>
    <t>Прочие межбюджетные трансферты, передаваемые бюджетам муниципальных районов (организацию бесплатного горячего питания обучающихся из семей, признанных малоимущими, и обучающихся с ОВЗ получающих основное общее и среднее общее образование в муниципальных образовательных организациях)</t>
  </si>
  <si>
    <t xml:space="preserve">Субсидия бюджетам муниципальных районов на поддержку отрасли культуры </t>
  </si>
  <si>
    <t>2 02 25519 05 0001 150</t>
  </si>
  <si>
    <t xml:space="preserve">к решению Собрания представителей Алагирского района                                                                                                                          "О бюджете муниципального образования Алагирский район на 2022 год                                                                                                                                                  и на плановый период 2023 и 2024 годов" </t>
  </si>
  <si>
    <t xml:space="preserve">к решению Собрания представителей Алагирского района                                                                                                                                                   "О бюджете муниципального образования Алагирский район на 2022 год и на плановый период 2023 и 2024 годов"                                                                                                                                                                                                        </t>
  </si>
  <si>
    <t>243</t>
  </si>
  <si>
    <t>Иные закупки товаров, работ и услуг для обеспечения государственных (муниципальных) нужд (игр.площ)</t>
  </si>
  <si>
    <t>Софинансирование к программе "Переселение граждан из аварийного жилья"</t>
  </si>
  <si>
    <t>Расходы на ежемесячное денежное вознаграждение за классное руководство</t>
  </si>
  <si>
    <t>11 2 02 53030</t>
  </si>
  <si>
    <t xml:space="preserve">Расходы на  организацию бесплатного
горячего питания обучающихся (из ФБ)
</t>
  </si>
  <si>
    <t>11 2 02 R3040</t>
  </si>
  <si>
    <t xml:space="preserve">Расходы на  организацию бесплатного
горячего питания обучающихся (из РБ)
</t>
  </si>
  <si>
    <t>11 2 02 10484</t>
  </si>
  <si>
    <t>11 2 02 00000</t>
  </si>
  <si>
    <t>21 2 F2 00000</t>
  </si>
  <si>
    <t xml:space="preserve"> Доходы бюджета муниципального образования Алагирский район  на 2022 год                                                                                                                        </t>
  </si>
  <si>
    <t xml:space="preserve">Распределение бюджетных ассигнований по разделам и подразделам, целевым статьям (муниципальным программам и непрограммным направлениям деятельности), группам и подгруппам видов расходов классификации расходов районного бюджета на 2022 год </t>
  </si>
  <si>
    <t xml:space="preserve">Ведомственная структура расходов бюджета муниципального образования Алагирский район на 2022 год                                                                         </t>
  </si>
  <si>
    <t>Распределение бюджетных ассигнований по целевым статьям (муниципальным программам программам и непрограммным направлениям деятельности), разделам, подразделам, группам и подгруппам видов расходов классификации расходов районного бюджета на 2022 год</t>
  </si>
  <si>
    <t>03 1 01 R5190</t>
  </si>
  <si>
    <t>03 1 01 L5190</t>
  </si>
  <si>
    <t>2 02 25590 05 0000 150</t>
  </si>
  <si>
    <t>Субсидия бюджетам муниципальных районов на  техническое оснащение муниципальных музеев</t>
  </si>
  <si>
    <t>05 05</t>
  </si>
  <si>
    <t>21 2 F2 54240</t>
  </si>
  <si>
    <t xml:space="preserve">Прочие субсидии на создание комфортной городской среды в малых городах и исторических поселениях - победителях ВК </t>
  </si>
  <si>
    <t>Другие вопросы в области жилищно-коммунального хозяйства</t>
  </si>
  <si>
    <t>03 2 02 R5900</t>
  </si>
  <si>
    <t>03 2 02 L5900</t>
  </si>
  <si>
    <t>03 2 01 L5900</t>
  </si>
  <si>
    <t>0505</t>
  </si>
  <si>
    <t>Расходы на реализацию муниципальной программы "Профилактика правонарушений на территории Алагирского района" на 2021-2023 годы</t>
  </si>
  <si>
    <t>Муниципальная программа «Повышение безопасности дорожного движения на территории Алагирского района Республики Северная Осетия Алания  на 2021 – 2023 годы.»</t>
  </si>
  <si>
    <t>Реализация мероприятий муниципальной программы «Повышение безопасности дорожного движения на территории Алагирского района Республики Северная Осетия Алания  на 2021 – 2023 годы.»</t>
  </si>
  <si>
    <t>Муниципальная программа "Развитие Единой дежурно-диспетчерской службы - 112" Алагирского района на 2021-2023гг</t>
  </si>
  <si>
    <t>Реализация мероприятий муниципальной программы "Профилактика терроризма и экстремизма в Алагирском  районе  Республики Северная Осетия Алания   на 2021 – 2023 годы"</t>
  </si>
  <si>
    <t>Муниципальная программа "Профилактика терроризма и экстремизма в Алагирском  районе  Республики Северная Осетия Алания   на 2021 – 2023 годы"</t>
  </si>
  <si>
    <t>Муниципальная программа "Обеспечение жильем молодых семей в Алагирском районе" на 2021-2023 годы</t>
  </si>
  <si>
    <t>813</t>
  </si>
  <si>
    <t>Приложение 1</t>
  </si>
  <si>
    <t>+</t>
  </si>
  <si>
    <t>2 02 15002 05 0000 150</t>
  </si>
  <si>
    <t>2 02 30024 05 0104 150</t>
  </si>
  <si>
    <t>Приложение 2</t>
  </si>
  <si>
    <t>Приложение 3</t>
  </si>
  <si>
    <t xml:space="preserve">Софинансирование мероприятий </t>
  </si>
  <si>
    <t>тыс.руб</t>
  </si>
  <si>
    <t xml:space="preserve">Основное мероприятие: грантовая поддержка </t>
  </si>
  <si>
    <t>2 02 45424 05 0000 150</t>
  </si>
  <si>
    <t>Дотации бюджетам муниципальных районов на поддержку мер по обеспечению сбалансированности бюджетов</t>
  </si>
  <si>
    <t>Межбюджетные трансферты бюджетам муниципальных образований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</si>
  <si>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414</t>
  </si>
  <si>
    <t>Иные межбюджетные трансферты бюджетам городских поселений</t>
  </si>
  <si>
    <t>99 2 00 42690</t>
  </si>
  <si>
    <t>19 0 02 10583</t>
  </si>
  <si>
    <t>Расходы на обустройство и содержание мест утилизации биологических отходов</t>
  </si>
  <si>
    <t>07 03</t>
  </si>
  <si>
    <t xml:space="preserve">к решению Собрания представителей Алагирского района "О бюджете муниципального образования Алагирский район на 2022 год и на плановый период 2023 и 2024 годов"                                                                                                                                                                                                        </t>
  </si>
  <si>
    <t>2200,0</t>
  </si>
  <si>
    <t>1258,0</t>
  </si>
  <si>
    <t>Иные межбюджетные трансферты бюджетам городких поселений</t>
  </si>
  <si>
    <t>Приложение  11</t>
  </si>
  <si>
    <t>(тыс. руб.)</t>
  </si>
  <si>
    <t>Коды классификации источников финансирования дефицитов бюджетов</t>
  </si>
  <si>
    <t>Наименование кода группы, подгруппы, статьи, вида источника финансирования дефицита бюджетов, кода классификации операций сектора государственного управления, относящихся к источникам финансирования дефицита бюджетов Российской Федерации</t>
  </si>
  <si>
    <t>изм</t>
  </si>
  <si>
    <t>Сумма</t>
  </si>
  <si>
    <t>Источники финансирования дефицита бюджета</t>
  </si>
  <si>
    <t>000 01 02 00 00 00 0000 000</t>
  </si>
  <si>
    <t>Кредиты кредитных организаций в валюте Российской Федерации</t>
  </si>
  <si>
    <t>000 01 02 00 00 00 0000 700</t>
  </si>
  <si>
    <t>Получение кредитов от кредитных организаций в валюте Российской Федерации</t>
  </si>
  <si>
    <t>000 01 02 00 00 05 0000 710</t>
  </si>
  <si>
    <t>Получение кредитов от кредитных организаций бюджетами муниципальных районов в валюте Российской Федерации</t>
  </si>
  <si>
    <t>000 01 02 00 00 00 0000 800</t>
  </si>
  <si>
    <t xml:space="preserve">Погашение кредитов, предоставленных кредитными организациями в валюте Российской Федерации </t>
  </si>
  <si>
    <t>000 01 02 00 00 05 0000 810</t>
  </si>
  <si>
    <t>Погашение  бюджетами муниципальных районов кредитов от кредитных организаций в валюте Российской Федерации</t>
  </si>
  <si>
    <t>000 01 03 00 00 00 0000 000</t>
  </si>
  <si>
    <t xml:space="preserve">Бюджетные кредиты от других бюджетов бюджетной системы Российской Федерации </t>
  </si>
  <si>
    <t>000 01 03 01 00 00 0000 700</t>
  </si>
  <si>
    <t>Получение бюджетных кредитов от других бюджетов бюджетной системы Российской Федерации в валюте Российской Федерации</t>
  </si>
  <si>
    <t>000 01 03 01 00 05 0000 710</t>
  </si>
  <si>
    <t>Получение кредитов от других бюджетов бюджетной системы Российской Федерации в валюте Российской Федерации</t>
  </si>
  <si>
    <t>000 01 03 01 00 00 0000 800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</si>
  <si>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</si>
  <si>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000 01 03 01 00 05 0000 810</t>
  </si>
  <si>
    <t>Погашение бюджетами муниципальных районов кредитов  от других бюджетов бюджетной системы Российской Федерации в валюте Российской Федерации</t>
  </si>
  <si>
    <t>000 01 05 00 00 00 0000 000</t>
  </si>
  <si>
    <t>Изменение остатков средств на счетах по учету средств бюджетов</t>
  </si>
  <si>
    <t>000 01 05 00 00 00 0000 500</t>
  </si>
  <si>
    <t>Увеличение остатков средств бюджетов</t>
  </si>
  <si>
    <t>000 01 05 02 00 00 0000 500</t>
  </si>
  <si>
    <t>Увеличение прочих остатков денежных средств бюджетов</t>
  </si>
  <si>
    <t>000 01 05 02 01 00 0000 510</t>
  </si>
  <si>
    <t>Увеличение прочих остатков средств бюджетов</t>
  </si>
  <si>
    <t>000 01 05 02 01 05 0000 510</t>
  </si>
  <si>
    <t>Увеличение прочих остатков денежных средств бюджетов муниципальных районов</t>
  </si>
  <si>
    <t>000 01 05 00 00 00 0000 600</t>
  </si>
  <si>
    <t>Уменьшение остатков средств бюджетов</t>
  </si>
  <si>
    <t>000 01 05 02 00 00 0000 600</t>
  </si>
  <si>
    <t>Уменьшение прочих остатков средств бюджетов</t>
  </si>
  <si>
    <t>000 01 05 02 01 00 0000 610</t>
  </si>
  <si>
    <t>Уменьшение прочих остатков денежных средств бюджетов</t>
  </si>
  <si>
    <t>000 01 05 02 01 05 0000 610</t>
  </si>
  <si>
    <t>Уменьшение прочих остатков денежных средств бюджетов муниципальных районов</t>
  </si>
  <si>
    <t>2022 год</t>
  </si>
  <si>
    <t xml:space="preserve">Источники финансирования дефицита бюджета муниципального образования Алагирский район на 2022 год                                                                                                                          </t>
  </si>
  <si>
    <t>проект</t>
  </si>
  <si>
    <t>к решению Собрания представителей Алагирского района "О бюджете муниципального образования Алагирский район на 2022 год и на плановый период 2023 и 2024 годов"</t>
  </si>
  <si>
    <t>Приложение 5</t>
  </si>
  <si>
    <t>Приложение 14</t>
  </si>
  <si>
    <t>изм (+,-)</t>
  </si>
  <si>
    <t>Распределение иных межбюджетных трансфертов, передаваемых бюджетам поселений из бюджета муниципального образования Алагирский район на 2022 год</t>
  </si>
  <si>
    <t xml:space="preserve">к решению Собрания представителей Алагирского района "О бюджете муниципального образования Алагирский район на 2022 год и на плановый период 2023 и 2024 годов" </t>
  </si>
  <si>
    <t>Приложение 4</t>
  </si>
  <si>
    <t>16 0 00 44000</t>
  </si>
  <si>
    <t>Образование</t>
  </si>
  <si>
    <t>АМС Алагисркого городского поселения</t>
  </si>
  <si>
    <t>Субвенции бюджетам муниципальных районов на обустройство и содержание мест утилизации биологических отходов (скотомогильников, биотермических ям)</t>
  </si>
  <si>
    <t>АМС Майрамадагского сельского поселения</t>
  </si>
  <si>
    <t>к решению Собрания представителей Алагирского района"О внесении изменений в решение Собрания представителей "О бюджете муниципального образования Алагирский район на 2022 год и на плановый период 2023 и 2024 годов" № 7-8-2 от 25.02.2022г</t>
  </si>
  <si>
    <t>к решению Собрания представителей Алагирского района"О внесении изменений в решение Собрания представителей "О бюджете муниципального образования Алагирский район на 2022 год и на плановый период 2023 и 2024 годов" № 7-8-2 от 25.02.22г</t>
  </si>
  <si>
    <t xml:space="preserve">к решению Собрания представителей Алагирского района"О внесении изменений в решение Собрания представителей "О бюджете муниципального образования Алагирский район на 2022 год и на плановый период 2023 и 2024 годов" № 7-8-2 от 25.02.22г  </t>
  </si>
</sst>
</file>

<file path=xl/styles.xml><?xml version="1.0" encoding="utf-8"?>
<styleSheet xmlns="http://schemas.openxmlformats.org/spreadsheetml/2006/main">
  <numFmts count="1">
    <numFmt numFmtId="164" formatCode="#,##0.0"/>
  </numFmts>
  <fonts count="36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Arial"/>
      <family val="2"/>
      <charset val="204"/>
    </font>
    <font>
      <b/>
      <u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i/>
      <sz val="10"/>
      <name val="Times New Roman"/>
      <family val="1"/>
      <charset val="204"/>
    </font>
    <font>
      <i/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i/>
      <sz val="10"/>
      <name val="Arial"/>
      <family val="2"/>
      <charset val="204"/>
    </font>
    <font>
      <sz val="10"/>
      <name val="Arial"/>
      <family val="2"/>
      <charset val="204"/>
    </font>
    <font>
      <sz val="9"/>
      <color indexed="8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0"/>
      <color rgb="FF000000"/>
      <name val="Arial Cyr"/>
    </font>
    <font>
      <sz val="10"/>
      <color rgb="FF000000"/>
      <name val="Times New Roman"/>
      <family val="1"/>
      <charset val="204"/>
    </font>
    <font>
      <sz val="10"/>
      <color rgb="FF000000"/>
      <name val="Arial Cyr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sz val="8"/>
      <color rgb="FF000000"/>
      <name val="Arial"/>
      <family val="2"/>
      <charset val="204"/>
    </font>
    <font>
      <sz val="9"/>
      <color rgb="FF000000"/>
      <name val="Tahoma"/>
      <family val="2"/>
      <charset val="204"/>
    </font>
    <font>
      <u/>
      <sz val="10"/>
      <name val="Times New Roman"/>
      <family val="1"/>
      <charset val="204"/>
    </font>
    <font>
      <b/>
      <u/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9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</patternFill>
    </fill>
    <fill>
      <patternFill patternType="solid">
        <fgColor theme="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11" fillId="0" borderId="0"/>
    <xf numFmtId="0" fontId="11" fillId="0" borderId="0"/>
    <xf numFmtId="0" fontId="1" fillId="0" borderId="0"/>
    <xf numFmtId="0" fontId="24" fillId="0" borderId="6">
      <alignment vertical="top" wrapText="1"/>
    </xf>
    <xf numFmtId="49" fontId="26" fillId="0" borderId="6">
      <alignment horizontal="center" vertical="top" shrinkToFit="1"/>
    </xf>
    <xf numFmtId="4" fontId="24" fillId="4" borderId="6">
      <alignment horizontal="right" vertical="top" shrinkToFit="1"/>
    </xf>
    <xf numFmtId="49" fontId="30" fillId="0" borderId="6">
      <alignment horizontal="center"/>
    </xf>
    <xf numFmtId="0" fontId="30" fillId="0" borderId="7">
      <alignment horizontal="left" wrapText="1" indent="2"/>
    </xf>
  </cellStyleXfs>
  <cellXfs count="282">
    <xf numFmtId="0" fontId="0" fillId="0" borderId="0" xfId="0"/>
    <xf numFmtId="0" fontId="11" fillId="0" borderId="0" xfId="0" applyFont="1"/>
    <xf numFmtId="0" fontId="13" fillId="0" borderId="0" xfId="0" applyFont="1"/>
    <xf numFmtId="0" fontId="14" fillId="0" borderId="0" xfId="0" applyFont="1"/>
    <xf numFmtId="0" fontId="9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/>
    <xf numFmtId="0" fontId="3" fillId="0" borderId="0" xfId="0" applyFont="1" applyAlignment="1">
      <alignment horizontal="center" vertical="center"/>
    </xf>
    <xf numFmtId="0" fontId="19" fillId="0" borderId="0" xfId="0" applyFont="1"/>
    <xf numFmtId="0" fontId="20" fillId="0" borderId="0" xfId="0" applyFont="1"/>
    <xf numFmtId="0" fontId="5" fillId="0" borderId="0" xfId="0" applyFont="1"/>
    <xf numFmtId="0" fontId="19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0" xfId="0" applyFont="1"/>
    <xf numFmtId="0" fontId="3" fillId="0" borderId="0" xfId="0" applyFont="1"/>
    <xf numFmtId="0" fontId="9" fillId="0" borderId="1" xfId="0" applyFont="1" applyBorder="1" applyAlignment="1">
      <alignment horizontal="left" vertical="center"/>
    </xf>
    <xf numFmtId="164" fontId="6" fillId="0" borderId="1" xfId="0" applyNumberFormat="1" applyFont="1" applyBorder="1" applyAlignment="1">
      <alignment horizontal="center" vertical="center"/>
    </xf>
    <xf numFmtId="0" fontId="25" fillId="0" borderId="0" xfId="0" applyFont="1" applyAlignment="1">
      <alignment vertical="top" wrapText="1"/>
    </xf>
    <xf numFmtId="0" fontId="18" fillId="0" borderId="1" xfId="0" applyFont="1" applyFill="1" applyBorder="1" applyAlignment="1">
      <alignment vertical="top" wrapText="1"/>
    </xf>
    <xf numFmtId="0" fontId="16" fillId="3" borderId="1" xfId="0" applyFont="1" applyFill="1" applyBorder="1" applyAlignment="1">
      <alignment vertical="top" wrapText="1"/>
    </xf>
    <xf numFmtId="0" fontId="2" fillId="0" borderId="1" xfId="3" applyFont="1" applyFill="1" applyBorder="1" applyAlignment="1">
      <alignment horizontal="left" vertical="top" wrapText="1"/>
    </xf>
    <xf numFmtId="0" fontId="2" fillId="0" borderId="0" xfId="0" applyFont="1" applyAlignment="1">
      <alignment horizontal="center"/>
    </xf>
    <xf numFmtId="0" fontId="16" fillId="0" borderId="1" xfId="0" applyFont="1" applyBorder="1" applyAlignment="1">
      <alignment vertical="top" wrapText="1"/>
    </xf>
    <xf numFmtId="0" fontId="2" fillId="3" borderId="1" xfId="0" applyFont="1" applyFill="1" applyBorder="1" applyAlignment="1">
      <alignment horizontal="justify" vertical="top" wrapText="1"/>
    </xf>
    <xf numFmtId="0" fontId="25" fillId="0" borderId="1" xfId="8" applyNumberFormat="1" applyFont="1" applyBorder="1" applyAlignment="1" applyProtection="1">
      <alignment vertical="top" wrapText="1"/>
    </xf>
    <xf numFmtId="0" fontId="3" fillId="0" borderId="1" xfId="3" applyFont="1" applyFill="1" applyBorder="1" applyAlignment="1">
      <alignment horizontal="left" vertical="top" wrapText="1"/>
    </xf>
    <xf numFmtId="0" fontId="0" fillId="0" borderId="0" xfId="0" applyAlignment="1">
      <alignment vertical="center"/>
    </xf>
    <xf numFmtId="0" fontId="2" fillId="0" borderId="1" xfId="0" applyFont="1" applyFill="1" applyBorder="1" applyAlignment="1">
      <alignment horizontal="left" vertical="top" wrapText="1"/>
    </xf>
    <xf numFmtId="0" fontId="11" fillId="0" borderId="5" xfId="0" applyFont="1" applyBorder="1"/>
    <xf numFmtId="164" fontId="18" fillId="0" borderId="5" xfId="3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vertical="top" wrapText="1"/>
    </xf>
    <xf numFmtId="0" fontId="1" fillId="0" borderId="0" xfId="0" applyFont="1" applyFill="1" applyAlignment="1">
      <alignment vertical="top"/>
    </xf>
    <xf numFmtId="0" fontId="1" fillId="0" borderId="0" xfId="0" applyFont="1" applyAlignment="1">
      <alignment vertical="top"/>
    </xf>
    <xf numFmtId="0" fontId="3" fillId="0" borderId="0" xfId="3" applyFont="1" applyAlignment="1">
      <alignment horizontal="center" vertical="top" wrapText="1"/>
    </xf>
    <xf numFmtId="0" fontId="3" fillId="0" borderId="1" xfId="3" applyFont="1" applyFill="1" applyBorder="1" applyAlignment="1">
      <alignment horizontal="center" vertical="top" wrapText="1"/>
    </xf>
    <xf numFmtId="0" fontId="3" fillId="0" borderId="1" xfId="3" applyFont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18" fillId="2" borderId="1" xfId="0" applyFont="1" applyFill="1" applyBorder="1" applyAlignment="1">
      <alignment vertical="top" wrapText="1"/>
    </xf>
    <xf numFmtId="0" fontId="10" fillId="2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0" fontId="3" fillId="0" borderId="1" xfId="3" applyFont="1" applyBorder="1" applyAlignment="1">
      <alignment vertical="top" wrapText="1"/>
    </xf>
    <xf numFmtId="0" fontId="2" fillId="0" borderId="1" xfId="3" applyFont="1" applyBorder="1" applyAlignment="1">
      <alignment vertical="top" wrapText="1"/>
    </xf>
    <xf numFmtId="0" fontId="3" fillId="0" borderId="1" xfId="3" applyFont="1" applyFill="1" applyBorder="1" applyAlignment="1">
      <alignment vertical="top" wrapText="1"/>
    </xf>
    <xf numFmtId="0" fontId="10" fillId="0" borderId="1" xfId="0" applyFont="1" applyFill="1" applyBorder="1" applyAlignment="1">
      <alignment vertical="top" wrapText="1"/>
    </xf>
    <xf numFmtId="0" fontId="2" fillId="0" borderId="1" xfId="3" applyFont="1" applyFill="1" applyBorder="1" applyAlignment="1">
      <alignment vertical="top" wrapText="1"/>
    </xf>
    <xf numFmtId="0" fontId="2" fillId="0" borderId="1" xfId="3" applyFont="1" applyBorder="1" applyAlignment="1">
      <alignment horizontal="left" vertical="top" wrapText="1"/>
    </xf>
    <xf numFmtId="0" fontId="10" fillId="0" borderId="1" xfId="0" applyFont="1" applyBorder="1" applyAlignment="1">
      <alignment vertical="top"/>
    </xf>
    <xf numFmtId="0" fontId="3" fillId="0" borderId="0" xfId="0" applyFont="1" applyAlignment="1">
      <alignment vertical="top" wrapText="1"/>
    </xf>
    <xf numFmtId="0" fontId="10" fillId="0" borderId="1" xfId="3" applyFont="1" applyFill="1" applyBorder="1" applyAlignment="1">
      <alignment vertical="top" wrapText="1"/>
    </xf>
    <xf numFmtId="0" fontId="29" fillId="0" borderId="0" xfId="0" applyFont="1" applyAlignment="1">
      <alignment vertical="top" wrapText="1"/>
    </xf>
    <xf numFmtId="0" fontId="23" fillId="0" borderId="1" xfId="3" applyFont="1" applyFill="1" applyBorder="1" applyAlignment="1">
      <alignment vertical="top" wrapText="1"/>
    </xf>
    <xf numFmtId="0" fontId="21" fillId="0" borderId="1" xfId="0" applyFont="1" applyFill="1" applyBorder="1" applyAlignment="1">
      <alignment vertical="top" wrapText="1"/>
    </xf>
    <xf numFmtId="49" fontId="27" fillId="3" borderId="1" xfId="0" applyNumberFormat="1" applyFont="1" applyFill="1" applyBorder="1" applyAlignment="1">
      <alignment vertical="top" wrapText="1"/>
    </xf>
    <xf numFmtId="0" fontId="3" fillId="3" borderId="1" xfId="3" applyFont="1" applyFill="1" applyBorder="1" applyAlignment="1">
      <alignment horizontal="left" vertical="top" wrapText="1"/>
    </xf>
    <xf numFmtId="0" fontId="2" fillId="3" borderId="1" xfId="3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left" vertical="top" wrapText="1"/>
    </xf>
    <xf numFmtId="0" fontId="10" fillId="3" borderId="1" xfId="3" applyFont="1" applyFill="1" applyBorder="1" applyAlignment="1">
      <alignment vertical="top" wrapText="1"/>
    </xf>
    <xf numFmtId="0" fontId="3" fillId="3" borderId="1" xfId="0" applyFont="1" applyFill="1" applyBorder="1" applyAlignment="1">
      <alignment horizontal="left" vertical="top" wrapText="1"/>
    </xf>
    <xf numFmtId="0" fontId="18" fillId="0" borderId="1" xfId="3" applyFont="1" applyBorder="1" applyAlignment="1">
      <alignment vertical="top" wrapText="1"/>
    </xf>
    <xf numFmtId="0" fontId="16" fillId="0" borderId="1" xfId="3" applyFont="1" applyFill="1" applyBorder="1" applyAlignment="1">
      <alignment horizontal="left" vertical="top" wrapText="1"/>
    </xf>
    <xf numFmtId="0" fontId="12" fillId="0" borderId="1" xfId="3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vertical="top"/>
    </xf>
    <xf numFmtId="4" fontId="3" fillId="0" borderId="1" xfId="3" applyNumberFormat="1" applyFont="1" applyFill="1" applyBorder="1" applyAlignment="1">
      <alignment horizontal="center" vertical="top" wrapText="1"/>
    </xf>
    <xf numFmtId="49" fontId="3" fillId="0" borderId="1" xfId="3" applyNumberFormat="1" applyFont="1" applyFill="1" applyBorder="1" applyAlignment="1">
      <alignment horizontal="center" vertical="top" wrapText="1"/>
    </xf>
    <xf numFmtId="4" fontId="2" fillId="0" borderId="1" xfId="3" applyNumberFormat="1" applyFont="1" applyFill="1" applyBorder="1" applyAlignment="1">
      <alignment horizontal="center" vertical="top" wrapText="1"/>
    </xf>
    <xf numFmtId="49" fontId="2" fillId="0" borderId="1" xfId="3" applyNumberFormat="1" applyFont="1" applyFill="1" applyBorder="1" applyAlignment="1">
      <alignment horizontal="center" vertical="top" wrapText="1"/>
    </xf>
    <xf numFmtId="164" fontId="2" fillId="0" borderId="1" xfId="3" applyNumberFormat="1" applyFont="1" applyFill="1" applyBorder="1" applyAlignment="1">
      <alignment horizontal="center" vertical="top" wrapText="1"/>
    </xf>
    <xf numFmtId="49" fontId="18" fillId="0" borderId="1" xfId="3" applyNumberFormat="1" applyFont="1" applyFill="1" applyBorder="1" applyAlignment="1">
      <alignment horizontal="center" vertical="top"/>
    </xf>
    <xf numFmtId="49" fontId="3" fillId="0" borderId="1" xfId="3" applyNumberFormat="1" applyFont="1" applyBorder="1" applyAlignment="1">
      <alignment horizontal="center" vertical="top" wrapText="1"/>
    </xf>
    <xf numFmtId="49" fontId="2" fillId="0" borderId="1" xfId="3" applyNumberFormat="1" applyFont="1" applyBorder="1" applyAlignment="1">
      <alignment horizontal="center" vertical="top" wrapText="1"/>
    </xf>
    <xf numFmtId="49" fontId="10" fillId="0" borderId="1" xfId="3" applyNumberFormat="1" applyFont="1" applyFill="1" applyBorder="1" applyAlignment="1">
      <alignment horizontal="center" vertical="top"/>
    </xf>
    <xf numFmtId="49" fontId="2" fillId="3" borderId="1" xfId="3" applyNumberFormat="1" applyFont="1" applyFill="1" applyBorder="1" applyAlignment="1">
      <alignment horizontal="center" vertical="top" wrapText="1"/>
    </xf>
    <xf numFmtId="0" fontId="12" fillId="0" borderId="1" xfId="0" applyFont="1" applyBorder="1" applyAlignment="1">
      <alignment vertical="top" wrapText="1"/>
    </xf>
    <xf numFmtId="0" fontId="2" fillId="3" borderId="1" xfId="0" applyFont="1" applyFill="1" applyBorder="1" applyAlignment="1">
      <alignment vertical="top" wrapText="1"/>
    </xf>
    <xf numFmtId="0" fontId="18" fillId="0" borderId="1" xfId="3" applyFont="1" applyFill="1" applyBorder="1" applyAlignment="1">
      <alignment vertical="top" wrapText="1"/>
    </xf>
    <xf numFmtId="0" fontId="7" fillId="0" borderId="0" xfId="0" applyFont="1" applyFill="1" applyAlignment="1">
      <alignment vertical="top"/>
    </xf>
    <xf numFmtId="49" fontId="9" fillId="0" borderId="1" xfId="3" applyNumberFormat="1" applyFont="1" applyFill="1" applyBorder="1" applyAlignment="1">
      <alignment horizontal="center" vertical="top" wrapText="1"/>
    </xf>
    <xf numFmtId="164" fontId="9" fillId="0" borderId="1" xfId="0" applyNumberFormat="1" applyFont="1" applyFill="1" applyBorder="1" applyAlignment="1">
      <alignment horizontal="center" vertical="top"/>
    </xf>
    <xf numFmtId="0" fontId="9" fillId="3" borderId="1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right" vertical="top" wrapText="1"/>
    </xf>
    <xf numFmtId="164" fontId="2" fillId="0" borderId="0" xfId="0" applyNumberFormat="1" applyFont="1" applyAlignment="1">
      <alignment horizontal="right" vertical="top"/>
    </xf>
    <xf numFmtId="0" fontId="15" fillId="0" borderId="1" xfId="3" applyFont="1" applyFill="1" applyBorder="1" applyAlignment="1">
      <alignment horizontal="left" vertical="top" wrapText="1"/>
    </xf>
    <xf numFmtId="164" fontId="6" fillId="0" borderId="1" xfId="0" applyNumberFormat="1" applyFont="1" applyFill="1" applyBorder="1" applyAlignment="1">
      <alignment horizontal="center" vertical="top" wrapText="1"/>
    </xf>
    <xf numFmtId="164" fontId="6" fillId="0" borderId="1" xfId="0" applyNumberFormat="1" applyFont="1" applyFill="1" applyBorder="1" applyAlignment="1">
      <alignment horizontal="center" vertical="top"/>
    </xf>
    <xf numFmtId="0" fontId="2" fillId="0" borderId="1" xfId="0" applyFont="1" applyFill="1" applyBorder="1" applyAlignment="1">
      <alignment vertical="top"/>
    </xf>
    <xf numFmtId="0" fontId="3" fillId="0" borderId="1" xfId="0" applyFont="1" applyFill="1" applyBorder="1" applyAlignment="1">
      <alignment horizontal="center" vertical="top" wrapText="1"/>
    </xf>
    <xf numFmtId="164" fontId="1" fillId="0" borderId="0" xfId="0" applyNumberFormat="1" applyFont="1" applyFill="1" applyAlignment="1">
      <alignment vertical="top"/>
    </xf>
    <xf numFmtId="4" fontId="1" fillId="0" borderId="0" xfId="0" applyNumberFormat="1" applyFont="1" applyAlignment="1">
      <alignment vertical="top"/>
    </xf>
    <xf numFmtId="164" fontId="3" fillId="0" borderId="1" xfId="0" applyNumberFormat="1" applyFont="1" applyFill="1" applyBorder="1" applyAlignment="1">
      <alignment horizontal="center" vertical="top"/>
    </xf>
    <xf numFmtId="4" fontId="1" fillId="0" borderId="0" xfId="0" applyNumberFormat="1" applyFont="1" applyFill="1" applyAlignment="1">
      <alignment vertical="top"/>
    </xf>
    <xf numFmtId="164" fontId="0" fillId="0" borderId="0" xfId="0" applyNumberFormat="1"/>
    <xf numFmtId="0" fontId="2" fillId="0" borderId="1" xfId="0" applyFont="1" applyFill="1" applyBorder="1" applyAlignment="1">
      <alignment horizontal="left" vertical="top"/>
    </xf>
    <xf numFmtId="0" fontId="3" fillId="0" borderId="1" xfId="3" applyFont="1" applyBorder="1" applyAlignment="1">
      <alignment horizontal="center" vertical="top" wrapText="1"/>
    </xf>
    <xf numFmtId="164" fontId="3" fillId="0" borderId="1" xfId="3" applyNumberFormat="1" applyFont="1" applyFill="1" applyBorder="1" applyAlignment="1">
      <alignment horizontal="center" vertical="top" wrapText="1"/>
    </xf>
    <xf numFmtId="164" fontId="2" fillId="0" borderId="1" xfId="0" applyNumberFormat="1" applyFont="1" applyFill="1" applyBorder="1" applyAlignment="1">
      <alignment horizontal="center" vertical="top"/>
    </xf>
    <xf numFmtId="0" fontId="3" fillId="0" borderId="3" xfId="3" applyFont="1" applyBorder="1" applyAlignment="1">
      <alignment horizontal="center" vertical="top"/>
    </xf>
    <xf numFmtId="164" fontId="3" fillId="0" borderId="1" xfId="0" applyNumberFormat="1" applyFont="1" applyFill="1" applyBorder="1" applyAlignment="1">
      <alignment horizontal="center" vertical="top" wrapText="1"/>
    </xf>
    <xf numFmtId="164" fontId="10" fillId="0" borderId="1" xfId="3" applyNumberFormat="1" applyFont="1" applyFill="1" applyBorder="1" applyAlignment="1">
      <alignment horizontal="center" vertical="top"/>
    </xf>
    <xf numFmtId="164" fontId="18" fillId="0" borderId="1" xfId="3" applyNumberFormat="1" applyFont="1" applyFill="1" applyBorder="1" applyAlignment="1">
      <alignment horizontal="center" vertical="top"/>
    </xf>
    <xf numFmtId="164" fontId="1" fillId="0" borderId="0" xfId="0" applyNumberFormat="1" applyFont="1" applyFill="1" applyAlignment="1">
      <alignment horizontal="right" vertical="top"/>
    </xf>
    <xf numFmtId="164" fontId="2" fillId="0" borderId="2" xfId="3" applyNumberFormat="1" applyFont="1" applyFill="1" applyBorder="1" applyAlignment="1">
      <alignment horizontal="center" vertical="top" wrapText="1"/>
    </xf>
    <xf numFmtId="164" fontId="3" fillId="0" borderId="1" xfId="0" applyNumberFormat="1" applyFont="1" applyBorder="1" applyAlignment="1">
      <alignment horizontal="center" vertical="top"/>
    </xf>
    <xf numFmtId="164" fontId="2" fillId="0" borderId="1" xfId="0" applyNumberFormat="1" applyFont="1" applyBorder="1" applyAlignment="1">
      <alignment horizontal="center" vertical="top"/>
    </xf>
    <xf numFmtId="164" fontId="10" fillId="3" borderId="1" xfId="3" applyNumberFormat="1" applyFont="1" applyFill="1" applyBorder="1" applyAlignment="1">
      <alignment horizontal="center" vertical="top"/>
    </xf>
    <xf numFmtId="164" fontId="18" fillId="3" borderId="1" xfId="3" applyNumberFormat="1" applyFont="1" applyFill="1" applyBorder="1" applyAlignment="1">
      <alignment horizontal="center" vertical="top"/>
    </xf>
    <xf numFmtId="0" fontId="3" fillId="0" borderId="0" xfId="3" applyFont="1" applyBorder="1" applyAlignment="1">
      <alignment horizontal="center" vertical="top"/>
    </xf>
    <xf numFmtId="164" fontId="2" fillId="0" borderId="0" xfId="0" applyNumberFormat="1" applyFont="1" applyAlignment="1">
      <alignment horizontal="right" vertical="top" wrapText="1"/>
    </xf>
    <xf numFmtId="164" fontId="3" fillId="0" borderId="3" xfId="3" applyNumberFormat="1" applyFont="1" applyBorder="1" applyAlignment="1">
      <alignment horizontal="center" vertical="top"/>
    </xf>
    <xf numFmtId="0" fontId="2" fillId="0" borderId="0" xfId="0" applyFont="1" applyAlignment="1">
      <alignment horizontal="right" vertical="top" wrapText="1"/>
    </xf>
    <xf numFmtId="0" fontId="2" fillId="3" borderId="1" xfId="0" applyFont="1" applyFill="1" applyBorder="1" applyAlignment="1">
      <alignment horizontal="center" vertical="top"/>
    </xf>
    <xf numFmtId="0" fontId="2" fillId="0" borderId="0" xfId="0" applyFont="1" applyFill="1" applyAlignment="1">
      <alignment vertical="top"/>
    </xf>
    <xf numFmtId="0" fontId="7" fillId="0" borderId="0" xfId="0" applyFont="1" applyFill="1" applyAlignment="1">
      <alignment horizontal="right" vertical="top"/>
    </xf>
    <xf numFmtId="0" fontId="2" fillId="0" borderId="0" xfId="0" applyFont="1" applyAlignment="1">
      <alignment horizontal="center" vertical="top" wrapText="1"/>
    </xf>
    <xf numFmtId="0" fontId="3" fillId="0" borderId="0" xfId="0" applyFont="1" applyFill="1" applyAlignment="1">
      <alignment horizontal="center" vertical="top"/>
    </xf>
    <xf numFmtId="0" fontId="3" fillId="0" borderId="1" xfId="0" applyFont="1" applyFill="1" applyBorder="1" applyAlignment="1">
      <alignment horizontal="center" vertical="top"/>
    </xf>
    <xf numFmtId="0" fontId="6" fillId="0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center" vertical="top"/>
    </xf>
    <xf numFmtId="164" fontId="9" fillId="0" borderId="1" xfId="0" applyNumberFormat="1" applyFont="1" applyFill="1" applyBorder="1" applyAlignment="1">
      <alignment horizontal="center" vertical="top" wrapText="1"/>
    </xf>
    <xf numFmtId="164" fontId="9" fillId="3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49" fontId="25" fillId="0" borderId="1" xfId="7" applyNumberFormat="1" applyFont="1" applyBorder="1" applyAlignment="1" applyProtection="1">
      <alignment horizontal="center" vertical="top"/>
    </xf>
    <xf numFmtId="0" fontId="2" fillId="3" borderId="1" xfId="0" applyFont="1" applyFill="1" applyBorder="1" applyAlignment="1">
      <alignment horizontal="center" vertical="top" wrapText="1"/>
    </xf>
    <xf numFmtId="0" fontId="29" fillId="3" borderId="1" xfId="0" applyFont="1" applyFill="1" applyBorder="1" applyAlignment="1">
      <alignment horizontal="center" vertical="top"/>
    </xf>
    <xf numFmtId="0" fontId="29" fillId="3" borderId="1" xfId="0" applyFont="1" applyFill="1" applyBorder="1" applyAlignment="1">
      <alignment horizontal="left" vertical="top" wrapText="1"/>
    </xf>
    <xf numFmtId="0" fontId="10" fillId="0" borderId="1" xfId="0" applyFont="1" applyBorder="1" applyAlignment="1">
      <alignment vertical="top" wrapText="1"/>
    </xf>
    <xf numFmtId="164" fontId="6" fillId="5" borderId="1" xfId="0" applyNumberFormat="1" applyFont="1" applyFill="1" applyBorder="1" applyAlignment="1">
      <alignment horizontal="center" vertical="top" wrapText="1"/>
    </xf>
    <xf numFmtId="164" fontId="0" fillId="0" borderId="0" xfId="0" applyNumberFormat="1" applyAlignment="1">
      <alignment horizontal="center"/>
    </xf>
    <xf numFmtId="0" fontId="2" fillId="0" borderId="1" xfId="0" applyNumberFormat="1" applyFont="1" applyFill="1" applyBorder="1" applyAlignment="1">
      <alignment horizontal="left" vertical="top" wrapText="1"/>
    </xf>
    <xf numFmtId="1" fontId="2" fillId="0" borderId="1" xfId="0" applyNumberFormat="1" applyFont="1" applyFill="1" applyBorder="1" applyAlignment="1">
      <alignment horizontal="center" vertical="top" wrapText="1"/>
    </xf>
    <xf numFmtId="164" fontId="6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/>
    </xf>
    <xf numFmtId="0" fontId="2" fillId="0" borderId="0" xfId="0" applyFont="1" applyAlignment="1">
      <alignment horizontal="right" vertical="top" wrapText="1"/>
    </xf>
    <xf numFmtId="0" fontId="16" fillId="0" borderId="0" xfId="0" applyFont="1" applyAlignment="1">
      <alignment horizontal="right" vertical="top" wrapText="1"/>
    </xf>
    <xf numFmtId="0" fontId="3" fillId="0" borderId="1" xfId="0" applyFont="1" applyBorder="1" applyAlignment="1">
      <alignment vertical="top" wrapText="1"/>
    </xf>
    <xf numFmtId="49" fontId="3" fillId="3" borderId="1" xfId="3" applyNumberFormat="1" applyFont="1" applyFill="1" applyBorder="1" applyAlignment="1">
      <alignment horizontal="center" vertical="top" wrapText="1"/>
    </xf>
    <xf numFmtId="0" fontId="2" fillId="0" borderId="1" xfId="3" applyFont="1" applyFill="1" applyBorder="1" applyAlignment="1">
      <alignment horizontal="center" vertical="top" wrapText="1"/>
    </xf>
    <xf numFmtId="49" fontId="2" fillId="0" borderId="2" xfId="3" applyNumberFormat="1" applyFont="1" applyFill="1" applyBorder="1" applyAlignment="1">
      <alignment horizontal="center" vertical="top" wrapText="1"/>
    </xf>
    <xf numFmtId="0" fontId="2" fillId="0" borderId="1" xfId="3" applyFont="1" applyBorder="1" applyAlignment="1">
      <alignment horizontal="center" vertical="top" wrapText="1"/>
    </xf>
    <xf numFmtId="0" fontId="3" fillId="0" borderId="4" xfId="3" applyFont="1" applyBorder="1" applyAlignment="1">
      <alignment horizontal="center" vertical="top" wrapText="1"/>
    </xf>
    <xf numFmtId="4" fontId="3" fillId="0" borderId="1" xfId="3" applyNumberFormat="1" applyFont="1" applyBorder="1" applyAlignment="1">
      <alignment horizontal="center" vertical="top" wrapText="1"/>
    </xf>
    <xf numFmtId="0" fontId="2" fillId="0" borderId="4" xfId="3" applyFont="1" applyBorder="1" applyAlignment="1">
      <alignment horizontal="center" vertical="top" wrapText="1"/>
    </xf>
    <xf numFmtId="4" fontId="10" fillId="0" borderId="1" xfId="3" applyNumberFormat="1" applyFont="1" applyFill="1" applyBorder="1" applyAlignment="1">
      <alignment horizontal="center" vertical="top"/>
    </xf>
    <xf numFmtId="0" fontId="18" fillId="0" borderId="1" xfId="3" applyNumberFormat="1" applyFont="1" applyFill="1" applyBorder="1" applyAlignment="1">
      <alignment horizontal="center" vertical="top"/>
    </xf>
    <xf numFmtId="4" fontId="18" fillId="0" borderId="1" xfId="3" applyNumberFormat="1" applyFont="1" applyFill="1" applyBorder="1" applyAlignment="1">
      <alignment horizontal="center" vertical="top"/>
    </xf>
    <xf numFmtId="0" fontId="3" fillId="3" borderId="1" xfId="3" applyFont="1" applyFill="1" applyBorder="1" applyAlignment="1">
      <alignment horizontal="center" vertical="top" wrapText="1"/>
    </xf>
    <xf numFmtId="49" fontId="10" fillId="3" borderId="1" xfId="3" applyNumberFormat="1" applyFont="1" applyFill="1" applyBorder="1" applyAlignment="1">
      <alignment horizontal="center" vertical="top"/>
    </xf>
    <xf numFmtId="0" fontId="2" fillId="3" borderId="1" xfId="3" applyFont="1" applyFill="1" applyBorder="1" applyAlignment="1">
      <alignment horizontal="center" vertical="top" wrapText="1"/>
    </xf>
    <xf numFmtId="0" fontId="18" fillId="0" borderId="1" xfId="3" applyFont="1" applyBorder="1" applyAlignment="1">
      <alignment horizontal="center" vertical="top" wrapText="1"/>
    </xf>
    <xf numFmtId="0" fontId="10" fillId="0" borderId="1" xfId="3" applyFont="1" applyBorder="1" applyAlignment="1">
      <alignment horizontal="center" vertical="top" wrapText="1"/>
    </xf>
    <xf numFmtId="4" fontId="2" fillId="0" borderId="1" xfId="0" applyNumberFormat="1" applyFont="1" applyFill="1" applyBorder="1" applyAlignment="1">
      <alignment horizontal="center" vertical="top"/>
    </xf>
    <xf numFmtId="49" fontId="28" fillId="0" borderId="1" xfId="5" applyFont="1" applyFill="1" applyBorder="1" applyAlignment="1" applyProtection="1">
      <alignment horizontal="center" vertical="top" shrinkToFit="1"/>
    </xf>
    <xf numFmtId="49" fontId="25" fillId="0" borderId="1" xfId="5" applyFont="1" applyFill="1" applyBorder="1" applyAlignment="1" applyProtection="1">
      <alignment horizontal="center" vertical="top" shrinkToFit="1"/>
    </xf>
    <xf numFmtId="0" fontId="10" fillId="3" borderId="1" xfId="0" applyNumberFormat="1" applyFont="1" applyFill="1" applyBorder="1" applyAlignment="1">
      <alignment horizontal="center" vertical="top" wrapText="1" shrinkToFit="1"/>
    </xf>
    <xf numFmtId="0" fontId="25" fillId="0" borderId="1" xfId="4" applyNumberFormat="1" applyFont="1" applyFill="1" applyBorder="1" applyAlignment="1" applyProtection="1">
      <alignment vertical="top" wrapText="1"/>
    </xf>
    <xf numFmtId="0" fontId="3" fillId="0" borderId="1" xfId="0" applyFont="1" applyBorder="1" applyAlignment="1">
      <alignment vertical="top"/>
    </xf>
    <xf numFmtId="0" fontId="2" fillId="0" borderId="0" xfId="0" applyFont="1" applyAlignment="1">
      <alignment horizontal="right" vertical="top" wrapText="1"/>
    </xf>
    <xf numFmtId="0" fontId="1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3" fillId="0" borderId="1" xfId="0" applyFont="1" applyBorder="1" applyAlignment="1">
      <alignment vertical="top" wrapText="1"/>
    </xf>
    <xf numFmtId="0" fontId="2" fillId="0" borderId="0" xfId="0" applyFont="1" applyAlignment="1">
      <alignment horizontal="right" vertical="top" wrapText="1"/>
    </xf>
    <xf numFmtId="164" fontId="3" fillId="3" borderId="1" xfId="3" applyNumberFormat="1" applyFont="1" applyFill="1" applyBorder="1" applyAlignment="1">
      <alignment horizontal="center" vertical="top" wrapText="1"/>
    </xf>
    <xf numFmtId="164" fontId="2" fillId="3" borderId="1" xfId="3" applyNumberFormat="1" applyFont="1" applyFill="1" applyBorder="1" applyAlignment="1">
      <alignment horizontal="center" vertical="top" wrapText="1"/>
    </xf>
    <xf numFmtId="164" fontId="2" fillId="3" borderId="1" xfId="0" applyNumberFormat="1" applyFont="1" applyFill="1" applyBorder="1" applyAlignment="1">
      <alignment horizontal="center" vertical="top"/>
    </xf>
    <xf numFmtId="0" fontId="9" fillId="0" borderId="0" xfId="0" applyFont="1" applyAlignment="1">
      <alignment horizontal="center" vertical="top"/>
    </xf>
    <xf numFmtId="164" fontId="9" fillId="0" borderId="1" xfId="0" applyNumberFormat="1" applyFont="1" applyBorder="1" applyAlignment="1">
      <alignment horizontal="center" vertical="top"/>
    </xf>
    <xf numFmtId="164" fontId="9" fillId="0" borderId="0" xfId="0" applyNumberFormat="1" applyFont="1" applyAlignment="1">
      <alignment horizontal="center" vertical="top"/>
    </xf>
    <xf numFmtId="164" fontId="6" fillId="0" borderId="1" xfId="0" applyNumberFormat="1" applyFont="1" applyBorder="1" applyAlignment="1">
      <alignment horizontal="center" vertical="top"/>
    </xf>
    <xf numFmtId="0" fontId="1" fillId="0" borderId="0" xfId="0" applyFont="1" applyFill="1" applyAlignment="1">
      <alignment horizontal="right" vertical="top"/>
    </xf>
    <xf numFmtId="0" fontId="3" fillId="0" borderId="1" xfId="0" applyFont="1" applyBorder="1" applyAlignment="1">
      <alignment horizontal="center" vertical="top"/>
    </xf>
    <xf numFmtId="0" fontId="6" fillId="0" borderId="3" xfId="3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164" fontId="2" fillId="0" borderId="0" xfId="0" applyNumberFormat="1" applyFont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31" fillId="0" borderId="0" xfId="0" applyFont="1" applyAlignment="1">
      <alignment horizontal="left" wrapText="1" indent="15"/>
    </xf>
    <xf numFmtId="0" fontId="2" fillId="0" borderId="0" xfId="0" applyFont="1" applyAlignment="1">
      <alignment horizontal="right" vertical="top" wrapText="1"/>
    </xf>
    <xf numFmtId="0" fontId="28" fillId="0" borderId="8" xfId="0" applyFont="1" applyBorder="1" applyAlignment="1">
      <alignment vertical="top" wrapText="1"/>
    </xf>
    <xf numFmtId="0" fontId="2" fillId="0" borderId="0" xfId="0" applyFont="1" applyAlignment="1">
      <alignment horizontal="right" vertical="top" wrapText="1"/>
    </xf>
    <xf numFmtId="0" fontId="8" fillId="0" borderId="0" xfId="0" applyFont="1" applyAlignment="1">
      <alignment horizontal="right" vertical="top"/>
    </xf>
    <xf numFmtId="0" fontId="0" fillId="0" borderId="0" xfId="0" applyAlignment="1">
      <alignment vertical="top"/>
    </xf>
    <xf numFmtId="0" fontId="1" fillId="0" borderId="0" xfId="0" applyFont="1" applyFill="1" applyAlignment="1">
      <alignment horizontal="right" vertical="top"/>
    </xf>
    <xf numFmtId="0" fontId="32" fillId="0" borderId="0" xfId="0" applyFont="1" applyAlignment="1">
      <alignment horizontal="right" vertical="top"/>
    </xf>
    <xf numFmtId="0" fontId="2" fillId="0" borderId="0" xfId="3" applyFont="1" applyBorder="1" applyAlignment="1">
      <alignment horizontal="center" vertical="top"/>
    </xf>
    <xf numFmtId="0" fontId="2" fillId="0" borderId="3" xfId="3" applyFont="1" applyBorder="1" applyAlignment="1">
      <alignment horizontal="center" vertical="top"/>
    </xf>
    <xf numFmtId="164" fontId="1" fillId="0" borderId="0" xfId="0" applyNumberFormat="1" applyFont="1" applyAlignment="1">
      <alignment vertical="top"/>
    </xf>
    <xf numFmtId="164" fontId="3" fillId="0" borderId="0" xfId="3" applyNumberFormat="1" applyFont="1" applyAlignment="1">
      <alignment horizontal="center" vertical="top" wrapText="1"/>
    </xf>
    <xf numFmtId="164" fontId="3" fillId="0" borderId="1" xfId="0" applyNumberFormat="1" applyFont="1" applyBorder="1" applyAlignment="1">
      <alignment vertical="top"/>
    </xf>
    <xf numFmtId="164" fontId="2" fillId="0" borderId="1" xfId="0" applyNumberFormat="1" applyFont="1" applyBorder="1" applyAlignment="1">
      <alignment vertical="top"/>
    </xf>
    <xf numFmtId="0" fontId="4" fillId="0" borderId="0" xfId="0" applyFont="1" applyAlignment="1">
      <alignment vertical="top"/>
    </xf>
    <xf numFmtId="0" fontId="17" fillId="0" borderId="0" xfId="0" applyFont="1" applyAlignment="1">
      <alignment horizontal="right" vertical="top" wrapText="1"/>
    </xf>
    <xf numFmtId="3" fontId="4" fillId="0" borderId="0" xfId="0" applyNumberFormat="1" applyFont="1" applyAlignment="1">
      <alignment horizontal="center" vertical="top"/>
    </xf>
    <xf numFmtId="164" fontId="4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right"/>
    </xf>
    <xf numFmtId="164" fontId="0" fillId="0" borderId="0" xfId="0" applyNumberFormat="1" applyAlignment="1">
      <alignment horizontal="right"/>
    </xf>
    <xf numFmtId="0" fontId="15" fillId="0" borderId="0" xfId="0" applyFont="1" applyAlignment="1">
      <alignment horizontal="center" vertical="top"/>
    </xf>
    <xf numFmtId="3" fontId="3" fillId="0" borderId="0" xfId="0" applyNumberFormat="1" applyFont="1" applyBorder="1" applyAlignment="1">
      <alignment horizontal="right" vertical="top"/>
    </xf>
    <xf numFmtId="164" fontId="1" fillId="0" borderId="0" xfId="0" applyNumberFormat="1" applyFont="1" applyAlignment="1">
      <alignment horizontal="right"/>
    </xf>
    <xf numFmtId="0" fontId="3" fillId="0" borderId="1" xfId="0" applyFont="1" applyBorder="1" applyAlignment="1">
      <alignment horizontal="center" vertical="top" wrapText="1"/>
    </xf>
    <xf numFmtId="0" fontId="34" fillId="0" borderId="1" xfId="0" applyFont="1" applyBorder="1" applyAlignment="1">
      <alignment horizontal="center" vertical="top" wrapText="1"/>
    </xf>
    <xf numFmtId="3" fontId="3" fillId="0" borderId="1" xfId="0" applyNumberFormat="1" applyFont="1" applyBorder="1" applyAlignment="1">
      <alignment horizontal="center" vertical="top" wrapText="1"/>
    </xf>
    <xf numFmtId="3" fontId="6" fillId="0" borderId="1" xfId="0" applyNumberFormat="1" applyFont="1" applyBorder="1" applyAlignment="1">
      <alignment horizontal="center" vertical="top" wrapText="1"/>
    </xf>
    <xf numFmtId="164" fontId="6" fillId="0" borderId="1" xfId="0" applyNumberFormat="1" applyFont="1" applyBorder="1" applyAlignment="1">
      <alignment horizontal="right" vertical="top" wrapText="1"/>
    </xf>
    <xf numFmtId="164" fontId="0" fillId="0" borderId="1" xfId="0" applyNumberFormat="1" applyBorder="1" applyAlignment="1">
      <alignment horizontal="right"/>
    </xf>
    <xf numFmtId="3" fontId="9" fillId="0" borderId="1" xfId="0" applyNumberFormat="1" applyFont="1" applyBorder="1" applyAlignment="1">
      <alignment horizontal="center" vertical="top" wrapText="1"/>
    </xf>
    <xf numFmtId="3" fontId="6" fillId="0" borderId="1" xfId="0" applyNumberFormat="1" applyFont="1" applyBorder="1" applyAlignment="1">
      <alignment horizontal="center" vertical="top"/>
    </xf>
    <xf numFmtId="164" fontId="6" fillId="0" borderId="1" xfId="0" applyNumberFormat="1" applyFont="1" applyBorder="1" applyAlignment="1">
      <alignment horizontal="right" vertical="top"/>
    </xf>
    <xf numFmtId="164" fontId="9" fillId="0" borderId="1" xfId="0" applyNumberFormat="1" applyFont="1" applyBorder="1" applyAlignment="1">
      <alignment horizontal="right" vertical="top"/>
    </xf>
    <xf numFmtId="3" fontId="9" fillId="0" borderId="1" xfId="0" applyNumberFormat="1" applyFont="1" applyBorder="1" applyAlignment="1">
      <alignment horizontal="center" vertical="top"/>
    </xf>
    <xf numFmtId="164" fontId="9" fillId="0" borderId="1" xfId="0" applyNumberFormat="1" applyFont="1" applyBorder="1" applyAlignment="1">
      <alignment horizontal="right" vertical="top" wrapText="1"/>
    </xf>
    <xf numFmtId="3" fontId="1" fillId="0" borderId="0" xfId="0" applyNumberFormat="1" applyFont="1" applyAlignment="1">
      <alignment vertical="top"/>
    </xf>
    <xf numFmtId="0" fontId="2" fillId="0" borderId="0" xfId="0" applyFont="1" applyAlignment="1">
      <alignment horizontal="right" vertical="top" wrapText="1"/>
    </xf>
    <xf numFmtId="0" fontId="3" fillId="0" borderId="1" xfId="0" applyFont="1" applyFill="1" applyBorder="1" applyAlignment="1">
      <alignment vertical="top"/>
    </xf>
    <xf numFmtId="0" fontId="0" fillId="0" borderId="0" xfId="0" applyAlignment="1">
      <alignment vertical="top"/>
    </xf>
    <xf numFmtId="0" fontId="0" fillId="0" borderId="0" xfId="0" applyAlignment="1"/>
    <xf numFmtId="2" fontId="2" fillId="0" borderId="0" xfId="0" applyNumberFormat="1" applyFont="1" applyAlignment="1">
      <alignment horizontal="right" vertical="center" wrapText="1"/>
    </xf>
    <xf numFmtId="2" fontId="0" fillId="0" borderId="0" xfId="0" applyNumberFormat="1" applyAlignment="1">
      <alignment horizontal="right" vertical="center" wrapText="1"/>
    </xf>
    <xf numFmtId="0" fontId="16" fillId="0" borderId="0" xfId="0" applyFont="1" applyAlignment="1">
      <alignment horizontal="right" vertical="top" wrapText="1"/>
    </xf>
    <xf numFmtId="0" fontId="2" fillId="0" borderId="0" xfId="0" applyFont="1" applyAlignment="1">
      <alignment horizontal="right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1" xfId="0" applyBorder="1"/>
    <xf numFmtId="164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4" fontId="1" fillId="0" borderId="0" xfId="0" applyNumberFormat="1" applyFont="1"/>
    <xf numFmtId="164" fontId="3" fillId="0" borderId="0" xfId="0" applyNumberFormat="1" applyFont="1" applyFill="1" applyAlignment="1">
      <alignment horizontal="right" vertical="top"/>
    </xf>
    <xf numFmtId="164" fontId="3" fillId="0" borderId="1" xfId="0" applyNumberFormat="1" applyFont="1" applyFill="1" applyBorder="1" applyAlignment="1">
      <alignment vertical="top"/>
    </xf>
    <xf numFmtId="164" fontId="2" fillId="0" borderId="1" xfId="0" applyNumberFormat="1" applyFont="1" applyFill="1" applyBorder="1" applyAlignment="1">
      <alignment vertical="top"/>
    </xf>
    <xf numFmtId="164" fontId="1" fillId="0" borderId="1" xfId="0" applyNumberFormat="1" applyFont="1" applyFill="1" applyBorder="1" applyAlignment="1">
      <alignment vertical="top"/>
    </xf>
    <xf numFmtId="0" fontId="6" fillId="0" borderId="2" xfId="0" applyFont="1" applyBorder="1" applyAlignment="1">
      <alignment horizontal="center" vertical="top"/>
    </xf>
    <xf numFmtId="0" fontId="9" fillId="0" borderId="0" xfId="0" applyFont="1" applyFill="1" applyAlignment="1">
      <alignment horizontal="right" vertical="top"/>
    </xf>
    <xf numFmtId="0" fontId="0" fillId="0" borderId="0" xfId="0" applyAlignment="1">
      <alignment horizontal="right" vertical="top"/>
    </xf>
    <xf numFmtId="0" fontId="3" fillId="0" borderId="1" xfId="0" applyFont="1" applyFill="1" applyBorder="1" applyAlignment="1">
      <alignment vertical="center"/>
    </xf>
    <xf numFmtId="0" fontId="2" fillId="0" borderId="0" xfId="0" applyFont="1" applyAlignment="1">
      <alignment horizontal="right" vertical="top" wrapText="1"/>
    </xf>
    <xf numFmtId="0" fontId="3" fillId="0" borderId="1" xfId="0" applyFont="1" applyFill="1" applyBorder="1" applyAlignment="1">
      <alignment vertical="top"/>
    </xf>
    <xf numFmtId="0" fontId="16" fillId="0" borderId="0" xfId="0" applyFont="1" applyAlignment="1">
      <alignment horizontal="right" vertical="center" wrapText="1"/>
    </xf>
    <xf numFmtId="0" fontId="35" fillId="0" borderId="0" xfId="0" applyFont="1" applyAlignment="1">
      <alignment wrapText="1"/>
    </xf>
    <xf numFmtId="0" fontId="8" fillId="0" borderId="0" xfId="0" applyFont="1" applyAlignment="1">
      <alignment horizontal="right" vertical="top"/>
    </xf>
    <xf numFmtId="0" fontId="0" fillId="0" borderId="0" xfId="0" applyAlignment="1">
      <alignment vertical="top"/>
    </xf>
    <xf numFmtId="0" fontId="2" fillId="0" borderId="0" xfId="0" applyFont="1" applyFill="1" applyAlignment="1">
      <alignment horizontal="right" vertical="top"/>
    </xf>
    <xf numFmtId="0" fontId="6" fillId="0" borderId="0" xfId="0" applyFont="1" applyFill="1" applyAlignment="1">
      <alignment horizontal="center" vertical="top" wrapText="1"/>
    </xf>
    <xf numFmtId="0" fontId="0" fillId="0" borderId="0" xfId="0" applyAlignment="1">
      <alignment horizontal="center" vertical="top"/>
    </xf>
    <xf numFmtId="0" fontId="9" fillId="0" borderId="3" xfId="0" applyFont="1" applyFill="1" applyBorder="1" applyAlignment="1">
      <alignment horizontal="right"/>
    </xf>
    <xf numFmtId="0" fontId="0" fillId="0" borderId="3" xfId="0" applyBorder="1" applyAlignment="1">
      <alignment horizontal="right"/>
    </xf>
    <xf numFmtId="0" fontId="16" fillId="0" borderId="0" xfId="0" applyFont="1" applyAlignment="1">
      <alignment horizontal="right" vertical="top" wrapText="1"/>
    </xf>
    <xf numFmtId="0" fontId="3" fillId="0" borderId="0" xfId="0" applyFont="1" applyFill="1" applyAlignment="1">
      <alignment horizontal="right" vertical="top"/>
    </xf>
    <xf numFmtId="0" fontId="3" fillId="0" borderId="0" xfId="0" applyFont="1" applyAlignment="1">
      <alignment horizontal="right"/>
    </xf>
    <xf numFmtId="0" fontId="0" fillId="0" borderId="0" xfId="0" applyAlignment="1"/>
    <xf numFmtId="0" fontId="6" fillId="0" borderId="0" xfId="3" applyFont="1" applyBorder="1" applyAlignment="1">
      <alignment horizontal="center" vertical="center" wrapText="1"/>
    </xf>
    <xf numFmtId="0" fontId="0" fillId="0" borderId="0" xfId="0" applyBorder="1" applyAlignment="1"/>
    <xf numFmtId="2" fontId="16" fillId="0" borderId="0" xfId="0" applyNumberFormat="1" applyFont="1" applyAlignment="1">
      <alignment horizontal="right" vertical="center" wrapText="1"/>
    </xf>
    <xf numFmtId="0" fontId="35" fillId="0" borderId="0" xfId="0" applyFont="1" applyAlignment="1">
      <alignment horizontal="right"/>
    </xf>
    <xf numFmtId="0" fontId="28" fillId="0" borderId="0" xfId="0" applyFont="1" applyFill="1" applyAlignment="1">
      <alignment horizontal="center" vertical="top" wrapText="1"/>
    </xf>
    <xf numFmtId="0" fontId="2" fillId="0" borderId="0" xfId="0" applyFont="1" applyAlignment="1">
      <alignment horizontal="right" vertical="center" wrapText="1"/>
    </xf>
    <xf numFmtId="0" fontId="1" fillId="0" borderId="0" xfId="0" applyFont="1" applyAlignment="1">
      <alignment horizontal="right" vertical="center" wrapText="1"/>
    </xf>
    <xf numFmtId="0" fontId="22" fillId="0" borderId="0" xfId="0" applyFont="1" applyFill="1" applyAlignment="1">
      <alignment horizontal="center" vertical="top" wrapText="1"/>
    </xf>
    <xf numFmtId="0" fontId="17" fillId="0" borderId="0" xfId="0" applyFont="1" applyAlignment="1">
      <alignment horizontal="right" vertical="top" wrapText="1"/>
    </xf>
    <xf numFmtId="0" fontId="0" fillId="0" borderId="0" xfId="0" applyAlignment="1">
      <alignment horizontal="right" vertical="top" wrapText="1"/>
    </xf>
    <xf numFmtId="0" fontId="6" fillId="0" borderId="0" xfId="0" applyFont="1" applyAlignment="1">
      <alignment horizontal="center" vertical="top" wrapText="1"/>
    </xf>
    <xf numFmtId="0" fontId="3" fillId="0" borderId="0" xfId="0" applyFont="1" applyAlignment="1">
      <alignment horizontal="right" vertical="top"/>
    </xf>
    <xf numFmtId="0" fontId="4" fillId="0" borderId="0" xfId="0" applyFont="1" applyAlignment="1">
      <alignment horizontal="right"/>
    </xf>
    <xf numFmtId="0" fontId="33" fillId="0" borderId="0" xfId="0" applyFont="1" applyAlignment="1">
      <alignment horizontal="right" vertical="top"/>
    </xf>
    <xf numFmtId="0" fontId="4" fillId="0" borderId="0" xfId="0" applyFont="1" applyAlignment="1"/>
    <xf numFmtId="3" fontId="17" fillId="0" borderId="0" xfId="0" applyNumberFormat="1" applyFont="1" applyAlignment="1">
      <alignment horizontal="right" vertical="top" wrapText="1"/>
    </xf>
    <xf numFmtId="0" fontId="17" fillId="0" borderId="0" xfId="0" applyFont="1" applyAlignment="1"/>
    <xf numFmtId="0" fontId="16" fillId="0" borderId="0" xfId="0" applyFont="1" applyAlignment="1">
      <alignment horizontal="right" vertical="top"/>
    </xf>
    <xf numFmtId="0" fontId="6" fillId="0" borderId="1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6" fillId="0" borderId="0" xfId="0" applyFont="1" applyAlignment="1">
      <alignment horizontal="center" vertical="center" wrapText="1"/>
    </xf>
    <xf numFmtId="0" fontId="3" fillId="0" borderId="3" xfId="0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</cellXfs>
  <cellStyles count="9">
    <cellStyle name="xl31" xfId="8"/>
    <cellStyle name="xl33" xfId="4"/>
    <cellStyle name="xl34" xfId="5"/>
    <cellStyle name="xl35" xfId="6"/>
    <cellStyle name="xl43" xfId="7"/>
    <cellStyle name="Обычный" xfId="0" builtinId="0"/>
    <cellStyle name="Обычный 4" xfId="1"/>
    <cellStyle name="Обычный 5" xfId="2"/>
    <cellStyle name="Обычный_Лист1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96"/>
  <sheetViews>
    <sheetView workbookViewId="0">
      <selection activeCell="C2" sqref="C2:E2"/>
    </sheetView>
  </sheetViews>
  <sheetFormatPr defaultRowHeight="15"/>
  <cols>
    <col min="1" max="1" width="23" style="116" customWidth="1"/>
    <col min="2" max="2" width="41.5703125" style="116" customWidth="1"/>
    <col min="3" max="3" width="14.28515625" style="81" customWidth="1"/>
    <col min="4" max="4" width="12.5703125" style="173" customWidth="1"/>
    <col min="5" max="5" width="13.140625" style="171" customWidth="1"/>
    <col min="6" max="6" width="9.140625" customWidth="1"/>
  </cols>
  <sheetData>
    <row r="1" spans="1:13">
      <c r="C1" s="241" t="s">
        <v>767</v>
      </c>
      <c r="D1" s="242"/>
      <c r="E1" s="242"/>
    </row>
    <row r="2" spans="1:13" ht="72.75" customHeight="1">
      <c r="C2" s="255" t="s">
        <v>850</v>
      </c>
      <c r="D2" s="255"/>
      <c r="E2" s="255"/>
      <c r="F2" s="223"/>
      <c r="G2" s="220"/>
      <c r="H2" s="220"/>
      <c r="I2" s="220"/>
      <c r="J2" s="220"/>
      <c r="K2" s="220"/>
      <c r="L2" s="220"/>
      <c r="M2" s="220"/>
    </row>
    <row r="3" spans="1:13" ht="12.75" customHeight="1">
      <c r="C3" s="117"/>
    </row>
    <row r="4" spans="1:13" ht="16.5" customHeight="1">
      <c r="A4" s="248" t="s">
        <v>177</v>
      </c>
      <c r="B4" s="248"/>
      <c r="C4" s="248"/>
      <c r="D4" s="249"/>
      <c r="E4" s="249"/>
    </row>
    <row r="5" spans="1:13" ht="43.5" customHeight="1">
      <c r="A5" s="114"/>
      <c r="B5" s="246" t="s">
        <v>730</v>
      </c>
      <c r="C5" s="246"/>
      <c r="D5" s="246"/>
      <c r="E5" s="247"/>
    </row>
    <row r="6" spans="1:13" ht="12" customHeight="1">
      <c r="A6" s="118"/>
      <c r="B6" s="244"/>
      <c r="C6" s="244"/>
    </row>
    <row r="7" spans="1:13" ht="12.75">
      <c r="A7" s="250" t="s">
        <v>187</v>
      </c>
      <c r="B7" s="250"/>
      <c r="C7" s="250"/>
      <c r="D7" s="249"/>
      <c r="E7" s="249"/>
    </row>
    <row r="8" spans="1:13" ht="17.25" customHeight="1">
      <c r="A8" s="251" t="s">
        <v>743</v>
      </c>
      <c r="B8" s="251"/>
      <c r="C8" s="251"/>
      <c r="D8" s="252"/>
      <c r="E8" s="252"/>
    </row>
    <row r="9" spans="1:13" ht="22.5" customHeight="1">
      <c r="B9" s="119"/>
      <c r="C9" s="253" t="s">
        <v>52</v>
      </c>
      <c r="D9" s="254"/>
      <c r="E9" s="254"/>
    </row>
    <row r="10" spans="1:13" ht="53.25" customHeight="1">
      <c r="A10" s="91" t="s">
        <v>210</v>
      </c>
      <c r="B10" s="120" t="s">
        <v>294</v>
      </c>
      <c r="C10" s="121" t="s">
        <v>618</v>
      </c>
      <c r="D10" s="172" t="s">
        <v>768</v>
      </c>
      <c r="E10" s="121" t="s">
        <v>618</v>
      </c>
      <c r="F10" s="26"/>
    </row>
    <row r="11" spans="1:13" ht="29.25" customHeight="1">
      <c r="A11" s="245" t="s">
        <v>57</v>
      </c>
      <c r="B11" s="245"/>
      <c r="C11" s="89">
        <f>SUM(C12,C21,C32,C35,C38,C44,C52,C58,C16)</f>
        <v>484882</v>
      </c>
      <c r="D11" s="172"/>
      <c r="E11" s="174">
        <f>C11+D11</f>
        <v>484882</v>
      </c>
    </row>
    <row r="12" spans="1:13" ht="30.75" hidden="1" customHeight="1">
      <c r="A12" s="120" t="s">
        <v>123</v>
      </c>
      <c r="B12" s="122" t="s">
        <v>111</v>
      </c>
      <c r="C12" s="89">
        <f>C13</f>
        <v>91047</v>
      </c>
      <c r="D12" s="172"/>
      <c r="E12" s="172">
        <f t="shared" ref="E12:E76" si="0">C12+D12</f>
        <v>91047</v>
      </c>
    </row>
    <row r="13" spans="1:13" ht="27" hidden="1" customHeight="1">
      <c r="A13" s="123" t="s">
        <v>120</v>
      </c>
      <c r="B13" s="97" t="s">
        <v>282</v>
      </c>
      <c r="C13" s="83">
        <f>SUM(C14,C15)</f>
        <v>91047</v>
      </c>
      <c r="D13" s="172"/>
      <c r="E13" s="172">
        <f t="shared" si="0"/>
        <v>91047</v>
      </c>
    </row>
    <row r="14" spans="1:13" ht="68.25" hidden="1" customHeight="1">
      <c r="A14" s="123" t="s">
        <v>124</v>
      </c>
      <c r="B14" s="27" t="s">
        <v>2</v>
      </c>
      <c r="C14" s="83">
        <v>72875</v>
      </c>
      <c r="D14" s="172"/>
      <c r="E14" s="172">
        <f t="shared" si="0"/>
        <v>72875</v>
      </c>
    </row>
    <row r="15" spans="1:13" ht="57" hidden="1" customHeight="1">
      <c r="A15" s="123" t="s">
        <v>124</v>
      </c>
      <c r="B15" s="27" t="s">
        <v>38</v>
      </c>
      <c r="C15" s="124">
        <v>18172</v>
      </c>
      <c r="D15" s="172"/>
      <c r="E15" s="172">
        <f t="shared" si="0"/>
        <v>18172</v>
      </c>
    </row>
    <row r="16" spans="1:13" ht="33" hidden="1" customHeight="1">
      <c r="A16" s="91" t="s">
        <v>211</v>
      </c>
      <c r="B16" s="42" t="s">
        <v>35</v>
      </c>
      <c r="C16" s="132">
        <f>SUM(C17:C20)</f>
        <v>21180</v>
      </c>
      <c r="D16" s="172"/>
      <c r="E16" s="172">
        <f t="shared" si="0"/>
        <v>21180</v>
      </c>
    </row>
    <row r="17" spans="1:5" ht="55.5" hidden="1" customHeight="1">
      <c r="A17" s="123" t="s">
        <v>528</v>
      </c>
      <c r="B17" s="22" t="s">
        <v>529</v>
      </c>
      <c r="C17" s="108">
        <v>9576</v>
      </c>
      <c r="D17" s="172"/>
      <c r="E17" s="172">
        <f t="shared" si="0"/>
        <v>9576</v>
      </c>
    </row>
    <row r="18" spans="1:5" ht="66.75" hidden="1" customHeight="1">
      <c r="A18" s="123" t="s">
        <v>530</v>
      </c>
      <c r="B18" s="22" t="s">
        <v>531</v>
      </c>
      <c r="C18" s="108">
        <v>53</v>
      </c>
      <c r="D18" s="172"/>
      <c r="E18" s="172">
        <f t="shared" si="0"/>
        <v>53</v>
      </c>
    </row>
    <row r="19" spans="1:5" ht="53.25" hidden="1" customHeight="1">
      <c r="A19" s="123" t="s">
        <v>532</v>
      </c>
      <c r="B19" s="22" t="s">
        <v>533</v>
      </c>
      <c r="C19" s="108">
        <v>12752</v>
      </c>
      <c r="D19" s="172"/>
      <c r="E19" s="172">
        <f t="shared" si="0"/>
        <v>12752</v>
      </c>
    </row>
    <row r="20" spans="1:5" ht="52.5" hidden="1" customHeight="1">
      <c r="A20" s="123" t="s">
        <v>534</v>
      </c>
      <c r="B20" s="22" t="s">
        <v>535</v>
      </c>
      <c r="C20" s="108">
        <v>-1201</v>
      </c>
      <c r="D20" s="172"/>
      <c r="E20" s="172">
        <f t="shared" si="0"/>
        <v>-1201</v>
      </c>
    </row>
    <row r="21" spans="1:5" ht="24" hidden="1" customHeight="1">
      <c r="A21" s="120" t="s">
        <v>315</v>
      </c>
      <c r="B21" s="42" t="s">
        <v>18</v>
      </c>
      <c r="C21" s="89">
        <f>SUM(C22,C27,C29,C31)</f>
        <v>36875</v>
      </c>
      <c r="D21" s="172"/>
      <c r="E21" s="172">
        <f t="shared" si="0"/>
        <v>36875</v>
      </c>
    </row>
    <row r="22" spans="1:5" ht="29.25" hidden="1" customHeight="1">
      <c r="A22" s="115" t="s">
        <v>78</v>
      </c>
      <c r="B22" s="61" t="s">
        <v>43</v>
      </c>
      <c r="C22" s="125">
        <f>C23+C25</f>
        <v>30810</v>
      </c>
      <c r="D22" s="172"/>
      <c r="E22" s="172">
        <f t="shared" si="0"/>
        <v>30810</v>
      </c>
    </row>
    <row r="23" spans="1:5" ht="27.75" hidden="1" customHeight="1">
      <c r="A23" s="115" t="s">
        <v>86</v>
      </c>
      <c r="B23" s="61" t="s">
        <v>55</v>
      </c>
      <c r="C23" s="125">
        <f>C24</f>
        <v>19910</v>
      </c>
      <c r="D23" s="172"/>
      <c r="E23" s="172">
        <f t="shared" si="0"/>
        <v>19910</v>
      </c>
    </row>
    <row r="24" spans="1:5" ht="31.5" hidden="1" customHeight="1">
      <c r="A24" s="115" t="s">
        <v>213</v>
      </c>
      <c r="B24" s="61" t="s">
        <v>55</v>
      </c>
      <c r="C24" s="125">
        <v>19910</v>
      </c>
      <c r="D24" s="172"/>
      <c r="E24" s="172">
        <f t="shared" si="0"/>
        <v>19910</v>
      </c>
    </row>
    <row r="25" spans="1:5" ht="42.75" hidden="1" customHeight="1">
      <c r="A25" s="115" t="s">
        <v>87</v>
      </c>
      <c r="B25" s="61" t="s">
        <v>56</v>
      </c>
      <c r="C25" s="125">
        <f>C26</f>
        <v>10900</v>
      </c>
      <c r="D25" s="172"/>
      <c r="E25" s="172">
        <f t="shared" si="0"/>
        <v>10900</v>
      </c>
    </row>
    <row r="26" spans="1:5" ht="43.5" hidden="1" customHeight="1">
      <c r="A26" s="115" t="s">
        <v>214</v>
      </c>
      <c r="B26" s="61" t="s">
        <v>56</v>
      </c>
      <c r="C26" s="125">
        <v>10900</v>
      </c>
      <c r="D26" s="172"/>
      <c r="E26" s="172">
        <f t="shared" si="0"/>
        <v>10900</v>
      </c>
    </row>
    <row r="27" spans="1:5" ht="30.75" hidden="1" customHeight="1">
      <c r="A27" s="123" t="s">
        <v>298</v>
      </c>
      <c r="B27" s="27" t="s">
        <v>175</v>
      </c>
      <c r="C27" s="124">
        <f>C28</f>
        <v>65</v>
      </c>
      <c r="D27" s="172"/>
      <c r="E27" s="172">
        <f t="shared" si="0"/>
        <v>65</v>
      </c>
    </row>
    <row r="28" spans="1:5" ht="31.5" hidden="1" customHeight="1">
      <c r="A28" s="123" t="s">
        <v>215</v>
      </c>
      <c r="B28" s="27" t="s">
        <v>175</v>
      </c>
      <c r="C28" s="124">
        <v>65</v>
      </c>
      <c r="D28" s="172"/>
      <c r="E28" s="172">
        <f t="shared" si="0"/>
        <v>65</v>
      </c>
    </row>
    <row r="29" spans="1:5" ht="21.75" hidden="1" customHeight="1">
      <c r="A29" s="123" t="s">
        <v>218</v>
      </c>
      <c r="B29" s="27" t="s">
        <v>19</v>
      </c>
      <c r="C29" s="124">
        <f>C30</f>
        <v>4900</v>
      </c>
      <c r="D29" s="172"/>
      <c r="E29" s="172">
        <f t="shared" si="0"/>
        <v>4900</v>
      </c>
    </row>
    <row r="30" spans="1:5" ht="21" hidden="1" customHeight="1">
      <c r="A30" s="123" t="s">
        <v>216</v>
      </c>
      <c r="B30" s="27" t="s">
        <v>62</v>
      </c>
      <c r="C30" s="124">
        <v>4900</v>
      </c>
      <c r="D30" s="172"/>
      <c r="E30" s="172">
        <f t="shared" si="0"/>
        <v>4900</v>
      </c>
    </row>
    <row r="31" spans="1:5" ht="40.5" hidden="1" customHeight="1">
      <c r="A31" s="123" t="s">
        <v>184</v>
      </c>
      <c r="B31" s="27" t="s">
        <v>185</v>
      </c>
      <c r="C31" s="124">
        <v>1100</v>
      </c>
      <c r="D31" s="172"/>
      <c r="E31" s="172">
        <f t="shared" si="0"/>
        <v>1100</v>
      </c>
    </row>
    <row r="32" spans="1:5" ht="21.75" hidden="1" customHeight="1">
      <c r="A32" s="120" t="s">
        <v>155</v>
      </c>
      <c r="B32" s="42" t="s">
        <v>156</v>
      </c>
      <c r="C32" s="88">
        <f>C33</f>
        <v>294500</v>
      </c>
      <c r="D32" s="172"/>
      <c r="E32" s="172">
        <f t="shared" si="0"/>
        <v>294500</v>
      </c>
    </row>
    <row r="33" spans="1:5" ht="29.25" hidden="1" customHeight="1">
      <c r="A33" s="126" t="s">
        <v>44</v>
      </c>
      <c r="B33" s="27" t="s">
        <v>45</v>
      </c>
      <c r="C33" s="124">
        <f>SUM(C34:C34)</f>
        <v>294500</v>
      </c>
      <c r="D33" s="172"/>
      <c r="E33" s="172">
        <f t="shared" si="0"/>
        <v>294500</v>
      </c>
    </row>
    <row r="34" spans="1:5" ht="32.25" hidden="1" customHeight="1">
      <c r="A34" s="126" t="s">
        <v>46</v>
      </c>
      <c r="B34" s="27" t="s">
        <v>47</v>
      </c>
      <c r="C34" s="124">
        <v>294500</v>
      </c>
      <c r="D34" s="172"/>
      <c r="E34" s="172">
        <f t="shared" si="0"/>
        <v>294500</v>
      </c>
    </row>
    <row r="35" spans="1:5" ht="26.25" hidden="1" customHeight="1">
      <c r="A35" s="120" t="s">
        <v>316</v>
      </c>
      <c r="B35" s="42" t="s">
        <v>317</v>
      </c>
      <c r="C35" s="88">
        <f>SUM(C36:C37)</f>
        <v>10000</v>
      </c>
      <c r="D35" s="172"/>
      <c r="E35" s="172">
        <f t="shared" si="0"/>
        <v>10000</v>
      </c>
    </row>
    <row r="36" spans="1:5" ht="41.25" hidden="1" customHeight="1">
      <c r="A36" s="123" t="s">
        <v>122</v>
      </c>
      <c r="B36" s="27" t="s">
        <v>48</v>
      </c>
      <c r="C36" s="124">
        <v>10000</v>
      </c>
      <c r="D36" s="172"/>
      <c r="E36" s="172">
        <f t="shared" si="0"/>
        <v>10000</v>
      </c>
    </row>
    <row r="37" spans="1:5" ht="33" hidden="1" customHeight="1">
      <c r="A37" s="123" t="s">
        <v>128</v>
      </c>
      <c r="B37" s="27" t="s">
        <v>127</v>
      </c>
      <c r="C37" s="124">
        <v>0</v>
      </c>
      <c r="D37" s="172"/>
      <c r="E37" s="172">
        <f t="shared" si="0"/>
        <v>0</v>
      </c>
    </row>
    <row r="38" spans="1:5" ht="36.75" hidden="1" customHeight="1">
      <c r="A38" s="120" t="s">
        <v>318</v>
      </c>
      <c r="B38" s="42" t="s">
        <v>287</v>
      </c>
      <c r="C38" s="88">
        <f>SUM(C39:C43)</f>
        <v>30100</v>
      </c>
      <c r="D38" s="172"/>
      <c r="E38" s="172">
        <f t="shared" si="0"/>
        <v>30100</v>
      </c>
    </row>
    <row r="39" spans="1:5" ht="83.25" hidden="1" customHeight="1">
      <c r="A39" s="30" t="s">
        <v>173</v>
      </c>
      <c r="B39" s="17" t="s">
        <v>524</v>
      </c>
      <c r="C39" s="124">
        <v>27100</v>
      </c>
      <c r="D39" s="172"/>
      <c r="E39" s="172">
        <f t="shared" si="0"/>
        <v>27100</v>
      </c>
    </row>
    <row r="40" spans="1:5" ht="75.75" hidden="1" customHeight="1">
      <c r="A40" s="30" t="s">
        <v>36</v>
      </c>
      <c r="B40" s="36" t="s">
        <v>49</v>
      </c>
      <c r="C40" s="124">
        <v>2000</v>
      </c>
      <c r="D40" s="172"/>
      <c r="E40" s="172">
        <f t="shared" si="0"/>
        <v>2000</v>
      </c>
    </row>
    <row r="41" spans="1:5" ht="70.5" hidden="1" customHeight="1">
      <c r="A41" s="123" t="s">
        <v>29</v>
      </c>
      <c r="B41" s="27" t="s">
        <v>286</v>
      </c>
      <c r="C41" s="124"/>
      <c r="D41" s="172"/>
      <c r="E41" s="172">
        <f t="shared" si="0"/>
        <v>0</v>
      </c>
    </row>
    <row r="42" spans="1:5" ht="56.25" hidden="1" customHeight="1">
      <c r="A42" s="84" t="s">
        <v>29</v>
      </c>
      <c r="B42" s="19" t="s">
        <v>286</v>
      </c>
      <c r="C42" s="124">
        <v>0</v>
      </c>
      <c r="D42" s="172"/>
      <c r="E42" s="172">
        <f t="shared" si="0"/>
        <v>0</v>
      </c>
    </row>
    <row r="43" spans="1:5" ht="71.25" hidden="1" customHeight="1">
      <c r="A43" s="123" t="s">
        <v>121</v>
      </c>
      <c r="B43" s="27" t="s">
        <v>131</v>
      </c>
      <c r="C43" s="124">
        <v>1000</v>
      </c>
      <c r="D43" s="172"/>
      <c r="E43" s="172">
        <f t="shared" si="0"/>
        <v>1000</v>
      </c>
    </row>
    <row r="44" spans="1:5" ht="24" hidden="1" customHeight="1">
      <c r="A44" s="120" t="s">
        <v>319</v>
      </c>
      <c r="B44" s="42" t="s">
        <v>118</v>
      </c>
      <c r="C44" s="88">
        <f>C45</f>
        <v>80</v>
      </c>
      <c r="D44" s="172"/>
      <c r="E44" s="172">
        <f t="shared" si="0"/>
        <v>80</v>
      </c>
    </row>
    <row r="45" spans="1:5" ht="37.5" hidden="1" customHeight="1">
      <c r="A45" s="123" t="s">
        <v>321</v>
      </c>
      <c r="B45" s="27" t="s">
        <v>110</v>
      </c>
      <c r="C45" s="124">
        <f>SUM(C46:C49)</f>
        <v>80</v>
      </c>
      <c r="D45" s="172"/>
      <c r="E45" s="172">
        <f t="shared" si="0"/>
        <v>80</v>
      </c>
    </row>
    <row r="46" spans="1:5" ht="33.75" hidden="1" customHeight="1">
      <c r="A46" s="126" t="s">
        <v>20</v>
      </c>
      <c r="B46" s="27" t="s">
        <v>21</v>
      </c>
      <c r="C46" s="124">
        <v>10</v>
      </c>
      <c r="D46" s="172"/>
      <c r="E46" s="172">
        <f t="shared" si="0"/>
        <v>10</v>
      </c>
    </row>
    <row r="47" spans="1:5" ht="39.75" hidden="1" customHeight="1">
      <c r="A47" s="126" t="s">
        <v>22</v>
      </c>
      <c r="B47" s="27" t="s">
        <v>23</v>
      </c>
      <c r="C47" s="124">
        <v>10</v>
      </c>
      <c r="D47" s="172"/>
      <c r="E47" s="172">
        <f t="shared" si="0"/>
        <v>10</v>
      </c>
    </row>
    <row r="48" spans="1:5" ht="21.75" hidden="1" customHeight="1">
      <c r="A48" s="126" t="s">
        <v>24</v>
      </c>
      <c r="B48" s="27" t="s">
        <v>25</v>
      </c>
      <c r="C48" s="124">
        <v>10</v>
      </c>
      <c r="D48" s="172"/>
      <c r="E48" s="172">
        <f t="shared" si="0"/>
        <v>10</v>
      </c>
    </row>
    <row r="49" spans="1:5" ht="38.25" hidden="1" customHeight="1">
      <c r="A49" s="126" t="s">
        <v>26</v>
      </c>
      <c r="B49" s="27" t="s">
        <v>27</v>
      </c>
      <c r="C49" s="124">
        <v>50</v>
      </c>
      <c r="D49" s="172"/>
      <c r="E49" s="172">
        <f t="shared" si="0"/>
        <v>50</v>
      </c>
    </row>
    <row r="50" spans="1:5" ht="35.25" hidden="1" customHeight="1">
      <c r="A50" s="45" t="s">
        <v>106</v>
      </c>
      <c r="B50" s="42" t="s">
        <v>88</v>
      </c>
      <c r="C50" s="88">
        <f>C51</f>
        <v>0</v>
      </c>
      <c r="D50" s="172"/>
      <c r="E50" s="172">
        <f t="shared" si="0"/>
        <v>0</v>
      </c>
    </row>
    <row r="51" spans="1:5" ht="38.25" hidden="1" customHeight="1">
      <c r="A51" s="126" t="s">
        <v>0</v>
      </c>
      <c r="B51" s="27" t="s">
        <v>89</v>
      </c>
      <c r="C51" s="124"/>
      <c r="D51" s="172"/>
      <c r="E51" s="172">
        <f t="shared" si="0"/>
        <v>0</v>
      </c>
    </row>
    <row r="52" spans="1:5" ht="25.5" hidden="1" customHeight="1">
      <c r="A52" s="120" t="s">
        <v>322</v>
      </c>
      <c r="B52" s="42" t="s">
        <v>119</v>
      </c>
      <c r="C52" s="88">
        <f>SUM(C53:C57)</f>
        <v>600</v>
      </c>
      <c r="D52" s="172"/>
      <c r="E52" s="172">
        <f t="shared" si="0"/>
        <v>600</v>
      </c>
    </row>
    <row r="53" spans="1:5" ht="86.25" hidden="1" customHeight="1">
      <c r="A53" s="123" t="s">
        <v>107</v>
      </c>
      <c r="B53" s="27" t="s">
        <v>90</v>
      </c>
      <c r="C53" s="124"/>
      <c r="D53" s="172"/>
      <c r="E53" s="172">
        <f t="shared" si="0"/>
        <v>0</v>
      </c>
    </row>
    <row r="54" spans="1:5" ht="54" hidden="1" customHeight="1">
      <c r="A54" s="30" t="s">
        <v>337</v>
      </c>
      <c r="B54" s="17" t="s">
        <v>545</v>
      </c>
      <c r="C54" s="124"/>
      <c r="D54" s="172"/>
      <c r="E54" s="172">
        <f t="shared" si="0"/>
        <v>0</v>
      </c>
    </row>
    <row r="55" spans="1:5" ht="43.5" hidden="1" customHeight="1">
      <c r="A55" s="30" t="s">
        <v>172</v>
      </c>
      <c r="B55" s="36" t="s">
        <v>59</v>
      </c>
      <c r="C55" s="124"/>
      <c r="D55" s="172"/>
      <c r="E55" s="172">
        <f t="shared" si="0"/>
        <v>0</v>
      </c>
    </row>
    <row r="56" spans="1:5" ht="48.75" hidden="1" customHeight="1">
      <c r="A56" s="30" t="s">
        <v>37</v>
      </c>
      <c r="B56" s="36" t="s">
        <v>60</v>
      </c>
      <c r="C56" s="124">
        <v>600</v>
      </c>
      <c r="D56" s="172"/>
      <c r="E56" s="172">
        <f t="shared" si="0"/>
        <v>600</v>
      </c>
    </row>
    <row r="57" spans="1:5" ht="56.25" hidden="1" customHeight="1">
      <c r="A57" s="30" t="s">
        <v>129</v>
      </c>
      <c r="B57" s="36" t="s">
        <v>91</v>
      </c>
      <c r="C57" s="124">
        <v>0</v>
      </c>
      <c r="D57" s="172"/>
      <c r="E57" s="172">
        <f t="shared" si="0"/>
        <v>0</v>
      </c>
    </row>
    <row r="58" spans="1:5" ht="36.75" hidden="1" customHeight="1">
      <c r="A58" s="42" t="s">
        <v>323</v>
      </c>
      <c r="B58" s="42" t="s">
        <v>1</v>
      </c>
      <c r="C58" s="88">
        <f>SUM(C59:C63)</f>
        <v>500</v>
      </c>
      <c r="D58" s="172"/>
      <c r="E58" s="172">
        <f t="shared" si="0"/>
        <v>500</v>
      </c>
    </row>
    <row r="59" spans="1:5" ht="52.5" hidden="1" customHeight="1">
      <c r="A59" s="126" t="s">
        <v>714</v>
      </c>
      <c r="B59" s="134" t="s">
        <v>715</v>
      </c>
      <c r="C59" s="124">
        <v>200</v>
      </c>
      <c r="D59" s="172"/>
      <c r="E59" s="172">
        <f t="shared" si="0"/>
        <v>200</v>
      </c>
    </row>
    <row r="60" spans="1:5" ht="52.5" hidden="1" customHeight="1">
      <c r="A60" s="126" t="s">
        <v>720</v>
      </c>
      <c r="B60" s="134" t="s">
        <v>721</v>
      </c>
      <c r="C60" s="124">
        <v>50</v>
      </c>
      <c r="D60" s="172"/>
      <c r="E60" s="172">
        <f t="shared" si="0"/>
        <v>50</v>
      </c>
    </row>
    <row r="61" spans="1:5" ht="52.5" hidden="1" customHeight="1">
      <c r="A61" s="126" t="s">
        <v>718</v>
      </c>
      <c r="B61" s="134" t="s">
        <v>719</v>
      </c>
      <c r="C61" s="124">
        <v>50</v>
      </c>
      <c r="D61" s="172"/>
      <c r="E61" s="172">
        <f t="shared" si="0"/>
        <v>50</v>
      </c>
    </row>
    <row r="62" spans="1:5" ht="61.5" hidden="1" customHeight="1">
      <c r="A62" s="127" t="s">
        <v>624</v>
      </c>
      <c r="B62" s="24" t="s">
        <v>717</v>
      </c>
      <c r="C62" s="124">
        <v>150</v>
      </c>
      <c r="D62" s="172"/>
      <c r="E62" s="172">
        <f t="shared" si="0"/>
        <v>150</v>
      </c>
    </row>
    <row r="63" spans="1:5" ht="66" hidden="1" customHeight="1">
      <c r="A63" s="127" t="s">
        <v>625</v>
      </c>
      <c r="B63" s="24" t="s">
        <v>716</v>
      </c>
      <c r="C63" s="124">
        <v>50</v>
      </c>
      <c r="D63" s="172"/>
      <c r="E63" s="172">
        <f t="shared" si="0"/>
        <v>50</v>
      </c>
    </row>
    <row r="64" spans="1:5" ht="27.75" customHeight="1">
      <c r="A64" s="120" t="s">
        <v>296</v>
      </c>
      <c r="B64" s="122" t="s">
        <v>295</v>
      </c>
      <c r="C64" s="89">
        <f>SUM(C65,C79,C68,C91)</f>
        <v>469171.30000000005</v>
      </c>
      <c r="D64" s="89">
        <f>SUM(D65,D79,D68,D91)</f>
        <v>60019.5</v>
      </c>
      <c r="E64" s="174">
        <f>C64+D64</f>
        <v>529190.80000000005</v>
      </c>
    </row>
    <row r="65" spans="1:5" ht="40.5" customHeight="1">
      <c r="A65" s="120" t="s">
        <v>573</v>
      </c>
      <c r="B65" s="42" t="s">
        <v>92</v>
      </c>
      <c r="C65" s="89">
        <f>C66</f>
        <v>37880</v>
      </c>
      <c r="D65" s="174">
        <f>D67</f>
        <v>4344</v>
      </c>
      <c r="E65" s="174">
        <f t="shared" si="0"/>
        <v>42224</v>
      </c>
    </row>
    <row r="66" spans="1:5" ht="43.5" customHeight="1">
      <c r="A66" s="30" t="s">
        <v>599</v>
      </c>
      <c r="B66" s="36" t="s">
        <v>600</v>
      </c>
      <c r="C66" s="83">
        <v>37880</v>
      </c>
      <c r="D66" s="172"/>
      <c r="E66" s="172">
        <f t="shared" si="0"/>
        <v>37880</v>
      </c>
    </row>
    <row r="67" spans="1:5" ht="46.5" customHeight="1">
      <c r="A67" s="30" t="s">
        <v>769</v>
      </c>
      <c r="B67" s="79" t="s">
        <v>777</v>
      </c>
      <c r="C67" s="83"/>
      <c r="D67" s="172">
        <v>4344</v>
      </c>
      <c r="E67" s="172">
        <f t="shared" si="0"/>
        <v>4344</v>
      </c>
    </row>
    <row r="68" spans="1:5" ht="47.25" customHeight="1">
      <c r="A68" s="120" t="s">
        <v>577</v>
      </c>
      <c r="B68" s="42" t="s">
        <v>125</v>
      </c>
      <c r="C68" s="89">
        <f>SUM(C69:C78)</f>
        <v>47883.3</v>
      </c>
      <c r="D68" s="89">
        <f>SUM(D69:D78)</f>
        <v>-106.3</v>
      </c>
      <c r="E68" s="174">
        <f t="shared" si="0"/>
        <v>47777</v>
      </c>
    </row>
    <row r="69" spans="1:5" ht="81.75" customHeight="1">
      <c r="A69" s="115" t="s">
        <v>563</v>
      </c>
      <c r="B69" s="27" t="s">
        <v>50</v>
      </c>
      <c r="C69" s="83">
        <v>21379.599999999999</v>
      </c>
      <c r="D69" s="172"/>
      <c r="E69" s="172">
        <f t="shared" si="0"/>
        <v>21379.599999999999</v>
      </c>
    </row>
    <row r="70" spans="1:5" ht="42.75" customHeight="1">
      <c r="A70" s="115" t="s">
        <v>606</v>
      </c>
      <c r="B70" s="27" t="s">
        <v>607</v>
      </c>
      <c r="C70" s="83">
        <v>1258.4000000000001</v>
      </c>
      <c r="D70" s="172"/>
      <c r="E70" s="172">
        <f t="shared" si="0"/>
        <v>1258.4000000000001</v>
      </c>
    </row>
    <row r="71" spans="1:5" ht="45.75" hidden="1" customHeight="1">
      <c r="A71" s="115" t="s">
        <v>564</v>
      </c>
      <c r="B71" s="19" t="s">
        <v>470</v>
      </c>
      <c r="C71" s="83"/>
      <c r="D71" s="172"/>
      <c r="E71" s="172">
        <f t="shared" si="0"/>
        <v>0</v>
      </c>
    </row>
    <row r="72" spans="1:5" ht="51" customHeight="1">
      <c r="A72" s="115" t="s">
        <v>621</v>
      </c>
      <c r="B72" s="23" t="s">
        <v>622</v>
      </c>
      <c r="C72" s="83">
        <v>858.8</v>
      </c>
      <c r="D72" s="172"/>
      <c r="E72" s="172">
        <f t="shared" si="0"/>
        <v>858.8</v>
      </c>
    </row>
    <row r="73" spans="1:5" ht="33" customHeight="1">
      <c r="A73" s="30" t="s">
        <v>729</v>
      </c>
      <c r="B73" s="36" t="s">
        <v>728</v>
      </c>
      <c r="C73" s="83">
        <v>7406.3</v>
      </c>
      <c r="D73" s="172"/>
      <c r="E73" s="172">
        <f t="shared" si="0"/>
        <v>7406.3</v>
      </c>
    </row>
    <row r="74" spans="1:5" ht="47.25" hidden="1" customHeight="1">
      <c r="A74" s="30"/>
      <c r="B74" s="36"/>
      <c r="C74" s="83"/>
      <c r="D74" s="172"/>
      <c r="E74" s="172">
        <f t="shared" si="0"/>
        <v>0</v>
      </c>
    </row>
    <row r="75" spans="1:5" ht="48.75" customHeight="1">
      <c r="A75" s="128" t="s">
        <v>565</v>
      </c>
      <c r="B75" s="19" t="s">
        <v>547</v>
      </c>
      <c r="C75" s="83">
        <v>15000</v>
      </c>
      <c r="D75" s="172"/>
      <c r="E75" s="172">
        <f t="shared" si="0"/>
        <v>15000</v>
      </c>
    </row>
    <row r="76" spans="1:5" ht="40.5" customHeight="1">
      <c r="A76" s="129" t="s">
        <v>619</v>
      </c>
      <c r="B76" s="130" t="s">
        <v>620</v>
      </c>
      <c r="C76" s="83">
        <v>106.3</v>
      </c>
      <c r="D76" s="172">
        <v>-106.3</v>
      </c>
      <c r="E76" s="172">
        <f t="shared" si="0"/>
        <v>0</v>
      </c>
    </row>
    <row r="77" spans="1:5" ht="38.25" customHeight="1">
      <c r="A77" s="30" t="s">
        <v>749</v>
      </c>
      <c r="B77" s="36" t="s">
        <v>750</v>
      </c>
      <c r="C77" s="83">
        <v>1873.9</v>
      </c>
      <c r="D77" s="172"/>
      <c r="E77" s="172">
        <f t="shared" ref="E77:E96" si="1">C77+D77</f>
        <v>1873.9</v>
      </c>
    </row>
    <row r="78" spans="1:5" ht="50.25" hidden="1" customHeight="1">
      <c r="A78" s="30"/>
      <c r="B78" s="36"/>
      <c r="C78" s="83"/>
      <c r="D78" s="172"/>
      <c r="E78" s="172"/>
    </row>
    <row r="79" spans="1:5" ht="46.5" customHeight="1">
      <c r="A79" s="91" t="s">
        <v>574</v>
      </c>
      <c r="B79" s="42" t="s">
        <v>126</v>
      </c>
      <c r="C79" s="89">
        <f>SUM(C80,C81,C89)+C90</f>
        <v>292215.30000000005</v>
      </c>
      <c r="D79" s="89">
        <f>SUM(D80,D81,D89)+D90</f>
        <v>30623.9</v>
      </c>
      <c r="E79" s="174">
        <f t="shared" si="1"/>
        <v>322839.20000000007</v>
      </c>
    </row>
    <row r="80" spans="1:5" ht="45.75" customHeight="1">
      <c r="A80" s="115" t="s">
        <v>572</v>
      </c>
      <c r="B80" s="27" t="s">
        <v>153</v>
      </c>
      <c r="C80" s="83">
        <v>2820.9</v>
      </c>
      <c r="D80" s="172"/>
      <c r="E80" s="172">
        <f t="shared" si="1"/>
        <v>2820.9</v>
      </c>
    </row>
    <row r="81" spans="1:5" ht="49.5" customHeight="1">
      <c r="A81" s="115" t="s">
        <v>575</v>
      </c>
      <c r="B81" s="36" t="s">
        <v>183</v>
      </c>
      <c r="C81" s="83">
        <f>SUM(C82:C87)</f>
        <v>286161.7</v>
      </c>
      <c r="D81" s="83">
        <f>SUM(D82:D88)</f>
        <v>30623.9</v>
      </c>
      <c r="E81" s="172">
        <f t="shared" si="1"/>
        <v>316785.60000000003</v>
      </c>
    </row>
    <row r="82" spans="1:5" ht="67.5" customHeight="1">
      <c r="A82" s="32" t="s">
        <v>566</v>
      </c>
      <c r="B82" s="131" t="s">
        <v>65</v>
      </c>
      <c r="C82" s="83">
        <v>91621</v>
      </c>
      <c r="D82" s="172">
        <v>9338.6</v>
      </c>
      <c r="E82" s="172">
        <f t="shared" si="1"/>
        <v>100959.6</v>
      </c>
    </row>
    <row r="83" spans="1:5" ht="82.5" customHeight="1">
      <c r="A83" s="32" t="s">
        <v>567</v>
      </c>
      <c r="B83" s="36" t="s">
        <v>66</v>
      </c>
      <c r="C83" s="83">
        <v>161279</v>
      </c>
      <c r="D83" s="172">
        <v>16472.7</v>
      </c>
      <c r="E83" s="172">
        <f t="shared" si="1"/>
        <v>177751.7</v>
      </c>
    </row>
    <row r="84" spans="1:5" ht="44.25" customHeight="1">
      <c r="A84" s="32" t="s">
        <v>568</v>
      </c>
      <c r="B84" s="27" t="s">
        <v>368</v>
      </c>
      <c r="C84" s="83">
        <v>1876.2</v>
      </c>
      <c r="D84" s="172"/>
      <c r="E84" s="172">
        <f t="shared" si="1"/>
        <v>1876.2</v>
      </c>
    </row>
    <row r="85" spans="1:5" ht="60" customHeight="1">
      <c r="A85" s="32" t="s">
        <v>569</v>
      </c>
      <c r="B85" s="131" t="s">
        <v>67</v>
      </c>
      <c r="C85" s="83">
        <v>27019</v>
      </c>
      <c r="D85" s="172">
        <v>3123</v>
      </c>
      <c r="E85" s="172">
        <f t="shared" si="1"/>
        <v>30142</v>
      </c>
    </row>
    <row r="86" spans="1:5" ht="54" customHeight="1">
      <c r="A86" s="32" t="s">
        <v>570</v>
      </c>
      <c r="B86" s="131" t="s">
        <v>68</v>
      </c>
      <c r="C86" s="83">
        <v>3984</v>
      </c>
      <c r="D86" s="172"/>
      <c r="E86" s="172">
        <f t="shared" si="1"/>
        <v>3984</v>
      </c>
    </row>
    <row r="87" spans="1:5" ht="60" customHeight="1">
      <c r="A87" s="32" t="s">
        <v>571</v>
      </c>
      <c r="B87" s="131" t="s">
        <v>69</v>
      </c>
      <c r="C87" s="83">
        <v>382.5</v>
      </c>
      <c r="D87" s="172"/>
      <c r="E87" s="172">
        <f t="shared" si="1"/>
        <v>382.5</v>
      </c>
    </row>
    <row r="88" spans="1:5" ht="60" customHeight="1">
      <c r="A88" s="32" t="s">
        <v>770</v>
      </c>
      <c r="B88" s="131" t="s">
        <v>847</v>
      </c>
      <c r="C88" s="83"/>
      <c r="D88" s="172">
        <v>1689.6</v>
      </c>
      <c r="E88" s="172">
        <f t="shared" si="1"/>
        <v>1689.6</v>
      </c>
    </row>
    <row r="89" spans="1:5" ht="85.5" customHeight="1">
      <c r="A89" s="115" t="s">
        <v>576</v>
      </c>
      <c r="B89" s="27" t="s">
        <v>58</v>
      </c>
      <c r="C89" s="83">
        <v>3200</v>
      </c>
      <c r="D89" s="172"/>
      <c r="E89" s="172">
        <f t="shared" si="1"/>
        <v>3200</v>
      </c>
    </row>
    <row r="90" spans="1:5" ht="71.25" customHeight="1">
      <c r="A90" s="115" t="s">
        <v>594</v>
      </c>
      <c r="B90" s="27" t="s">
        <v>525</v>
      </c>
      <c r="C90" s="100">
        <v>32.700000000000003</v>
      </c>
      <c r="D90" s="172"/>
      <c r="E90" s="172">
        <f t="shared" si="1"/>
        <v>32.700000000000003</v>
      </c>
    </row>
    <row r="91" spans="1:5" ht="33.75" customHeight="1">
      <c r="A91" s="91" t="s">
        <v>623</v>
      </c>
      <c r="B91" s="42" t="s">
        <v>181</v>
      </c>
      <c r="C91" s="89">
        <f>C92+C94+C95+C93</f>
        <v>91192.7</v>
      </c>
      <c r="D91" s="89">
        <f>D92+D94+D95+D93</f>
        <v>25157.9</v>
      </c>
      <c r="E91" s="174">
        <f t="shared" si="1"/>
        <v>116350.6</v>
      </c>
    </row>
    <row r="92" spans="1:5" ht="78.75" customHeight="1">
      <c r="A92" s="135" t="s">
        <v>722</v>
      </c>
      <c r="B92" s="36" t="s">
        <v>723</v>
      </c>
      <c r="C92" s="83">
        <v>17186.400000000001</v>
      </c>
      <c r="D92" s="172"/>
      <c r="E92" s="172">
        <f t="shared" si="1"/>
        <v>17186.400000000001</v>
      </c>
    </row>
    <row r="93" spans="1:5" ht="89.25" customHeight="1">
      <c r="A93" s="135" t="s">
        <v>776</v>
      </c>
      <c r="B93" s="36" t="s">
        <v>778</v>
      </c>
      <c r="C93" s="83">
        <v>50000</v>
      </c>
      <c r="D93" s="172">
        <v>25000</v>
      </c>
      <c r="E93" s="172">
        <f t="shared" si="1"/>
        <v>75000</v>
      </c>
    </row>
    <row r="94" spans="1:5" ht="86.25" customHeight="1">
      <c r="A94" s="128" t="s">
        <v>724</v>
      </c>
      <c r="B94" s="79" t="s">
        <v>725</v>
      </c>
      <c r="C94" s="83">
        <v>17156.3</v>
      </c>
      <c r="D94" s="172">
        <v>157.9</v>
      </c>
      <c r="E94" s="172">
        <f t="shared" si="1"/>
        <v>17314.2</v>
      </c>
    </row>
    <row r="95" spans="1:5" ht="102" customHeight="1">
      <c r="A95" s="128" t="s">
        <v>726</v>
      </c>
      <c r="B95" s="79" t="s">
        <v>727</v>
      </c>
      <c r="C95" s="83">
        <v>6850</v>
      </c>
      <c r="D95" s="172"/>
      <c r="E95" s="172">
        <f t="shared" si="1"/>
        <v>6850</v>
      </c>
    </row>
    <row r="96" spans="1:5" ht="44.25" customHeight="1">
      <c r="A96" s="243" t="s">
        <v>28</v>
      </c>
      <c r="B96" s="243"/>
      <c r="C96" s="136">
        <f>C11+C64</f>
        <v>954053.3</v>
      </c>
      <c r="D96" s="136">
        <f>D11+D64</f>
        <v>60019.5</v>
      </c>
      <c r="E96" s="16">
        <f t="shared" si="1"/>
        <v>1014072.8</v>
      </c>
    </row>
  </sheetData>
  <mergeCells count="10">
    <mergeCell ref="C1:E1"/>
    <mergeCell ref="A96:B96"/>
    <mergeCell ref="B6:C6"/>
    <mergeCell ref="A11:B11"/>
    <mergeCell ref="B5:E5"/>
    <mergeCell ref="A4:E4"/>
    <mergeCell ref="A7:E7"/>
    <mergeCell ref="A8:E8"/>
    <mergeCell ref="C9:E9"/>
    <mergeCell ref="C2:E2"/>
  </mergeCells>
  <phoneticPr fontId="4" type="noConversion"/>
  <pageMargins left="0.78740157480314965" right="0" top="0.78740157480314965" bottom="0.39370078740157483" header="0.51181102362204722" footer="0.51181102362204722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1"/>
  <dimension ref="A2:L401"/>
  <sheetViews>
    <sheetView tabSelected="1" topLeftCell="A4" workbookViewId="0">
      <selection activeCell="G218" sqref="G218"/>
    </sheetView>
  </sheetViews>
  <sheetFormatPr defaultRowHeight="12.75"/>
  <cols>
    <col min="1" max="1" width="44.28515625" style="37" customWidth="1"/>
    <col min="2" max="2" width="10" style="37" customWidth="1"/>
    <col min="3" max="3" width="9.7109375" style="95" customWidth="1"/>
    <col min="4" max="4" width="13.85546875" style="37" customWidth="1"/>
    <col min="5" max="5" width="8.85546875" style="37" customWidth="1"/>
    <col min="6" max="6" width="11.5703125" style="92" customWidth="1"/>
    <col min="7" max="7" width="10.140625" style="92" customWidth="1"/>
    <col min="8" max="8" width="11" style="179" customWidth="1"/>
    <col min="9" max="9" width="13.85546875" style="21" customWidth="1"/>
    <col min="10" max="25" width="0" hidden="1" customWidth="1"/>
  </cols>
  <sheetData>
    <row r="2" spans="1:9">
      <c r="E2" s="256" t="s">
        <v>771</v>
      </c>
      <c r="F2" s="257"/>
      <c r="G2" s="257"/>
      <c r="H2" s="257"/>
      <c r="I2" s="257"/>
    </row>
    <row r="3" spans="1:9" ht="63.75" customHeight="1">
      <c r="F3" s="255" t="s">
        <v>849</v>
      </c>
      <c r="G3" s="249"/>
      <c r="H3" s="249"/>
      <c r="I3" s="249"/>
    </row>
    <row r="4" spans="1:9">
      <c r="A4" s="38"/>
      <c r="B4" s="38"/>
      <c r="C4" s="93"/>
      <c r="D4" s="38"/>
      <c r="E4" s="38"/>
      <c r="F4" s="248" t="s">
        <v>178</v>
      </c>
      <c r="G4" s="248"/>
      <c r="H4" s="258"/>
      <c r="I4" s="258"/>
    </row>
    <row r="5" spans="1:9" ht="54" customHeight="1">
      <c r="A5" s="139"/>
      <c r="B5" s="221"/>
      <c r="C5" s="222"/>
      <c r="D5" s="222"/>
      <c r="E5" s="222"/>
      <c r="F5" s="261" t="s">
        <v>731</v>
      </c>
      <c r="G5" s="262"/>
      <c r="H5" s="262"/>
      <c r="I5" s="262"/>
    </row>
    <row r="6" spans="1:9" ht="14.25" customHeight="1">
      <c r="A6" s="139"/>
      <c r="B6" s="139"/>
      <c r="C6" s="139"/>
      <c r="D6" s="244"/>
      <c r="E6" s="244"/>
      <c r="F6" s="244"/>
      <c r="G6" s="182"/>
    </row>
    <row r="7" spans="1:9" ht="12" customHeight="1">
      <c r="A7" s="139"/>
      <c r="B7" s="139"/>
      <c r="C7" s="139"/>
      <c r="D7" s="139"/>
      <c r="E7" s="139"/>
      <c r="F7" s="244" t="s">
        <v>187</v>
      </c>
      <c r="G7" s="244"/>
      <c r="H7" s="258"/>
      <c r="I7" s="258"/>
    </row>
    <row r="8" spans="1:9" ht="9.75" hidden="1" customHeight="1">
      <c r="A8" s="140"/>
      <c r="B8" s="139"/>
      <c r="C8" s="139"/>
      <c r="D8" s="139"/>
      <c r="E8" s="139"/>
      <c r="F8" s="167"/>
      <c r="G8" s="182"/>
    </row>
    <row r="9" spans="1:9" ht="33" customHeight="1">
      <c r="A9" s="259" t="s">
        <v>745</v>
      </c>
      <c r="B9" s="259"/>
      <c r="C9" s="259"/>
      <c r="D9" s="259"/>
      <c r="E9" s="259"/>
      <c r="F9" s="259"/>
      <c r="G9" s="259"/>
      <c r="H9" s="260"/>
      <c r="I9" s="260"/>
    </row>
    <row r="10" spans="1:9" ht="21" customHeight="1">
      <c r="A10" s="177"/>
      <c r="B10" s="177"/>
      <c r="C10" s="177"/>
      <c r="D10" s="177"/>
      <c r="E10" s="177"/>
      <c r="F10" s="177"/>
      <c r="G10" s="177"/>
      <c r="H10" s="180"/>
      <c r="I10" s="178" t="s">
        <v>774</v>
      </c>
    </row>
    <row r="11" spans="1:9" s="6" customFormat="1" ht="36" customHeight="1">
      <c r="A11" s="40" t="s">
        <v>157</v>
      </c>
      <c r="B11" s="98" t="s">
        <v>132</v>
      </c>
      <c r="C11" s="68" t="s">
        <v>133</v>
      </c>
      <c r="D11" s="40" t="s">
        <v>190</v>
      </c>
      <c r="E11" s="40" t="s">
        <v>134</v>
      </c>
      <c r="F11" s="176" t="s">
        <v>618</v>
      </c>
      <c r="G11" s="91" t="s">
        <v>768</v>
      </c>
      <c r="H11" s="108" t="s">
        <v>768</v>
      </c>
      <c r="I11" s="176" t="s">
        <v>618</v>
      </c>
    </row>
    <row r="12" spans="1:9" ht="22.5" customHeight="1">
      <c r="A12" s="25" t="s">
        <v>135</v>
      </c>
      <c r="B12" s="25"/>
      <c r="C12" s="68"/>
      <c r="D12" s="38"/>
      <c r="E12" s="40"/>
      <c r="F12" s="99">
        <f>SUM(F13,F120,F166,F181,F217,F276,F335,F355,F190)+F399</f>
        <v>954053.29999999993</v>
      </c>
      <c r="G12" s="99">
        <f>SUM(G13,G120,G166,G181,G217,G276,G335,G355,G190)+G399</f>
        <v>60019.5</v>
      </c>
      <c r="H12" s="99">
        <f>SUM(H13,H120,H166,H181,H217,H276,H335,H355,H190)+H399</f>
        <v>42496</v>
      </c>
      <c r="I12" s="107">
        <f>F12+H12+G12</f>
        <v>1056568.7999999998</v>
      </c>
    </row>
    <row r="13" spans="1:9" ht="37.5" customHeight="1">
      <c r="A13" s="41" t="s">
        <v>113</v>
      </c>
      <c r="B13" s="40">
        <v>439</v>
      </c>
      <c r="C13" s="68"/>
      <c r="D13" s="40"/>
      <c r="E13" s="40"/>
      <c r="F13" s="99">
        <f>SUM(F14,F69,F101,F86)</f>
        <v>63866.2</v>
      </c>
      <c r="G13" s="99">
        <f>SUM(G14,G69,G101,G86)</f>
        <v>0</v>
      </c>
      <c r="H13" s="99">
        <f>SUM(H14,H69,H101,H86)</f>
        <v>2200</v>
      </c>
      <c r="I13" s="107">
        <f t="shared" ref="I13:I76" si="0">F13+H13</f>
        <v>66066.2</v>
      </c>
    </row>
    <row r="14" spans="1:9" ht="25.5" customHeight="1">
      <c r="A14" s="25" t="s">
        <v>136</v>
      </c>
      <c r="B14" s="40">
        <v>439</v>
      </c>
      <c r="C14" s="68" t="s">
        <v>137</v>
      </c>
      <c r="D14" s="69"/>
      <c r="E14" s="69"/>
      <c r="F14" s="99">
        <f>SUM(F15,F22,F30,F45,F58,F63,F52)+F42</f>
        <v>49541.2</v>
      </c>
      <c r="G14" s="99"/>
      <c r="H14" s="99">
        <f>SUM(H15,H22,H30,H45,H58,H63,H52)+H42</f>
        <v>2200</v>
      </c>
      <c r="I14" s="107">
        <f t="shared" si="0"/>
        <v>51741.2</v>
      </c>
    </row>
    <row r="15" spans="1:9" ht="48.75" customHeight="1">
      <c r="A15" s="25" t="s">
        <v>138</v>
      </c>
      <c r="B15" s="40">
        <v>439</v>
      </c>
      <c r="C15" s="68" t="s">
        <v>139</v>
      </c>
      <c r="D15" s="69"/>
      <c r="E15" s="69"/>
      <c r="F15" s="99">
        <f>SUM(F17)</f>
        <v>1700</v>
      </c>
      <c r="G15" s="99"/>
      <c r="H15" s="108"/>
      <c r="I15" s="108">
        <f t="shared" si="0"/>
        <v>1700</v>
      </c>
    </row>
    <row r="16" spans="1:9" ht="37.5" customHeight="1">
      <c r="A16" s="25" t="s">
        <v>271</v>
      </c>
      <c r="B16" s="40">
        <v>439</v>
      </c>
      <c r="C16" s="68" t="s">
        <v>139</v>
      </c>
      <c r="D16" s="69" t="s">
        <v>220</v>
      </c>
      <c r="E16" s="69"/>
      <c r="F16" s="99">
        <f>SUM(F17)</f>
        <v>1700</v>
      </c>
      <c r="G16" s="99"/>
      <c r="H16" s="108"/>
      <c r="I16" s="108">
        <f t="shared" si="0"/>
        <v>1700</v>
      </c>
    </row>
    <row r="17" spans="1:9" ht="30" customHeight="1">
      <c r="A17" s="20" t="s">
        <v>140</v>
      </c>
      <c r="B17" s="143">
        <v>439</v>
      </c>
      <c r="C17" s="70" t="s">
        <v>139</v>
      </c>
      <c r="D17" s="71" t="s">
        <v>221</v>
      </c>
      <c r="E17" s="71"/>
      <c r="F17" s="72">
        <f>SUM(F18,F20)</f>
        <v>1700</v>
      </c>
      <c r="G17" s="72"/>
      <c r="H17" s="108"/>
      <c r="I17" s="108">
        <f t="shared" si="0"/>
        <v>1700</v>
      </c>
    </row>
    <row r="18" spans="1:9" ht="31.5" customHeight="1">
      <c r="A18" s="20" t="s">
        <v>194</v>
      </c>
      <c r="B18" s="143">
        <v>439</v>
      </c>
      <c r="C18" s="70" t="s">
        <v>139</v>
      </c>
      <c r="D18" s="71" t="s">
        <v>222</v>
      </c>
      <c r="E18" s="71"/>
      <c r="F18" s="72">
        <f>SUM(F19)</f>
        <v>1700</v>
      </c>
      <c r="G18" s="72"/>
      <c r="H18" s="108"/>
      <c r="I18" s="108">
        <f t="shared" si="0"/>
        <v>1700</v>
      </c>
    </row>
    <row r="19" spans="1:9" ht="33.75" customHeight="1">
      <c r="A19" s="20" t="s">
        <v>196</v>
      </c>
      <c r="B19" s="143">
        <v>439</v>
      </c>
      <c r="C19" s="70" t="s">
        <v>139</v>
      </c>
      <c r="D19" s="71" t="s">
        <v>222</v>
      </c>
      <c r="E19" s="71" t="s">
        <v>195</v>
      </c>
      <c r="F19" s="72">
        <v>1700</v>
      </c>
      <c r="G19" s="72"/>
      <c r="H19" s="108"/>
      <c r="I19" s="108">
        <f t="shared" si="0"/>
        <v>1700</v>
      </c>
    </row>
    <row r="20" spans="1:9" ht="35.25" hidden="1" customHeight="1">
      <c r="A20" s="20" t="s">
        <v>176</v>
      </c>
      <c r="B20" s="143">
        <v>439</v>
      </c>
      <c r="C20" s="70" t="s">
        <v>139</v>
      </c>
      <c r="D20" s="71" t="s">
        <v>223</v>
      </c>
      <c r="E20" s="71"/>
      <c r="F20" s="72">
        <f>F21</f>
        <v>0</v>
      </c>
      <c r="G20" s="72"/>
      <c r="H20" s="108"/>
      <c r="I20" s="108">
        <f t="shared" si="0"/>
        <v>0</v>
      </c>
    </row>
    <row r="21" spans="1:9" ht="33.75" hidden="1" customHeight="1">
      <c r="A21" s="20" t="s">
        <v>192</v>
      </c>
      <c r="B21" s="143">
        <v>439</v>
      </c>
      <c r="C21" s="70" t="s">
        <v>139</v>
      </c>
      <c r="D21" s="71" t="s">
        <v>223</v>
      </c>
      <c r="E21" s="71" t="s">
        <v>191</v>
      </c>
      <c r="F21" s="72">
        <v>0</v>
      </c>
      <c r="G21" s="72"/>
      <c r="H21" s="108"/>
      <c r="I21" s="108">
        <f t="shared" si="0"/>
        <v>0</v>
      </c>
    </row>
    <row r="22" spans="1:9" ht="44.25" customHeight="1">
      <c r="A22" s="25" t="s">
        <v>188</v>
      </c>
      <c r="B22" s="40">
        <v>439</v>
      </c>
      <c r="C22" s="68" t="s">
        <v>301</v>
      </c>
      <c r="D22" s="69"/>
      <c r="E22" s="69"/>
      <c r="F22" s="99">
        <f>F23</f>
        <v>1486</v>
      </c>
      <c r="G22" s="99"/>
      <c r="H22" s="108"/>
      <c r="I22" s="108">
        <f t="shared" si="0"/>
        <v>1486</v>
      </c>
    </row>
    <row r="23" spans="1:9" ht="39" customHeight="1">
      <c r="A23" s="25" t="s">
        <v>271</v>
      </c>
      <c r="B23" s="40">
        <v>439</v>
      </c>
      <c r="C23" s="68" t="s">
        <v>301</v>
      </c>
      <c r="D23" s="69" t="s">
        <v>220</v>
      </c>
      <c r="E23" s="69"/>
      <c r="F23" s="99">
        <f>SUM(F24)+F29</f>
        <v>1486</v>
      </c>
      <c r="G23" s="99"/>
      <c r="H23" s="108"/>
      <c r="I23" s="108">
        <f t="shared" si="0"/>
        <v>1486</v>
      </c>
    </row>
    <row r="24" spans="1:9" ht="28.5" customHeight="1">
      <c r="A24" s="20" t="s">
        <v>300</v>
      </c>
      <c r="B24" s="143">
        <v>439</v>
      </c>
      <c r="C24" s="70" t="s">
        <v>301</v>
      </c>
      <c r="D24" s="71" t="s">
        <v>224</v>
      </c>
      <c r="E24" s="71"/>
      <c r="F24" s="72">
        <f>SUM(F25,F27)</f>
        <v>1486</v>
      </c>
      <c r="G24" s="72"/>
      <c r="H24" s="108"/>
      <c r="I24" s="108">
        <f t="shared" si="0"/>
        <v>1486</v>
      </c>
    </row>
    <row r="25" spans="1:9" ht="28.5" customHeight="1">
      <c r="A25" s="20" t="s">
        <v>194</v>
      </c>
      <c r="B25" s="143">
        <v>439</v>
      </c>
      <c r="C25" s="70" t="s">
        <v>301</v>
      </c>
      <c r="D25" s="71" t="s">
        <v>225</v>
      </c>
      <c r="E25" s="71"/>
      <c r="F25" s="72">
        <f>SUM(F26)</f>
        <v>1086</v>
      </c>
      <c r="G25" s="72"/>
      <c r="H25" s="108"/>
      <c r="I25" s="108">
        <f t="shared" si="0"/>
        <v>1086</v>
      </c>
    </row>
    <row r="26" spans="1:9" ht="25.5">
      <c r="A26" s="20" t="s">
        <v>196</v>
      </c>
      <c r="B26" s="143">
        <v>439</v>
      </c>
      <c r="C26" s="70" t="s">
        <v>301</v>
      </c>
      <c r="D26" s="71" t="s">
        <v>225</v>
      </c>
      <c r="E26" s="71" t="s">
        <v>195</v>
      </c>
      <c r="F26" s="72">
        <v>1086</v>
      </c>
      <c r="G26" s="72"/>
      <c r="H26" s="108"/>
      <c r="I26" s="108">
        <f t="shared" si="0"/>
        <v>1086</v>
      </c>
    </row>
    <row r="27" spans="1:9" ht="30" customHeight="1">
      <c r="A27" s="20" t="s">
        <v>176</v>
      </c>
      <c r="B27" s="143">
        <v>439</v>
      </c>
      <c r="C27" s="70" t="s">
        <v>301</v>
      </c>
      <c r="D27" s="71" t="s">
        <v>226</v>
      </c>
      <c r="E27" s="71"/>
      <c r="F27" s="72">
        <f>F28</f>
        <v>400</v>
      </c>
      <c r="G27" s="72"/>
      <c r="H27" s="108"/>
      <c r="I27" s="108">
        <f t="shared" si="0"/>
        <v>400</v>
      </c>
    </row>
    <row r="28" spans="1:9" ht="36" customHeight="1">
      <c r="A28" s="20" t="s">
        <v>192</v>
      </c>
      <c r="B28" s="143">
        <v>439</v>
      </c>
      <c r="C28" s="70" t="s">
        <v>301</v>
      </c>
      <c r="D28" s="71" t="s">
        <v>226</v>
      </c>
      <c r="E28" s="71" t="s">
        <v>191</v>
      </c>
      <c r="F28" s="72">
        <v>400</v>
      </c>
      <c r="G28" s="72"/>
      <c r="H28" s="108"/>
      <c r="I28" s="108">
        <f t="shared" si="0"/>
        <v>400</v>
      </c>
    </row>
    <row r="29" spans="1:9" ht="45" hidden="1" customHeight="1">
      <c r="A29" s="20" t="s">
        <v>647</v>
      </c>
      <c r="B29" s="143">
        <v>439</v>
      </c>
      <c r="C29" s="70" t="s">
        <v>301</v>
      </c>
      <c r="D29" s="71" t="s">
        <v>646</v>
      </c>
      <c r="E29" s="71" t="s">
        <v>191</v>
      </c>
      <c r="F29" s="72">
        <v>0</v>
      </c>
      <c r="G29" s="72"/>
      <c r="H29" s="108"/>
      <c r="I29" s="108">
        <f t="shared" si="0"/>
        <v>0</v>
      </c>
    </row>
    <row r="30" spans="1:9" ht="43.5" customHeight="1">
      <c r="A30" s="25" t="s">
        <v>302</v>
      </c>
      <c r="B30" s="143">
        <v>439</v>
      </c>
      <c r="C30" s="68" t="s">
        <v>303</v>
      </c>
      <c r="D30" s="69"/>
      <c r="E30" s="69"/>
      <c r="F30" s="99">
        <f>SUM(F31)</f>
        <v>38319</v>
      </c>
      <c r="G30" s="99"/>
      <c r="H30" s="99">
        <f>SUM(H31)</f>
        <v>2200</v>
      </c>
      <c r="I30" s="107">
        <f t="shared" si="0"/>
        <v>40519</v>
      </c>
    </row>
    <row r="31" spans="1:9" ht="33.75" customHeight="1">
      <c r="A31" s="25" t="s">
        <v>272</v>
      </c>
      <c r="B31" s="143">
        <v>439</v>
      </c>
      <c r="C31" s="68" t="s">
        <v>303</v>
      </c>
      <c r="D31" s="69" t="s">
        <v>228</v>
      </c>
      <c r="E31" s="69"/>
      <c r="F31" s="99">
        <f>SUM(F35)+F32</f>
        <v>38319</v>
      </c>
      <c r="G31" s="99"/>
      <c r="H31" s="99">
        <f>SUM(H35)+H32</f>
        <v>2200</v>
      </c>
      <c r="I31" s="107">
        <f t="shared" si="0"/>
        <v>40519</v>
      </c>
    </row>
    <row r="32" spans="1:9" ht="33.75" customHeight="1">
      <c r="A32" s="20" t="s">
        <v>304</v>
      </c>
      <c r="B32" s="143">
        <v>439</v>
      </c>
      <c r="C32" s="71" t="s">
        <v>303</v>
      </c>
      <c r="D32" s="71" t="s">
        <v>229</v>
      </c>
      <c r="E32" s="71"/>
      <c r="F32" s="72">
        <f>F33</f>
        <v>1175</v>
      </c>
      <c r="G32" s="72"/>
      <c r="H32" s="108"/>
      <c r="I32" s="108">
        <f t="shared" si="0"/>
        <v>1175</v>
      </c>
    </row>
    <row r="33" spans="1:9" ht="33.75" customHeight="1">
      <c r="A33" s="20" t="s">
        <v>194</v>
      </c>
      <c r="B33" s="143">
        <v>439</v>
      </c>
      <c r="C33" s="71" t="s">
        <v>303</v>
      </c>
      <c r="D33" s="71" t="s">
        <v>230</v>
      </c>
      <c r="E33" s="71"/>
      <c r="F33" s="72">
        <f>F34</f>
        <v>1175</v>
      </c>
      <c r="G33" s="72"/>
      <c r="H33" s="108"/>
      <c r="I33" s="108">
        <f t="shared" si="0"/>
        <v>1175</v>
      </c>
    </row>
    <row r="34" spans="1:9" ht="33.75" customHeight="1">
      <c r="A34" s="20" t="s">
        <v>196</v>
      </c>
      <c r="B34" s="143">
        <v>439</v>
      </c>
      <c r="C34" s="71" t="s">
        <v>303</v>
      </c>
      <c r="D34" s="71" t="s">
        <v>230</v>
      </c>
      <c r="E34" s="71" t="s">
        <v>195</v>
      </c>
      <c r="F34" s="72">
        <v>1175</v>
      </c>
      <c r="G34" s="72"/>
      <c r="H34" s="108"/>
      <c r="I34" s="108">
        <f t="shared" si="0"/>
        <v>1175</v>
      </c>
    </row>
    <row r="35" spans="1:9" ht="29.25" customHeight="1">
      <c r="A35" s="20" t="s">
        <v>189</v>
      </c>
      <c r="B35" s="143">
        <v>439</v>
      </c>
      <c r="C35" s="70" t="s">
        <v>303</v>
      </c>
      <c r="D35" s="71" t="s">
        <v>232</v>
      </c>
      <c r="E35" s="71"/>
      <c r="F35" s="72">
        <f>SUM(F37,F38)</f>
        <v>37144</v>
      </c>
      <c r="G35" s="72"/>
      <c r="H35" s="72">
        <f>SUM(H37,H38)</f>
        <v>2200</v>
      </c>
      <c r="I35" s="108">
        <f t="shared" si="0"/>
        <v>39344</v>
      </c>
    </row>
    <row r="36" spans="1:9" ht="33" customHeight="1">
      <c r="A36" s="20" t="s">
        <v>194</v>
      </c>
      <c r="B36" s="143">
        <v>439</v>
      </c>
      <c r="C36" s="70" t="s">
        <v>303</v>
      </c>
      <c r="D36" s="71" t="s">
        <v>233</v>
      </c>
      <c r="E36" s="71"/>
      <c r="F36" s="72">
        <f>SUM(F37)</f>
        <v>28319</v>
      </c>
      <c r="G36" s="72"/>
      <c r="H36" s="108"/>
      <c r="I36" s="108">
        <f t="shared" si="0"/>
        <v>28319</v>
      </c>
    </row>
    <row r="37" spans="1:9" ht="28.5" customHeight="1">
      <c r="A37" s="20" t="s">
        <v>196</v>
      </c>
      <c r="B37" s="143">
        <v>439</v>
      </c>
      <c r="C37" s="70" t="s">
        <v>303</v>
      </c>
      <c r="D37" s="71" t="s">
        <v>233</v>
      </c>
      <c r="E37" s="71" t="s">
        <v>195</v>
      </c>
      <c r="F37" s="72">
        <v>28319</v>
      </c>
      <c r="G37" s="72"/>
      <c r="H37" s="108"/>
      <c r="I37" s="108">
        <f t="shared" si="0"/>
        <v>28319</v>
      </c>
    </row>
    <row r="38" spans="1:9" ht="32.25" customHeight="1">
      <c r="A38" s="20" t="s">
        <v>176</v>
      </c>
      <c r="B38" s="143">
        <v>439</v>
      </c>
      <c r="C38" s="70" t="s">
        <v>303</v>
      </c>
      <c r="D38" s="71" t="s">
        <v>234</v>
      </c>
      <c r="E38" s="144"/>
      <c r="F38" s="72">
        <f>F39+F41+F40</f>
        <v>8825</v>
      </c>
      <c r="G38" s="72"/>
      <c r="H38" s="108">
        <f>H39</f>
        <v>2200</v>
      </c>
      <c r="I38" s="108">
        <f t="shared" si="0"/>
        <v>11025</v>
      </c>
    </row>
    <row r="39" spans="1:9" ht="32.25" customHeight="1">
      <c r="A39" s="20" t="s">
        <v>192</v>
      </c>
      <c r="B39" s="143">
        <v>439</v>
      </c>
      <c r="C39" s="70" t="s">
        <v>303</v>
      </c>
      <c r="D39" s="71" t="s">
        <v>234</v>
      </c>
      <c r="E39" s="71" t="s">
        <v>544</v>
      </c>
      <c r="F39" s="72">
        <v>8525</v>
      </c>
      <c r="G39" s="72"/>
      <c r="H39" s="108">
        <v>2200</v>
      </c>
      <c r="I39" s="108">
        <f t="shared" si="0"/>
        <v>10725</v>
      </c>
    </row>
    <row r="40" spans="1:9" ht="46.5" hidden="1" customHeight="1">
      <c r="A40" s="20" t="s">
        <v>192</v>
      </c>
      <c r="B40" s="143">
        <v>439</v>
      </c>
      <c r="C40" s="70" t="s">
        <v>303</v>
      </c>
      <c r="D40" s="71" t="s">
        <v>518</v>
      </c>
      <c r="E40" s="71" t="s">
        <v>191</v>
      </c>
      <c r="F40" s="72">
        <v>0</v>
      </c>
      <c r="G40" s="72"/>
      <c r="H40" s="108"/>
      <c r="I40" s="108">
        <f t="shared" si="0"/>
        <v>0</v>
      </c>
    </row>
    <row r="41" spans="1:9" ht="27" customHeight="1">
      <c r="A41" s="20" t="s">
        <v>31</v>
      </c>
      <c r="B41" s="145">
        <v>439</v>
      </c>
      <c r="C41" s="70" t="s">
        <v>303</v>
      </c>
      <c r="D41" s="71" t="s">
        <v>234</v>
      </c>
      <c r="E41" s="71" t="s">
        <v>207</v>
      </c>
      <c r="F41" s="72">
        <v>300</v>
      </c>
      <c r="G41" s="72"/>
      <c r="H41" s="108"/>
      <c r="I41" s="108">
        <f t="shared" si="0"/>
        <v>300</v>
      </c>
    </row>
    <row r="42" spans="1:9" ht="22.5" hidden="1" customHeight="1">
      <c r="A42" s="25" t="s">
        <v>595</v>
      </c>
      <c r="B42" s="40">
        <v>439</v>
      </c>
      <c r="C42" s="158" t="s">
        <v>596</v>
      </c>
      <c r="D42" s="69"/>
      <c r="E42" s="71"/>
      <c r="F42" s="72">
        <f>F43</f>
        <v>32.700000000000003</v>
      </c>
      <c r="G42" s="72"/>
      <c r="H42" s="108"/>
      <c r="I42" s="108">
        <f t="shared" si="0"/>
        <v>32.700000000000003</v>
      </c>
    </row>
    <row r="43" spans="1:9" ht="45" hidden="1" customHeight="1">
      <c r="A43" s="161" t="s">
        <v>597</v>
      </c>
      <c r="B43" s="159" t="s">
        <v>711</v>
      </c>
      <c r="C43" s="159" t="s">
        <v>596</v>
      </c>
      <c r="D43" s="160" t="s">
        <v>598</v>
      </c>
      <c r="E43" s="71" t="s">
        <v>191</v>
      </c>
      <c r="F43" s="72">
        <v>32.700000000000003</v>
      </c>
      <c r="G43" s="72"/>
      <c r="H43" s="108"/>
      <c r="I43" s="108">
        <f t="shared" si="0"/>
        <v>32.700000000000003</v>
      </c>
    </row>
    <row r="44" spans="1:9" ht="45" hidden="1" customHeight="1">
      <c r="A44" s="20"/>
      <c r="B44" s="145"/>
      <c r="C44" s="70"/>
      <c r="D44" s="71"/>
      <c r="E44" s="71"/>
      <c r="F44" s="72"/>
      <c r="G44" s="72"/>
      <c r="H44" s="108"/>
      <c r="I44" s="108">
        <f t="shared" si="0"/>
        <v>0</v>
      </c>
    </row>
    <row r="45" spans="1:9" ht="42.75" hidden="1" customHeight="1">
      <c r="A45" s="42" t="s">
        <v>320</v>
      </c>
      <c r="B45" s="40">
        <v>439</v>
      </c>
      <c r="C45" s="68" t="s">
        <v>305</v>
      </c>
      <c r="D45" s="71"/>
      <c r="E45" s="71"/>
      <c r="F45" s="99">
        <f>SUM(F46)</f>
        <v>1715</v>
      </c>
      <c r="G45" s="99"/>
      <c r="H45" s="108"/>
      <c r="I45" s="108">
        <f t="shared" si="0"/>
        <v>1715</v>
      </c>
    </row>
    <row r="46" spans="1:9" ht="25.5" hidden="1">
      <c r="A46" s="25" t="s">
        <v>269</v>
      </c>
      <c r="B46" s="143">
        <v>439</v>
      </c>
      <c r="C46" s="68" t="s">
        <v>305</v>
      </c>
      <c r="D46" s="69" t="s">
        <v>40</v>
      </c>
      <c r="E46" s="71"/>
      <c r="F46" s="99">
        <f>SUM(F47)</f>
        <v>1715</v>
      </c>
      <c r="G46" s="99"/>
      <c r="H46" s="108"/>
      <c r="I46" s="108">
        <f t="shared" si="0"/>
        <v>1715</v>
      </c>
    </row>
    <row r="47" spans="1:9" ht="29.25" hidden="1" customHeight="1">
      <c r="A47" s="20" t="s">
        <v>199</v>
      </c>
      <c r="B47" s="143">
        <v>439</v>
      </c>
      <c r="C47" s="70" t="s">
        <v>305</v>
      </c>
      <c r="D47" s="71" t="s">
        <v>235</v>
      </c>
      <c r="E47" s="71"/>
      <c r="F47" s="72">
        <f>SUM(F48,F50)</f>
        <v>1715</v>
      </c>
      <c r="G47" s="72"/>
      <c r="H47" s="108"/>
      <c r="I47" s="108">
        <f t="shared" si="0"/>
        <v>1715</v>
      </c>
    </row>
    <row r="48" spans="1:9" ht="29.25" hidden="1" customHeight="1">
      <c r="A48" s="20" t="s">
        <v>194</v>
      </c>
      <c r="B48" s="143">
        <v>439</v>
      </c>
      <c r="C48" s="70" t="s">
        <v>305</v>
      </c>
      <c r="D48" s="71" t="s">
        <v>236</v>
      </c>
      <c r="E48" s="71"/>
      <c r="F48" s="72">
        <f>SUM(F49)</f>
        <v>1415</v>
      </c>
      <c r="G48" s="72"/>
      <c r="H48" s="108"/>
      <c r="I48" s="108">
        <f t="shared" si="0"/>
        <v>1415</v>
      </c>
    </row>
    <row r="49" spans="1:9" ht="29.25" hidden="1" customHeight="1">
      <c r="A49" s="20" t="s">
        <v>196</v>
      </c>
      <c r="B49" s="143">
        <v>439</v>
      </c>
      <c r="C49" s="70" t="s">
        <v>305</v>
      </c>
      <c r="D49" s="71" t="s">
        <v>236</v>
      </c>
      <c r="E49" s="71" t="s">
        <v>195</v>
      </c>
      <c r="F49" s="72">
        <v>1415</v>
      </c>
      <c r="G49" s="72"/>
      <c r="H49" s="108"/>
      <c r="I49" s="108">
        <f t="shared" si="0"/>
        <v>1415</v>
      </c>
    </row>
    <row r="50" spans="1:9" ht="39" hidden="1" customHeight="1">
      <c r="A50" s="20" t="s">
        <v>176</v>
      </c>
      <c r="B50" s="143">
        <v>439</v>
      </c>
      <c r="C50" s="70" t="s">
        <v>305</v>
      </c>
      <c r="D50" s="71" t="s">
        <v>461</v>
      </c>
      <c r="E50" s="71"/>
      <c r="F50" s="72">
        <f>F51</f>
        <v>300</v>
      </c>
      <c r="G50" s="72"/>
      <c r="H50" s="108"/>
      <c r="I50" s="108">
        <f t="shared" si="0"/>
        <v>300</v>
      </c>
    </row>
    <row r="51" spans="1:9" ht="33.75" hidden="1" customHeight="1">
      <c r="A51" s="20" t="s">
        <v>192</v>
      </c>
      <c r="B51" s="143">
        <v>439</v>
      </c>
      <c r="C51" s="70" t="s">
        <v>305</v>
      </c>
      <c r="D51" s="71" t="s">
        <v>461</v>
      </c>
      <c r="E51" s="71" t="s">
        <v>191</v>
      </c>
      <c r="F51" s="72">
        <v>300</v>
      </c>
      <c r="G51" s="72"/>
      <c r="H51" s="108"/>
      <c r="I51" s="108">
        <f t="shared" si="0"/>
        <v>300</v>
      </c>
    </row>
    <row r="52" spans="1:9" ht="19.5" hidden="1" customHeight="1">
      <c r="A52" s="43" t="s">
        <v>42</v>
      </c>
      <c r="B52" s="40">
        <v>439</v>
      </c>
      <c r="C52" s="69" t="s">
        <v>41</v>
      </c>
      <c r="D52" s="69"/>
      <c r="E52" s="69"/>
      <c r="F52" s="99">
        <f>SUM(F53)</f>
        <v>2906</v>
      </c>
      <c r="G52" s="99"/>
      <c r="H52" s="108"/>
      <c r="I52" s="108">
        <f t="shared" si="0"/>
        <v>2906</v>
      </c>
    </row>
    <row r="53" spans="1:9" ht="34.5" hidden="1" customHeight="1">
      <c r="A53" s="44" t="s">
        <v>511</v>
      </c>
      <c r="B53" s="143">
        <v>439</v>
      </c>
      <c r="C53" s="71" t="s">
        <v>41</v>
      </c>
      <c r="D53" s="71" t="s">
        <v>237</v>
      </c>
      <c r="E53" s="71"/>
      <c r="F53" s="72">
        <f>SUM(F54,F56)</f>
        <v>2906</v>
      </c>
      <c r="G53" s="72"/>
      <c r="H53" s="108"/>
      <c r="I53" s="108">
        <f t="shared" si="0"/>
        <v>2906</v>
      </c>
    </row>
    <row r="54" spans="1:9" ht="27.75" hidden="1" customHeight="1">
      <c r="A54" s="44" t="s">
        <v>512</v>
      </c>
      <c r="B54" s="143">
        <v>439</v>
      </c>
      <c r="C54" s="71" t="s">
        <v>41</v>
      </c>
      <c r="D54" s="71" t="s">
        <v>513</v>
      </c>
      <c r="E54" s="71"/>
      <c r="F54" s="72">
        <f>F55</f>
        <v>1000</v>
      </c>
      <c r="G54" s="72"/>
      <c r="H54" s="108"/>
      <c r="I54" s="108">
        <f t="shared" si="0"/>
        <v>1000</v>
      </c>
    </row>
    <row r="55" spans="1:9" ht="29.25" hidden="1" customHeight="1">
      <c r="A55" s="20" t="s">
        <v>192</v>
      </c>
      <c r="B55" s="143">
        <v>439</v>
      </c>
      <c r="C55" s="71" t="s">
        <v>41</v>
      </c>
      <c r="D55" s="71" t="s">
        <v>459</v>
      </c>
      <c r="E55" s="71" t="s">
        <v>191</v>
      </c>
      <c r="F55" s="72">
        <v>1000</v>
      </c>
      <c r="G55" s="72"/>
      <c r="H55" s="108"/>
      <c r="I55" s="108">
        <f t="shared" si="0"/>
        <v>1000</v>
      </c>
    </row>
    <row r="56" spans="1:9" ht="28.5" hidden="1" customHeight="1">
      <c r="A56" s="20" t="s">
        <v>510</v>
      </c>
      <c r="B56" s="143">
        <v>439</v>
      </c>
      <c r="C56" s="71" t="s">
        <v>41</v>
      </c>
      <c r="D56" s="71" t="s">
        <v>514</v>
      </c>
      <c r="E56" s="71"/>
      <c r="F56" s="72">
        <f>F57</f>
        <v>1906</v>
      </c>
      <c r="G56" s="72"/>
      <c r="H56" s="108"/>
      <c r="I56" s="108">
        <f t="shared" si="0"/>
        <v>1906</v>
      </c>
    </row>
    <row r="57" spans="1:9" ht="30" hidden="1" customHeight="1">
      <c r="A57" s="20" t="s">
        <v>192</v>
      </c>
      <c r="B57" s="143">
        <v>439</v>
      </c>
      <c r="C57" s="71" t="s">
        <v>41</v>
      </c>
      <c r="D57" s="71" t="s">
        <v>459</v>
      </c>
      <c r="E57" s="71" t="s">
        <v>191</v>
      </c>
      <c r="F57" s="72">
        <v>1906</v>
      </c>
      <c r="G57" s="72"/>
      <c r="H57" s="108"/>
      <c r="I57" s="108">
        <f t="shared" si="0"/>
        <v>1906</v>
      </c>
    </row>
    <row r="58" spans="1:9" ht="23.25" hidden="1" customHeight="1">
      <c r="A58" s="25" t="s">
        <v>30</v>
      </c>
      <c r="B58" s="143">
        <v>439</v>
      </c>
      <c r="C58" s="68" t="s">
        <v>306</v>
      </c>
      <c r="D58" s="69"/>
      <c r="E58" s="69"/>
      <c r="F58" s="99">
        <v>3000</v>
      </c>
      <c r="G58" s="99"/>
      <c r="H58" s="108"/>
      <c r="I58" s="108">
        <f t="shared" si="0"/>
        <v>3000</v>
      </c>
    </row>
    <row r="59" spans="1:9" ht="18.75" hidden="1" customHeight="1">
      <c r="A59" s="20" t="s">
        <v>16</v>
      </c>
      <c r="B59" s="143">
        <v>439</v>
      </c>
      <c r="C59" s="70" t="s">
        <v>306</v>
      </c>
      <c r="D59" s="71" t="s">
        <v>238</v>
      </c>
      <c r="E59" s="71"/>
      <c r="F59" s="72">
        <v>3000</v>
      </c>
      <c r="G59" s="72"/>
      <c r="H59" s="108"/>
      <c r="I59" s="108">
        <f t="shared" si="0"/>
        <v>3000</v>
      </c>
    </row>
    <row r="60" spans="1:9" ht="21.75" hidden="1" customHeight="1">
      <c r="A60" s="20" t="s">
        <v>30</v>
      </c>
      <c r="B60" s="143">
        <v>439</v>
      </c>
      <c r="C60" s="70" t="s">
        <v>306</v>
      </c>
      <c r="D60" s="71" t="s">
        <v>239</v>
      </c>
      <c r="E60" s="71"/>
      <c r="F60" s="72">
        <f>F61</f>
        <v>3000</v>
      </c>
      <c r="G60" s="72"/>
      <c r="H60" s="108"/>
      <c r="I60" s="108">
        <f t="shared" si="0"/>
        <v>3000</v>
      </c>
    </row>
    <row r="61" spans="1:9" ht="33" hidden="1" customHeight="1">
      <c r="A61" s="20" t="s">
        <v>307</v>
      </c>
      <c r="B61" s="143">
        <v>439</v>
      </c>
      <c r="C61" s="70" t="s">
        <v>306</v>
      </c>
      <c r="D61" s="71" t="s">
        <v>240</v>
      </c>
      <c r="E61" s="71"/>
      <c r="F61" s="72">
        <v>3000</v>
      </c>
      <c r="G61" s="72"/>
      <c r="H61" s="108"/>
      <c r="I61" s="108">
        <f t="shared" si="0"/>
        <v>3000</v>
      </c>
    </row>
    <row r="62" spans="1:9" ht="31.5" hidden="1" customHeight="1">
      <c r="A62" s="34" t="s">
        <v>81</v>
      </c>
      <c r="B62" s="143">
        <v>439</v>
      </c>
      <c r="C62" s="70" t="s">
        <v>306</v>
      </c>
      <c r="D62" s="71" t="s">
        <v>240</v>
      </c>
      <c r="E62" s="71" t="s">
        <v>79</v>
      </c>
      <c r="F62" s="72">
        <v>3000</v>
      </c>
      <c r="G62" s="72"/>
      <c r="H62" s="108"/>
      <c r="I62" s="108">
        <f t="shared" si="0"/>
        <v>3000</v>
      </c>
    </row>
    <row r="63" spans="1:9" ht="39.75" hidden="1" customHeight="1">
      <c r="A63" s="45" t="s">
        <v>212</v>
      </c>
      <c r="B63" s="143">
        <v>439</v>
      </c>
      <c r="C63" s="68" t="s">
        <v>130</v>
      </c>
      <c r="D63" s="69"/>
      <c r="E63" s="69"/>
      <c r="F63" s="99">
        <f>SUM(F65)</f>
        <v>382.5</v>
      </c>
      <c r="G63" s="99"/>
      <c r="H63" s="108"/>
      <c r="I63" s="108">
        <f t="shared" si="0"/>
        <v>382.5</v>
      </c>
    </row>
    <row r="64" spans="1:9" ht="33" hidden="1" customHeight="1">
      <c r="A64" s="25" t="s">
        <v>269</v>
      </c>
      <c r="B64" s="143">
        <v>439</v>
      </c>
      <c r="C64" s="70" t="s">
        <v>130</v>
      </c>
      <c r="D64" s="71" t="s">
        <v>241</v>
      </c>
      <c r="E64" s="71"/>
      <c r="F64" s="72">
        <f>F65</f>
        <v>382.5</v>
      </c>
      <c r="G64" s="72"/>
      <c r="H64" s="108"/>
      <c r="I64" s="108">
        <f t="shared" si="0"/>
        <v>382.5</v>
      </c>
    </row>
    <row r="65" spans="1:9" ht="32.25" hidden="1" customHeight="1">
      <c r="A65" s="34" t="s">
        <v>200</v>
      </c>
      <c r="B65" s="143">
        <v>439</v>
      </c>
      <c r="C65" s="70" t="s">
        <v>130</v>
      </c>
      <c r="D65" s="71" t="s">
        <v>242</v>
      </c>
      <c r="E65" s="71"/>
      <c r="F65" s="72">
        <f>F66</f>
        <v>382.5</v>
      </c>
      <c r="G65" s="72"/>
      <c r="H65" s="108"/>
      <c r="I65" s="108">
        <f t="shared" si="0"/>
        <v>382.5</v>
      </c>
    </row>
    <row r="66" spans="1:9" ht="42" hidden="1" customHeight="1">
      <c r="A66" s="20" t="s">
        <v>280</v>
      </c>
      <c r="B66" s="143">
        <v>439</v>
      </c>
      <c r="C66" s="70" t="s">
        <v>130</v>
      </c>
      <c r="D66" s="71" t="s">
        <v>243</v>
      </c>
      <c r="E66" s="71"/>
      <c r="F66" s="72">
        <f>F67+F68</f>
        <v>382.5</v>
      </c>
      <c r="G66" s="72"/>
      <c r="H66" s="108"/>
      <c r="I66" s="108">
        <f t="shared" si="0"/>
        <v>382.5</v>
      </c>
    </row>
    <row r="67" spans="1:9" ht="33" hidden="1" customHeight="1">
      <c r="A67" s="20" t="s">
        <v>196</v>
      </c>
      <c r="B67" s="143">
        <v>439</v>
      </c>
      <c r="C67" s="70" t="s">
        <v>130</v>
      </c>
      <c r="D67" s="71" t="s">
        <v>244</v>
      </c>
      <c r="E67" s="71" t="s">
        <v>195</v>
      </c>
      <c r="F67" s="72">
        <v>320</v>
      </c>
      <c r="G67" s="72"/>
      <c r="H67" s="108"/>
      <c r="I67" s="108">
        <f t="shared" si="0"/>
        <v>320</v>
      </c>
    </row>
    <row r="68" spans="1:9" ht="45.75" hidden="1" customHeight="1">
      <c r="A68" s="20" t="s">
        <v>192</v>
      </c>
      <c r="B68" s="143">
        <v>439</v>
      </c>
      <c r="C68" s="70" t="s">
        <v>130</v>
      </c>
      <c r="D68" s="71" t="s">
        <v>244</v>
      </c>
      <c r="E68" s="71" t="s">
        <v>191</v>
      </c>
      <c r="F68" s="72">
        <v>62.5</v>
      </c>
      <c r="G68" s="72"/>
      <c r="H68" s="108"/>
      <c r="I68" s="108">
        <f t="shared" si="0"/>
        <v>62.5</v>
      </c>
    </row>
    <row r="69" spans="1:9" ht="33" hidden="1" customHeight="1">
      <c r="A69" s="45" t="s">
        <v>158</v>
      </c>
      <c r="B69" s="40">
        <v>439</v>
      </c>
      <c r="C69" s="68" t="s">
        <v>159</v>
      </c>
      <c r="D69" s="69"/>
      <c r="E69" s="69"/>
      <c r="F69" s="99">
        <f>SUM(F70,F74,F78,F82)</f>
        <v>725</v>
      </c>
      <c r="G69" s="99"/>
      <c r="H69" s="108"/>
      <c r="I69" s="108">
        <f t="shared" si="0"/>
        <v>725</v>
      </c>
    </row>
    <row r="70" spans="1:9" ht="40.5" hidden="1" customHeight="1">
      <c r="A70" s="46" t="s">
        <v>663</v>
      </c>
      <c r="B70" s="143">
        <v>439</v>
      </c>
      <c r="C70" s="68" t="s">
        <v>54</v>
      </c>
      <c r="D70" s="69" t="s">
        <v>245</v>
      </c>
      <c r="E70" s="69"/>
      <c r="F70" s="99">
        <f>F71</f>
        <v>590</v>
      </c>
      <c r="G70" s="99"/>
      <c r="H70" s="108"/>
      <c r="I70" s="108">
        <f t="shared" si="0"/>
        <v>590</v>
      </c>
    </row>
    <row r="71" spans="1:9" ht="48" hidden="1" customHeight="1">
      <c r="A71" s="47" t="s">
        <v>375</v>
      </c>
      <c r="B71" s="143">
        <v>439</v>
      </c>
      <c r="C71" s="70" t="s">
        <v>54</v>
      </c>
      <c r="D71" s="71" t="s">
        <v>388</v>
      </c>
      <c r="E71" s="69"/>
      <c r="F71" s="72">
        <f>SUM(F72)</f>
        <v>590</v>
      </c>
      <c r="G71" s="72"/>
      <c r="H71" s="108"/>
      <c r="I71" s="108">
        <f t="shared" si="0"/>
        <v>590</v>
      </c>
    </row>
    <row r="72" spans="1:9" ht="43.5" hidden="1" customHeight="1">
      <c r="A72" s="47" t="s">
        <v>664</v>
      </c>
      <c r="B72" s="143">
        <v>439</v>
      </c>
      <c r="C72" s="70" t="s">
        <v>54</v>
      </c>
      <c r="D72" s="71" t="s">
        <v>389</v>
      </c>
      <c r="E72" s="71"/>
      <c r="F72" s="72">
        <f>SUM(F73)</f>
        <v>590</v>
      </c>
      <c r="G72" s="72"/>
      <c r="H72" s="108"/>
      <c r="I72" s="108">
        <f t="shared" si="0"/>
        <v>590</v>
      </c>
    </row>
    <row r="73" spans="1:9" ht="36.75" hidden="1" customHeight="1">
      <c r="A73" s="27" t="s">
        <v>192</v>
      </c>
      <c r="B73" s="143">
        <v>439</v>
      </c>
      <c r="C73" s="70" t="s">
        <v>54</v>
      </c>
      <c r="D73" s="71" t="s">
        <v>389</v>
      </c>
      <c r="E73" s="71" t="s">
        <v>191</v>
      </c>
      <c r="F73" s="72">
        <v>590</v>
      </c>
      <c r="G73" s="72"/>
      <c r="H73" s="108"/>
      <c r="I73" s="108">
        <f t="shared" si="0"/>
        <v>590</v>
      </c>
    </row>
    <row r="74" spans="1:9" ht="51" hidden="1">
      <c r="A74" s="46" t="s">
        <v>665</v>
      </c>
      <c r="B74" s="40">
        <v>439</v>
      </c>
      <c r="C74" s="68" t="s">
        <v>54</v>
      </c>
      <c r="D74" s="69" t="s">
        <v>246</v>
      </c>
      <c r="E74" s="69"/>
      <c r="F74" s="99">
        <f t="shared" ref="F74:F76" si="1">SUM(F75)</f>
        <v>35</v>
      </c>
      <c r="G74" s="99"/>
      <c r="H74" s="108"/>
      <c r="I74" s="108">
        <f t="shared" si="0"/>
        <v>35</v>
      </c>
    </row>
    <row r="75" spans="1:9" ht="45" hidden="1" customHeight="1">
      <c r="A75" s="47" t="s">
        <v>374</v>
      </c>
      <c r="B75" s="143">
        <v>439</v>
      </c>
      <c r="C75" s="70" t="s">
        <v>54</v>
      </c>
      <c r="D75" s="71" t="s">
        <v>390</v>
      </c>
      <c r="E75" s="69"/>
      <c r="F75" s="72">
        <f t="shared" si="1"/>
        <v>35</v>
      </c>
      <c r="G75" s="72"/>
      <c r="H75" s="108"/>
      <c r="I75" s="108">
        <f t="shared" si="0"/>
        <v>35</v>
      </c>
    </row>
    <row r="76" spans="1:9" ht="60.75" hidden="1" customHeight="1">
      <c r="A76" s="47" t="s">
        <v>666</v>
      </c>
      <c r="B76" s="143">
        <v>439</v>
      </c>
      <c r="C76" s="70" t="s">
        <v>54</v>
      </c>
      <c r="D76" s="71" t="s">
        <v>391</v>
      </c>
      <c r="E76" s="71"/>
      <c r="F76" s="72">
        <f t="shared" si="1"/>
        <v>35</v>
      </c>
      <c r="G76" s="72"/>
      <c r="H76" s="108"/>
      <c r="I76" s="108">
        <f t="shared" si="0"/>
        <v>35</v>
      </c>
    </row>
    <row r="77" spans="1:9" ht="36.75" hidden="1" customHeight="1">
      <c r="A77" s="27" t="s">
        <v>192</v>
      </c>
      <c r="B77" s="143">
        <v>439</v>
      </c>
      <c r="C77" s="70" t="s">
        <v>54</v>
      </c>
      <c r="D77" s="71" t="s">
        <v>391</v>
      </c>
      <c r="E77" s="71" t="s">
        <v>191</v>
      </c>
      <c r="F77" s="72">
        <v>35</v>
      </c>
      <c r="G77" s="72"/>
      <c r="H77" s="108"/>
      <c r="I77" s="108">
        <f t="shared" ref="I77:I140" si="2">F77+H77</f>
        <v>35</v>
      </c>
    </row>
    <row r="78" spans="1:9" ht="45.75" hidden="1" customHeight="1">
      <c r="A78" s="46" t="s">
        <v>667</v>
      </c>
      <c r="B78" s="40">
        <v>439</v>
      </c>
      <c r="C78" s="68" t="s">
        <v>54</v>
      </c>
      <c r="D78" s="69" t="s">
        <v>247</v>
      </c>
      <c r="E78" s="69"/>
      <c r="F78" s="99">
        <f t="shared" ref="F78:F80" si="3">SUM(F79)</f>
        <v>50</v>
      </c>
      <c r="G78" s="99"/>
      <c r="H78" s="108"/>
      <c r="I78" s="108">
        <f t="shared" si="2"/>
        <v>50</v>
      </c>
    </row>
    <row r="79" spans="1:9" ht="57" hidden="1" customHeight="1">
      <c r="A79" s="47" t="s">
        <v>376</v>
      </c>
      <c r="B79" s="143">
        <v>439</v>
      </c>
      <c r="C79" s="70" t="s">
        <v>54</v>
      </c>
      <c r="D79" s="71" t="s">
        <v>443</v>
      </c>
      <c r="E79" s="69"/>
      <c r="F79" s="72">
        <f t="shared" si="3"/>
        <v>50</v>
      </c>
      <c r="G79" s="72"/>
      <c r="H79" s="108"/>
      <c r="I79" s="108">
        <f t="shared" si="2"/>
        <v>50</v>
      </c>
    </row>
    <row r="80" spans="1:9" ht="45.75" hidden="1" customHeight="1">
      <c r="A80" s="47" t="s">
        <v>669</v>
      </c>
      <c r="B80" s="143">
        <v>439</v>
      </c>
      <c r="C80" s="70" t="s">
        <v>54</v>
      </c>
      <c r="D80" s="71" t="s">
        <v>443</v>
      </c>
      <c r="E80" s="71"/>
      <c r="F80" s="72">
        <f t="shared" si="3"/>
        <v>50</v>
      </c>
      <c r="G80" s="72"/>
      <c r="H80" s="108"/>
      <c r="I80" s="108">
        <f t="shared" si="2"/>
        <v>50</v>
      </c>
    </row>
    <row r="81" spans="1:9" ht="36" hidden="1" customHeight="1">
      <c r="A81" s="27" t="s">
        <v>192</v>
      </c>
      <c r="B81" s="143">
        <v>439</v>
      </c>
      <c r="C81" s="70" t="s">
        <v>54</v>
      </c>
      <c r="D81" s="71" t="s">
        <v>443</v>
      </c>
      <c r="E81" s="71" t="s">
        <v>191</v>
      </c>
      <c r="F81" s="72">
        <v>50</v>
      </c>
      <c r="G81" s="72"/>
      <c r="H81" s="108"/>
      <c r="I81" s="108">
        <f t="shared" si="2"/>
        <v>50</v>
      </c>
    </row>
    <row r="82" spans="1:9" ht="20.100000000000001" hidden="1" customHeight="1">
      <c r="A82" s="46" t="s">
        <v>668</v>
      </c>
      <c r="B82" s="143">
        <v>439</v>
      </c>
      <c r="C82" s="68" t="s">
        <v>54</v>
      </c>
      <c r="D82" s="69" t="s">
        <v>248</v>
      </c>
      <c r="E82" s="69"/>
      <c r="F82" s="99">
        <f t="shared" ref="F82:F84" si="4">SUM(F83)</f>
        <v>50</v>
      </c>
      <c r="G82" s="99"/>
      <c r="H82" s="108"/>
      <c r="I82" s="108">
        <f t="shared" si="2"/>
        <v>50</v>
      </c>
    </row>
    <row r="83" spans="1:9" ht="20.100000000000001" hidden="1" customHeight="1">
      <c r="A83" s="47" t="s">
        <v>377</v>
      </c>
      <c r="B83" s="143">
        <v>439</v>
      </c>
      <c r="C83" s="70" t="s">
        <v>54</v>
      </c>
      <c r="D83" s="71" t="s">
        <v>392</v>
      </c>
      <c r="E83" s="71"/>
      <c r="F83" s="72">
        <f t="shared" si="4"/>
        <v>50</v>
      </c>
      <c r="G83" s="72"/>
      <c r="H83" s="108"/>
      <c r="I83" s="108">
        <f t="shared" si="2"/>
        <v>50</v>
      </c>
    </row>
    <row r="84" spans="1:9" ht="51.75" hidden="1" customHeight="1">
      <c r="A84" s="47" t="s">
        <v>670</v>
      </c>
      <c r="B84" s="143">
        <v>439</v>
      </c>
      <c r="C84" s="70" t="s">
        <v>54</v>
      </c>
      <c r="D84" s="71" t="s">
        <v>393</v>
      </c>
      <c r="E84" s="71"/>
      <c r="F84" s="72">
        <f t="shared" si="4"/>
        <v>50</v>
      </c>
      <c r="G84" s="72"/>
      <c r="H84" s="108"/>
      <c r="I84" s="108">
        <f t="shared" si="2"/>
        <v>50</v>
      </c>
    </row>
    <row r="85" spans="1:9" ht="35.25" hidden="1" customHeight="1">
      <c r="A85" s="27" t="s">
        <v>192</v>
      </c>
      <c r="B85" s="143">
        <v>439</v>
      </c>
      <c r="C85" s="70" t="s">
        <v>54</v>
      </c>
      <c r="D85" s="71" t="s">
        <v>393</v>
      </c>
      <c r="E85" s="71" t="s">
        <v>191</v>
      </c>
      <c r="F85" s="72">
        <v>50</v>
      </c>
      <c r="G85" s="72"/>
      <c r="H85" s="108"/>
      <c r="I85" s="108">
        <f t="shared" si="2"/>
        <v>50</v>
      </c>
    </row>
    <row r="86" spans="1:9" ht="30" hidden="1" customHeight="1">
      <c r="A86" s="46" t="s">
        <v>160</v>
      </c>
      <c r="B86" s="146">
        <v>439</v>
      </c>
      <c r="C86" s="147" t="s">
        <v>161</v>
      </c>
      <c r="D86" s="73"/>
      <c r="E86" s="73"/>
      <c r="F86" s="104">
        <f>SUM(F90,F94,F98)+F87</f>
        <v>2300</v>
      </c>
      <c r="G86" s="104"/>
      <c r="H86" s="108"/>
      <c r="I86" s="108">
        <f t="shared" si="2"/>
        <v>2300</v>
      </c>
    </row>
    <row r="87" spans="1:9" ht="57" hidden="1" customHeight="1">
      <c r="A87" s="46" t="s">
        <v>652</v>
      </c>
      <c r="B87" s="146">
        <v>439</v>
      </c>
      <c r="C87" s="74" t="s">
        <v>638</v>
      </c>
      <c r="D87" s="74"/>
      <c r="E87" s="73"/>
      <c r="F87" s="104">
        <v>0</v>
      </c>
      <c r="G87" s="104"/>
      <c r="H87" s="108"/>
      <c r="I87" s="108">
        <f t="shared" si="2"/>
        <v>0</v>
      </c>
    </row>
    <row r="88" spans="1:9" ht="57" hidden="1" customHeight="1">
      <c r="A88" s="20" t="s">
        <v>192</v>
      </c>
      <c r="B88" s="148">
        <v>439</v>
      </c>
      <c r="C88" s="75" t="s">
        <v>638</v>
      </c>
      <c r="D88" s="75" t="s">
        <v>651</v>
      </c>
      <c r="E88" s="76" t="s">
        <v>191</v>
      </c>
      <c r="F88" s="103">
        <v>0</v>
      </c>
      <c r="G88" s="103"/>
      <c r="H88" s="108"/>
      <c r="I88" s="108">
        <f t="shared" si="2"/>
        <v>0</v>
      </c>
    </row>
    <row r="89" spans="1:9" ht="18.75" hidden="1" customHeight="1">
      <c r="A89" s="46" t="s">
        <v>51</v>
      </c>
      <c r="B89" s="146">
        <v>439</v>
      </c>
      <c r="C89" s="147" t="s">
        <v>308</v>
      </c>
      <c r="D89" s="73"/>
      <c r="E89" s="73"/>
      <c r="F89" s="104">
        <f>SUM(F90,F94)</f>
        <v>2200</v>
      </c>
      <c r="G89" s="104"/>
      <c r="H89" s="108"/>
      <c r="I89" s="108">
        <f t="shared" si="2"/>
        <v>2200</v>
      </c>
    </row>
    <row r="90" spans="1:9" ht="39" hidden="1" customHeight="1">
      <c r="A90" s="48" t="s">
        <v>689</v>
      </c>
      <c r="B90" s="40">
        <v>439</v>
      </c>
      <c r="C90" s="68" t="s">
        <v>308</v>
      </c>
      <c r="D90" s="69" t="s">
        <v>249</v>
      </c>
      <c r="E90" s="69"/>
      <c r="F90" s="99">
        <f>SUM(F92)</f>
        <v>900</v>
      </c>
      <c r="G90" s="99"/>
      <c r="H90" s="108"/>
      <c r="I90" s="108">
        <f t="shared" si="2"/>
        <v>900</v>
      </c>
    </row>
    <row r="91" spans="1:9" ht="36.75" hidden="1" customHeight="1">
      <c r="A91" s="20" t="s">
        <v>400</v>
      </c>
      <c r="B91" s="143">
        <v>439</v>
      </c>
      <c r="C91" s="70" t="s">
        <v>308</v>
      </c>
      <c r="D91" s="71" t="s">
        <v>401</v>
      </c>
      <c r="E91" s="69"/>
      <c r="F91" s="72">
        <f>SUM(F92)</f>
        <v>900</v>
      </c>
      <c r="G91" s="72"/>
      <c r="H91" s="108"/>
      <c r="I91" s="108">
        <f t="shared" si="2"/>
        <v>900</v>
      </c>
    </row>
    <row r="92" spans="1:9" ht="35.25" hidden="1" customHeight="1">
      <c r="A92" s="27" t="s">
        <v>4</v>
      </c>
      <c r="B92" s="143">
        <v>439</v>
      </c>
      <c r="C92" s="70" t="s">
        <v>308</v>
      </c>
      <c r="D92" s="71" t="s">
        <v>444</v>
      </c>
      <c r="E92" s="71"/>
      <c r="F92" s="72">
        <f>SUM(F93)</f>
        <v>900</v>
      </c>
      <c r="G92" s="72"/>
      <c r="H92" s="108"/>
      <c r="I92" s="108">
        <f t="shared" si="2"/>
        <v>900</v>
      </c>
    </row>
    <row r="93" spans="1:9" ht="35.25" hidden="1" customHeight="1">
      <c r="A93" s="49" t="s">
        <v>75</v>
      </c>
      <c r="B93" s="143">
        <v>439</v>
      </c>
      <c r="C93" s="70" t="s">
        <v>308</v>
      </c>
      <c r="D93" s="71" t="s">
        <v>402</v>
      </c>
      <c r="E93" s="71" t="s">
        <v>191</v>
      </c>
      <c r="F93" s="72">
        <v>900</v>
      </c>
      <c r="G93" s="72"/>
      <c r="H93" s="108"/>
      <c r="I93" s="108">
        <f t="shared" si="2"/>
        <v>900</v>
      </c>
    </row>
    <row r="94" spans="1:9" ht="46.5" hidden="1" customHeight="1">
      <c r="A94" s="137" t="s">
        <v>688</v>
      </c>
      <c r="B94" s="146">
        <v>439</v>
      </c>
      <c r="C94" s="68" t="s">
        <v>308</v>
      </c>
      <c r="D94" s="69" t="s">
        <v>250</v>
      </c>
      <c r="E94" s="138"/>
      <c r="F94" s="107">
        <f>SUM(F96)</f>
        <v>1300</v>
      </c>
      <c r="G94" s="107"/>
      <c r="H94" s="108"/>
      <c r="I94" s="108">
        <f t="shared" si="2"/>
        <v>1300</v>
      </c>
    </row>
    <row r="95" spans="1:9" ht="30" hidden="1" customHeight="1">
      <c r="A95" s="20" t="s">
        <v>380</v>
      </c>
      <c r="B95" s="148">
        <v>439</v>
      </c>
      <c r="C95" s="70" t="s">
        <v>308</v>
      </c>
      <c r="D95" s="71" t="s">
        <v>403</v>
      </c>
      <c r="E95" s="35"/>
      <c r="F95" s="108">
        <f>SUM(F96)</f>
        <v>1300</v>
      </c>
      <c r="G95" s="108"/>
      <c r="H95" s="108"/>
      <c r="I95" s="108">
        <f t="shared" si="2"/>
        <v>1300</v>
      </c>
    </row>
    <row r="96" spans="1:9" ht="44.25" hidden="1" customHeight="1">
      <c r="A96" s="36" t="s">
        <v>708</v>
      </c>
      <c r="B96" s="143">
        <v>439</v>
      </c>
      <c r="C96" s="70" t="s">
        <v>308</v>
      </c>
      <c r="D96" s="71" t="s">
        <v>404</v>
      </c>
      <c r="E96" s="35"/>
      <c r="F96" s="108">
        <f>SUM(F97)</f>
        <v>1300</v>
      </c>
      <c r="G96" s="108"/>
      <c r="H96" s="108"/>
      <c r="I96" s="108">
        <f t="shared" si="2"/>
        <v>1300</v>
      </c>
    </row>
    <row r="97" spans="1:9" ht="30.75" hidden="1" customHeight="1">
      <c r="A97" s="27" t="s">
        <v>192</v>
      </c>
      <c r="B97" s="143">
        <v>439</v>
      </c>
      <c r="C97" s="70" t="s">
        <v>308</v>
      </c>
      <c r="D97" s="71" t="s">
        <v>404</v>
      </c>
      <c r="E97" s="71" t="s">
        <v>191</v>
      </c>
      <c r="F97" s="72">
        <v>1300</v>
      </c>
      <c r="G97" s="72"/>
      <c r="H97" s="108"/>
      <c r="I97" s="108">
        <f t="shared" si="2"/>
        <v>1300</v>
      </c>
    </row>
    <row r="98" spans="1:9" ht="56.25" hidden="1" customHeight="1">
      <c r="A98" s="18" t="s">
        <v>690</v>
      </c>
      <c r="B98" s="143">
        <v>439</v>
      </c>
      <c r="C98" s="70" t="s">
        <v>308</v>
      </c>
      <c r="D98" s="71" t="s">
        <v>515</v>
      </c>
      <c r="E98" s="71"/>
      <c r="F98" s="99">
        <f>SUM(F99)</f>
        <v>100</v>
      </c>
      <c r="G98" s="99"/>
      <c r="H98" s="108"/>
      <c r="I98" s="108">
        <f t="shared" si="2"/>
        <v>100</v>
      </c>
    </row>
    <row r="99" spans="1:9" ht="37.5" hidden="1" customHeight="1">
      <c r="A99" s="49" t="s">
        <v>519</v>
      </c>
      <c r="B99" s="143">
        <v>439</v>
      </c>
      <c r="C99" s="70" t="s">
        <v>308</v>
      </c>
      <c r="D99" s="71" t="s">
        <v>515</v>
      </c>
      <c r="E99" s="71"/>
      <c r="F99" s="72">
        <f>SUM(F100)</f>
        <v>100</v>
      </c>
      <c r="G99" s="72"/>
      <c r="H99" s="108"/>
      <c r="I99" s="108">
        <f t="shared" si="2"/>
        <v>100</v>
      </c>
    </row>
    <row r="100" spans="1:9" ht="30" hidden="1" customHeight="1">
      <c r="A100" s="27" t="s">
        <v>192</v>
      </c>
      <c r="B100" s="143">
        <v>439</v>
      </c>
      <c r="C100" s="70" t="s">
        <v>308</v>
      </c>
      <c r="D100" s="71" t="s">
        <v>515</v>
      </c>
      <c r="E100" s="71" t="s">
        <v>191</v>
      </c>
      <c r="F100" s="72">
        <v>100</v>
      </c>
      <c r="G100" s="72"/>
      <c r="H100" s="108"/>
      <c r="I100" s="108">
        <f t="shared" si="2"/>
        <v>100</v>
      </c>
    </row>
    <row r="101" spans="1:9" ht="26.25" hidden="1" customHeight="1">
      <c r="A101" s="25" t="s">
        <v>117</v>
      </c>
      <c r="B101" s="40">
        <v>439</v>
      </c>
      <c r="C101" s="68" t="s">
        <v>219</v>
      </c>
      <c r="D101" s="69"/>
      <c r="E101" s="69"/>
      <c r="F101" s="99">
        <f>SUM(F106,F102)</f>
        <v>11300</v>
      </c>
      <c r="G101" s="99"/>
      <c r="H101" s="108"/>
      <c r="I101" s="108">
        <f t="shared" si="2"/>
        <v>11300</v>
      </c>
    </row>
    <row r="102" spans="1:9" ht="41.25" hidden="1" customHeight="1">
      <c r="A102" s="45" t="s">
        <v>671</v>
      </c>
      <c r="B102" s="40">
        <v>439</v>
      </c>
      <c r="C102" s="68" t="s">
        <v>309</v>
      </c>
      <c r="D102" s="69"/>
      <c r="E102" s="69"/>
      <c r="F102" s="99">
        <f t="shared" ref="F102:F104" si="5">SUM(F103)</f>
        <v>7300</v>
      </c>
      <c r="G102" s="99"/>
      <c r="H102" s="108"/>
      <c r="I102" s="108">
        <f t="shared" si="2"/>
        <v>7300</v>
      </c>
    </row>
    <row r="103" spans="1:9" ht="42.75" hidden="1" customHeight="1">
      <c r="A103" s="34" t="s">
        <v>473</v>
      </c>
      <c r="B103" s="40">
        <v>439</v>
      </c>
      <c r="C103" s="68" t="s">
        <v>309</v>
      </c>
      <c r="D103" s="71" t="s">
        <v>472</v>
      </c>
      <c r="E103" s="69"/>
      <c r="F103" s="99">
        <f t="shared" si="5"/>
        <v>7300</v>
      </c>
      <c r="G103" s="99"/>
      <c r="H103" s="108"/>
      <c r="I103" s="108">
        <f t="shared" si="2"/>
        <v>7300</v>
      </c>
    </row>
    <row r="104" spans="1:9" ht="32.25" hidden="1" customHeight="1">
      <c r="A104" s="20" t="s">
        <v>278</v>
      </c>
      <c r="B104" s="143">
        <v>439</v>
      </c>
      <c r="C104" s="70" t="s">
        <v>309</v>
      </c>
      <c r="D104" s="71" t="s">
        <v>471</v>
      </c>
      <c r="E104" s="71"/>
      <c r="F104" s="72">
        <f t="shared" si="5"/>
        <v>7300</v>
      </c>
      <c r="G104" s="72"/>
      <c r="H104" s="108"/>
      <c r="I104" s="108">
        <f t="shared" si="2"/>
        <v>7300</v>
      </c>
    </row>
    <row r="105" spans="1:9" ht="30.75" hidden="1" customHeight="1">
      <c r="A105" s="20" t="s">
        <v>148</v>
      </c>
      <c r="B105" s="143">
        <v>439</v>
      </c>
      <c r="C105" s="70" t="s">
        <v>309</v>
      </c>
      <c r="D105" s="71" t="s">
        <v>471</v>
      </c>
      <c r="E105" s="71" t="s">
        <v>549</v>
      </c>
      <c r="F105" s="72">
        <v>7300</v>
      </c>
      <c r="G105" s="72"/>
      <c r="H105" s="108"/>
      <c r="I105" s="108">
        <f t="shared" si="2"/>
        <v>7300</v>
      </c>
    </row>
    <row r="106" spans="1:9" ht="17.25" hidden="1" customHeight="1">
      <c r="A106" s="25" t="s">
        <v>61</v>
      </c>
      <c r="B106" s="40">
        <v>439</v>
      </c>
      <c r="C106" s="68" t="s">
        <v>324</v>
      </c>
      <c r="D106" s="71"/>
      <c r="E106" s="71"/>
      <c r="F106" s="99">
        <f>SUM(F107)</f>
        <v>4000</v>
      </c>
      <c r="G106" s="99"/>
      <c r="H106" s="108"/>
      <c r="I106" s="108">
        <f t="shared" si="2"/>
        <v>4000</v>
      </c>
    </row>
    <row r="107" spans="1:9" ht="35.25" hidden="1" customHeight="1">
      <c r="A107" s="45" t="s">
        <v>671</v>
      </c>
      <c r="B107" s="40">
        <v>439</v>
      </c>
      <c r="C107" s="68" t="s">
        <v>324</v>
      </c>
      <c r="D107" s="69" t="s">
        <v>252</v>
      </c>
      <c r="E107" s="69"/>
      <c r="F107" s="99">
        <f>SUM(F109,F112,F115,F118)</f>
        <v>4000</v>
      </c>
      <c r="G107" s="99"/>
      <c r="H107" s="108"/>
      <c r="I107" s="108">
        <f t="shared" si="2"/>
        <v>4000</v>
      </c>
    </row>
    <row r="108" spans="1:9" ht="32.25" hidden="1" customHeight="1">
      <c r="A108" s="34" t="s">
        <v>383</v>
      </c>
      <c r="B108" s="143">
        <v>439</v>
      </c>
      <c r="C108" s="70" t="s">
        <v>324</v>
      </c>
      <c r="D108" s="71" t="s">
        <v>421</v>
      </c>
      <c r="E108" s="71"/>
      <c r="F108" s="99">
        <f>F109</f>
        <v>300</v>
      </c>
      <c r="G108" s="99"/>
      <c r="H108" s="108"/>
      <c r="I108" s="108">
        <f t="shared" si="2"/>
        <v>300</v>
      </c>
    </row>
    <row r="109" spans="1:9" ht="29.25" hidden="1" customHeight="1">
      <c r="A109" s="34" t="s">
        <v>267</v>
      </c>
      <c r="B109" s="143">
        <v>439</v>
      </c>
      <c r="C109" s="70" t="s">
        <v>324</v>
      </c>
      <c r="D109" s="71" t="s">
        <v>422</v>
      </c>
      <c r="E109" s="71"/>
      <c r="F109" s="72">
        <f>F110+F111</f>
        <v>300</v>
      </c>
      <c r="G109" s="72"/>
      <c r="H109" s="108"/>
      <c r="I109" s="108">
        <f t="shared" si="2"/>
        <v>300</v>
      </c>
    </row>
    <row r="110" spans="1:9" ht="30.75" hidden="1" customHeight="1">
      <c r="A110" s="27" t="s">
        <v>192</v>
      </c>
      <c r="B110" s="143">
        <v>439</v>
      </c>
      <c r="C110" s="70" t="s">
        <v>324</v>
      </c>
      <c r="D110" s="71" t="s">
        <v>422</v>
      </c>
      <c r="E110" s="71" t="s">
        <v>191</v>
      </c>
      <c r="F110" s="72">
        <v>200</v>
      </c>
      <c r="G110" s="72"/>
      <c r="H110" s="108"/>
      <c r="I110" s="108">
        <f t="shared" si="2"/>
        <v>200</v>
      </c>
    </row>
    <row r="111" spans="1:9" ht="24.75" hidden="1" customHeight="1">
      <c r="A111" s="50" t="s">
        <v>283</v>
      </c>
      <c r="B111" s="143"/>
      <c r="C111" s="70"/>
      <c r="D111" s="71"/>
      <c r="E111" s="71" t="s">
        <v>299</v>
      </c>
      <c r="F111" s="72">
        <v>100</v>
      </c>
      <c r="G111" s="72"/>
      <c r="H111" s="108"/>
      <c r="I111" s="108">
        <f t="shared" si="2"/>
        <v>100</v>
      </c>
    </row>
    <row r="112" spans="1:9" ht="31.5" hidden="1" customHeight="1">
      <c r="A112" s="51" t="s">
        <v>268</v>
      </c>
      <c r="B112" s="143">
        <v>439</v>
      </c>
      <c r="C112" s="70" t="s">
        <v>324</v>
      </c>
      <c r="D112" s="71" t="s">
        <v>423</v>
      </c>
      <c r="E112" s="69"/>
      <c r="F112" s="99">
        <f>SUM(F113)+F114</f>
        <v>3100</v>
      </c>
      <c r="G112" s="99"/>
      <c r="H112" s="108"/>
      <c r="I112" s="108">
        <f t="shared" si="2"/>
        <v>3100</v>
      </c>
    </row>
    <row r="113" spans="1:9" ht="21" hidden="1" customHeight="1">
      <c r="A113" s="50" t="s">
        <v>283</v>
      </c>
      <c r="B113" s="143">
        <v>439</v>
      </c>
      <c r="C113" s="70" t="s">
        <v>324</v>
      </c>
      <c r="D113" s="71" t="s">
        <v>423</v>
      </c>
      <c r="E113" s="71" t="s">
        <v>299</v>
      </c>
      <c r="F113" s="72">
        <v>2600</v>
      </c>
      <c r="G113" s="72"/>
      <c r="H113" s="108"/>
      <c r="I113" s="108">
        <f t="shared" si="2"/>
        <v>2600</v>
      </c>
    </row>
    <row r="114" spans="1:9" ht="30" hidden="1" customHeight="1">
      <c r="A114" s="27" t="s">
        <v>192</v>
      </c>
      <c r="B114" s="143"/>
      <c r="C114" s="70"/>
      <c r="D114" s="71"/>
      <c r="E114" s="71" t="s">
        <v>544</v>
      </c>
      <c r="F114" s="72">
        <v>500</v>
      </c>
      <c r="G114" s="72"/>
      <c r="H114" s="108"/>
      <c r="I114" s="108">
        <f t="shared" si="2"/>
        <v>500</v>
      </c>
    </row>
    <row r="115" spans="1:9" ht="27.75" hidden="1" customHeight="1">
      <c r="A115" s="34" t="s">
        <v>475</v>
      </c>
      <c r="B115" s="143">
        <v>439</v>
      </c>
      <c r="C115" s="71" t="s">
        <v>324</v>
      </c>
      <c r="D115" s="71" t="s">
        <v>477</v>
      </c>
      <c r="E115" s="71"/>
      <c r="F115" s="99">
        <v>100</v>
      </c>
      <c r="G115" s="99"/>
      <c r="H115" s="108"/>
      <c r="I115" s="108">
        <f t="shared" si="2"/>
        <v>100</v>
      </c>
    </row>
    <row r="116" spans="1:9" ht="21.75" hidden="1" customHeight="1">
      <c r="A116" s="51" t="s">
        <v>480</v>
      </c>
      <c r="B116" s="143">
        <v>439</v>
      </c>
      <c r="C116" s="71" t="s">
        <v>324</v>
      </c>
      <c r="D116" s="71" t="s">
        <v>478</v>
      </c>
      <c r="E116" s="71"/>
      <c r="F116" s="72">
        <v>100</v>
      </c>
      <c r="G116" s="72"/>
      <c r="H116" s="108"/>
      <c r="I116" s="108">
        <f t="shared" si="2"/>
        <v>100</v>
      </c>
    </row>
    <row r="117" spans="1:9" ht="29.25" hidden="1" customHeight="1">
      <c r="A117" s="27" t="s">
        <v>192</v>
      </c>
      <c r="B117" s="143">
        <v>439</v>
      </c>
      <c r="C117" s="71" t="s">
        <v>324</v>
      </c>
      <c r="D117" s="71" t="s">
        <v>478</v>
      </c>
      <c r="E117" s="71" t="s">
        <v>191</v>
      </c>
      <c r="F117" s="72">
        <v>100</v>
      </c>
      <c r="G117" s="72"/>
      <c r="H117" s="108"/>
      <c r="I117" s="108">
        <f t="shared" si="2"/>
        <v>100</v>
      </c>
    </row>
    <row r="118" spans="1:9" ht="27" hidden="1" customHeight="1">
      <c r="A118" s="51" t="s">
        <v>617</v>
      </c>
      <c r="B118" s="40">
        <v>439</v>
      </c>
      <c r="C118" s="69" t="s">
        <v>324</v>
      </c>
      <c r="D118" s="69" t="s">
        <v>616</v>
      </c>
      <c r="E118" s="69"/>
      <c r="F118" s="99">
        <f>F119</f>
        <v>500</v>
      </c>
      <c r="G118" s="99"/>
      <c r="H118" s="108"/>
      <c r="I118" s="108">
        <f t="shared" si="2"/>
        <v>500</v>
      </c>
    </row>
    <row r="119" spans="1:9" ht="24.75" hidden="1" customHeight="1">
      <c r="A119" s="27" t="s">
        <v>192</v>
      </c>
      <c r="B119" s="143">
        <v>439</v>
      </c>
      <c r="C119" s="71" t="s">
        <v>324</v>
      </c>
      <c r="D119" s="71" t="s">
        <v>616</v>
      </c>
      <c r="E119" s="71" t="s">
        <v>191</v>
      </c>
      <c r="F119" s="72">
        <v>500</v>
      </c>
      <c r="G119" s="72"/>
      <c r="H119" s="108"/>
      <c r="I119" s="108">
        <f t="shared" si="2"/>
        <v>500</v>
      </c>
    </row>
    <row r="120" spans="1:9" ht="33" customHeight="1">
      <c r="A120" s="46" t="s">
        <v>114</v>
      </c>
      <c r="B120" s="98">
        <v>460</v>
      </c>
      <c r="C120" s="70"/>
      <c r="D120" s="71"/>
      <c r="E120" s="71"/>
      <c r="F120" s="99">
        <f>SUM(F121,F130,F138,F144,F150)</f>
        <v>48836.9</v>
      </c>
      <c r="G120" s="99">
        <f>SUM(G121,G130,G138,G144,G150)</f>
        <v>0</v>
      </c>
      <c r="H120" s="99">
        <f>SUM(H121,H130,H138,H144,H150)</f>
        <v>5000</v>
      </c>
      <c r="I120" s="107">
        <f>F120+H120+G120</f>
        <v>53836.9</v>
      </c>
    </row>
    <row r="121" spans="1:9" ht="29.25" hidden="1" customHeight="1">
      <c r="A121" s="25" t="s">
        <v>136</v>
      </c>
      <c r="B121" s="40">
        <v>460</v>
      </c>
      <c r="C121" s="68" t="s">
        <v>137</v>
      </c>
      <c r="D121" s="71"/>
      <c r="E121" s="71"/>
      <c r="F121" s="99">
        <f>SUM(F122)</f>
        <v>8032</v>
      </c>
      <c r="G121" s="99"/>
      <c r="H121" s="108"/>
      <c r="I121" s="107">
        <f t="shared" si="2"/>
        <v>8032</v>
      </c>
    </row>
    <row r="122" spans="1:9" ht="28.5" hidden="1" customHeight="1">
      <c r="A122" s="42" t="s">
        <v>320</v>
      </c>
      <c r="B122" s="40">
        <v>460</v>
      </c>
      <c r="C122" s="68" t="s">
        <v>305</v>
      </c>
      <c r="D122" s="69"/>
      <c r="E122" s="69"/>
      <c r="F122" s="99">
        <f>F123</f>
        <v>8032</v>
      </c>
      <c r="G122" s="99"/>
      <c r="H122" s="108"/>
      <c r="I122" s="107">
        <f t="shared" si="2"/>
        <v>8032</v>
      </c>
    </row>
    <row r="123" spans="1:9" ht="20.25" hidden="1" customHeight="1">
      <c r="A123" s="25" t="s">
        <v>270</v>
      </c>
      <c r="B123" s="40">
        <v>460</v>
      </c>
      <c r="C123" s="68" t="s">
        <v>305</v>
      </c>
      <c r="D123" s="69" t="s">
        <v>228</v>
      </c>
      <c r="E123" s="69"/>
      <c r="F123" s="99">
        <f>SUM(F124)</f>
        <v>8032</v>
      </c>
      <c r="G123" s="99"/>
      <c r="H123" s="108"/>
      <c r="I123" s="108">
        <f t="shared" si="2"/>
        <v>8032</v>
      </c>
    </row>
    <row r="124" spans="1:9" ht="38.25" hidden="1" customHeight="1">
      <c r="A124" s="27" t="s">
        <v>198</v>
      </c>
      <c r="B124" s="143">
        <v>460</v>
      </c>
      <c r="C124" s="70" t="s">
        <v>305</v>
      </c>
      <c r="D124" s="71" t="s">
        <v>253</v>
      </c>
      <c r="E124" s="71"/>
      <c r="F124" s="72">
        <f>SUM(F125,F127)</f>
        <v>8032</v>
      </c>
      <c r="G124" s="72"/>
      <c r="H124" s="108"/>
      <c r="I124" s="108">
        <f t="shared" si="2"/>
        <v>8032</v>
      </c>
    </row>
    <row r="125" spans="1:9" ht="30" hidden="1" customHeight="1">
      <c r="A125" s="20" t="s">
        <v>194</v>
      </c>
      <c r="B125" s="143">
        <v>460</v>
      </c>
      <c r="C125" s="70" t="s">
        <v>305</v>
      </c>
      <c r="D125" s="71" t="s">
        <v>254</v>
      </c>
      <c r="E125" s="71"/>
      <c r="F125" s="72">
        <f>SUM(F126)</f>
        <v>7302</v>
      </c>
      <c r="G125" s="72"/>
      <c r="H125" s="108"/>
      <c r="I125" s="108">
        <f t="shared" si="2"/>
        <v>7302</v>
      </c>
    </row>
    <row r="126" spans="1:9" ht="26.25" hidden="1" customHeight="1">
      <c r="A126" s="20" t="s">
        <v>196</v>
      </c>
      <c r="B126" s="143">
        <v>460</v>
      </c>
      <c r="C126" s="70" t="s">
        <v>305</v>
      </c>
      <c r="D126" s="71" t="s">
        <v>254</v>
      </c>
      <c r="E126" s="71" t="s">
        <v>195</v>
      </c>
      <c r="F126" s="72">
        <v>7302</v>
      </c>
      <c r="G126" s="72"/>
      <c r="H126" s="108"/>
      <c r="I126" s="108">
        <f t="shared" si="2"/>
        <v>7302</v>
      </c>
    </row>
    <row r="127" spans="1:9" ht="37.5" hidden="1" customHeight="1">
      <c r="A127" s="20" t="s">
        <v>176</v>
      </c>
      <c r="B127" s="143">
        <v>460</v>
      </c>
      <c r="C127" s="70" t="s">
        <v>305</v>
      </c>
      <c r="D127" s="71" t="s">
        <v>255</v>
      </c>
      <c r="E127" s="71"/>
      <c r="F127" s="72">
        <f>F128+F129</f>
        <v>730</v>
      </c>
      <c r="G127" s="72"/>
      <c r="H127" s="108"/>
      <c r="I127" s="108">
        <f t="shared" si="2"/>
        <v>730</v>
      </c>
    </row>
    <row r="128" spans="1:9" ht="37.5" hidden="1" customHeight="1">
      <c r="A128" s="20" t="s">
        <v>192</v>
      </c>
      <c r="B128" s="143">
        <v>460</v>
      </c>
      <c r="C128" s="70" t="s">
        <v>305</v>
      </c>
      <c r="D128" s="71" t="s">
        <v>255</v>
      </c>
      <c r="E128" s="71" t="s">
        <v>191</v>
      </c>
      <c r="F128" s="72">
        <v>720</v>
      </c>
      <c r="G128" s="72"/>
      <c r="H128" s="108"/>
      <c r="I128" s="108">
        <f t="shared" si="2"/>
        <v>720</v>
      </c>
    </row>
    <row r="129" spans="1:9" ht="24.95" hidden="1" customHeight="1">
      <c r="A129" s="20" t="s">
        <v>31</v>
      </c>
      <c r="B129" s="145">
        <v>460</v>
      </c>
      <c r="C129" s="70" t="s">
        <v>305</v>
      </c>
      <c r="D129" s="71" t="s">
        <v>255</v>
      </c>
      <c r="E129" s="71" t="s">
        <v>207</v>
      </c>
      <c r="F129" s="72">
        <v>10</v>
      </c>
      <c r="G129" s="72"/>
      <c r="H129" s="108"/>
      <c r="I129" s="108">
        <f t="shared" si="2"/>
        <v>10</v>
      </c>
    </row>
    <row r="130" spans="1:9" ht="24.95" hidden="1" customHeight="1">
      <c r="A130" s="45" t="s">
        <v>310</v>
      </c>
      <c r="B130" s="40">
        <v>460</v>
      </c>
      <c r="C130" s="68" t="s">
        <v>311</v>
      </c>
      <c r="D130" s="69"/>
      <c r="E130" s="69"/>
      <c r="F130" s="94">
        <f>F131</f>
        <v>2820.9</v>
      </c>
      <c r="G130" s="94"/>
      <c r="H130" s="108"/>
      <c r="I130" s="108">
        <f t="shared" si="2"/>
        <v>2820.9</v>
      </c>
    </row>
    <row r="131" spans="1:9" ht="40.5" hidden="1" customHeight="1">
      <c r="A131" s="34" t="s">
        <v>16</v>
      </c>
      <c r="B131" s="143">
        <v>460</v>
      </c>
      <c r="C131" s="70" t="s">
        <v>312</v>
      </c>
      <c r="D131" s="71" t="s">
        <v>238</v>
      </c>
      <c r="E131" s="71"/>
      <c r="F131" s="72">
        <f>F132+F135</f>
        <v>2820.9</v>
      </c>
      <c r="G131" s="72"/>
      <c r="H131" s="108"/>
      <c r="I131" s="108">
        <f t="shared" si="2"/>
        <v>2820.9</v>
      </c>
    </row>
    <row r="132" spans="1:9" ht="43.5" hidden="1" customHeight="1">
      <c r="A132" s="34" t="s">
        <v>70</v>
      </c>
      <c r="B132" s="143">
        <v>460</v>
      </c>
      <c r="C132" s="70" t="s">
        <v>312</v>
      </c>
      <c r="D132" s="71" t="s">
        <v>256</v>
      </c>
      <c r="E132" s="71"/>
      <c r="F132" s="72">
        <f>F133</f>
        <v>1540</v>
      </c>
      <c r="G132" s="72"/>
      <c r="H132" s="108"/>
      <c r="I132" s="108">
        <f t="shared" si="2"/>
        <v>1540</v>
      </c>
    </row>
    <row r="133" spans="1:9" ht="30" hidden="1" customHeight="1">
      <c r="A133" s="34" t="s">
        <v>205</v>
      </c>
      <c r="B133" s="143">
        <v>460</v>
      </c>
      <c r="C133" s="70" t="s">
        <v>312</v>
      </c>
      <c r="D133" s="71" t="s">
        <v>340</v>
      </c>
      <c r="E133" s="71"/>
      <c r="F133" s="72">
        <f>F134</f>
        <v>1540</v>
      </c>
      <c r="G133" s="72"/>
      <c r="H133" s="108"/>
      <c r="I133" s="108">
        <f t="shared" si="2"/>
        <v>1540</v>
      </c>
    </row>
    <row r="134" spans="1:9" ht="24.95" hidden="1" customHeight="1">
      <c r="A134" s="34" t="s">
        <v>84</v>
      </c>
      <c r="B134" s="143">
        <v>460</v>
      </c>
      <c r="C134" s="70" t="s">
        <v>312</v>
      </c>
      <c r="D134" s="71" t="s">
        <v>340</v>
      </c>
      <c r="E134" s="71" t="s">
        <v>85</v>
      </c>
      <c r="F134" s="72">
        <v>1540</v>
      </c>
      <c r="G134" s="72"/>
      <c r="H134" s="108"/>
      <c r="I134" s="108">
        <f t="shared" si="2"/>
        <v>1540</v>
      </c>
    </row>
    <row r="135" spans="1:9" ht="22.5" hidden="1" customHeight="1">
      <c r="A135" s="34" t="s">
        <v>71</v>
      </c>
      <c r="B135" s="143">
        <v>460</v>
      </c>
      <c r="C135" s="70" t="s">
        <v>312</v>
      </c>
      <c r="D135" s="71" t="s">
        <v>341</v>
      </c>
      <c r="E135" s="71"/>
      <c r="F135" s="72">
        <f>F136</f>
        <v>1280.9000000000001</v>
      </c>
      <c r="G135" s="72"/>
      <c r="H135" s="108"/>
      <c r="I135" s="108">
        <f t="shared" si="2"/>
        <v>1280.9000000000001</v>
      </c>
    </row>
    <row r="136" spans="1:9" ht="32.25" hidden="1" customHeight="1">
      <c r="A136" s="34" t="s">
        <v>205</v>
      </c>
      <c r="B136" s="143">
        <v>460</v>
      </c>
      <c r="C136" s="70" t="s">
        <v>312</v>
      </c>
      <c r="D136" s="71" t="s">
        <v>342</v>
      </c>
      <c r="E136" s="71"/>
      <c r="F136" s="72">
        <f>F137</f>
        <v>1280.9000000000001</v>
      </c>
      <c r="G136" s="72"/>
      <c r="H136" s="108"/>
      <c r="I136" s="108">
        <f t="shared" si="2"/>
        <v>1280.9000000000001</v>
      </c>
    </row>
    <row r="137" spans="1:9" ht="24.95" hidden="1" customHeight="1">
      <c r="A137" s="34" t="s">
        <v>84</v>
      </c>
      <c r="B137" s="143">
        <v>460</v>
      </c>
      <c r="C137" s="70" t="s">
        <v>312</v>
      </c>
      <c r="D137" s="71" t="s">
        <v>342</v>
      </c>
      <c r="E137" s="71" t="s">
        <v>85</v>
      </c>
      <c r="F137" s="72">
        <v>1280.9000000000001</v>
      </c>
      <c r="G137" s="72"/>
      <c r="H137" s="108"/>
      <c r="I137" s="108">
        <f t="shared" si="2"/>
        <v>1280.9000000000001</v>
      </c>
    </row>
    <row r="138" spans="1:9" ht="24.95" hidden="1" customHeight="1">
      <c r="A138" s="25" t="s">
        <v>165</v>
      </c>
      <c r="B138" s="40">
        <v>460</v>
      </c>
      <c r="C138" s="68" t="s">
        <v>166</v>
      </c>
      <c r="D138" s="69"/>
      <c r="E138" s="69"/>
      <c r="F138" s="99">
        <f>SUM(F139)</f>
        <v>4000</v>
      </c>
      <c r="G138" s="99"/>
      <c r="H138" s="108"/>
      <c r="I138" s="107">
        <f t="shared" si="2"/>
        <v>4000</v>
      </c>
    </row>
    <row r="139" spans="1:9" ht="21.75" hidden="1" customHeight="1">
      <c r="A139" s="25" t="s">
        <v>293</v>
      </c>
      <c r="B139" s="40">
        <v>460</v>
      </c>
      <c r="C139" s="68" t="s">
        <v>327</v>
      </c>
      <c r="D139" s="69"/>
      <c r="E139" s="69"/>
      <c r="F139" s="99">
        <f>SUM(F141)</f>
        <v>4000</v>
      </c>
      <c r="G139" s="99"/>
      <c r="H139" s="108"/>
      <c r="I139" s="107">
        <f t="shared" si="2"/>
        <v>4000</v>
      </c>
    </row>
    <row r="140" spans="1:9" ht="29.25" hidden="1" customHeight="1">
      <c r="A140" s="20" t="s">
        <v>16</v>
      </c>
      <c r="B140" s="143">
        <v>460</v>
      </c>
      <c r="C140" s="70" t="s">
        <v>327</v>
      </c>
      <c r="D140" s="71" t="s">
        <v>238</v>
      </c>
      <c r="E140" s="71"/>
      <c r="F140" s="72">
        <f>F141</f>
        <v>4000</v>
      </c>
      <c r="G140" s="72"/>
      <c r="H140" s="108"/>
      <c r="I140" s="108">
        <f t="shared" si="2"/>
        <v>4000</v>
      </c>
    </row>
    <row r="141" spans="1:9" ht="35.25" hidden="1" customHeight="1">
      <c r="A141" s="20" t="s">
        <v>180</v>
      </c>
      <c r="B141" s="143">
        <v>460</v>
      </c>
      <c r="C141" s="70" t="s">
        <v>327</v>
      </c>
      <c r="D141" s="71" t="s">
        <v>362</v>
      </c>
      <c r="E141" s="71"/>
      <c r="F141" s="72">
        <f>SUM(F142)</f>
        <v>4000</v>
      </c>
      <c r="G141" s="72"/>
      <c r="H141" s="108"/>
      <c r="I141" s="108">
        <f t="shared" ref="I141:I189" si="6">F141+H141</f>
        <v>4000</v>
      </c>
    </row>
    <row r="142" spans="1:9" ht="33.75" hidden="1" customHeight="1">
      <c r="A142" s="51" t="s">
        <v>204</v>
      </c>
      <c r="B142" s="143">
        <v>460</v>
      </c>
      <c r="C142" s="70" t="s">
        <v>327</v>
      </c>
      <c r="D142" s="71" t="s">
        <v>363</v>
      </c>
      <c r="E142" s="71"/>
      <c r="F142" s="72">
        <f>SUM(F143)</f>
        <v>4000</v>
      </c>
      <c r="G142" s="72"/>
      <c r="H142" s="108"/>
      <c r="I142" s="108">
        <f t="shared" si="6"/>
        <v>4000</v>
      </c>
    </row>
    <row r="143" spans="1:9" ht="24.95" hidden="1" customHeight="1">
      <c r="A143" s="20" t="s">
        <v>82</v>
      </c>
      <c r="B143" s="143">
        <v>460</v>
      </c>
      <c r="C143" s="70" t="s">
        <v>327</v>
      </c>
      <c r="D143" s="71" t="s">
        <v>363</v>
      </c>
      <c r="E143" s="71" t="s">
        <v>482</v>
      </c>
      <c r="F143" s="72">
        <v>4000</v>
      </c>
      <c r="G143" s="72"/>
      <c r="H143" s="108"/>
      <c r="I143" s="108">
        <f t="shared" si="6"/>
        <v>4000</v>
      </c>
    </row>
    <row r="144" spans="1:9" ht="35.25" hidden="1" customHeight="1">
      <c r="A144" s="25" t="s">
        <v>167</v>
      </c>
      <c r="B144" s="40">
        <v>460</v>
      </c>
      <c r="C144" s="68" t="s">
        <v>325</v>
      </c>
      <c r="D144" s="69"/>
      <c r="E144" s="69"/>
      <c r="F144" s="99">
        <f>SUM(F145)</f>
        <v>0</v>
      </c>
      <c r="G144" s="99"/>
      <c r="H144" s="108"/>
      <c r="I144" s="108">
        <f t="shared" si="6"/>
        <v>0</v>
      </c>
    </row>
    <row r="145" spans="1:10" ht="53.25" hidden="1" customHeight="1">
      <c r="A145" s="137" t="s">
        <v>104</v>
      </c>
      <c r="B145" s="40">
        <v>460</v>
      </c>
      <c r="C145" s="68" t="s">
        <v>326</v>
      </c>
      <c r="D145" s="69"/>
      <c r="E145" s="69"/>
      <c r="F145" s="99">
        <f>SUM(F148)</f>
        <v>0</v>
      </c>
      <c r="G145" s="99"/>
      <c r="H145" s="108"/>
      <c r="I145" s="108">
        <f t="shared" si="6"/>
        <v>0</v>
      </c>
    </row>
    <row r="146" spans="1:10" ht="38.25" hidden="1" customHeight="1">
      <c r="A146" s="25" t="s">
        <v>16</v>
      </c>
      <c r="B146" s="40">
        <v>460</v>
      </c>
      <c r="C146" s="68" t="s">
        <v>326</v>
      </c>
      <c r="D146" s="69" t="s">
        <v>238</v>
      </c>
      <c r="E146" s="69"/>
      <c r="F146" s="99">
        <f t="shared" ref="F146:F148" si="7">SUM(F147)</f>
        <v>0</v>
      </c>
      <c r="G146" s="99"/>
      <c r="H146" s="108"/>
      <c r="I146" s="108">
        <f t="shared" si="6"/>
        <v>0</v>
      </c>
    </row>
    <row r="147" spans="1:10" ht="45" hidden="1" customHeight="1">
      <c r="A147" s="137" t="s">
        <v>285</v>
      </c>
      <c r="B147" s="40">
        <v>460</v>
      </c>
      <c r="C147" s="68" t="s">
        <v>326</v>
      </c>
      <c r="D147" s="69" t="s">
        <v>364</v>
      </c>
      <c r="E147" s="69"/>
      <c r="F147" s="99">
        <f t="shared" si="7"/>
        <v>0</v>
      </c>
      <c r="G147" s="99"/>
      <c r="H147" s="108"/>
      <c r="I147" s="108">
        <f t="shared" si="6"/>
        <v>0</v>
      </c>
    </row>
    <row r="148" spans="1:10" ht="24" hidden="1" customHeight="1">
      <c r="A148" s="52" t="s">
        <v>152</v>
      </c>
      <c r="B148" s="143">
        <v>460</v>
      </c>
      <c r="C148" s="70" t="s">
        <v>326</v>
      </c>
      <c r="D148" s="71" t="s">
        <v>365</v>
      </c>
      <c r="E148" s="71"/>
      <c r="F148" s="72">
        <f t="shared" si="7"/>
        <v>0</v>
      </c>
      <c r="G148" s="72"/>
      <c r="H148" s="108"/>
      <c r="I148" s="108">
        <f t="shared" si="6"/>
        <v>0</v>
      </c>
    </row>
    <row r="149" spans="1:10" ht="21.75" hidden="1" customHeight="1">
      <c r="A149" s="20" t="s">
        <v>285</v>
      </c>
      <c r="B149" s="143">
        <v>460</v>
      </c>
      <c r="C149" s="70" t="s">
        <v>326</v>
      </c>
      <c r="D149" s="71" t="s">
        <v>365</v>
      </c>
      <c r="E149" s="71" t="s">
        <v>80</v>
      </c>
      <c r="F149" s="72">
        <v>0</v>
      </c>
      <c r="G149" s="72"/>
      <c r="H149" s="108"/>
      <c r="I149" s="108">
        <f t="shared" si="6"/>
        <v>0</v>
      </c>
    </row>
    <row r="150" spans="1:10" ht="47.25" customHeight="1">
      <c r="A150" s="45" t="s">
        <v>169</v>
      </c>
      <c r="B150" s="40">
        <v>460</v>
      </c>
      <c r="C150" s="68" t="s">
        <v>168</v>
      </c>
      <c r="D150" s="69"/>
      <c r="E150" s="69"/>
      <c r="F150" s="99">
        <f>SUM(F152)+F163</f>
        <v>33984</v>
      </c>
      <c r="G150" s="99">
        <f t="shared" ref="G150:H150" si="8">SUM(G152)+G163</f>
        <v>0</v>
      </c>
      <c r="H150" s="99">
        <f t="shared" si="8"/>
        <v>5000</v>
      </c>
      <c r="I150" s="107">
        <f>F150+H150+G150</f>
        <v>38984</v>
      </c>
    </row>
    <row r="151" spans="1:10" ht="43.5" hidden="1" customHeight="1">
      <c r="A151" s="53" t="s">
        <v>281</v>
      </c>
      <c r="B151" s="40">
        <v>460</v>
      </c>
      <c r="C151" s="68" t="s">
        <v>105</v>
      </c>
      <c r="D151" s="69"/>
      <c r="E151" s="69"/>
      <c r="F151" s="99">
        <f>F152</f>
        <v>33984</v>
      </c>
      <c r="G151" s="99">
        <f t="shared" ref="G151:H151" si="9">G152</f>
        <v>0</v>
      </c>
      <c r="H151" s="99">
        <f t="shared" si="9"/>
        <v>0</v>
      </c>
      <c r="I151" s="107">
        <f t="shared" si="6"/>
        <v>33984</v>
      </c>
    </row>
    <row r="152" spans="1:10" ht="26.25" hidden="1" customHeight="1">
      <c r="A152" s="25" t="s">
        <v>16</v>
      </c>
      <c r="B152" s="40">
        <v>460</v>
      </c>
      <c r="C152" s="68" t="s">
        <v>105</v>
      </c>
      <c r="D152" s="69" t="s">
        <v>238</v>
      </c>
      <c r="E152" s="69"/>
      <c r="F152" s="99">
        <f>SUM(F153,F158)</f>
        <v>33984</v>
      </c>
      <c r="G152" s="99"/>
      <c r="H152" s="108"/>
      <c r="I152" s="107">
        <f t="shared" si="6"/>
        <v>33984</v>
      </c>
    </row>
    <row r="153" spans="1:10" ht="28.5" hidden="1" customHeight="1">
      <c r="A153" s="45" t="s">
        <v>70</v>
      </c>
      <c r="B153" s="40">
        <v>460</v>
      </c>
      <c r="C153" s="68" t="s">
        <v>105</v>
      </c>
      <c r="D153" s="69" t="s">
        <v>256</v>
      </c>
      <c r="E153" s="69"/>
      <c r="F153" s="99">
        <f>SUM(F154,F156)</f>
        <v>23365.8</v>
      </c>
      <c r="G153" s="99"/>
      <c r="H153" s="108"/>
      <c r="I153" s="107">
        <f t="shared" si="6"/>
        <v>23365.8</v>
      </c>
    </row>
    <row r="154" spans="1:10" ht="41.25" hidden="1" customHeight="1">
      <c r="A154" s="54" t="s">
        <v>73</v>
      </c>
      <c r="B154" s="143">
        <v>460</v>
      </c>
      <c r="C154" s="70" t="s">
        <v>105</v>
      </c>
      <c r="D154" s="71" t="s">
        <v>449</v>
      </c>
      <c r="E154" s="71"/>
      <c r="F154" s="100">
        <f>F155</f>
        <v>1498.8</v>
      </c>
      <c r="G154" s="100"/>
      <c r="H154" s="108"/>
      <c r="I154" s="108">
        <f t="shared" si="6"/>
        <v>1498.8</v>
      </c>
      <c r="J154" s="96"/>
    </row>
    <row r="155" spans="1:10" ht="24.75" hidden="1" customHeight="1">
      <c r="A155" s="54" t="s">
        <v>314</v>
      </c>
      <c r="B155" s="143">
        <v>460</v>
      </c>
      <c r="C155" s="70" t="s">
        <v>105</v>
      </c>
      <c r="D155" s="71" t="s">
        <v>449</v>
      </c>
      <c r="E155" s="71" t="s">
        <v>313</v>
      </c>
      <c r="F155" s="103">
        <v>1498.8</v>
      </c>
      <c r="G155" s="103"/>
      <c r="H155" s="108"/>
      <c r="I155" s="108">
        <f t="shared" si="6"/>
        <v>1498.8</v>
      </c>
    </row>
    <row r="156" spans="1:10" ht="39" hidden="1" customHeight="1">
      <c r="A156" s="55" t="s">
        <v>601</v>
      </c>
      <c r="B156" s="143">
        <v>460</v>
      </c>
      <c r="C156" s="149" t="s">
        <v>105</v>
      </c>
      <c r="D156" s="76" t="s">
        <v>366</v>
      </c>
      <c r="E156" s="76"/>
      <c r="F156" s="72">
        <f>SUM(F157)</f>
        <v>21867</v>
      </c>
      <c r="G156" s="72"/>
      <c r="H156" s="108"/>
      <c r="I156" s="108">
        <f t="shared" si="6"/>
        <v>21867</v>
      </c>
    </row>
    <row r="157" spans="1:10" ht="24" hidden="1" customHeight="1">
      <c r="A157" s="54" t="s">
        <v>314</v>
      </c>
      <c r="B157" s="143">
        <v>460</v>
      </c>
      <c r="C157" s="149" t="s">
        <v>105</v>
      </c>
      <c r="D157" s="76" t="s">
        <v>366</v>
      </c>
      <c r="E157" s="76" t="s">
        <v>313</v>
      </c>
      <c r="F157" s="103">
        <v>21867</v>
      </c>
      <c r="G157" s="103"/>
      <c r="H157" s="108"/>
      <c r="I157" s="108">
        <f t="shared" si="6"/>
        <v>21867</v>
      </c>
    </row>
    <row r="158" spans="1:10" ht="24.75" hidden="1" customHeight="1">
      <c r="A158" s="45" t="s">
        <v>76</v>
      </c>
      <c r="B158" s="40">
        <v>460</v>
      </c>
      <c r="C158" s="68" t="s">
        <v>105</v>
      </c>
      <c r="D158" s="69" t="s">
        <v>341</v>
      </c>
      <c r="E158" s="69"/>
      <c r="F158" s="99">
        <f>SUM(F159,F161)</f>
        <v>10618.2</v>
      </c>
      <c r="G158" s="99"/>
      <c r="H158" s="108"/>
      <c r="I158" s="108">
        <f t="shared" si="6"/>
        <v>10618.2</v>
      </c>
    </row>
    <row r="159" spans="1:10" ht="40.5" hidden="1" customHeight="1">
      <c r="A159" s="54" t="s">
        <v>72</v>
      </c>
      <c r="B159" s="143">
        <v>460</v>
      </c>
      <c r="C159" s="70" t="s">
        <v>105</v>
      </c>
      <c r="D159" s="71" t="s">
        <v>450</v>
      </c>
      <c r="E159" s="71"/>
      <c r="F159" s="72">
        <f>F160</f>
        <v>2485.1999999999998</v>
      </c>
      <c r="G159" s="72"/>
      <c r="H159" s="108"/>
      <c r="I159" s="108">
        <f t="shared" si="6"/>
        <v>2485.1999999999998</v>
      </c>
    </row>
    <row r="160" spans="1:10" ht="24" hidden="1" customHeight="1">
      <c r="A160" s="54" t="s">
        <v>314</v>
      </c>
      <c r="B160" s="143">
        <v>460</v>
      </c>
      <c r="C160" s="70" t="s">
        <v>105</v>
      </c>
      <c r="D160" s="71" t="s">
        <v>450</v>
      </c>
      <c r="E160" s="71" t="s">
        <v>313</v>
      </c>
      <c r="F160" s="72">
        <v>2485.1999999999998</v>
      </c>
      <c r="G160" s="72"/>
      <c r="H160" s="108"/>
      <c r="I160" s="108">
        <f t="shared" si="6"/>
        <v>2485.1999999999998</v>
      </c>
    </row>
    <row r="161" spans="1:9" ht="43.5" hidden="1" customHeight="1">
      <c r="A161" s="55" t="s">
        <v>602</v>
      </c>
      <c r="B161" s="143">
        <v>460</v>
      </c>
      <c r="C161" s="149" t="s">
        <v>105</v>
      </c>
      <c r="D161" s="76" t="s">
        <v>369</v>
      </c>
      <c r="E161" s="76"/>
      <c r="F161" s="72">
        <f>SUM(F162)</f>
        <v>8133</v>
      </c>
      <c r="G161" s="72"/>
      <c r="H161" s="108"/>
      <c r="I161" s="108">
        <f t="shared" si="6"/>
        <v>8133</v>
      </c>
    </row>
    <row r="162" spans="1:9" ht="24" hidden="1" customHeight="1">
      <c r="A162" s="54" t="s">
        <v>314</v>
      </c>
      <c r="B162" s="143">
        <v>460</v>
      </c>
      <c r="C162" s="149" t="s">
        <v>105</v>
      </c>
      <c r="D162" s="76" t="s">
        <v>367</v>
      </c>
      <c r="E162" s="76" t="s">
        <v>313</v>
      </c>
      <c r="F162" s="103">
        <v>8133</v>
      </c>
      <c r="G162" s="103"/>
      <c r="H162" s="108"/>
      <c r="I162" s="108">
        <f t="shared" si="6"/>
        <v>8133</v>
      </c>
    </row>
    <row r="163" spans="1:9" ht="24.95" customHeight="1">
      <c r="A163" s="56" t="s">
        <v>660</v>
      </c>
      <c r="B163" s="40">
        <v>460</v>
      </c>
      <c r="C163" s="150">
        <v>1403</v>
      </c>
      <c r="D163" s="73"/>
      <c r="E163" s="73"/>
      <c r="F163" s="104">
        <v>0</v>
      </c>
      <c r="G163" s="104"/>
      <c r="H163" s="107">
        <f>H165+H164</f>
        <v>5000</v>
      </c>
      <c r="I163" s="107">
        <f t="shared" si="6"/>
        <v>5000</v>
      </c>
    </row>
    <row r="164" spans="1:9" ht="24.95" customHeight="1">
      <c r="A164" s="57" t="s">
        <v>661</v>
      </c>
      <c r="B164" s="143">
        <v>460</v>
      </c>
      <c r="C164" s="76" t="s">
        <v>659</v>
      </c>
      <c r="D164" s="76" t="s">
        <v>781</v>
      </c>
      <c r="E164" s="76" t="s">
        <v>662</v>
      </c>
      <c r="F164" s="104"/>
      <c r="G164" s="104"/>
      <c r="H164" s="108">
        <v>1000</v>
      </c>
      <c r="I164" s="108">
        <f t="shared" si="6"/>
        <v>1000</v>
      </c>
    </row>
    <row r="165" spans="1:9" ht="24.95" customHeight="1">
      <c r="A165" s="57" t="s">
        <v>780</v>
      </c>
      <c r="B165" s="143">
        <v>460</v>
      </c>
      <c r="C165" s="76" t="s">
        <v>659</v>
      </c>
      <c r="D165" s="76" t="s">
        <v>781</v>
      </c>
      <c r="E165" s="76" t="s">
        <v>662</v>
      </c>
      <c r="F165" s="103">
        <v>0</v>
      </c>
      <c r="G165" s="103"/>
      <c r="H165" s="108">
        <v>4000</v>
      </c>
      <c r="I165" s="108">
        <f t="shared" si="6"/>
        <v>4000</v>
      </c>
    </row>
    <row r="166" spans="1:9" ht="45" hidden="1" customHeight="1">
      <c r="A166" s="41" t="s">
        <v>186</v>
      </c>
      <c r="B166" s="98">
        <v>461</v>
      </c>
      <c r="C166" s="70"/>
      <c r="D166" s="76"/>
      <c r="E166" s="76"/>
      <c r="F166" s="104">
        <f>SUM(F167)</f>
        <v>9147</v>
      </c>
      <c r="G166" s="104"/>
      <c r="H166" s="104">
        <f>SUM(H167)</f>
        <v>0</v>
      </c>
      <c r="I166" s="107">
        <f t="shared" si="6"/>
        <v>9147</v>
      </c>
    </row>
    <row r="167" spans="1:9" ht="25.5" hidden="1" customHeight="1">
      <c r="A167" s="25" t="s">
        <v>160</v>
      </c>
      <c r="B167" s="98">
        <v>461</v>
      </c>
      <c r="C167" s="151" t="s">
        <v>161</v>
      </c>
      <c r="D167" s="76"/>
      <c r="E167" s="76"/>
      <c r="F167" s="104">
        <f>SUM(F168,F176)</f>
        <v>9147</v>
      </c>
      <c r="G167" s="104"/>
      <c r="H167" s="108"/>
      <c r="I167" s="107">
        <f t="shared" si="6"/>
        <v>9147</v>
      </c>
    </row>
    <row r="168" spans="1:9" ht="28.5" hidden="1" customHeight="1">
      <c r="A168" s="25" t="s">
        <v>273</v>
      </c>
      <c r="B168" s="98">
        <v>461</v>
      </c>
      <c r="C168" s="68" t="s">
        <v>330</v>
      </c>
      <c r="D168" s="69"/>
      <c r="E168" s="73"/>
      <c r="F168" s="104">
        <f>SUM(F169)</f>
        <v>6147</v>
      </c>
      <c r="G168" s="104"/>
      <c r="H168" s="108"/>
      <c r="I168" s="107">
        <f t="shared" si="6"/>
        <v>6147</v>
      </c>
    </row>
    <row r="169" spans="1:9" ht="28.5" hidden="1" customHeight="1">
      <c r="A169" s="25" t="s">
        <v>270</v>
      </c>
      <c r="B169" s="98">
        <v>461</v>
      </c>
      <c r="C169" s="68" t="s">
        <v>330</v>
      </c>
      <c r="D169" s="69" t="s">
        <v>228</v>
      </c>
      <c r="E169" s="69"/>
      <c r="F169" s="99">
        <f>SUM(F170)</f>
        <v>6147</v>
      </c>
      <c r="G169" s="99"/>
      <c r="H169" s="108"/>
      <c r="I169" s="107">
        <f t="shared" si="6"/>
        <v>6147</v>
      </c>
    </row>
    <row r="170" spans="1:9" ht="30.75" hidden="1" customHeight="1">
      <c r="A170" s="20" t="s">
        <v>141</v>
      </c>
      <c r="B170" s="145">
        <v>461</v>
      </c>
      <c r="C170" s="70" t="s">
        <v>330</v>
      </c>
      <c r="D170" s="71" t="s">
        <v>257</v>
      </c>
      <c r="E170" s="71"/>
      <c r="F170" s="72">
        <f>SUM(F171,F173)</f>
        <v>6147</v>
      </c>
      <c r="G170" s="72"/>
      <c r="H170" s="108"/>
      <c r="I170" s="108">
        <f t="shared" si="6"/>
        <v>6147</v>
      </c>
    </row>
    <row r="171" spans="1:9" ht="44.25" hidden="1" customHeight="1">
      <c r="A171" s="20" t="s">
        <v>194</v>
      </c>
      <c r="B171" s="145">
        <v>461</v>
      </c>
      <c r="C171" s="70" t="s">
        <v>330</v>
      </c>
      <c r="D171" s="71" t="s">
        <v>258</v>
      </c>
      <c r="E171" s="71"/>
      <c r="F171" s="72">
        <f>SUM(F172)</f>
        <v>5212</v>
      </c>
      <c r="G171" s="72"/>
      <c r="H171" s="108"/>
      <c r="I171" s="108">
        <f t="shared" si="6"/>
        <v>5212</v>
      </c>
    </row>
    <row r="172" spans="1:9" ht="36.75" hidden="1" customHeight="1">
      <c r="A172" s="20" t="s">
        <v>196</v>
      </c>
      <c r="B172" s="145">
        <v>461</v>
      </c>
      <c r="C172" s="70" t="s">
        <v>330</v>
      </c>
      <c r="D172" s="71" t="s">
        <v>258</v>
      </c>
      <c r="E172" s="71" t="s">
        <v>195</v>
      </c>
      <c r="F172" s="72">
        <v>5212</v>
      </c>
      <c r="G172" s="72"/>
      <c r="H172" s="108"/>
      <c r="I172" s="108">
        <f t="shared" si="6"/>
        <v>5212</v>
      </c>
    </row>
    <row r="173" spans="1:9" ht="19.5" hidden="1" customHeight="1">
      <c r="A173" s="20" t="s">
        <v>197</v>
      </c>
      <c r="B173" s="145">
        <v>461</v>
      </c>
      <c r="C173" s="70" t="s">
        <v>330</v>
      </c>
      <c r="D173" s="71" t="s">
        <v>259</v>
      </c>
      <c r="E173" s="71"/>
      <c r="F173" s="72">
        <f>SUM(F174:F175)</f>
        <v>935</v>
      </c>
      <c r="G173" s="72"/>
      <c r="H173" s="108"/>
      <c r="I173" s="108">
        <f t="shared" si="6"/>
        <v>935</v>
      </c>
    </row>
    <row r="174" spans="1:9" ht="34.5" hidden="1" customHeight="1">
      <c r="A174" s="20" t="s">
        <v>192</v>
      </c>
      <c r="B174" s="145">
        <v>461</v>
      </c>
      <c r="C174" s="70" t="s">
        <v>330</v>
      </c>
      <c r="D174" s="71" t="s">
        <v>259</v>
      </c>
      <c r="E174" s="71" t="s">
        <v>191</v>
      </c>
      <c r="F174" s="72">
        <v>900</v>
      </c>
      <c r="G174" s="72"/>
      <c r="H174" s="108"/>
      <c r="I174" s="108">
        <f t="shared" si="6"/>
        <v>900</v>
      </c>
    </row>
    <row r="175" spans="1:9" ht="21" hidden="1" customHeight="1">
      <c r="A175" s="20" t="s">
        <v>31</v>
      </c>
      <c r="B175" s="145">
        <v>461</v>
      </c>
      <c r="C175" s="70" t="s">
        <v>330</v>
      </c>
      <c r="D175" s="71" t="s">
        <v>259</v>
      </c>
      <c r="E175" s="71" t="s">
        <v>207</v>
      </c>
      <c r="F175" s="72">
        <v>35</v>
      </c>
      <c r="G175" s="72"/>
      <c r="H175" s="108"/>
      <c r="I175" s="108">
        <f t="shared" si="6"/>
        <v>35</v>
      </c>
    </row>
    <row r="176" spans="1:9" ht="25.5" hidden="1" customHeight="1">
      <c r="A176" s="46" t="s">
        <v>51</v>
      </c>
      <c r="B176" s="146">
        <v>461</v>
      </c>
      <c r="C176" s="147" t="s">
        <v>308</v>
      </c>
      <c r="D176" s="71"/>
      <c r="E176" s="71"/>
      <c r="F176" s="99">
        <f>F177</f>
        <v>3000</v>
      </c>
      <c r="G176" s="99"/>
      <c r="H176" s="108"/>
      <c r="I176" s="108">
        <f t="shared" si="6"/>
        <v>3000</v>
      </c>
    </row>
    <row r="177" spans="1:9" ht="42" hidden="1" customHeight="1">
      <c r="A177" s="48" t="s">
        <v>682</v>
      </c>
      <c r="B177" s="98">
        <v>461</v>
      </c>
      <c r="C177" s="68" t="s">
        <v>308</v>
      </c>
      <c r="D177" s="69" t="s">
        <v>260</v>
      </c>
      <c r="E177" s="69"/>
      <c r="F177" s="99">
        <f t="shared" ref="F177:F179" si="10">SUM(F178)</f>
        <v>3000</v>
      </c>
      <c r="G177" s="99"/>
      <c r="H177" s="108"/>
      <c r="I177" s="108">
        <f t="shared" si="6"/>
        <v>3000</v>
      </c>
    </row>
    <row r="178" spans="1:9" ht="32.25" hidden="1" customHeight="1">
      <c r="A178" s="20" t="s">
        <v>381</v>
      </c>
      <c r="B178" s="145">
        <v>461</v>
      </c>
      <c r="C178" s="70" t="s">
        <v>308</v>
      </c>
      <c r="D178" s="71" t="s">
        <v>398</v>
      </c>
      <c r="E178" s="71"/>
      <c r="F178" s="72">
        <f t="shared" si="10"/>
        <v>3000</v>
      </c>
      <c r="G178" s="72"/>
      <c r="H178" s="108"/>
      <c r="I178" s="108">
        <f t="shared" si="6"/>
        <v>3000</v>
      </c>
    </row>
    <row r="179" spans="1:9" ht="32.25" hidden="1" customHeight="1">
      <c r="A179" s="27" t="s">
        <v>209</v>
      </c>
      <c r="B179" s="145">
        <v>461</v>
      </c>
      <c r="C179" s="70" t="s">
        <v>308</v>
      </c>
      <c r="D179" s="71" t="s">
        <v>399</v>
      </c>
      <c r="E179" s="71"/>
      <c r="F179" s="72">
        <f t="shared" si="10"/>
        <v>3000</v>
      </c>
      <c r="G179" s="72"/>
      <c r="H179" s="108"/>
      <c r="I179" s="108">
        <f t="shared" si="6"/>
        <v>3000</v>
      </c>
    </row>
    <row r="180" spans="1:9" ht="31.5" hidden="1" customHeight="1">
      <c r="A180" s="27" t="s">
        <v>192</v>
      </c>
      <c r="B180" s="145">
        <v>461</v>
      </c>
      <c r="C180" s="70" t="s">
        <v>308</v>
      </c>
      <c r="D180" s="71" t="s">
        <v>399</v>
      </c>
      <c r="E180" s="71" t="s">
        <v>191</v>
      </c>
      <c r="F180" s="72">
        <v>3000</v>
      </c>
      <c r="G180" s="72"/>
      <c r="H180" s="108"/>
      <c r="I180" s="108">
        <f t="shared" si="6"/>
        <v>3000</v>
      </c>
    </row>
    <row r="181" spans="1:9" ht="30" hidden="1" customHeight="1">
      <c r="A181" s="25" t="s">
        <v>208</v>
      </c>
      <c r="B181" s="40">
        <v>463</v>
      </c>
      <c r="C181" s="70"/>
      <c r="D181" s="71"/>
      <c r="E181" s="71"/>
      <c r="F181" s="99">
        <f t="shared" ref="F181:H183" si="11">F182</f>
        <v>6352</v>
      </c>
      <c r="G181" s="99"/>
      <c r="H181" s="99">
        <f t="shared" si="11"/>
        <v>0</v>
      </c>
      <c r="I181" s="107">
        <f t="shared" si="6"/>
        <v>6352</v>
      </c>
    </row>
    <row r="182" spans="1:9" ht="32.25" hidden="1" customHeight="1">
      <c r="A182" s="45" t="s">
        <v>158</v>
      </c>
      <c r="B182" s="40">
        <v>463</v>
      </c>
      <c r="C182" s="68" t="s">
        <v>159</v>
      </c>
      <c r="D182" s="69"/>
      <c r="E182" s="69"/>
      <c r="F182" s="99">
        <f t="shared" si="11"/>
        <v>6352</v>
      </c>
      <c r="G182" s="99"/>
      <c r="H182" s="108"/>
      <c r="I182" s="108">
        <f t="shared" si="6"/>
        <v>6352</v>
      </c>
    </row>
    <row r="183" spans="1:9" ht="40.5" hidden="1" customHeight="1">
      <c r="A183" s="45" t="s">
        <v>150</v>
      </c>
      <c r="B183" s="40">
        <v>463</v>
      </c>
      <c r="C183" s="68" t="s">
        <v>193</v>
      </c>
      <c r="D183" s="69"/>
      <c r="E183" s="69"/>
      <c r="F183" s="99">
        <f t="shared" si="11"/>
        <v>6352</v>
      </c>
      <c r="G183" s="99"/>
      <c r="H183" s="108"/>
      <c r="I183" s="108">
        <f t="shared" si="6"/>
        <v>6352</v>
      </c>
    </row>
    <row r="184" spans="1:9" ht="47.25" hidden="1" customHeight="1">
      <c r="A184" s="45" t="s">
        <v>672</v>
      </c>
      <c r="B184" s="40">
        <v>463</v>
      </c>
      <c r="C184" s="69" t="s">
        <v>193</v>
      </c>
      <c r="D184" s="69" t="s">
        <v>261</v>
      </c>
      <c r="E184" s="71"/>
      <c r="F184" s="72">
        <f>SUM(F186)</f>
        <v>6352</v>
      </c>
      <c r="G184" s="72"/>
      <c r="H184" s="108"/>
      <c r="I184" s="108">
        <f t="shared" si="6"/>
        <v>6352</v>
      </c>
    </row>
    <row r="185" spans="1:9" ht="32.25" hidden="1" customHeight="1">
      <c r="A185" s="47" t="s">
        <v>379</v>
      </c>
      <c r="B185" s="143">
        <v>463</v>
      </c>
      <c r="C185" s="71" t="s">
        <v>193</v>
      </c>
      <c r="D185" s="71" t="s">
        <v>386</v>
      </c>
      <c r="E185" s="71"/>
      <c r="F185" s="72">
        <f>SUM(F186)</f>
        <v>6352</v>
      </c>
      <c r="G185" s="72"/>
      <c r="H185" s="108"/>
      <c r="I185" s="108">
        <f t="shared" si="6"/>
        <v>6352</v>
      </c>
    </row>
    <row r="186" spans="1:9" ht="33" hidden="1" customHeight="1">
      <c r="A186" s="49" t="s">
        <v>179</v>
      </c>
      <c r="B186" s="143">
        <v>463</v>
      </c>
      <c r="C186" s="71" t="s">
        <v>193</v>
      </c>
      <c r="D186" s="71" t="s">
        <v>387</v>
      </c>
      <c r="E186" s="71"/>
      <c r="F186" s="72">
        <f>SUM(F187,F188,F189)</f>
        <v>6352</v>
      </c>
      <c r="G186" s="72"/>
      <c r="H186" s="108"/>
      <c r="I186" s="108">
        <f t="shared" si="6"/>
        <v>6352</v>
      </c>
    </row>
    <row r="187" spans="1:9" ht="23.25" hidden="1" customHeight="1">
      <c r="A187" s="20" t="s">
        <v>146</v>
      </c>
      <c r="B187" s="143">
        <v>463</v>
      </c>
      <c r="C187" s="71" t="s">
        <v>193</v>
      </c>
      <c r="D187" s="71" t="s">
        <v>387</v>
      </c>
      <c r="E187" s="71" t="s">
        <v>143</v>
      </c>
      <c r="F187" s="72">
        <v>5010</v>
      </c>
      <c r="G187" s="72"/>
      <c r="H187" s="108"/>
      <c r="I187" s="108">
        <f t="shared" si="6"/>
        <v>5010</v>
      </c>
    </row>
    <row r="188" spans="1:9" ht="31.5" hidden="1" customHeight="1">
      <c r="A188" s="20" t="s">
        <v>192</v>
      </c>
      <c r="B188" s="143">
        <v>463</v>
      </c>
      <c r="C188" s="76" t="s">
        <v>193</v>
      </c>
      <c r="D188" s="71" t="s">
        <v>387</v>
      </c>
      <c r="E188" s="76" t="s">
        <v>191</v>
      </c>
      <c r="F188" s="103">
        <v>1322</v>
      </c>
      <c r="G188" s="103"/>
      <c r="H188" s="108"/>
      <c r="I188" s="108">
        <f t="shared" si="6"/>
        <v>1322</v>
      </c>
    </row>
    <row r="189" spans="1:9" ht="21.75" hidden="1" customHeight="1">
      <c r="A189" s="20" t="s">
        <v>31</v>
      </c>
      <c r="B189" s="145">
        <v>463</v>
      </c>
      <c r="C189" s="76" t="s">
        <v>193</v>
      </c>
      <c r="D189" s="71" t="s">
        <v>387</v>
      </c>
      <c r="E189" s="71" t="s">
        <v>207</v>
      </c>
      <c r="F189" s="103">
        <v>20</v>
      </c>
      <c r="G189" s="103"/>
      <c r="H189" s="108"/>
      <c r="I189" s="108">
        <f t="shared" si="6"/>
        <v>20</v>
      </c>
    </row>
    <row r="190" spans="1:9" ht="33" customHeight="1">
      <c r="A190" s="58" t="s">
        <v>553</v>
      </c>
      <c r="B190" s="152">
        <v>464</v>
      </c>
      <c r="C190" s="153"/>
      <c r="D190" s="71"/>
      <c r="E190" s="76"/>
      <c r="F190" s="104">
        <f>F195+F203+F211</f>
        <v>92950</v>
      </c>
      <c r="G190" s="104">
        <f>G195+G203+G211</f>
        <v>31033.599999999999</v>
      </c>
      <c r="H190" s="104">
        <f>H195+H203+H211</f>
        <v>22728</v>
      </c>
      <c r="I190" s="107">
        <f>F190+H190+G190</f>
        <v>146711.6</v>
      </c>
    </row>
    <row r="191" spans="1:9" ht="33" hidden="1" customHeight="1">
      <c r="A191" s="25" t="s">
        <v>64</v>
      </c>
      <c r="B191" s="152">
        <v>464</v>
      </c>
      <c r="C191" s="69" t="s">
        <v>63</v>
      </c>
      <c r="D191" s="71"/>
      <c r="E191" s="76"/>
      <c r="F191" s="104">
        <f t="shared" ref="F191:F193" si="12">F192</f>
        <v>0</v>
      </c>
      <c r="G191" s="104"/>
      <c r="H191" s="108"/>
      <c r="I191" s="107">
        <f t="shared" ref="I191:I202" si="13">F191+H191+G191</f>
        <v>0</v>
      </c>
    </row>
    <row r="192" spans="1:9" ht="31.5" hidden="1" customHeight="1">
      <c r="A192" s="59" t="s">
        <v>499</v>
      </c>
      <c r="B192" s="152">
        <v>464</v>
      </c>
      <c r="C192" s="69" t="s">
        <v>63</v>
      </c>
      <c r="D192" s="77" t="s">
        <v>555</v>
      </c>
      <c r="E192" s="76"/>
      <c r="F192" s="104">
        <f t="shared" si="12"/>
        <v>0</v>
      </c>
      <c r="G192" s="104"/>
      <c r="H192" s="108"/>
      <c r="I192" s="107">
        <f t="shared" si="13"/>
        <v>0</v>
      </c>
    </row>
    <row r="193" spans="1:9" ht="41.25" hidden="1" customHeight="1">
      <c r="A193" s="60" t="s">
        <v>554</v>
      </c>
      <c r="B193" s="154">
        <v>464</v>
      </c>
      <c r="C193" s="71" t="s">
        <v>63</v>
      </c>
      <c r="D193" s="77" t="s">
        <v>555</v>
      </c>
      <c r="E193" s="77"/>
      <c r="F193" s="109">
        <f t="shared" si="12"/>
        <v>0</v>
      </c>
      <c r="G193" s="109"/>
      <c r="H193" s="108"/>
      <c r="I193" s="107">
        <f t="shared" si="13"/>
        <v>0</v>
      </c>
    </row>
    <row r="194" spans="1:9" ht="35.25" hidden="1" customHeight="1">
      <c r="A194" s="61" t="s">
        <v>192</v>
      </c>
      <c r="B194" s="154">
        <v>464</v>
      </c>
      <c r="C194" s="71" t="s">
        <v>63</v>
      </c>
      <c r="D194" s="77" t="s">
        <v>555</v>
      </c>
      <c r="E194" s="77" t="s">
        <v>191</v>
      </c>
      <c r="F194" s="109">
        <v>0</v>
      </c>
      <c r="G194" s="109"/>
      <c r="H194" s="108"/>
      <c r="I194" s="107">
        <f t="shared" si="13"/>
        <v>0</v>
      </c>
    </row>
    <row r="195" spans="1:9" ht="26.25" customHeight="1">
      <c r="A195" s="59" t="s">
        <v>288</v>
      </c>
      <c r="B195" s="152">
        <v>464</v>
      </c>
      <c r="C195" s="142" t="s">
        <v>333</v>
      </c>
      <c r="D195" s="142"/>
      <c r="E195" s="77"/>
      <c r="F195" s="110">
        <f>F196</f>
        <v>25650</v>
      </c>
      <c r="G195" s="110"/>
      <c r="H195" s="110">
        <f>H196</f>
        <v>11072</v>
      </c>
      <c r="I195" s="107">
        <f t="shared" si="13"/>
        <v>36722</v>
      </c>
    </row>
    <row r="196" spans="1:9" ht="54.75" customHeight="1">
      <c r="A196" s="59" t="s">
        <v>679</v>
      </c>
      <c r="B196" s="152">
        <v>464</v>
      </c>
      <c r="C196" s="142" t="s">
        <v>333</v>
      </c>
      <c r="D196" s="77"/>
      <c r="E196" s="77"/>
      <c r="F196" s="110">
        <f>F197</f>
        <v>25650</v>
      </c>
      <c r="G196" s="110"/>
      <c r="H196" s="110">
        <f>H197</f>
        <v>11072</v>
      </c>
      <c r="I196" s="107">
        <f t="shared" si="13"/>
        <v>36722</v>
      </c>
    </row>
    <row r="197" spans="1:9" ht="27.75" customHeight="1">
      <c r="A197" s="60" t="s">
        <v>500</v>
      </c>
      <c r="B197" s="154">
        <v>464</v>
      </c>
      <c r="C197" s="128" t="s">
        <v>112</v>
      </c>
      <c r="D197" s="77" t="s">
        <v>405</v>
      </c>
      <c r="E197" s="77"/>
      <c r="F197" s="109">
        <f>F198+F201</f>
        <v>25650</v>
      </c>
      <c r="G197" s="109"/>
      <c r="H197" s="108">
        <f>H198</f>
        <v>11072</v>
      </c>
      <c r="I197" s="108">
        <f t="shared" si="13"/>
        <v>36722</v>
      </c>
    </row>
    <row r="198" spans="1:9" ht="31.5" customHeight="1">
      <c r="A198" s="62" t="s">
        <v>501</v>
      </c>
      <c r="B198" s="154">
        <v>464</v>
      </c>
      <c r="C198" s="128" t="s">
        <v>112</v>
      </c>
      <c r="D198" s="77" t="s">
        <v>406</v>
      </c>
      <c r="E198" s="77"/>
      <c r="F198" s="109">
        <f>F199+F200</f>
        <v>25150</v>
      </c>
      <c r="G198" s="109"/>
      <c r="H198" s="109">
        <f>H199+H200</f>
        <v>11072</v>
      </c>
      <c r="I198" s="108">
        <f t="shared" si="13"/>
        <v>36222</v>
      </c>
    </row>
    <row r="199" spans="1:9" ht="33" customHeight="1">
      <c r="A199" s="61" t="s">
        <v>192</v>
      </c>
      <c r="B199" s="154">
        <v>464</v>
      </c>
      <c r="C199" s="128" t="s">
        <v>112</v>
      </c>
      <c r="D199" s="77" t="s">
        <v>406</v>
      </c>
      <c r="E199" s="77" t="s">
        <v>732</v>
      </c>
      <c r="F199" s="109">
        <v>23350</v>
      </c>
      <c r="G199" s="109"/>
      <c r="H199" s="108">
        <v>10222</v>
      </c>
      <c r="I199" s="108">
        <f t="shared" si="13"/>
        <v>33572</v>
      </c>
    </row>
    <row r="200" spans="1:9" ht="33" customHeight="1">
      <c r="A200" s="27" t="s">
        <v>192</v>
      </c>
      <c r="B200" s="145">
        <v>466</v>
      </c>
      <c r="C200" s="126" t="s">
        <v>112</v>
      </c>
      <c r="D200" s="71" t="s">
        <v>406</v>
      </c>
      <c r="E200" s="77" t="s">
        <v>544</v>
      </c>
      <c r="F200" s="109">
        <v>1800</v>
      </c>
      <c r="G200" s="109"/>
      <c r="H200" s="108">
        <v>850</v>
      </c>
      <c r="I200" s="108">
        <f t="shared" si="13"/>
        <v>2650</v>
      </c>
    </row>
    <row r="201" spans="1:9" ht="27" customHeight="1">
      <c r="A201" s="27" t="s">
        <v>209</v>
      </c>
      <c r="B201" s="154">
        <v>464</v>
      </c>
      <c r="C201" s="126" t="s">
        <v>112</v>
      </c>
      <c r="D201" s="71" t="s">
        <v>504</v>
      </c>
      <c r="E201" s="71"/>
      <c r="F201" s="72">
        <f>F202</f>
        <v>500</v>
      </c>
      <c r="G201" s="72"/>
      <c r="H201" s="108"/>
      <c r="I201" s="108">
        <f t="shared" si="13"/>
        <v>500</v>
      </c>
    </row>
    <row r="202" spans="1:9" ht="30" customHeight="1">
      <c r="A202" s="27" t="s">
        <v>192</v>
      </c>
      <c r="B202" s="154">
        <v>464</v>
      </c>
      <c r="C202" s="126" t="s">
        <v>112</v>
      </c>
      <c r="D202" s="71" t="s">
        <v>504</v>
      </c>
      <c r="E202" s="71" t="s">
        <v>191</v>
      </c>
      <c r="F202" s="72">
        <v>500</v>
      </c>
      <c r="G202" s="72"/>
      <c r="H202" s="108"/>
      <c r="I202" s="108">
        <f t="shared" si="13"/>
        <v>500</v>
      </c>
    </row>
    <row r="203" spans="1:9" ht="19.5" customHeight="1">
      <c r="A203" s="63" t="s">
        <v>589</v>
      </c>
      <c r="B203" s="152">
        <v>464</v>
      </c>
      <c r="C203" s="91" t="s">
        <v>579</v>
      </c>
      <c r="D203" s="77"/>
      <c r="E203" s="77"/>
      <c r="F203" s="110">
        <f>F204+F207</f>
        <v>17300</v>
      </c>
      <c r="G203" s="110">
        <f>G204+G207</f>
        <v>4344</v>
      </c>
      <c r="H203" s="107">
        <f>H204</f>
        <v>1656</v>
      </c>
      <c r="I203" s="107">
        <f>F203+H203+G203</f>
        <v>23300</v>
      </c>
    </row>
    <row r="204" spans="1:9" ht="57.75" customHeight="1">
      <c r="A204" s="25" t="s">
        <v>679</v>
      </c>
      <c r="B204" s="154">
        <v>464</v>
      </c>
      <c r="C204" s="126" t="s">
        <v>579</v>
      </c>
      <c r="D204" s="71" t="s">
        <v>694</v>
      </c>
      <c r="E204" s="71"/>
      <c r="F204" s="110">
        <f>F205</f>
        <v>700</v>
      </c>
      <c r="G204" s="109">
        <f>G205</f>
        <v>4344</v>
      </c>
      <c r="H204" s="108">
        <f>H205</f>
        <v>1656</v>
      </c>
      <c r="I204" s="108">
        <f t="shared" ref="I204:I206" si="14">F204+H204+G204</f>
        <v>6700</v>
      </c>
    </row>
    <row r="205" spans="1:9" ht="32.25" customHeight="1">
      <c r="A205" s="27" t="s">
        <v>209</v>
      </c>
      <c r="B205" s="154">
        <v>464</v>
      </c>
      <c r="C205" s="126" t="s">
        <v>579</v>
      </c>
      <c r="D205" s="71" t="s">
        <v>504</v>
      </c>
      <c r="E205" s="71"/>
      <c r="F205" s="110">
        <f>F206</f>
        <v>700</v>
      </c>
      <c r="G205" s="109">
        <f>G206</f>
        <v>4344</v>
      </c>
      <c r="H205" s="108">
        <f>H206</f>
        <v>1656</v>
      </c>
      <c r="I205" s="108">
        <f t="shared" si="14"/>
        <v>6700</v>
      </c>
    </row>
    <row r="206" spans="1:9" ht="30.75" customHeight="1">
      <c r="A206" s="20" t="s">
        <v>192</v>
      </c>
      <c r="B206" s="154">
        <v>464</v>
      </c>
      <c r="C206" s="126" t="s">
        <v>579</v>
      </c>
      <c r="D206" s="71" t="s">
        <v>504</v>
      </c>
      <c r="E206" s="71" t="s">
        <v>191</v>
      </c>
      <c r="F206" s="110">
        <v>700</v>
      </c>
      <c r="G206" s="109">
        <v>4344</v>
      </c>
      <c r="H206" s="108">
        <v>1656</v>
      </c>
      <c r="I206" s="108">
        <f t="shared" si="14"/>
        <v>6700</v>
      </c>
    </row>
    <row r="207" spans="1:9" ht="37.5" customHeight="1">
      <c r="A207" s="25" t="s">
        <v>686</v>
      </c>
      <c r="B207" s="154">
        <v>464</v>
      </c>
      <c r="C207" s="126" t="s">
        <v>579</v>
      </c>
      <c r="D207" s="71" t="s">
        <v>587</v>
      </c>
      <c r="E207" s="71"/>
      <c r="F207" s="109">
        <f>F208</f>
        <v>16600</v>
      </c>
      <c r="G207" s="109"/>
      <c r="H207" s="108"/>
      <c r="I207" s="108">
        <f t="shared" ref="I207:I275" si="15">F207+H207</f>
        <v>16600</v>
      </c>
    </row>
    <row r="208" spans="1:9" ht="33.75" customHeight="1">
      <c r="A208" s="25" t="s">
        <v>578</v>
      </c>
      <c r="B208" s="154">
        <v>464</v>
      </c>
      <c r="C208" s="126" t="s">
        <v>579</v>
      </c>
      <c r="D208" s="71" t="s">
        <v>580</v>
      </c>
      <c r="E208" s="71"/>
      <c r="F208" s="109">
        <f>F209+F210</f>
        <v>16600</v>
      </c>
      <c r="G208" s="109"/>
      <c r="H208" s="108"/>
      <c r="I208" s="108">
        <f t="shared" si="15"/>
        <v>16600</v>
      </c>
    </row>
    <row r="209" spans="1:9" ht="41.25" customHeight="1">
      <c r="A209" s="20" t="s">
        <v>687</v>
      </c>
      <c r="B209" s="154">
        <v>464</v>
      </c>
      <c r="C209" s="126" t="s">
        <v>579</v>
      </c>
      <c r="D209" s="71" t="s">
        <v>580</v>
      </c>
      <c r="E209" s="71" t="s">
        <v>191</v>
      </c>
      <c r="F209" s="109">
        <v>1600</v>
      </c>
      <c r="G209" s="109"/>
      <c r="H209" s="108"/>
      <c r="I209" s="108">
        <f t="shared" si="15"/>
        <v>1600</v>
      </c>
    </row>
    <row r="210" spans="1:9" ht="26.25" customHeight="1" thickBot="1">
      <c r="A210" s="20" t="s">
        <v>650</v>
      </c>
      <c r="B210" s="154">
        <v>464</v>
      </c>
      <c r="C210" s="126" t="s">
        <v>579</v>
      </c>
      <c r="D210" s="71" t="s">
        <v>580</v>
      </c>
      <c r="E210" s="71" t="s">
        <v>191</v>
      </c>
      <c r="F210" s="109">
        <v>15000</v>
      </c>
      <c r="G210" s="109"/>
      <c r="H210" s="108"/>
      <c r="I210" s="108">
        <f t="shared" si="15"/>
        <v>15000</v>
      </c>
    </row>
    <row r="211" spans="1:9" ht="32.25" customHeight="1" thickBot="1">
      <c r="A211" s="183" t="s">
        <v>754</v>
      </c>
      <c r="B211" s="152">
        <v>464</v>
      </c>
      <c r="C211" s="91" t="s">
        <v>751</v>
      </c>
      <c r="D211" s="71"/>
      <c r="E211" s="71"/>
      <c r="F211" s="110">
        <f>F212</f>
        <v>50000</v>
      </c>
      <c r="G211" s="110">
        <f>G212+G215</f>
        <v>26689.599999999999</v>
      </c>
      <c r="H211" s="110">
        <f>H212+H215</f>
        <v>10000</v>
      </c>
      <c r="I211" s="107">
        <f>F211+H211+G211</f>
        <v>86689.600000000006</v>
      </c>
    </row>
    <row r="212" spans="1:9" ht="26.25" customHeight="1">
      <c r="A212" s="25" t="s">
        <v>775</v>
      </c>
      <c r="B212" s="152">
        <v>464</v>
      </c>
      <c r="C212" s="91" t="s">
        <v>751</v>
      </c>
      <c r="D212" s="69" t="s">
        <v>742</v>
      </c>
      <c r="E212" s="69"/>
      <c r="F212" s="110">
        <f>F213</f>
        <v>50000</v>
      </c>
      <c r="G212" s="110">
        <f>G213</f>
        <v>25000</v>
      </c>
      <c r="H212" s="107">
        <f>H213+H214</f>
        <v>10000</v>
      </c>
      <c r="I212" s="107">
        <f t="shared" ref="I212:I216" si="16">F212+H212+G212</f>
        <v>85000</v>
      </c>
    </row>
    <row r="213" spans="1:9" ht="46.5" customHeight="1">
      <c r="A213" s="20" t="s">
        <v>753</v>
      </c>
      <c r="B213" s="154">
        <v>464</v>
      </c>
      <c r="C213" s="126" t="s">
        <v>751</v>
      </c>
      <c r="D213" s="71" t="s">
        <v>752</v>
      </c>
      <c r="E213" s="71" t="s">
        <v>191</v>
      </c>
      <c r="F213" s="109">
        <v>50000</v>
      </c>
      <c r="G213" s="109">
        <v>25000</v>
      </c>
      <c r="H213" s="108"/>
      <c r="I213" s="108">
        <f t="shared" si="16"/>
        <v>75000</v>
      </c>
    </row>
    <row r="214" spans="1:9" ht="23.25" customHeight="1">
      <c r="A214" s="20" t="s">
        <v>773</v>
      </c>
      <c r="B214" s="154">
        <v>464</v>
      </c>
      <c r="C214" s="126" t="s">
        <v>751</v>
      </c>
      <c r="D214" s="71" t="s">
        <v>752</v>
      </c>
      <c r="E214" s="71" t="s">
        <v>191</v>
      </c>
      <c r="F214" s="109"/>
      <c r="G214" s="109"/>
      <c r="H214" s="108">
        <v>10000</v>
      </c>
      <c r="I214" s="108">
        <f t="shared" si="16"/>
        <v>10000</v>
      </c>
    </row>
    <row r="215" spans="1:9" ht="26.25" customHeight="1">
      <c r="A215" s="20" t="s">
        <v>783</v>
      </c>
      <c r="B215" s="154">
        <v>464</v>
      </c>
      <c r="C215" s="126" t="s">
        <v>751</v>
      </c>
      <c r="D215" s="71" t="s">
        <v>782</v>
      </c>
      <c r="E215" s="71"/>
      <c r="F215" s="109"/>
      <c r="G215" s="109">
        <v>1689.6</v>
      </c>
      <c r="H215" s="108"/>
      <c r="I215" s="108">
        <f t="shared" si="16"/>
        <v>1689.6</v>
      </c>
    </row>
    <row r="216" spans="1:9" ht="26.25" customHeight="1">
      <c r="A216" s="20" t="s">
        <v>192</v>
      </c>
      <c r="B216" s="154">
        <v>464</v>
      </c>
      <c r="C216" s="126" t="s">
        <v>751</v>
      </c>
      <c r="D216" s="71" t="s">
        <v>782</v>
      </c>
      <c r="E216" s="71" t="s">
        <v>191</v>
      </c>
      <c r="F216" s="109"/>
      <c r="G216" s="109">
        <v>1689.6</v>
      </c>
      <c r="H216" s="108"/>
      <c r="I216" s="108">
        <f t="shared" si="16"/>
        <v>1689.6</v>
      </c>
    </row>
    <row r="217" spans="1:9" ht="30.75" customHeight="1">
      <c r="A217" s="41" t="s">
        <v>328</v>
      </c>
      <c r="B217" s="98">
        <v>466</v>
      </c>
      <c r="C217" s="70"/>
      <c r="D217" s="71"/>
      <c r="E217" s="71"/>
      <c r="F217" s="99">
        <f>F218+F231+F250+F256+F265+F272+F227+F261</f>
        <v>74125.299999999988</v>
      </c>
      <c r="G217" s="99">
        <f>G218+G231+G250+G256+G265+G272+G227+G261</f>
        <v>-106.3</v>
      </c>
      <c r="H217" s="99">
        <f>H218+H231+H250+H256+H265+H272+H227+H261</f>
        <v>10818</v>
      </c>
      <c r="I217" s="107">
        <f>F217+H217+G217</f>
        <v>84836.999999999985</v>
      </c>
    </row>
    <row r="218" spans="1:9" ht="19.5" customHeight="1">
      <c r="A218" s="25" t="s">
        <v>115</v>
      </c>
      <c r="B218" s="98">
        <v>466</v>
      </c>
      <c r="C218" s="68" t="s">
        <v>116</v>
      </c>
      <c r="D218" s="69"/>
      <c r="E218" s="69"/>
      <c r="F218" s="99">
        <f>SUM(F219)</f>
        <v>42559.6</v>
      </c>
      <c r="G218" s="99"/>
      <c r="H218" s="107">
        <f>H219</f>
        <v>1258</v>
      </c>
      <c r="I218" s="107">
        <f t="shared" si="15"/>
        <v>43817.599999999999</v>
      </c>
    </row>
    <row r="219" spans="1:9" ht="33" customHeight="1">
      <c r="A219" s="25" t="s">
        <v>673</v>
      </c>
      <c r="B219" s="98">
        <v>466</v>
      </c>
      <c r="C219" s="68" t="s">
        <v>116</v>
      </c>
      <c r="D219" s="69" t="s">
        <v>262</v>
      </c>
      <c r="E219" s="69"/>
      <c r="F219" s="99">
        <f>SUM(F220,F225)</f>
        <v>42559.6</v>
      </c>
      <c r="G219" s="99"/>
      <c r="H219" s="107">
        <f>H220</f>
        <v>1258</v>
      </c>
      <c r="I219" s="107">
        <f t="shared" si="15"/>
        <v>43817.599999999999</v>
      </c>
    </row>
    <row r="220" spans="1:9" ht="33.75" customHeight="1">
      <c r="A220" s="47" t="s">
        <v>521</v>
      </c>
      <c r="B220" s="145">
        <v>466</v>
      </c>
      <c r="C220" s="70" t="s">
        <v>116</v>
      </c>
      <c r="D220" s="71" t="s">
        <v>396</v>
      </c>
      <c r="E220" s="69"/>
      <c r="F220" s="99">
        <f>SUM(F221,F223)</f>
        <v>21180</v>
      </c>
      <c r="G220" s="99"/>
      <c r="H220" s="108">
        <f>H221</f>
        <v>1258</v>
      </c>
      <c r="I220" s="108">
        <f t="shared" si="15"/>
        <v>22438</v>
      </c>
    </row>
    <row r="221" spans="1:9" ht="38.25" customHeight="1">
      <c r="A221" s="50" t="s">
        <v>395</v>
      </c>
      <c r="B221" s="145">
        <v>466</v>
      </c>
      <c r="C221" s="70" t="s">
        <v>116</v>
      </c>
      <c r="D221" s="71" t="s">
        <v>397</v>
      </c>
      <c r="E221" s="71"/>
      <c r="F221" s="72">
        <f>SUM(F222)</f>
        <v>20054</v>
      </c>
      <c r="G221" s="72"/>
      <c r="H221" s="108">
        <f>H222</f>
        <v>1258</v>
      </c>
      <c r="I221" s="108">
        <f t="shared" si="15"/>
        <v>21312</v>
      </c>
    </row>
    <row r="222" spans="1:9" ht="41.25" customHeight="1">
      <c r="A222" s="20" t="s">
        <v>192</v>
      </c>
      <c r="B222" s="145">
        <v>466</v>
      </c>
      <c r="C222" s="70" t="s">
        <v>116</v>
      </c>
      <c r="D222" s="71" t="s">
        <v>397</v>
      </c>
      <c r="E222" s="71" t="s">
        <v>191</v>
      </c>
      <c r="F222" s="72">
        <v>20054</v>
      </c>
      <c r="G222" s="72"/>
      <c r="H222" s="108">
        <v>1258</v>
      </c>
      <c r="I222" s="108">
        <f t="shared" si="15"/>
        <v>21312</v>
      </c>
    </row>
    <row r="223" spans="1:9" ht="27.75" customHeight="1">
      <c r="A223" s="20" t="s">
        <v>15</v>
      </c>
      <c r="B223" s="145">
        <v>466</v>
      </c>
      <c r="C223" s="70" t="s">
        <v>116</v>
      </c>
      <c r="D223" s="71" t="s">
        <v>446</v>
      </c>
      <c r="E223" s="71"/>
      <c r="F223" s="72">
        <f>F224</f>
        <v>1126</v>
      </c>
      <c r="G223" s="72"/>
      <c r="H223" s="108"/>
      <c r="I223" s="108">
        <f t="shared" si="15"/>
        <v>1126</v>
      </c>
    </row>
    <row r="224" spans="1:9" ht="34.5" customHeight="1">
      <c r="A224" s="20" t="s">
        <v>192</v>
      </c>
      <c r="B224" s="145">
        <v>466</v>
      </c>
      <c r="C224" s="70" t="s">
        <v>116</v>
      </c>
      <c r="D224" s="71" t="s">
        <v>446</v>
      </c>
      <c r="E224" s="71" t="s">
        <v>191</v>
      </c>
      <c r="F224" s="72">
        <v>1126</v>
      </c>
      <c r="G224" s="72"/>
      <c r="H224" s="108"/>
      <c r="I224" s="108">
        <f t="shared" si="15"/>
        <v>1126</v>
      </c>
    </row>
    <row r="225" spans="1:9" ht="42.75" customHeight="1">
      <c r="A225" s="20" t="s">
        <v>583</v>
      </c>
      <c r="B225" s="145">
        <v>466</v>
      </c>
      <c r="C225" s="70" t="s">
        <v>116</v>
      </c>
      <c r="D225" s="71" t="s">
        <v>584</v>
      </c>
      <c r="E225" s="71"/>
      <c r="F225" s="72">
        <f>F226</f>
        <v>21379.599999999999</v>
      </c>
      <c r="G225" s="72"/>
      <c r="H225" s="108"/>
      <c r="I225" s="108">
        <f t="shared" si="15"/>
        <v>21379.599999999999</v>
      </c>
    </row>
    <row r="226" spans="1:9" ht="35.25" customHeight="1">
      <c r="A226" s="20" t="s">
        <v>192</v>
      </c>
      <c r="B226" s="145">
        <v>466</v>
      </c>
      <c r="C226" s="70" t="s">
        <v>116</v>
      </c>
      <c r="D226" s="71" t="s">
        <v>584</v>
      </c>
      <c r="E226" s="71" t="s">
        <v>191</v>
      </c>
      <c r="F226" s="72">
        <v>21379.599999999999</v>
      </c>
      <c r="G226" s="72"/>
      <c r="H226" s="108"/>
      <c r="I226" s="108">
        <f t="shared" si="15"/>
        <v>21379.599999999999</v>
      </c>
    </row>
    <row r="227" spans="1:9" ht="42" customHeight="1">
      <c r="A227" s="48" t="s">
        <v>682</v>
      </c>
      <c r="B227" s="98">
        <v>466</v>
      </c>
      <c r="C227" s="68" t="s">
        <v>308</v>
      </c>
      <c r="D227" s="69" t="s">
        <v>260</v>
      </c>
      <c r="E227" s="71"/>
      <c r="F227" s="99">
        <f t="shared" ref="F227:F229" si="17">F228</f>
        <v>1000</v>
      </c>
      <c r="G227" s="99"/>
      <c r="H227" s="107">
        <f>H228</f>
        <v>3160</v>
      </c>
      <c r="I227" s="107">
        <f t="shared" si="15"/>
        <v>4160</v>
      </c>
    </row>
    <row r="228" spans="1:9" ht="33" customHeight="1">
      <c r="A228" s="25" t="s">
        <v>381</v>
      </c>
      <c r="B228" s="98">
        <v>466</v>
      </c>
      <c r="C228" s="68" t="s">
        <v>308</v>
      </c>
      <c r="D228" s="69" t="s">
        <v>684</v>
      </c>
      <c r="E228" s="69"/>
      <c r="F228" s="99">
        <f t="shared" si="17"/>
        <v>1000</v>
      </c>
      <c r="G228" s="99"/>
      <c r="H228" s="107">
        <f>H229</f>
        <v>3160</v>
      </c>
      <c r="I228" s="107">
        <f t="shared" si="15"/>
        <v>4160</v>
      </c>
    </row>
    <row r="229" spans="1:9" ht="24.75" customHeight="1">
      <c r="A229" s="27" t="s">
        <v>683</v>
      </c>
      <c r="B229" s="145">
        <v>466</v>
      </c>
      <c r="C229" s="70" t="s">
        <v>308</v>
      </c>
      <c r="D229" s="71" t="s">
        <v>685</v>
      </c>
      <c r="E229" s="71"/>
      <c r="F229" s="72">
        <f t="shared" si="17"/>
        <v>1000</v>
      </c>
      <c r="G229" s="72"/>
      <c r="H229" s="108">
        <f>H230</f>
        <v>3160</v>
      </c>
      <c r="I229" s="108">
        <f t="shared" si="15"/>
        <v>4160</v>
      </c>
    </row>
    <row r="230" spans="1:9" ht="29.25" customHeight="1">
      <c r="A230" s="27" t="s">
        <v>192</v>
      </c>
      <c r="B230" s="145">
        <v>466</v>
      </c>
      <c r="C230" s="70" t="s">
        <v>308</v>
      </c>
      <c r="D230" s="71" t="s">
        <v>685</v>
      </c>
      <c r="E230" s="71" t="s">
        <v>191</v>
      </c>
      <c r="F230" s="72">
        <v>1000</v>
      </c>
      <c r="G230" s="72"/>
      <c r="H230" s="108">
        <f>2160+1000</f>
        <v>3160</v>
      </c>
      <c r="I230" s="108">
        <f t="shared" si="15"/>
        <v>4160</v>
      </c>
    </row>
    <row r="231" spans="1:9" ht="22.5" customHeight="1">
      <c r="A231" s="25" t="s">
        <v>630</v>
      </c>
      <c r="B231" s="145">
        <v>466</v>
      </c>
      <c r="C231" s="68" t="s">
        <v>332</v>
      </c>
      <c r="D231" s="71"/>
      <c r="E231" s="71"/>
      <c r="F231" s="99">
        <f>F232+F240</f>
        <v>22306.3</v>
      </c>
      <c r="G231" s="99">
        <f>G232+G240</f>
        <v>-106.3</v>
      </c>
      <c r="H231" s="99">
        <f>H232+H240</f>
        <v>2000</v>
      </c>
      <c r="I231" s="107">
        <f>F231+H231+G231</f>
        <v>24200</v>
      </c>
    </row>
    <row r="232" spans="1:9" ht="19.5" hidden="1" customHeight="1">
      <c r="A232" s="25" t="s">
        <v>64</v>
      </c>
      <c r="B232" s="145">
        <v>466</v>
      </c>
      <c r="C232" s="69" t="s">
        <v>63</v>
      </c>
      <c r="D232" s="71"/>
      <c r="E232" s="71"/>
      <c r="F232" s="99">
        <f>F233+F236</f>
        <v>14700</v>
      </c>
      <c r="G232" s="99"/>
      <c r="H232" s="99">
        <f>H233+H236</f>
        <v>0</v>
      </c>
      <c r="I232" s="107">
        <f t="shared" si="15"/>
        <v>14700</v>
      </c>
    </row>
    <row r="233" spans="1:9" ht="54" hidden="1" customHeight="1">
      <c r="A233" s="59" t="s">
        <v>679</v>
      </c>
      <c r="B233" s="154">
        <v>466</v>
      </c>
      <c r="C233" s="77" t="s">
        <v>63</v>
      </c>
      <c r="D233" s="71" t="s">
        <v>264</v>
      </c>
      <c r="E233" s="71"/>
      <c r="F233" s="99">
        <f>F234</f>
        <v>10000</v>
      </c>
      <c r="G233" s="99"/>
      <c r="H233" s="108"/>
      <c r="I233" s="108">
        <f t="shared" si="15"/>
        <v>10000</v>
      </c>
    </row>
    <row r="234" spans="1:9" ht="34.5" hidden="1" customHeight="1">
      <c r="A234" s="27" t="s">
        <v>734</v>
      </c>
      <c r="B234" s="154">
        <v>466</v>
      </c>
      <c r="C234" s="77" t="s">
        <v>63</v>
      </c>
      <c r="D234" s="71" t="s">
        <v>406</v>
      </c>
      <c r="E234" s="71"/>
      <c r="F234" s="72">
        <f>F235</f>
        <v>10000</v>
      </c>
      <c r="G234" s="72"/>
      <c r="H234" s="108"/>
      <c r="I234" s="108">
        <f t="shared" si="15"/>
        <v>10000</v>
      </c>
    </row>
    <row r="235" spans="1:9" ht="42" hidden="1" customHeight="1">
      <c r="A235" s="20" t="s">
        <v>192</v>
      </c>
      <c r="B235" s="154">
        <v>466</v>
      </c>
      <c r="C235" s="77" t="s">
        <v>63</v>
      </c>
      <c r="D235" s="71" t="s">
        <v>406</v>
      </c>
      <c r="E235" s="71" t="s">
        <v>191</v>
      </c>
      <c r="F235" s="72">
        <v>10000</v>
      </c>
      <c r="G235" s="72"/>
      <c r="H235" s="108"/>
      <c r="I235" s="108">
        <f t="shared" si="15"/>
        <v>10000</v>
      </c>
    </row>
    <row r="236" spans="1:9" ht="54.75" hidden="1" customHeight="1">
      <c r="A236" s="25" t="s">
        <v>483</v>
      </c>
      <c r="B236" s="145">
        <v>466</v>
      </c>
      <c r="C236" s="69" t="s">
        <v>63</v>
      </c>
      <c r="D236" s="69" t="s">
        <v>484</v>
      </c>
      <c r="E236" s="71"/>
      <c r="F236" s="99">
        <f t="shared" ref="F236:F238" si="18">SUM(F237)</f>
        <v>4700</v>
      </c>
      <c r="G236" s="99"/>
      <c r="H236" s="108"/>
      <c r="I236" s="107">
        <f t="shared" si="15"/>
        <v>4700</v>
      </c>
    </row>
    <row r="237" spans="1:9" ht="31.5" hidden="1" customHeight="1">
      <c r="A237" s="20" t="s">
        <v>485</v>
      </c>
      <c r="B237" s="145">
        <v>466</v>
      </c>
      <c r="C237" s="71" t="s">
        <v>63</v>
      </c>
      <c r="D237" s="71" t="s">
        <v>486</v>
      </c>
      <c r="E237" s="71"/>
      <c r="F237" s="72">
        <f t="shared" si="18"/>
        <v>4700</v>
      </c>
      <c r="G237" s="72"/>
      <c r="H237" s="108"/>
      <c r="I237" s="108">
        <f t="shared" si="15"/>
        <v>4700</v>
      </c>
    </row>
    <row r="238" spans="1:9" ht="18" hidden="1" customHeight="1">
      <c r="A238" s="49" t="s">
        <v>487</v>
      </c>
      <c r="B238" s="145">
        <v>466</v>
      </c>
      <c r="C238" s="71" t="s">
        <v>63</v>
      </c>
      <c r="D238" s="71" t="s">
        <v>488</v>
      </c>
      <c r="E238" s="71"/>
      <c r="F238" s="72">
        <f t="shared" si="18"/>
        <v>4700</v>
      </c>
      <c r="G238" s="72"/>
      <c r="H238" s="108"/>
      <c r="I238" s="108">
        <f t="shared" si="15"/>
        <v>4700</v>
      </c>
    </row>
    <row r="239" spans="1:9" ht="31.5" hidden="1" customHeight="1">
      <c r="A239" s="20" t="s">
        <v>546</v>
      </c>
      <c r="B239" s="145">
        <v>466</v>
      </c>
      <c r="C239" s="71" t="s">
        <v>63</v>
      </c>
      <c r="D239" s="71" t="s">
        <v>488</v>
      </c>
      <c r="E239" s="71" t="s">
        <v>581</v>
      </c>
      <c r="F239" s="72">
        <v>4700</v>
      </c>
      <c r="G239" s="72"/>
      <c r="H239" s="108"/>
      <c r="I239" s="108">
        <f t="shared" si="15"/>
        <v>4700</v>
      </c>
    </row>
    <row r="240" spans="1:9" ht="27" customHeight="1">
      <c r="A240" s="25" t="s">
        <v>589</v>
      </c>
      <c r="B240" s="98">
        <v>466</v>
      </c>
      <c r="C240" s="91" t="s">
        <v>579</v>
      </c>
      <c r="D240" s="69"/>
      <c r="E240" s="69"/>
      <c r="F240" s="99">
        <f>F241+F245</f>
        <v>7606.3</v>
      </c>
      <c r="G240" s="99">
        <f>G241+G245</f>
        <v>-106.3</v>
      </c>
      <c r="H240" s="107">
        <f>H241</f>
        <v>2000</v>
      </c>
      <c r="I240" s="107">
        <f>F240+H240+G240</f>
        <v>9500</v>
      </c>
    </row>
    <row r="241" spans="1:9" ht="40.5" customHeight="1">
      <c r="A241" s="59" t="s">
        <v>679</v>
      </c>
      <c r="B241" s="145">
        <v>466</v>
      </c>
      <c r="C241" s="91" t="s">
        <v>579</v>
      </c>
      <c r="D241" s="69" t="s">
        <v>264</v>
      </c>
      <c r="E241" s="69"/>
      <c r="F241" s="99">
        <f>F242</f>
        <v>3500</v>
      </c>
      <c r="G241" s="99"/>
      <c r="H241" s="107">
        <f>H242</f>
        <v>2000</v>
      </c>
      <c r="I241" s="107">
        <f t="shared" si="15"/>
        <v>5500</v>
      </c>
    </row>
    <row r="242" spans="1:9" ht="32.25" customHeight="1">
      <c r="A242" s="27" t="s">
        <v>209</v>
      </c>
      <c r="B242" s="145">
        <v>466</v>
      </c>
      <c r="C242" s="126" t="s">
        <v>579</v>
      </c>
      <c r="D242" s="71" t="s">
        <v>504</v>
      </c>
      <c r="E242" s="71"/>
      <c r="F242" s="72">
        <f>F243+F244</f>
        <v>3500</v>
      </c>
      <c r="G242" s="72"/>
      <c r="H242" s="72">
        <f>H243+H244</f>
        <v>2000</v>
      </c>
      <c r="I242" s="108">
        <f t="shared" si="15"/>
        <v>5500</v>
      </c>
    </row>
    <row r="243" spans="1:9" ht="32.25" customHeight="1">
      <c r="A243" s="20" t="s">
        <v>733</v>
      </c>
      <c r="B243" s="145">
        <v>466</v>
      </c>
      <c r="C243" s="126" t="s">
        <v>579</v>
      </c>
      <c r="D243" s="71" t="s">
        <v>504</v>
      </c>
      <c r="E243" s="71" t="s">
        <v>732</v>
      </c>
      <c r="F243" s="72">
        <v>2000</v>
      </c>
      <c r="G243" s="72"/>
      <c r="H243" s="108">
        <v>1000</v>
      </c>
      <c r="I243" s="108">
        <f t="shared" si="15"/>
        <v>3000</v>
      </c>
    </row>
    <row r="244" spans="1:9" ht="32.25" customHeight="1">
      <c r="A244" s="20" t="s">
        <v>192</v>
      </c>
      <c r="B244" s="145">
        <v>466</v>
      </c>
      <c r="C244" s="126" t="s">
        <v>579</v>
      </c>
      <c r="D244" s="71" t="s">
        <v>504</v>
      </c>
      <c r="E244" s="71" t="s">
        <v>544</v>
      </c>
      <c r="F244" s="72">
        <v>1500</v>
      </c>
      <c r="G244" s="72"/>
      <c r="H244" s="108">
        <v>1000</v>
      </c>
      <c r="I244" s="108">
        <f t="shared" si="15"/>
        <v>2500</v>
      </c>
    </row>
    <row r="245" spans="1:9" ht="36" customHeight="1">
      <c r="A245" s="25" t="s">
        <v>681</v>
      </c>
      <c r="B245" s="98">
        <v>466</v>
      </c>
      <c r="C245" s="91" t="s">
        <v>579</v>
      </c>
      <c r="D245" s="69" t="s">
        <v>657</v>
      </c>
      <c r="E245" s="69"/>
      <c r="F245" s="99">
        <f>F248+F249</f>
        <v>4106.3</v>
      </c>
      <c r="G245" s="99">
        <f>G248+G249</f>
        <v>-106.3</v>
      </c>
      <c r="H245" s="108"/>
      <c r="I245" s="107">
        <f>F245+H245+G245</f>
        <v>4000</v>
      </c>
    </row>
    <row r="246" spans="1:9" ht="27.75" customHeight="1">
      <c r="A246" s="25" t="s">
        <v>655</v>
      </c>
      <c r="B246" s="98">
        <v>466</v>
      </c>
      <c r="C246" s="69" t="s">
        <v>588</v>
      </c>
      <c r="D246" s="69" t="s">
        <v>654</v>
      </c>
      <c r="E246" s="69"/>
      <c r="F246" s="99">
        <f>F247</f>
        <v>4106.3</v>
      </c>
      <c r="G246" s="99">
        <f>G247</f>
        <v>-106.3</v>
      </c>
      <c r="H246" s="108"/>
      <c r="I246" s="107">
        <f t="shared" ref="I246:I249" si="19">F246+H246+G246</f>
        <v>4000</v>
      </c>
    </row>
    <row r="247" spans="1:9" ht="29.25" customHeight="1">
      <c r="A247" s="20" t="s">
        <v>656</v>
      </c>
      <c r="B247" s="145">
        <v>466</v>
      </c>
      <c r="C247" s="126" t="s">
        <v>579</v>
      </c>
      <c r="D247" s="71" t="s">
        <v>653</v>
      </c>
      <c r="E247" s="71"/>
      <c r="F247" s="72">
        <f>F248+F249</f>
        <v>4106.3</v>
      </c>
      <c r="G247" s="72">
        <f>G248+G249</f>
        <v>-106.3</v>
      </c>
      <c r="H247" s="108"/>
      <c r="I247" s="107">
        <f t="shared" si="19"/>
        <v>4000</v>
      </c>
    </row>
    <row r="248" spans="1:9" ht="29.25" customHeight="1">
      <c r="A248" s="20" t="s">
        <v>649</v>
      </c>
      <c r="B248" s="145">
        <v>466</v>
      </c>
      <c r="C248" s="126" t="s">
        <v>579</v>
      </c>
      <c r="D248" s="71" t="s">
        <v>631</v>
      </c>
      <c r="E248" s="71" t="s">
        <v>544</v>
      </c>
      <c r="F248" s="72">
        <v>106.3</v>
      </c>
      <c r="G248" s="72">
        <v>-106.3</v>
      </c>
      <c r="H248" s="108"/>
      <c r="I248" s="107">
        <f t="shared" si="19"/>
        <v>0</v>
      </c>
    </row>
    <row r="249" spans="1:9" ht="20.25" customHeight="1">
      <c r="A249" s="20" t="s">
        <v>648</v>
      </c>
      <c r="B249" s="145">
        <v>466</v>
      </c>
      <c r="C249" s="126" t="s">
        <v>579</v>
      </c>
      <c r="D249" s="71" t="s">
        <v>632</v>
      </c>
      <c r="E249" s="71" t="s">
        <v>544</v>
      </c>
      <c r="F249" s="72">
        <v>4000</v>
      </c>
      <c r="G249" s="72"/>
      <c r="H249" s="108"/>
      <c r="I249" s="107">
        <f t="shared" si="19"/>
        <v>4000</v>
      </c>
    </row>
    <row r="250" spans="1:9" ht="23.25" customHeight="1">
      <c r="A250" s="42" t="s">
        <v>291</v>
      </c>
      <c r="B250" s="98">
        <v>466</v>
      </c>
      <c r="C250" s="91"/>
      <c r="D250" s="69"/>
      <c r="E250" s="69"/>
      <c r="F250" s="99">
        <f>F252</f>
        <v>1000</v>
      </c>
      <c r="G250" s="99"/>
      <c r="H250" s="107">
        <f>H251</f>
        <v>2100</v>
      </c>
      <c r="I250" s="107">
        <f t="shared" si="15"/>
        <v>3100</v>
      </c>
    </row>
    <row r="251" spans="1:9" ht="57.75" customHeight="1">
      <c r="A251" s="59" t="s">
        <v>679</v>
      </c>
      <c r="B251" s="145">
        <v>466</v>
      </c>
      <c r="C251" s="91" t="s">
        <v>613</v>
      </c>
      <c r="D251" s="69" t="s">
        <v>264</v>
      </c>
      <c r="E251" s="69"/>
      <c r="F251" s="99">
        <f>F252</f>
        <v>1000</v>
      </c>
      <c r="G251" s="99"/>
      <c r="H251" s="107">
        <f>H252+H254</f>
        <v>2100</v>
      </c>
      <c r="I251" s="107">
        <f t="shared" si="15"/>
        <v>3100</v>
      </c>
    </row>
    <row r="252" spans="1:9" ht="33.75" customHeight="1">
      <c r="A252" s="27" t="s">
        <v>209</v>
      </c>
      <c r="B252" s="145">
        <v>466</v>
      </c>
      <c r="C252" s="126" t="s">
        <v>613</v>
      </c>
      <c r="D252" s="71" t="s">
        <v>504</v>
      </c>
      <c r="E252" s="71"/>
      <c r="F252" s="72">
        <f>F253</f>
        <v>1000</v>
      </c>
      <c r="G252" s="72"/>
      <c r="H252" s="108">
        <f>H253</f>
        <v>1100</v>
      </c>
      <c r="I252" s="108">
        <f t="shared" si="15"/>
        <v>2100</v>
      </c>
    </row>
    <row r="253" spans="1:9" ht="36" customHeight="1">
      <c r="A253" s="27" t="s">
        <v>192</v>
      </c>
      <c r="B253" s="145">
        <v>466</v>
      </c>
      <c r="C253" s="126" t="s">
        <v>613</v>
      </c>
      <c r="D253" s="71" t="s">
        <v>504</v>
      </c>
      <c r="E253" s="71" t="s">
        <v>191</v>
      </c>
      <c r="F253" s="72">
        <v>1000</v>
      </c>
      <c r="G253" s="72"/>
      <c r="H253" s="108">
        <v>1100</v>
      </c>
      <c r="I253" s="108">
        <f t="shared" si="15"/>
        <v>2100</v>
      </c>
    </row>
    <row r="254" spans="1:9" ht="36" customHeight="1">
      <c r="A254" s="27" t="s">
        <v>209</v>
      </c>
      <c r="B254" s="145">
        <v>466</v>
      </c>
      <c r="C254" s="126" t="s">
        <v>784</v>
      </c>
      <c r="D254" s="71" t="s">
        <v>504</v>
      </c>
      <c r="E254" s="71"/>
      <c r="F254" s="72"/>
      <c r="G254" s="72"/>
      <c r="H254" s="108">
        <f>H255</f>
        <v>1000</v>
      </c>
      <c r="I254" s="108">
        <f t="shared" si="15"/>
        <v>1000</v>
      </c>
    </row>
    <row r="255" spans="1:9" ht="36" customHeight="1">
      <c r="A255" s="27" t="s">
        <v>192</v>
      </c>
      <c r="B255" s="145">
        <v>466</v>
      </c>
      <c r="C255" s="126" t="s">
        <v>784</v>
      </c>
      <c r="D255" s="71" t="s">
        <v>504</v>
      </c>
      <c r="E255" s="71" t="s">
        <v>191</v>
      </c>
      <c r="F255" s="72"/>
      <c r="G255" s="72"/>
      <c r="H255" s="108">
        <v>1000</v>
      </c>
      <c r="I255" s="108">
        <f t="shared" si="15"/>
        <v>1000</v>
      </c>
    </row>
    <row r="256" spans="1:9" ht="27" customHeight="1">
      <c r="A256" s="25" t="s">
        <v>289</v>
      </c>
      <c r="B256" s="98">
        <v>466</v>
      </c>
      <c r="C256" s="68" t="s">
        <v>102</v>
      </c>
      <c r="D256" s="69"/>
      <c r="E256" s="69"/>
      <c r="F256" s="99">
        <f>F258</f>
        <v>1500</v>
      </c>
      <c r="G256" s="99"/>
      <c r="H256" s="107">
        <f>H257</f>
        <v>600</v>
      </c>
      <c r="I256" s="107">
        <f t="shared" si="15"/>
        <v>2100</v>
      </c>
    </row>
    <row r="257" spans="1:9" ht="56.25" customHeight="1">
      <c r="A257" s="59" t="s">
        <v>679</v>
      </c>
      <c r="B257" s="145">
        <v>466</v>
      </c>
      <c r="C257" s="70" t="s">
        <v>102</v>
      </c>
      <c r="D257" s="71" t="s">
        <v>264</v>
      </c>
      <c r="E257" s="69"/>
      <c r="F257" s="99">
        <f>F258</f>
        <v>1500</v>
      </c>
      <c r="G257" s="99"/>
      <c r="H257" s="107">
        <f>H258</f>
        <v>600</v>
      </c>
      <c r="I257" s="107">
        <f t="shared" si="15"/>
        <v>2100</v>
      </c>
    </row>
    <row r="258" spans="1:9" ht="36.75" customHeight="1">
      <c r="A258" s="27" t="s">
        <v>209</v>
      </c>
      <c r="B258" s="145">
        <v>466</v>
      </c>
      <c r="C258" s="70" t="s">
        <v>102</v>
      </c>
      <c r="D258" s="71" t="s">
        <v>504</v>
      </c>
      <c r="E258" s="71"/>
      <c r="F258" s="72">
        <f>F259</f>
        <v>1500</v>
      </c>
      <c r="G258" s="72"/>
      <c r="H258" s="108">
        <f>H260</f>
        <v>600</v>
      </c>
      <c r="I258" s="108">
        <f t="shared" si="15"/>
        <v>2100</v>
      </c>
    </row>
    <row r="259" spans="1:9" ht="35.25" customHeight="1">
      <c r="A259" s="27" t="s">
        <v>192</v>
      </c>
      <c r="B259" s="145">
        <v>466</v>
      </c>
      <c r="C259" s="70" t="s">
        <v>102</v>
      </c>
      <c r="D259" s="71" t="s">
        <v>504</v>
      </c>
      <c r="E259" s="71" t="s">
        <v>191</v>
      </c>
      <c r="F259" s="72">
        <v>1500</v>
      </c>
      <c r="G259" s="72"/>
      <c r="H259" s="108"/>
      <c r="I259" s="108">
        <f t="shared" si="15"/>
        <v>1500</v>
      </c>
    </row>
    <row r="260" spans="1:9" ht="35.25" customHeight="1">
      <c r="A260" s="27" t="s">
        <v>192</v>
      </c>
      <c r="B260" s="145">
        <v>466</v>
      </c>
      <c r="C260" s="70" t="s">
        <v>102</v>
      </c>
      <c r="D260" s="71" t="s">
        <v>504</v>
      </c>
      <c r="E260" s="71" t="s">
        <v>779</v>
      </c>
      <c r="F260" s="72"/>
      <c r="G260" s="72"/>
      <c r="H260" s="108">
        <v>600</v>
      </c>
      <c r="I260" s="108">
        <f t="shared" si="15"/>
        <v>600</v>
      </c>
    </row>
    <row r="261" spans="1:9" ht="42" customHeight="1">
      <c r="A261" s="42" t="s">
        <v>7</v>
      </c>
      <c r="B261" s="98">
        <v>466</v>
      </c>
      <c r="C261" s="69" t="s">
        <v>103</v>
      </c>
      <c r="D261" s="69" t="s">
        <v>354</v>
      </c>
      <c r="E261" s="71"/>
      <c r="F261" s="99">
        <f>F262</f>
        <v>1259.4000000000001</v>
      </c>
      <c r="G261" s="99"/>
      <c r="H261" s="108"/>
      <c r="I261" s="107">
        <f t="shared" si="15"/>
        <v>1259.4000000000001</v>
      </c>
    </row>
    <row r="262" spans="1:9" ht="44.25" customHeight="1">
      <c r="A262" s="27" t="s">
        <v>696</v>
      </c>
      <c r="B262" s="145">
        <v>466</v>
      </c>
      <c r="C262" s="71" t="s">
        <v>103</v>
      </c>
      <c r="D262" s="71" t="s">
        <v>609</v>
      </c>
      <c r="E262" s="71"/>
      <c r="F262" s="72">
        <f>F263+F264</f>
        <v>1259.4000000000001</v>
      </c>
      <c r="G262" s="72"/>
      <c r="H262" s="108"/>
      <c r="I262" s="108">
        <f t="shared" si="15"/>
        <v>1259.4000000000001</v>
      </c>
    </row>
    <row r="263" spans="1:9" ht="37.5" customHeight="1">
      <c r="A263" s="20" t="s">
        <v>611</v>
      </c>
      <c r="B263" s="145">
        <v>466</v>
      </c>
      <c r="C263" s="71" t="s">
        <v>103</v>
      </c>
      <c r="D263" s="71" t="s">
        <v>608</v>
      </c>
      <c r="E263" s="71" t="s">
        <v>191</v>
      </c>
      <c r="F263" s="72">
        <v>1258.4000000000001</v>
      </c>
      <c r="G263" s="72"/>
      <c r="H263" s="108"/>
      <c r="I263" s="108">
        <f t="shared" si="15"/>
        <v>1258.4000000000001</v>
      </c>
    </row>
    <row r="264" spans="1:9" ht="38.25" customHeight="1">
      <c r="A264" s="20" t="s">
        <v>612</v>
      </c>
      <c r="B264" s="145">
        <v>466</v>
      </c>
      <c r="C264" s="71" t="s">
        <v>103</v>
      </c>
      <c r="D264" s="71" t="s">
        <v>610</v>
      </c>
      <c r="E264" s="71" t="s">
        <v>191</v>
      </c>
      <c r="F264" s="72">
        <v>1</v>
      </c>
      <c r="G264" s="72"/>
      <c r="H264" s="108"/>
      <c r="I264" s="108">
        <f t="shared" si="15"/>
        <v>1</v>
      </c>
    </row>
    <row r="265" spans="1:9" ht="21.75" customHeight="1">
      <c r="A265" s="25" t="s">
        <v>637</v>
      </c>
      <c r="B265" s="98">
        <v>466</v>
      </c>
      <c r="C265" s="69" t="s">
        <v>219</v>
      </c>
      <c r="D265" s="69"/>
      <c r="E265" s="69"/>
      <c r="F265" s="99">
        <f>F266</f>
        <v>3500</v>
      </c>
      <c r="G265" s="99"/>
      <c r="H265" s="107">
        <f>H266</f>
        <v>1700</v>
      </c>
      <c r="I265" s="107">
        <f t="shared" si="15"/>
        <v>5200</v>
      </c>
    </row>
    <row r="266" spans="1:9" ht="36" customHeight="1">
      <c r="A266" s="25" t="s">
        <v>678</v>
      </c>
      <c r="B266" s="155">
        <v>466</v>
      </c>
      <c r="C266" s="68" t="s">
        <v>98</v>
      </c>
      <c r="D266" s="69" t="s">
        <v>358</v>
      </c>
      <c r="E266" s="69"/>
      <c r="F266" s="99">
        <f>F267</f>
        <v>3500</v>
      </c>
      <c r="G266" s="99"/>
      <c r="H266" s="107">
        <f>H267</f>
        <v>1700</v>
      </c>
      <c r="I266" s="107">
        <f t="shared" si="15"/>
        <v>5200</v>
      </c>
    </row>
    <row r="267" spans="1:9" ht="42" customHeight="1">
      <c r="A267" s="20" t="s">
        <v>382</v>
      </c>
      <c r="B267" s="156">
        <v>466</v>
      </c>
      <c r="C267" s="70" t="s">
        <v>98</v>
      </c>
      <c r="D267" s="71" t="s">
        <v>419</v>
      </c>
      <c r="E267" s="71"/>
      <c r="F267" s="72">
        <f>F268+F270</f>
        <v>3500</v>
      </c>
      <c r="G267" s="72"/>
      <c r="H267" s="108">
        <f>H268</f>
        <v>1700</v>
      </c>
      <c r="I267" s="108">
        <f t="shared" si="15"/>
        <v>5200</v>
      </c>
    </row>
    <row r="268" spans="1:9" ht="33.75" customHeight="1">
      <c r="A268" s="20" t="s">
        <v>13</v>
      </c>
      <c r="B268" s="156">
        <v>466</v>
      </c>
      <c r="C268" s="70" t="s">
        <v>98</v>
      </c>
      <c r="D268" s="71" t="s">
        <v>560</v>
      </c>
      <c r="E268" s="69"/>
      <c r="F268" s="72">
        <f>SUM(F269)</f>
        <v>3500</v>
      </c>
      <c r="G268" s="72"/>
      <c r="H268" s="108">
        <f>H269</f>
        <v>1700</v>
      </c>
      <c r="I268" s="108">
        <f t="shared" si="15"/>
        <v>5200</v>
      </c>
    </row>
    <row r="269" spans="1:9" ht="27.75" customHeight="1">
      <c r="A269" s="31" t="s">
        <v>151</v>
      </c>
      <c r="B269" s="156">
        <v>466</v>
      </c>
      <c r="C269" s="70" t="s">
        <v>98</v>
      </c>
      <c r="D269" s="71" t="s">
        <v>560</v>
      </c>
      <c r="E269" s="71" t="s">
        <v>149</v>
      </c>
      <c r="F269" s="72">
        <v>3500</v>
      </c>
      <c r="G269" s="72"/>
      <c r="H269" s="108">
        <v>1700</v>
      </c>
      <c r="I269" s="108">
        <f t="shared" si="15"/>
        <v>5200</v>
      </c>
    </row>
    <row r="270" spans="1:9" ht="30.75" customHeight="1">
      <c r="A270" s="19" t="s">
        <v>548</v>
      </c>
      <c r="B270" s="156">
        <v>466</v>
      </c>
      <c r="C270" s="70" t="s">
        <v>98</v>
      </c>
      <c r="D270" s="71" t="s">
        <v>633</v>
      </c>
      <c r="E270" s="71"/>
      <c r="F270" s="72">
        <f>F271</f>
        <v>0</v>
      </c>
      <c r="G270" s="72"/>
      <c r="H270" s="108"/>
      <c r="I270" s="108">
        <f t="shared" si="15"/>
        <v>0</v>
      </c>
    </row>
    <row r="271" spans="1:9" ht="36" customHeight="1">
      <c r="A271" s="31" t="s">
        <v>151</v>
      </c>
      <c r="B271" s="156">
        <v>466</v>
      </c>
      <c r="C271" s="70" t="s">
        <v>98</v>
      </c>
      <c r="D271" s="71" t="s">
        <v>633</v>
      </c>
      <c r="E271" s="71" t="s">
        <v>149</v>
      </c>
      <c r="F271" s="72">
        <v>0</v>
      </c>
      <c r="G271" s="72"/>
      <c r="H271" s="108"/>
      <c r="I271" s="108">
        <f t="shared" si="15"/>
        <v>0</v>
      </c>
    </row>
    <row r="272" spans="1:9" ht="23.25" customHeight="1">
      <c r="A272" s="25" t="s">
        <v>97</v>
      </c>
      <c r="B272" s="69" t="s">
        <v>614</v>
      </c>
      <c r="C272" s="69" t="s">
        <v>615</v>
      </c>
      <c r="D272" s="69"/>
      <c r="E272" s="69"/>
      <c r="F272" s="99">
        <f>F274</f>
        <v>1000</v>
      </c>
      <c r="G272" s="99"/>
      <c r="H272" s="108"/>
      <c r="I272" s="108">
        <f t="shared" si="15"/>
        <v>1000</v>
      </c>
    </row>
    <row r="273" spans="1:9" ht="54.75" customHeight="1">
      <c r="A273" s="59" t="s">
        <v>679</v>
      </c>
      <c r="B273" s="69" t="s">
        <v>614</v>
      </c>
      <c r="C273" s="69" t="s">
        <v>615</v>
      </c>
      <c r="D273" s="69" t="s">
        <v>264</v>
      </c>
      <c r="E273" s="69"/>
      <c r="F273" s="99">
        <f>F274</f>
        <v>1000</v>
      </c>
      <c r="G273" s="99"/>
      <c r="H273" s="108"/>
      <c r="I273" s="108">
        <f t="shared" si="15"/>
        <v>1000</v>
      </c>
    </row>
    <row r="274" spans="1:9" ht="26.25" customHeight="1">
      <c r="A274" s="27" t="s">
        <v>209</v>
      </c>
      <c r="B274" s="145">
        <v>466</v>
      </c>
      <c r="C274" s="71" t="s">
        <v>615</v>
      </c>
      <c r="D274" s="71" t="s">
        <v>504</v>
      </c>
      <c r="E274" s="71"/>
      <c r="F274" s="72">
        <f>F275</f>
        <v>1000</v>
      </c>
      <c r="G274" s="72"/>
      <c r="H274" s="108"/>
      <c r="I274" s="108">
        <f t="shared" si="15"/>
        <v>1000</v>
      </c>
    </row>
    <row r="275" spans="1:9" ht="33.75" customHeight="1">
      <c r="A275" s="27" t="s">
        <v>192</v>
      </c>
      <c r="B275" s="145">
        <v>466</v>
      </c>
      <c r="C275" s="71" t="s">
        <v>615</v>
      </c>
      <c r="D275" s="71" t="s">
        <v>504</v>
      </c>
      <c r="E275" s="71" t="s">
        <v>732</v>
      </c>
      <c r="F275" s="72">
        <v>1000</v>
      </c>
      <c r="G275" s="72"/>
      <c r="H275" s="108"/>
      <c r="I275" s="108">
        <f t="shared" si="15"/>
        <v>1000</v>
      </c>
    </row>
    <row r="276" spans="1:9" ht="24.95" customHeight="1">
      <c r="A276" s="64" t="s">
        <v>334</v>
      </c>
      <c r="B276" s="155">
        <v>475</v>
      </c>
      <c r="C276" s="70"/>
      <c r="D276" s="71"/>
      <c r="E276" s="71"/>
      <c r="F276" s="99">
        <f>SUM(F277,F323,F329)</f>
        <v>541056.89999999991</v>
      </c>
      <c r="G276" s="99">
        <f>SUM(G277,G323,G329)</f>
        <v>25969.200000000004</v>
      </c>
      <c r="H276" s="99">
        <f>SUM(H277,H323,H329)</f>
        <v>200</v>
      </c>
      <c r="I276" s="107">
        <f>F276+H276+G276</f>
        <v>567226.09999999986</v>
      </c>
    </row>
    <row r="277" spans="1:9" ht="20.25" customHeight="1">
      <c r="A277" s="45" t="s">
        <v>163</v>
      </c>
      <c r="B277" s="155">
        <v>475</v>
      </c>
      <c r="C277" s="68" t="s">
        <v>162</v>
      </c>
      <c r="D277" s="69"/>
      <c r="E277" s="69"/>
      <c r="F277" s="99">
        <f>SUM(F278,F289,F311,F304)</f>
        <v>535980.69999999995</v>
      </c>
      <c r="G277" s="99">
        <f>SUM(G278,G289,G311,G304)</f>
        <v>25969.200000000004</v>
      </c>
      <c r="H277" s="99">
        <f>SUM(H278,H289,H311,H304)</f>
        <v>200</v>
      </c>
      <c r="I277" s="107">
        <f t="shared" ref="I277:I284" si="20">F277+H277+G277</f>
        <v>562149.89999999991</v>
      </c>
    </row>
    <row r="278" spans="1:9" ht="20.25" customHeight="1">
      <c r="A278" s="25" t="s">
        <v>290</v>
      </c>
      <c r="B278" s="155">
        <v>475</v>
      </c>
      <c r="C278" s="68" t="s">
        <v>335</v>
      </c>
      <c r="D278" s="69"/>
      <c r="E278" s="69"/>
      <c r="F278" s="99">
        <f t="shared" ref="F278:G280" si="21">SUM(F279)</f>
        <v>169932</v>
      </c>
      <c r="G278" s="99">
        <f t="shared" si="21"/>
        <v>9338.6</v>
      </c>
      <c r="H278" s="108"/>
      <c r="I278" s="107">
        <f t="shared" si="20"/>
        <v>179270.6</v>
      </c>
    </row>
    <row r="279" spans="1:9" ht="34.5" customHeight="1">
      <c r="A279" s="137" t="s">
        <v>675</v>
      </c>
      <c r="B279" s="155">
        <v>475</v>
      </c>
      <c r="C279" s="68" t="s">
        <v>335</v>
      </c>
      <c r="D279" s="69" t="s">
        <v>265</v>
      </c>
      <c r="E279" s="71"/>
      <c r="F279" s="99">
        <f t="shared" si="21"/>
        <v>169932</v>
      </c>
      <c r="G279" s="99">
        <f t="shared" si="21"/>
        <v>9338.6</v>
      </c>
      <c r="H279" s="108"/>
      <c r="I279" s="107">
        <f t="shared" si="20"/>
        <v>179270.6</v>
      </c>
    </row>
    <row r="280" spans="1:9" ht="32.25" customHeight="1">
      <c r="A280" s="18" t="s">
        <v>14</v>
      </c>
      <c r="B280" s="155">
        <v>475</v>
      </c>
      <c r="C280" s="68" t="s">
        <v>335</v>
      </c>
      <c r="D280" s="69" t="s">
        <v>266</v>
      </c>
      <c r="E280" s="69"/>
      <c r="F280" s="99">
        <f t="shared" si="21"/>
        <v>169932</v>
      </c>
      <c r="G280" s="99">
        <f t="shared" si="21"/>
        <v>9338.6</v>
      </c>
      <c r="H280" s="108"/>
      <c r="I280" s="107">
        <f t="shared" si="20"/>
        <v>179270.6</v>
      </c>
    </row>
    <row r="281" spans="1:9" ht="35.25" customHeight="1">
      <c r="A281" s="49" t="s">
        <v>384</v>
      </c>
      <c r="B281" s="156">
        <v>475</v>
      </c>
      <c r="C281" s="70" t="s">
        <v>335</v>
      </c>
      <c r="D281" s="71" t="s">
        <v>407</v>
      </c>
      <c r="E281" s="69"/>
      <c r="F281" s="72">
        <f>SUM(F282,F285)</f>
        <v>169932</v>
      </c>
      <c r="G281" s="72">
        <f>SUM(G282,G285)</f>
        <v>9338.6</v>
      </c>
      <c r="H281" s="108"/>
      <c r="I281" s="107">
        <f t="shared" si="20"/>
        <v>179270.6</v>
      </c>
    </row>
    <row r="282" spans="1:9" ht="81.75" customHeight="1">
      <c r="A282" s="49" t="s">
        <v>274</v>
      </c>
      <c r="B282" s="156">
        <v>475</v>
      </c>
      <c r="C282" s="70" t="s">
        <v>335</v>
      </c>
      <c r="D282" s="71" t="s">
        <v>408</v>
      </c>
      <c r="E282" s="71"/>
      <c r="F282" s="100">
        <f>F283+F284</f>
        <v>91621</v>
      </c>
      <c r="G282" s="100">
        <f>G283+G284</f>
        <v>9338.6</v>
      </c>
      <c r="H282" s="108"/>
      <c r="I282" s="107">
        <f t="shared" si="20"/>
        <v>100959.6</v>
      </c>
    </row>
    <row r="283" spans="1:9" ht="24" customHeight="1">
      <c r="A283" s="27" t="s">
        <v>582</v>
      </c>
      <c r="B283" s="156">
        <v>475</v>
      </c>
      <c r="C283" s="70" t="s">
        <v>335</v>
      </c>
      <c r="D283" s="71" t="s">
        <v>408</v>
      </c>
      <c r="E283" s="71" t="s">
        <v>536</v>
      </c>
      <c r="F283" s="100">
        <v>90661</v>
      </c>
      <c r="G283" s="100">
        <v>9289</v>
      </c>
      <c r="H283" s="108"/>
      <c r="I283" s="107">
        <f t="shared" si="20"/>
        <v>99950</v>
      </c>
    </row>
    <row r="284" spans="1:9" ht="24" customHeight="1">
      <c r="A284" s="27" t="s">
        <v>145</v>
      </c>
      <c r="B284" s="156">
        <v>475</v>
      </c>
      <c r="C284" s="70" t="s">
        <v>335</v>
      </c>
      <c r="D284" s="71" t="s">
        <v>591</v>
      </c>
      <c r="E284" s="71" t="s">
        <v>536</v>
      </c>
      <c r="F284" s="100">
        <v>960</v>
      </c>
      <c r="G284" s="100">
        <v>49.6</v>
      </c>
      <c r="H284" s="108"/>
      <c r="I284" s="107">
        <f t="shared" si="20"/>
        <v>1009.6</v>
      </c>
    </row>
    <row r="285" spans="1:9" ht="46.5" customHeight="1">
      <c r="A285" s="49" t="s">
        <v>338</v>
      </c>
      <c r="B285" s="156">
        <v>475</v>
      </c>
      <c r="C285" s="70" t="s">
        <v>335</v>
      </c>
      <c r="D285" s="71" t="s">
        <v>409</v>
      </c>
      <c r="E285" s="71"/>
      <c r="F285" s="72">
        <f>F286+F287+F288</f>
        <v>78311</v>
      </c>
      <c r="G285" s="72"/>
      <c r="H285" s="108"/>
      <c r="I285" s="108">
        <f>F285+H285</f>
        <v>78311</v>
      </c>
    </row>
    <row r="286" spans="1:9" ht="23.25" customHeight="1">
      <c r="A286" s="27" t="s">
        <v>582</v>
      </c>
      <c r="B286" s="126">
        <v>475</v>
      </c>
      <c r="C286" s="126" t="s">
        <v>469</v>
      </c>
      <c r="D286" s="71" t="s">
        <v>409</v>
      </c>
      <c r="E286" s="71" t="s">
        <v>536</v>
      </c>
      <c r="F286" s="72">
        <v>29968</v>
      </c>
      <c r="G286" s="72"/>
      <c r="H286" s="108"/>
      <c r="I286" s="108">
        <f>F286+H286</f>
        <v>29968</v>
      </c>
    </row>
    <row r="287" spans="1:9" ht="26.25" customHeight="1">
      <c r="A287" s="27" t="s">
        <v>145</v>
      </c>
      <c r="B287" s="126">
        <v>475</v>
      </c>
      <c r="C287" s="126" t="s">
        <v>469</v>
      </c>
      <c r="D287" s="71" t="s">
        <v>453</v>
      </c>
      <c r="E287" s="71" t="s">
        <v>536</v>
      </c>
      <c r="F287" s="72">
        <v>29447</v>
      </c>
      <c r="G287" s="72"/>
      <c r="H287" s="108"/>
      <c r="I287" s="108">
        <f>F287+H287</f>
        <v>29447</v>
      </c>
    </row>
    <row r="288" spans="1:9" ht="25.5" customHeight="1">
      <c r="A288" s="27" t="s">
        <v>642</v>
      </c>
      <c r="B288" s="126">
        <v>475</v>
      </c>
      <c r="C288" s="126" t="s">
        <v>469</v>
      </c>
      <c r="D288" s="71" t="s">
        <v>641</v>
      </c>
      <c r="E288" s="71" t="s">
        <v>536</v>
      </c>
      <c r="F288" s="72">
        <v>18896</v>
      </c>
      <c r="G288" s="72"/>
      <c r="H288" s="108"/>
      <c r="I288" s="108">
        <f>F288+H288</f>
        <v>18896</v>
      </c>
    </row>
    <row r="289" spans="1:9" ht="27" customHeight="1">
      <c r="A289" s="42" t="s">
        <v>291</v>
      </c>
      <c r="B289" s="155">
        <v>475</v>
      </c>
      <c r="C289" s="68" t="s">
        <v>336</v>
      </c>
      <c r="D289" s="69"/>
      <c r="E289" s="69"/>
      <c r="F289" s="99">
        <f t="shared" ref="F289:H290" si="22">SUM(F290)</f>
        <v>310995.7</v>
      </c>
      <c r="G289" s="99">
        <f t="shared" si="22"/>
        <v>16630.600000000002</v>
      </c>
      <c r="H289" s="99">
        <f t="shared" si="22"/>
        <v>200</v>
      </c>
      <c r="I289" s="107">
        <f>F289+H289+G289</f>
        <v>327826.3</v>
      </c>
    </row>
    <row r="290" spans="1:9" ht="30.75" customHeight="1">
      <c r="A290" s="42" t="s">
        <v>201</v>
      </c>
      <c r="B290" s="155">
        <v>475</v>
      </c>
      <c r="C290" s="68" t="s">
        <v>336</v>
      </c>
      <c r="D290" s="69" t="s">
        <v>345</v>
      </c>
      <c r="E290" s="69"/>
      <c r="F290" s="99">
        <f t="shared" si="22"/>
        <v>310995.7</v>
      </c>
      <c r="G290" s="99">
        <f t="shared" si="22"/>
        <v>16630.600000000002</v>
      </c>
      <c r="H290" s="99">
        <f t="shared" si="22"/>
        <v>200</v>
      </c>
      <c r="I290" s="107">
        <f t="shared" ref="I290:I294" si="23">F290+H290+G290</f>
        <v>327826.3</v>
      </c>
    </row>
    <row r="291" spans="1:9" ht="44.25" customHeight="1">
      <c r="A291" s="49" t="s">
        <v>385</v>
      </c>
      <c r="B291" s="156">
        <v>475</v>
      </c>
      <c r="C291" s="70" t="s">
        <v>336</v>
      </c>
      <c r="D291" s="71" t="s">
        <v>410</v>
      </c>
      <c r="E291" s="71"/>
      <c r="F291" s="72">
        <f>SUM(F292,F295)</f>
        <v>310995.7</v>
      </c>
      <c r="G291" s="72">
        <f>SUM(G292,G295)</f>
        <v>16630.600000000002</v>
      </c>
      <c r="H291" s="72">
        <f>SUM(H292,H295)</f>
        <v>200</v>
      </c>
      <c r="I291" s="108">
        <f t="shared" si="23"/>
        <v>327826.3</v>
      </c>
    </row>
    <row r="292" spans="1:9" ht="79.5" customHeight="1">
      <c r="A292" s="57" t="s">
        <v>275</v>
      </c>
      <c r="B292" s="156">
        <v>475</v>
      </c>
      <c r="C292" s="70" t="s">
        <v>336</v>
      </c>
      <c r="D292" s="71" t="s">
        <v>411</v>
      </c>
      <c r="E292" s="71"/>
      <c r="F292" s="100">
        <f>F293+F294</f>
        <v>161279</v>
      </c>
      <c r="G292" s="100">
        <f>G293+G294</f>
        <v>16472.7</v>
      </c>
      <c r="H292" s="108"/>
      <c r="I292" s="108">
        <f t="shared" si="23"/>
        <v>177751.7</v>
      </c>
    </row>
    <row r="293" spans="1:9" ht="26.25" customHeight="1">
      <c r="A293" s="27" t="s">
        <v>582</v>
      </c>
      <c r="B293" s="156">
        <v>475</v>
      </c>
      <c r="C293" s="70" t="s">
        <v>336</v>
      </c>
      <c r="D293" s="71" t="s">
        <v>411</v>
      </c>
      <c r="E293" s="71" t="s">
        <v>536</v>
      </c>
      <c r="F293" s="100">
        <v>158959</v>
      </c>
      <c r="G293" s="100">
        <v>17015</v>
      </c>
      <c r="H293" s="108"/>
      <c r="I293" s="108">
        <f t="shared" si="23"/>
        <v>175974</v>
      </c>
    </row>
    <row r="294" spans="1:9" ht="23.25" customHeight="1">
      <c r="A294" s="27" t="s">
        <v>145</v>
      </c>
      <c r="B294" s="156">
        <v>475</v>
      </c>
      <c r="C294" s="70" t="s">
        <v>336</v>
      </c>
      <c r="D294" s="71" t="s">
        <v>590</v>
      </c>
      <c r="E294" s="71" t="s">
        <v>536</v>
      </c>
      <c r="F294" s="100">
        <v>2320</v>
      </c>
      <c r="G294" s="100">
        <v>-542.29999999999995</v>
      </c>
      <c r="H294" s="108"/>
      <c r="I294" s="108">
        <f t="shared" si="23"/>
        <v>1777.7</v>
      </c>
    </row>
    <row r="295" spans="1:9" ht="42" customHeight="1">
      <c r="A295" s="49" t="s">
        <v>276</v>
      </c>
      <c r="B295" s="156">
        <v>475</v>
      </c>
      <c r="C295" s="70" t="s">
        <v>336</v>
      </c>
      <c r="D295" s="71" t="s">
        <v>412</v>
      </c>
      <c r="E295" s="71"/>
      <c r="F295" s="72">
        <f>F296+F297</f>
        <v>149716.70000000001</v>
      </c>
      <c r="G295" s="72">
        <f>G296+G297</f>
        <v>157.9</v>
      </c>
      <c r="H295" s="72">
        <f>H296+H297</f>
        <v>200</v>
      </c>
      <c r="I295" s="108">
        <f>F295+H295+G295</f>
        <v>150074.6</v>
      </c>
    </row>
    <row r="296" spans="1:9" ht="27.75" customHeight="1">
      <c r="A296" s="27" t="s">
        <v>582</v>
      </c>
      <c r="B296" s="156">
        <v>475</v>
      </c>
      <c r="C296" s="70" t="s">
        <v>336</v>
      </c>
      <c r="D296" s="71" t="s">
        <v>412</v>
      </c>
      <c r="E296" s="71" t="s">
        <v>536</v>
      </c>
      <c r="F296" s="72">
        <v>56347</v>
      </c>
      <c r="G296" s="72"/>
      <c r="H296" s="108"/>
      <c r="I296" s="108">
        <f t="shared" ref="I296:I303" si="24">F296+H296+G296</f>
        <v>56347</v>
      </c>
    </row>
    <row r="297" spans="1:9" ht="27.75" customHeight="1">
      <c r="A297" s="27" t="s">
        <v>145</v>
      </c>
      <c r="B297" s="156">
        <v>475</v>
      </c>
      <c r="C297" s="70" t="s">
        <v>336</v>
      </c>
      <c r="D297" s="71" t="s">
        <v>741</v>
      </c>
      <c r="E297" s="71"/>
      <c r="F297" s="72">
        <f>F298+F299+F300</f>
        <v>93369.7</v>
      </c>
      <c r="G297" s="72">
        <f>G298+G299+G300</f>
        <v>157.9</v>
      </c>
      <c r="H297" s="72">
        <f>H298+H299+H300</f>
        <v>200</v>
      </c>
      <c r="I297" s="108">
        <f t="shared" si="24"/>
        <v>93727.599999999991</v>
      </c>
    </row>
    <row r="298" spans="1:9" ht="24" customHeight="1">
      <c r="A298" s="27" t="s">
        <v>145</v>
      </c>
      <c r="B298" s="156">
        <v>475</v>
      </c>
      <c r="C298" s="70" t="s">
        <v>336</v>
      </c>
      <c r="D298" s="71" t="s">
        <v>556</v>
      </c>
      <c r="E298" s="71" t="s">
        <v>536</v>
      </c>
      <c r="F298" s="72">
        <v>45180</v>
      </c>
      <c r="G298" s="72"/>
      <c r="H298" s="108">
        <v>200</v>
      </c>
      <c r="I298" s="108">
        <f t="shared" si="24"/>
        <v>45380</v>
      </c>
    </row>
    <row r="299" spans="1:9" ht="30.75" customHeight="1">
      <c r="A299" s="27" t="s">
        <v>642</v>
      </c>
      <c r="B299" s="156">
        <v>475</v>
      </c>
      <c r="C299" s="70" t="s">
        <v>336</v>
      </c>
      <c r="D299" s="71" t="s">
        <v>645</v>
      </c>
      <c r="E299" s="71" t="s">
        <v>536</v>
      </c>
      <c r="F299" s="72">
        <v>6997</v>
      </c>
      <c r="G299" s="72"/>
      <c r="H299" s="108"/>
      <c r="I299" s="108">
        <f t="shared" si="24"/>
        <v>6997</v>
      </c>
    </row>
    <row r="300" spans="1:9" ht="30.75" customHeight="1">
      <c r="A300" s="27" t="s">
        <v>145</v>
      </c>
      <c r="B300" s="156">
        <v>475</v>
      </c>
      <c r="C300" s="70" t="s">
        <v>336</v>
      </c>
      <c r="D300" s="71" t="s">
        <v>741</v>
      </c>
      <c r="E300" s="71"/>
      <c r="F300" s="72">
        <f>F301+F302+F303</f>
        <v>41192.699999999997</v>
      </c>
      <c r="G300" s="72">
        <f>G301+G302+G303</f>
        <v>157.9</v>
      </c>
      <c r="H300" s="108"/>
      <c r="I300" s="108">
        <f t="shared" si="24"/>
        <v>41350.6</v>
      </c>
    </row>
    <row r="301" spans="1:9" ht="30.75" customHeight="1">
      <c r="A301" s="36" t="s">
        <v>735</v>
      </c>
      <c r="B301" s="156">
        <v>475</v>
      </c>
      <c r="C301" s="70" t="s">
        <v>336</v>
      </c>
      <c r="D301" s="71" t="s">
        <v>736</v>
      </c>
      <c r="E301" s="71" t="s">
        <v>605</v>
      </c>
      <c r="F301" s="100">
        <v>17186.400000000001</v>
      </c>
      <c r="G301" s="100"/>
      <c r="H301" s="108"/>
      <c r="I301" s="108">
        <f t="shared" si="24"/>
        <v>17186.400000000001</v>
      </c>
    </row>
    <row r="302" spans="1:9" ht="30.75" customHeight="1">
      <c r="A302" s="36" t="s">
        <v>737</v>
      </c>
      <c r="B302" s="156">
        <v>475</v>
      </c>
      <c r="C302" s="70" t="s">
        <v>336</v>
      </c>
      <c r="D302" s="71" t="s">
        <v>738</v>
      </c>
      <c r="E302" s="71" t="s">
        <v>605</v>
      </c>
      <c r="F302" s="100">
        <v>17156.3</v>
      </c>
      <c r="G302" s="100">
        <v>157.9</v>
      </c>
      <c r="H302" s="108"/>
      <c r="I302" s="108">
        <f t="shared" si="24"/>
        <v>17314.2</v>
      </c>
    </row>
    <row r="303" spans="1:9" ht="33" customHeight="1">
      <c r="A303" s="36" t="s">
        <v>739</v>
      </c>
      <c r="B303" s="156">
        <v>475</v>
      </c>
      <c r="C303" s="70" t="s">
        <v>336</v>
      </c>
      <c r="D303" s="71" t="s">
        <v>740</v>
      </c>
      <c r="E303" s="71" t="s">
        <v>605</v>
      </c>
      <c r="F303" s="100">
        <v>6850</v>
      </c>
      <c r="G303" s="100"/>
      <c r="H303" s="108"/>
      <c r="I303" s="108">
        <f t="shared" si="24"/>
        <v>6850</v>
      </c>
    </row>
    <row r="304" spans="1:9" ht="23.25" hidden="1" customHeight="1">
      <c r="A304" s="42" t="s">
        <v>468</v>
      </c>
      <c r="B304" s="155">
        <v>475</v>
      </c>
      <c r="C304" s="69" t="s">
        <v>465</v>
      </c>
      <c r="D304" s="71"/>
      <c r="E304" s="71"/>
      <c r="F304" s="99">
        <f>SUM(F305)</f>
        <v>41816</v>
      </c>
      <c r="G304" s="99"/>
      <c r="H304" s="108"/>
      <c r="I304" s="107">
        <f t="shared" ref="I304:I322" si="25">F304+H304</f>
        <v>41816</v>
      </c>
    </row>
    <row r="305" spans="1:12" ht="32.25" hidden="1" customHeight="1">
      <c r="A305" s="25" t="s">
        <v>202</v>
      </c>
      <c r="B305" s="155">
        <v>475</v>
      </c>
      <c r="C305" s="69" t="s">
        <v>465</v>
      </c>
      <c r="D305" s="69" t="s">
        <v>346</v>
      </c>
      <c r="E305" s="69"/>
      <c r="F305" s="99">
        <f>SUM(F306)</f>
        <v>41816</v>
      </c>
      <c r="G305" s="99"/>
      <c r="H305" s="108"/>
      <c r="I305" s="107">
        <f t="shared" si="25"/>
        <v>41816</v>
      </c>
      <c r="L305" s="181"/>
    </row>
    <row r="306" spans="1:12" ht="34.5" hidden="1" customHeight="1">
      <c r="A306" s="20" t="s">
        <v>373</v>
      </c>
      <c r="B306" s="156">
        <v>475</v>
      </c>
      <c r="C306" s="71" t="s">
        <v>465</v>
      </c>
      <c r="D306" s="71" t="s">
        <v>413</v>
      </c>
      <c r="E306" s="71"/>
      <c r="F306" s="72">
        <f>F307+F309</f>
        <v>41816</v>
      </c>
      <c r="G306" s="72"/>
      <c r="H306" s="108"/>
      <c r="I306" s="108">
        <f t="shared" si="25"/>
        <v>41816</v>
      </c>
    </row>
    <row r="307" spans="1:12" ht="34.5" hidden="1" customHeight="1">
      <c r="A307" s="49" t="s">
        <v>539</v>
      </c>
      <c r="B307" s="156">
        <v>475</v>
      </c>
      <c r="C307" s="71" t="s">
        <v>465</v>
      </c>
      <c r="D307" s="71" t="s">
        <v>414</v>
      </c>
      <c r="E307" s="71"/>
      <c r="F307" s="72">
        <f>F308</f>
        <v>20971</v>
      </c>
      <c r="G307" s="72"/>
      <c r="H307" s="108"/>
      <c r="I307" s="108">
        <f t="shared" si="25"/>
        <v>20971</v>
      </c>
    </row>
    <row r="308" spans="1:12" ht="29.25" hidden="1" customHeight="1">
      <c r="A308" s="27" t="s">
        <v>145</v>
      </c>
      <c r="B308" s="156">
        <v>475</v>
      </c>
      <c r="C308" s="71" t="s">
        <v>465</v>
      </c>
      <c r="D308" s="71" t="s">
        <v>414</v>
      </c>
      <c r="E308" s="71" t="s">
        <v>536</v>
      </c>
      <c r="F308" s="72">
        <v>20971</v>
      </c>
      <c r="G308" s="72"/>
      <c r="H308" s="108"/>
      <c r="I308" s="108">
        <f t="shared" si="25"/>
        <v>20971</v>
      </c>
    </row>
    <row r="309" spans="1:12" ht="34.5" hidden="1" customHeight="1">
      <c r="A309" s="49" t="s">
        <v>538</v>
      </c>
      <c r="B309" s="156">
        <v>475</v>
      </c>
      <c r="C309" s="71" t="s">
        <v>465</v>
      </c>
      <c r="D309" s="71" t="s">
        <v>537</v>
      </c>
      <c r="E309" s="71"/>
      <c r="F309" s="72">
        <f>F310</f>
        <v>20845</v>
      </c>
      <c r="G309" s="72"/>
      <c r="H309" s="108"/>
      <c r="I309" s="108">
        <f t="shared" si="25"/>
        <v>20845</v>
      </c>
    </row>
    <row r="310" spans="1:12" ht="27" hidden="1" customHeight="1">
      <c r="A310" s="27" t="s">
        <v>145</v>
      </c>
      <c r="B310" s="156">
        <v>475</v>
      </c>
      <c r="C310" s="71" t="s">
        <v>465</v>
      </c>
      <c r="D310" s="71" t="s">
        <v>537</v>
      </c>
      <c r="E310" s="71" t="s">
        <v>536</v>
      </c>
      <c r="F310" s="72">
        <v>20845</v>
      </c>
      <c r="G310" s="72"/>
      <c r="H310" s="108"/>
      <c r="I310" s="108">
        <f t="shared" si="25"/>
        <v>20845</v>
      </c>
    </row>
    <row r="311" spans="1:12" ht="24" hidden="1" customHeight="1">
      <c r="A311" s="25" t="s">
        <v>77</v>
      </c>
      <c r="B311" s="155">
        <v>475</v>
      </c>
      <c r="C311" s="68" t="s">
        <v>53</v>
      </c>
      <c r="D311" s="69"/>
      <c r="E311" s="69"/>
      <c r="F311" s="99">
        <f>SUM(F317,F314)</f>
        <v>13237</v>
      </c>
      <c r="G311" s="99"/>
      <c r="H311" s="108"/>
      <c r="I311" s="108">
        <f t="shared" si="25"/>
        <v>13237</v>
      </c>
    </row>
    <row r="312" spans="1:12" ht="47.25" hidden="1" customHeight="1">
      <c r="A312" s="25" t="s">
        <v>676</v>
      </c>
      <c r="B312" s="155">
        <v>475</v>
      </c>
      <c r="C312" s="68" t="s">
        <v>53</v>
      </c>
      <c r="D312" s="69" t="s">
        <v>348</v>
      </c>
      <c r="E312" s="69"/>
      <c r="F312" s="99">
        <f>SUM(F314)</f>
        <v>9942</v>
      </c>
      <c r="G312" s="99"/>
      <c r="H312" s="108"/>
      <c r="I312" s="108">
        <f t="shared" si="25"/>
        <v>9942</v>
      </c>
    </row>
    <row r="313" spans="1:12" ht="39" hidden="1" customHeight="1">
      <c r="A313" s="20" t="s">
        <v>417</v>
      </c>
      <c r="B313" s="156">
        <v>475</v>
      </c>
      <c r="C313" s="70" t="s">
        <v>53</v>
      </c>
      <c r="D313" s="71" t="s">
        <v>447</v>
      </c>
      <c r="E313" s="71"/>
      <c r="F313" s="72">
        <f>SUM(F314)</f>
        <v>9942</v>
      </c>
      <c r="G313" s="72"/>
      <c r="H313" s="108"/>
      <c r="I313" s="108">
        <f t="shared" si="25"/>
        <v>9942</v>
      </c>
    </row>
    <row r="314" spans="1:12" ht="54.75" hidden="1" customHeight="1">
      <c r="A314" s="20" t="s">
        <v>203</v>
      </c>
      <c r="B314" s="156">
        <v>475</v>
      </c>
      <c r="C314" s="70" t="s">
        <v>53</v>
      </c>
      <c r="D314" s="71" t="s">
        <v>418</v>
      </c>
      <c r="E314" s="71"/>
      <c r="F314" s="72">
        <f>SUM(F315:F316)</f>
        <v>9942</v>
      </c>
      <c r="G314" s="72"/>
      <c r="H314" s="108"/>
      <c r="I314" s="108">
        <f t="shared" si="25"/>
        <v>9942</v>
      </c>
    </row>
    <row r="315" spans="1:12" ht="30" hidden="1" customHeight="1">
      <c r="A315" s="49" t="s">
        <v>146</v>
      </c>
      <c r="B315" s="156">
        <v>475</v>
      </c>
      <c r="C315" s="70" t="s">
        <v>53</v>
      </c>
      <c r="D315" s="71" t="s">
        <v>418</v>
      </c>
      <c r="E315" s="71" t="s">
        <v>143</v>
      </c>
      <c r="F315" s="72">
        <v>7906</v>
      </c>
      <c r="G315" s="72"/>
      <c r="H315" s="108"/>
      <c r="I315" s="108">
        <f t="shared" si="25"/>
        <v>7906</v>
      </c>
    </row>
    <row r="316" spans="1:12" ht="36.75" hidden="1" customHeight="1">
      <c r="A316" s="20" t="s">
        <v>192</v>
      </c>
      <c r="B316" s="156">
        <v>475</v>
      </c>
      <c r="C316" s="70" t="s">
        <v>53</v>
      </c>
      <c r="D316" s="71" t="s">
        <v>418</v>
      </c>
      <c r="E316" s="71" t="s">
        <v>191</v>
      </c>
      <c r="F316" s="72">
        <v>2036</v>
      </c>
      <c r="G316" s="72"/>
      <c r="H316" s="108"/>
      <c r="I316" s="108">
        <f t="shared" si="25"/>
        <v>2036</v>
      </c>
    </row>
    <row r="317" spans="1:12" ht="19.5" hidden="1" customHeight="1">
      <c r="A317" s="25" t="s">
        <v>270</v>
      </c>
      <c r="B317" s="155">
        <v>475</v>
      </c>
      <c r="C317" s="68" t="s">
        <v>53</v>
      </c>
      <c r="D317" s="69" t="s">
        <v>228</v>
      </c>
      <c r="E317" s="69"/>
      <c r="F317" s="99">
        <f>SUM(F318)</f>
        <v>3295</v>
      </c>
      <c r="G317" s="99"/>
      <c r="H317" s="108"/>
      <c r="I317" s="108">
        <f t="shared" si="25"/>
        <v>3295</v>
      </c>
    </row>
    <row r="318" spans="1:12" ht="35.25" hidden="1" customHeight="1">
      <c r="A318" s="34" t="s">
        <v>32</v>
      </c>
      <c r="B318" s="156">
        <v>475</v>
      </c>
      <c r="C318" s="70" t="s">
        <v>53</v>
      </c>
      <c r="D318" s="71" t="s">
        <v>351</v>
      </c>
      <c r="E318" s="71"/>
      <c r="F318" s="72">
        <f>SUM(F321,F319)</f>
        <v>3295</v>
      </c>
      <c r="G318" s="72"/>
      <c r="H318" s="108"/>
      <c r="I318" s="108">
        <f t="shared" si="25"/>
        <v>3295</v>
      </c>
    </row>
    <row r="319" spans="1:12" ht="29.25" hidden="1" customHeight="1">
      <c r="A319" s="20" t="s">
        <v>194</v>
      </c>
      <c r="B319" s="156">
        <v>475</v>
      </c>
      <c r="C319" s="70" t="s">
        <v>53</v>
      </c>
      <c r="D319" s="71" t="s">
        <v>352</v>
      </c>
      <c r="E319" s="71"/>
      <c r="F319" s="72">
        <f>SUM(F320)</f>
        <v>2785</v>
      </c>
      <c r="G319" s="72"/>
      <c r="H319" s="108"/>
      <c r="I319" s="108">
        <f t="shared" si="25"/>
        <v>2785</v>
      </c>
    </row>
    <row r="320" spans="1:12" ht="38.25" hidden="1" customHeight="1">
      <c r="A320" s="20" t="s">
        <v>196</v>
      </c>
      <c r="B320" s="156">
        <v>475</v>
      </c>
      <c r="C320" s="70" t="s">
        <v>53</v>
      </c>
      <c r="D320" s="71" t="s">
        <v>352</v>
      </c>
      <c r="E320" s="71" t="s">
        <v>195</v>
      </c>
      <c r="F320" s="72">
        <v>2785</v>
      </c>
      <c r="G320" s="72"/>
      <c r="H320" s="108"/>
      <c r="I320" s="108">
        <f t="shared" si="25"/>
        <v>2785</v>
      </c>
    </row>
    <row r="321" spans="1:9" ht="25.5" hidden="1">
      <c r="A321" s="20" t="s">
        <v>176</v>
      </c>
      <c r="B321" s="156">
        <v>475</v>
      </c>
      <c r="C321" s="70" t="s">
        <v>53</v>
      </c>
      <c r="D321" s="71" t="s">
        <v>353</v>
      </c>
      <c r="E321" s="71"/>
      <c r="F321" s="72">
        <f>SUM(F322)</f>
        <v>510</v>
      </c>
      <c r="G321" s="72"/>
      <c r="H321" s="108"/>
      <c r="I321" s="108">
        <f t="shared" si="25"/>
        <v>510</v>
      </c>
    </row>
    <row r="322" spans="1:9" ht="32.25" hidden="1" customHeight="1">
      <c r="A322" s="20" t="s">
        <v>192</v>
      </c>
      <c r="B322" s="156">
        <v>475</v>
      </c>
      <c r="C322" s="70" t="s">
        <v>53</v>
      </c>
      <c r="D322" s="71" t="s">
        <v>353</v>
      </c>
      <c r="E322" s="71" t="s">
        <v>191</v>
      </c>
      <c r="F322" s="72">
        <v>510</v>
      </c>
      <c r="G322" s="72"/>
      <c r="H322" s="108"/>
      <c r="I322" s="108">
        <f t="shared" si="25"/>
        <v>510</v>
      </c>
    </row>
    <row r="323" spans="1:9" ht="30" hidden="1" customHeight="1">
      <c r="A323" s="25" t="s">
        <v>109</v>
      </c>
      <c r="B323" s="155">
        <v>475</v>
      </c>
      <c r="C323" s="68" t="s">
        <v>98</v>
      </c>
      <c r="D323" s="71"/>
      <c r="E323" s="71"/>
      <c r="F323" s="99">
        <f>F324</f>
        <v>1876.2</v>
      </c>
      <c r="G323" s="99"/>
      <c r="H323" s="108"/>
      <c r="I323" s="108">
        <f>F323+H323+G323</f>
        <v>1876.2</v>
      </c>
    </row>
    <row r="324" spans="1:9" ht="33.75" hidden="1" customHeight="1">
      <c r="A324" s="137" t="s">
        <v>697</v>
      </c>
      <c r="B324" s="155">
        <v>475</v>
      </c>
      <c r="C324" s="68" t="s">
        <v>98</v>
      </c>
      <c r="D324" s="69" t="s">
        <v>265</v>
      </c>
      <c r="E324" s="69"/>
      <c r="F324" s="99">
        <f t="shared" ref="F324:F327" si="26">SUM(F325)</f>
        <v>1876.2</v>
      </c>
      <c r="G324" s="99"/>
      <c r="H324" s="108"/>
      <c r="I324" s="108">
        <f t="shared" ref="I324:I328" si="27">F324+H324+G324</f>
        <v>1876.2</v>
      </c>
    </row>
    <row r="325" spans="1:9" ht="20.25" hidden="1" customHeight="1">
      <c r="A325" s="36" t="s">
        <v>12</v>
      </c>
      <c r="B325" s="156">
        <v>475</v>
      </c>
      <c r="C325" s="70" t="s">
        <v>98</v>
      </c>
      <c r="D325" s="71" t="s">
        <v>359</v>
      </c>
      <c r="E325" s="71"/>
      <c r="F325" s="72">
        <f t="shared" si="26"/>
        <v>1876.2</v>
      </c>
      <c r="G325" s="72"/>
      <c r="H325" s="108"/>
      <c r="I325" s="108">
        <f t="shared" si="27"/>
        <v>1876.2</v>
      </c>
    </row>
    <row r="326" spans="1:9" ht="30" hidden="1" customHeight="1">
      <c r="A326" s="36" t="s">
        <v>426</v>
      </c>
      <c r="B326" s="156">
        <v>475</v>
      </c>
      <c r="C326" s="70" t="s">
        <v>98</v>
      </c>
      <c r="D326" s="71" t="s">
        <v>427</v>
      </c>
      <c r="E326" s="71"/>
      <c r="F326" s="72">
        <f t="shared" si="26"/>
        <v>1876.2</v>
      </c>
      <c r="G326" s="72"/>
      <c r="H326" s="108"/>
      <c r="I326" s="108">
        <f t="shared" si="27"/>
        <v>1876.2</v>
      </c>
    </row>
    <row r="327" spans="1:9" ht="63.75" hidden="1">
      <c r="A327" s="20" t="s">
        <v>3</v>
      </c>
      <c r="B327" s="156">
        <v>475</v>
      </c>
      <c r="C327" s="70" t="s">
        <v>98</v>
      </c>
      <c r="D327" s="71" t="s">
        <v>428</v>
      </c>
      <c r="E327" s="71"/>
      <c r="F327" s="72">
        <f t="shared" si="26"/>
        <v>1876.2</v>
      </c>
      <c r="G327" s="72"/>
      <c r="H327" s="108"/>
      <c r="I327" s="108">
        <f t="shared" si="27"/>
        <v>1876.2</v>
      </c>
    </row>
    <row r="328" spans="1:9" hidden="1">
      <c r="A328" s="20" t="s">
        <v>145</v>
      </c>
      <c r="B328" s="156">
        <v>475</v>
      </c>
      <c r="C328" s="70" t="s">
        <v>98</v>
      </c>
      <c r="D328" s="71" t="s">
        <v>428</v>
      </c>
      <c r="E328" s="71" t="s">
        <v>536</v>
      </c>
      <c r="F328" s="100">
        <v>1876.2</v>
      </c>
      <c r="G328" s="100"/>
      <c r="H328" s="108"/>
      <c r="I328" s="108">
        <f t="shared" si="27"/>
        <v>1876.2</v>
      </c>
    </row>
    <row r="329" spans="1:9" ht="20.25" hidden="1" customHeight="1">
      <c r="A329" s="33" t="s">
        <v>108</v>
      </c>
      <c r="B329" s="155">
        <v>475</v>
      </c>
      <c r="C329" s="68" t="s">
        <v>93</v>
      </c>
      <c r="D329" s="69"/>
      <c r="E329" s="69"/>
      <c r="F329" s="99">
        <f>SUM(F330)</f>
        <v>3200</v>
      </c>
      <c r="G329" s="99"/>
      <c r="H329" s="108"/>
      <c r="I329" s="108">
        <f t="shared" ref="I329:I334" si="28">F329+H329</f>
        <v>3200</v>
      </c>
    </row>
    <row r="330" spans="1:9" ht="33" hidden="1" customHeight="1">
      <c r="A330" s="141" t="s">
        <v>697</v>
      </c>
      <c r="B330" s="155">
        <v>475</v>
      </c>
      <c r="C330" s="68" t="s">
        <v>93</v>
      </c>
      <c r="D330" s="69" t="s">
        <v>265</v>
      </c>
      <c r="E330" s="71"/>
      <c r="F330" s="99">
        <f>SUM(F331)</f>
        <v>3200</v>
      </c>
      <c r="G330" s="99"/>
      <c r="H330" s="108"/>
      <c r="I330" s="108">
        <f t="shared" si="28"/>
        <v>3200</v>
      </c>
    </row>
    <row r="331" spans="1:9" ht="21.75" hidden="1" customHeight="1">
      <c r="A331" s="36" t="s">
        <v>39</v>
      </c>
      <c r="B331" s="156">
        <v>475</v>
      </c>
      <c r="C331" s="70" t="s">
        <v>93</v>
      </c>
      <c r="D331" s="71" t="s">
        <v>360</v>
      </c>
      <c r="E331" s="71"/>
      <c r="F331" s="72">
        <f t="shared" ref="F331:F333" si="29">F332</f>
        <v>3200</v>
      </c>
      <c r="G331" s="72"/>
      <c r="H331" s="108"/>
      <c r="I331" s="108">
        <f t="shared" si="28"/>
        <v>3200</v>
      </c>
    </row>
    <row r="332" spans="1:9" ht="30" hidden="1" customHeight="1">
      <c r="A332" s="36" t="s">
        <v>426</v>
      </c>
      <c r="B332" s="156">
        <v>475</v>
      </c>
      <c r="C332" s="70" t="s">
        <v>93</v>
      </c>
      <c r="D332" s="71" t="s">
        <v>429</v>
      </c>
      <c r="E332" s="71"/>
      <c r="F332" s="72">
        <f t="shared" si="29"/>
        <v>3200</v>
      </c>
      <c r="G332" s="72"/>
      <c r="H332" s="108"/>
      <c r="I332" s="108">
        <f t="shared" si="28"/>
        <v>3200</v>
      </c>
    </row>
    <row r="333" spans="1:9" ht="84" hidden="1">
      <c r="A333" s="65" t="s">
        <v>279</v>
      </c>
      <c r="B333" s="156">
        <v>475</v>
      </c>
      <c r="C333" s="70" t="s">
        <v>93</v>
      </c>
      <c r="D333" s="71" t="s">
        <v>430</v>
      </c>
      <c r="E333" s="69"/>
      <c r="F333" s="72">
        <f t="shared" si="29"/>
        <v>3200</v>
      </c>
      <c r="G333" s="72"/>
      <c r="H333" s="108"/>
      <c r="I333" s="108">
        <f t="shared" si="28"/>
        <v>3200</v>
      </c>
    </row>
    <row r="334" spans="1:9" hidden="1">
      <c r="A334" s="20" t="s">
        <v>145</v>
      </c>
      <c r="B334" s="156">
        <v>475</v>
      </c>
      <c r="C334" s="70" t="s">
        <v>93</v>
      </c>
      <c r="D334" s="71" t="s">
        <v>430</v>
      </c>
      <c r="E334" s="71" t="s">
        <v>479</v>
      </c>
      <c r="F334" s="100">
        <v>3200</v>
      </c>
      <c r="G334" s="100"/>
      <c r="H334" s="108"/>
      <c r="I334" s="108">
        <f t="shared" si="28"/>
        <v>3200</v>
      </c>
    </row>
    <row r="335" spans="1:9" ht="32.25" customHeight="1">
      <c r="A335" s="64" t="s">
        <v>94</v>
      </c>
      <c r="B335" s="155">
        <v>476</v>
      </c>
      <c r="C335" s="70"/>
      <c r="D335" s="71"/>
      <c r="E335" s="71"/>
      <c r="F335" s="99">
        <f>SUM(F341+F336)</f>
        <v>19220</v>
      </c>
      <c r="G335" s="99"/>
      <c r="H335" s="99">
        <f t="shared" ref="H335:I335" si="30">SUM(H341+H336)</f>
        <v>50</v>
      </c>
      <c r="I335" s="99">
        <f t="shared" si="30"/>
        <v>19270</v>
      </c>
    </row>
    <row r="336" spans="1:9" ht="18.75" customHeight="1">
      <c r="A336" s="25" t="s">
        <v>292</v>
      </c>
      <c r="B336" s="155">
        <v>476</v>
      </c>
      <c r="C336" s="68" t="s">
        <v>95</v>
      </c>
      <c r="D336" s="69"/>
      <c r="E336" s="69"/>
      <c r="F336" s="99">
        <f>SUM(F337)</f>
        <v>650</v>
      </c>
      <c r="G336" s="99"/>
      <c r="H336" s="107">
        <f>H337</f>
        <v>50</v>
      </c>
      <c r="I336" s="107">
        <f>F336+H336</f>
        <v>700</v>
      </c>
    </row>
    <row r="337" spans="1:9" ht="45.75" customHeight="1">
      <c r="A337" s="137" t="s">
        <v>674</v>
      </c>
      <c r="B337" s="155">
        <v>476</v>
      </c>
      <c r="C337" s="68" t="s">
        <v>95</v>
      </c>
      <c r="D337" s="69" t="s">
        <v>361</v>
      </c>
      <c r="E337" s="69"/>
      <c r="F337" s="99">
        <f>SUM(F339)</f>
        <v>650</v>
      </c>
      <c r="G337" s="99"/>
      <c r="H337" s="107">
        <f>H338</f>
        <v>50</v>
      </c>
      <c r="I337" s="107">
        <f>F337+H337</f>
        <v>700</v>
      </c>
    </row>
    <row r="338" spans="1:9" ht="33.75" customHeight="1">
      <c r="A338" s="36" t="s">
        <v>415</v>
      </c>
      <c r="B338" s="156">
        <v>476</v>
      </c>
      <c r="C338" s="70" t="s">
        <v>95</v>
      </c>
      <c r="D338" s="71" t="s">
        <v>425</v>
      </c>
      <c r="E338" s="69"/>
      <c r="F338" s="72">
        <f>F339</f>
        <v>650</v>
      </c>
      <c r="G338" s="72"/>
      <c r="H338" s="108">
        <f>H339</f>
        <v>50</v>
      </c>
      <c r="I338" s="108">
        <f>F338+H338</f>
        <v>700</v>
      </c>
    </row>
    <row r="339" spans="1:9" ht="18.75" customHeight="1">
      <c r="A339" s="20" t="s">
        <v>11</v>
      </c>
      <c r="B339" s="156">
        <v>476</v>
      </c>
      <c r="C339" s="70" t="s">
        <v>95</v>
      </c>
      <c r="D339" s="71" t="s">
        <v>416</v>
      </c>
      <c r="E339" s="71"/>
      <c r="F339" s="72">
        <f>SUM(F340)</f>
        <v>650</v>
      </c>
      <c r="G339" s="72"/>
      <c r="H339" s="108">
        <f>H340</f>
        <v>50</v>
      </c>
      <c r="I339" s="108">
        <f>F339+H339</f>
        <v>700</v>
      </c>
    </row>
    <row r="340" spans="1:9" ht="38.25">
      <c r="A340" s="27" t="s">
        <v>192</v>
      </c>
      <c r="B340" s="156">
        <v>476</v>
      </c>
      <c r="C340" s="70" t="s">
        <v>95</v>
      </c>
      <c r="D340" s="71" t="s">
        <v>416</v>
      </c>
      <c r="E340" s="71" t="s">
        <v>191</v>
      </c>
      <c r="F340" s="72">
        <v>650</v>
      </c>
      <c r="G340" s="72"/>
      <c r="H340" s="108">
        <v>50</v>
      </c>
      <c r="I340" s="108">
        <f>F340+H340</f>
        <v>700</v>
      </c>
    </row>
    <row r="341" spans="1:9" ht="21" customHeight="1">
      <c r="A341" s="25" t="s">
        <v>164</v>
      </c>
      <c r="B341" s="155">
        <v>476</v>
      </c>
      <c r="C341" s="68" t="s">
        <v>96</v>
      </c>
      <c r="D341" s="69"/>
      <c r="E341" s="69"/>
      <c r="F341" s="99">
        <f>SUM(F342)</f>
        <v>18570</v>
      </c>
      <c r="G341" s="99"/>
      <c r="H341" s="108"/>
      <c r="I341" s="107">
        <f t="shared" ref="I341:I399" si="31">F341+H341</f>
        <v>18570</v>
      </c>
    </row>
    <row r="342" spans="1:9" ht="23.25" customHeight="1">
      <c r="A342" s="25" t="s">
        <v>97</v>
      </c>
      <c r="B342" s="155">
        <v>476</v>
      </c>
      <c r="C342" s="68" t="s">
        <v>329</v>
      </c>
      <c r="D342" s="69"/>
      <c r="E342" s="69"/>
      <c r="F342" s="99">
        <f>SUM(F343)</f>
        <v>18570</v>
      </c>
      <c r="G342" s="99"/>
      <c r="H342" s="108"/>
      <c r="I342" s="107">
        <f t="shared" si="31"/>
        <v>18570</v>
      </c>
    </row>
    <row r="343" spans="1:9" ht="42.75" customHeight="1">
      <c r="A343" s="137" t="s">
        <v>674</v>
      </c>
      <c r="B343" s="155">
        <v>476</v>
      </c>
      <c r="C343" s="68" t="s">
        <v>329</v>
      </c>
      <c r="D343" s="69" t="s">
        <v>361</v>
      </c>
      <c r="E343" s="69"/>
      <c r="F343" s="99">
        <f>SUM(F347,F345,F349)</f>
        <v>18570</v>
      </c>
      <c r="G343" s="99"/>
      <c r="H343" s="108"/>
      <c r="I343" s="107">
        <f t="shared" si="31"/>
        <v>18570</v>
      </c>
    </row>
    <row r="344" spans="1:9" ht="30.75" customHeight="1">
      <c r="A344" s="34" t="s">
        <v>424</v>
      </c>
      <c r="B344" s="156">
        <v>476</v>
      </c>
      <c r="C344" s="70" t="s">
        <v>329</v>
      </c>
      <c r="D344" s="71" t="s">
        <v>454</v>
      </c>
      <c r="E344" s="69"/>
      <c r="F344" s="72">
        <f>SUM(F346,F348,F349)</f>
        <v>18570</v>
      </c>
      <c r="G344" s="72"/>
      <c r="H344" s="108"/>
      <c r="I344" s="108">
        <f t="shared" si="31"/>
        <v>18570</v>
      </c>
    </row>
    <row r="345" spans="1:9" ht="19.5" customHeight="1">
      <c r="A345" s="66" t="s">
        <v>464</v>
      </c>
      <c r="B345" s="71" t="s">
        <v>227</v>
      </c>
      <c r="C345" s="71" t="s">
        <v>329</v>
      </c>
      <c r="D345" s="71" t="s">
        <v>455</v>
      </c>
      <c r="E345" s="71"/>
      <c r="F345" s="72">
        <f>SUM(F346)</f>
        <v>2200</v>
      </c>
      <c r="G345" s="72"/>
      <c r="H345" s="108"/>
      <c r="I345" s="108">
        <f t="shared" si="31"/>
        <v>2200</v>
      </c>
    </row>
    <row r="346" spans="1:9" ht="38.25">
      <c r="A346" s="27" t="s">
        <v>192</v>
      </c>
      <c r="B346" s="71" t="s">
        <v>227</v>
      </c>
      <c r="C346" s="71" t="s">
        <v>329</v>
      </c>
      <c r="D346" s="71" t="s">
        <v>455</v>
      </c>
      <c r="E346" s="71" t="s">
        <v>191</v>
      </c>
      <c r="F346" s="72">
        <v>2200</v>
      </c>
      <c r="G346" s="72"/>
      <c r="H346" s="108"/>
      <c r="I346" s="108">
        <f t="shared" si="31"/>
        <v>2200</v>
      </c>
    </row>
    <row r="347" spans="1:9">
      <c r="A347" s="66" t="s">
        <v>463</v>
      </c>
      <c r="B347" s="71" t="s">
        <v>227</v>
      </c>
      <c r="C347" s="71" t="s">
        <v>329</v>
      </c>
      <c r="D347" s="71" t="s">
        <v>456</v>
      </c>
      <c r="E347" s="71"/>
      <c r="F347" s="72">
        <f>F348</f>
        <v>1476</v>
      </c>
      <c r="G347" s="72"/>
      <c r="H347" s="108"/>
      <c r="I347" s="108">
        <f t="shared" si="31"/>
        <v>1476</v>
      </c>
    </row>
    <row r="348" spans="1:9">
      <c r="A348" s="20" t="s">
        <v>462</v>
      </c>
      <c r="B348" s="156">
        <v>476</v>
      </c>
      <c r="C348" s="70" t="s">
        <v>329</v>
      </c>
      <c r="D348" s="71" t="s">
        <v>456</v>
      </c>
      <c r="E348" s="71" t="s">
        <v>460</v>
      </c>
      <c r="F348" s="72">
        <v>1476</v>
      </c>
      <c r="G348" s="72"/>
      <c r="H348" s="108"/>
      <c r="I348" s="108">
        <f t="shared" si="31"/>
        <v>1476</v>
      </c>
    </row>
    <row r="349" spans="1:9">
      <c r="A349" s="66" t="s">
        <v>467</v>
      </c>
      <c r="B349" s="156">
        <v>476</v>
      </c>
      <c r="C349" s="70"/>
      <c r="D349" s="71"/>
      <c r="E349" s="71"/>
      <c r="F349" s="72">
        <f>F353+F354+F350</f>
        <v>14894</v>
      </c>
      <c r="G349" s="72"/>
      <c r="H349" s="108"/>
      <c r="I349" s="108">
        <f t="shared" si="31"/>
        <v>14894</v>
      </c>
    </row>
    <row r="350" spans="1:9" ht="25.5">
      <c r="A350" s="25" t="s">
        <v>202</v>
      </c>
      <c r="B350" s="156">
        <v>476</v>
      </c>
      <c r="C350" s="71" t="s">
        <v>465</v>
      </c>
      <c r="D350" s="71"/>
      <c r="E350" s="71"/>
      <c r="F350" s="72">
        <f>F351</f>
        <v>1792</v>
      </c>
      <c r="G350" s="72"/>
      <c r="H350" s="108"/>
      <c r="I350" s="108">
        <f t="shared" si="31"/>
        <v>1792</v>
      </c>
    </row>
    <row r="351" spans="1:9" ht="25.5">
      <c r="A351" s="27" t="s">
        <v>639</v>
      </c>
      <c r="B351" s="156">
        <v>476</v>
      </c>
      <c r="C351" s="71" t="s">
        <v>465</v>
      </c>
      <c r="D351" s="77" t="s">
        <v>640</v>
      </c>
      <c r="E351" s="71"/>
      <c r="F351" s="72">
        <f>F352</f>
        <v>1792</v>
      </c>
      <c r="G351" s="72"/>
      <c r="H351" s="108"/>
      <c r="I351" s="108">
        <f t="shared" si="31"/>
        <v>1792</v>
      </c>
    </row>
    <row r="352" spans="1:9">
      <c r="A352" s="60" t="s">
        <v>462</v>
      </c>
      <c r="B352" s="156">
        <v>476</v>
      </c>
      <c r="C352" s="71" t="s">
        <v>465</v>
      </c>
      <c r="D352" s="77" t="s">
        <v>640</v>
      </c>
      <c r="E352" s="71" t="s">
        <v>460</v>
      </c>
      <c r="F352" s="72">
        <v>1792</v>
      </c>
      <c r="G352" s="72"/>
      <c r="H352" s="108"/>
      <c r="I352" s="108">
        <f t="shared" si="31"/>
        <v>1792</v>
      </c>
    </row>
    <row r="353" spans="1:9">
      <c r="A353" s="20" t="s">
        <v>462</v>
      </c>
      <c r="B353" s="156">
        <v>476</v>
      </c>
      <c r="C353" s="70" t="s">
        <v>329</v>
      </c>
      <c r="D353" s="71" t="s">
        <v>457</v>
      </c>
      <c r="E353" s="71" t="s">
        <v>460</v>
      </c>
      <c r="F353" s="72">
        <v>12602</v>
      </c>
      <c r="G353" s="72"/>
      <c r="H353" s="108"/>
      <c r="I353" s="108">
        <f t="shared" si="31"/>
        <v>12602</v>
      </c>
    </row>
    <row r="354" spans="1:9">
      <c r="A354" s="20" t="s">
        <v>557</v>
      </c>
      <c r="B354" s="156">
        <v>476</v>
      </c>
      <c r="C354" s="70" t="s">
        <v>329</v>
      </c>
      <c r="D354" s="71" t="s">
        <v>558</v>
      </c>
      <c r="E354" s="71" t="s">
        <v>460</v>
      </c>
      <c r="F354" s="72">
        <v>500</v>
      </c>
      <c r="G354" s="72"/>
      <c r="H354" s="108"/>
      <c r="I354" s="108">
        <f t="shared" si="31"/>
        <v>500</v>
      </c>
    </row>
    <row r="355" spans="1:9" ht="15.75" customHeight="1">
      <c r="A355" s="41" t="s">
        <v>99</v>
      </c>
      <c r="B355" s="98">
        <v>477</v>
      </c>
      <c r="C355" s="70"/>
      <c r="D355" s="77"/>
      <c r="E355" s="77"/>
      <c r="F355" s="168">
        <f>SUM(F356,F365)</f>
        <v>98499</v>
      </c>
      <c r="G355" s="168">
        <f>SUM(G356,G365)</f>
        <v>3123</v>
      </c>
      <c r="H355" s="168">
        <f>SUM(H356,H365)</f>
        <v>1500</v>
      </c>
      <c r="I355" s="107">
        <f>F355+H355+G355</f>
        <v>103122</v>
      </c>
    </row>
    <row r="356" spans="1:9">
      <c r="A356" s="45" t="s">
        <v>163</v>
      </c>
      <c r="B356" s="98">
        <v>477</v>
      </c>
      <c r="C356" s="68" t="s">
        <v>162</v>
      </c>
      <c r="D356" s="77"/>
      <c r="E356" s="77"/>
      <c r="F356" s="168">
        <f t="shared" ref="F356:F358" si="32">SUM(F357)</f>
        <v>28077.7</v>
      </c>
      <c r="G356" s="168"/>
      <c r="H356" s="108"/>
      <c r="I356" s="107">
        <f t="shared" si="31"/>
        <v>28077.7</v>
      </c>
    </row>
    <row r="357" spans="1:9">
      <c r="A357" s="42" t="s">
        <v>291</v>
      </c>
      <c r="B357" s="98">
        <v>477</v>
      </c>
      <c r="C357" s="69" t="s">
        <v>465</v>
      </c>
      <c r="D357" s="142"/>
      <c r="E357" s="142"/>
      <c r="F357" s="168">
        <f t="shared" si="32"/>
        <v>28077.7</v>
      </c>
      <c r="G357" s="168"/>
      <c r="H357" s="108"/>
      <c r="I357" s="107">
        <f t="shared" si="31"/>
        <v>28077.7</v>
      </c>
    </row>
    <row r="358" spans="1:9" ht="38.25">
      <c r="A358" s="42" t="s">
        <v>677</v>
      </c>
      <c r="B358" s="98">
        <v>477</v>
      </c>
      <c r="C358" s="69" t="s">
        <v>465</v>
      </c>
      <c r="D358" s="142" t="s">
        <v>343</v>
      </c>
      <c r="E358" s="77"/>
      <c r="F358" s="168">
        <f t="shared" si="32"/>
        <v>28077.7</v>
      </c>
      <c r="G358" s="168"/>
      <c r="H358" s="108"/>
      <c r="I358" s="107">
        <f t="shared" si="31"/>
        <v>28077.7</v>
      </c>
    </row>
    <row r="359" spans="1:9" ht="38.25">
      <c r="A359" s="42" t="s">
        <v>5</v>
      </c>
      <c r="B359" s="98">
        <v>477</v>
      </c>
      <c r="C359" s="69" t="s">
        <v>465</v>
      </c>
      <c r="D359" s="142" t="s">
        <v>344</v>
      </c>
      <c r="E359" s="142"/>
      <c r="F359" s="168">
        <f>F360</f>
        <v>28077.7</v>
      </c>
      <c r="G359" s="168"/>
      <c r="H359" s="108"/>
      <c r="I359" s="107">
        <f t="shared" si="31"/>
        <v>28077.7</v>
      </c>
    </row>
    <row r="360" spans="1:9">
      <c r="A360" s="49" t="s">
        <v>440</v>
      </c>
      <c r="B360" s="145">
        <v>477</v>
      </c>
      <c r="C360" s="71" t="s">
        <v>465</v>
      </c>
      <c r="D360" s="77" t="s">
        <v>441</v>
      </c>
      <c r="E360" s="77"/>
      <c r="F360" s="169">
        <f>F361+F363+F364</f>
        <v>28077.7</v>
      </c>
      <c r="G360" s="169"/>
      <c r="H360" s="108"/>
      <c r="I360" s="108">
        <f t="shared" si="31"/>
        <v>28077.7</v>
      </c>
    </row>
    <row r="361" spans="1:9" ht="25.5">
      <c r="A361" s="27" t="s">
        <v>6</v>
      </c>
      <c r="B361" s="145">
        <v>477</v>
      </c>
      <c r="C361" s="71" t="s">
        <v>465</v>
      </c>
      <c r="D361" s="77" t="s">
        <v>442</v>
      </c>
      <c r="E361" s="142"/>
      <c r="F361" s="169">
        <f>SUM(F362)</f>
        <v>20867</v>
      </c>
      <c r="G361" s="169"/>
      <c r="H361" s="108"/>
      <c r="I361" s="108">
        <f t="shared" si="31"/>
        <v>20867</v>
      </c>
    </row>
    <row r="362" spans="1:9">
      <c r="A362" s="27" t="s">
        <v>145</v>
      </c>
      <c r="B362" s="145">
        <v>477</v>
      </c>
      <c r="C362" s="71" t="s">
        <v>465</v>
      </c>
      <c r="D362" s="77" t="s">
        <v>442</v>
      </c>
      <c r="E362" s="77" t="s">
        <v>144</v>
      </c>
      <c r="F362" s="169">
        <v>20867</v>
      </c>
      <c r="G362" s="169"/>
      <c r="H362" s="108"/>
      <c r="I362" s="108">
        <f t="shared" si="31"/>
        <v>20867</v>
      </c>
    </row>
    <row r="363" spans="1:9">
      <c r="A363" s="27" t="s">
        <v>649</v>
      </c>
      <c r="B363" s="145">
        <v>477</v>
      </c>
      <c r="C363" s="71" t="s">
        <v>465</v>
      </c>
      <c r="D363" s="77" t="s">
        <v>747</v>
      </c>
      <c r="E363" s="77" t="s">
        <v>605</v>
      </c>
      <c r="F363" s="170">
        <v>7209.7</v>
      </c>
      <c r="G363" s="170"/>
      <c r="H363" s="108"/>
      <c r="I363" s="108">
        <f t="shared" si="31"/>
        <v>7209.7</v>
      </c>
    </row>
    <row r="364" spans="1:9">
      <c r="A364" s="27" t="s">
        <v>603</v>
      </c>
      <c r="B364" s="145">
        <v>477</v>
      </c>
      <c r="C364" s="71" t="s">
        <v>465</v>
      </c>
      <c r="D364" s="77" t="s">
        <v>748</v>
      </c>
      <c r="E364" s="77" t="s">
        <v>605</v>
      </c>
      <c r="F364" s="169">
        <v>1</v>
      </c>
      <c r="G364" s="169"/>
      <c r="H364" s="108"/>
      <c r="I364" s="108">
        <f t="shared" si="31"/>
        <v>1</v>
      </c>
    </row>
    <row r="365" spans="1:9">
      <c r="A365" s="25" t="s">
        <v>100</v>
      </c>
      <c r="B365" s="98">
        <v>477</v>
      </c>
      <c r="C365" s="68" t="s">
        <v>101</v>
      </c>
      <c r="D365" s="142"/>
      <c r="E365" s="142"/>
      <c r="F365" s="168">
        <f>SUM(F366,F389)</f>
        <v>70421.3</v>
      </c>
      <c r="G365" s="168">
        <f>SUM(G366,G389)</f>
        <v>3123</v>
      </c>
      <c r="H365" s="168">
        <f>SUM(H366,H389)</f>
        <v>1500</v>
      </c>
      <c r="I365" s="107">
        <f>F365+H365+G365</f>
        <v>75044.3</v>
      </c>
    </row>
    <row r="366" spans="1:9">
      <c r="A366" s="25" t="s">
        <v>289</v>
      </c>
      <c r="B366" s="98">
        <v>477</v>
      </c>
      <c r="C366" s="68" t="s">
        <v>102</v>
      </c>
      <c r="D366" s="69"/>
      <c r="E366" s="69"/>
      <c r="F366" s="99">
        <f>SUM(F367)</f>
        <v>62771.3</v>
      </c>
      <c r="G366" s="99">
        <f>SUM(G367)</f>
        <v>3123</v>
      </c>
      <c r="H366" s="99">
        <f>SUM(H367)</f>
        <v>1500</v>
      </c>
      <c r="I366" s="107">
        <f t="shared" ref="I366:I382" si="33">F366+H366+G366</f>
        <v>67394.3</v>
      </c>
    </row>
    <row r="367" spans="1:9" ht="38.25">
      <c r="A367" s="42" t="s">
        <v>7</v>
      </c>
      <c r="B367" s="98">
        <v>477</v>
      </c>
      <c r="C367" s="68" t="s">
        <v>102</v>
      </c>
      <c r="D367" s="69" t="s">
        <v>354</v>
      </c>
      <c r="E367" s="69"/>
      <c r="F367" s="99">
        <f>SUM(F368,F378,F383)</f>
        <v>62771.3</v>
      </c>
      <c r="G367" s="99">
        <f>SUM(G368,G378,G383)</f>
        <v>3123</v>
      </c>
      <c r="H367" s="99">
        <f>SUM(H368,H378,H383)</f>
        <v>1500</v>
      </c>
      <c r="I367" s="107">
        <f t="shared" si="33"/>
        <v>67394.3</v>
      </c>
    </row>
    <row r="368" spans="1:9" ht="25.5">
      <c r="A368" s="27" t="s">
        <v>437</v>
      </c>
      <c r="B368" s="145">
        <v>477</v>
      </c>
      <c r="C368" s="70" t="s">
        <v>102</v>
      </c>
      <c r="D368" s="71" t="s">
        <v>431</v>
      </c>
      <c r="E368" s="69"/>
      <c r="F368" s="72">
        <f>F369+F371+F373</f>
        <v>35878.800000000003</v>
      </c>
      <c r="G368" s="72">
        <f>G369+G371+G373</f>
        <v>3123</v>
      </c>
      <c r="H368" s="72">
        <f>H369+H371+H373</f>
        <v>700</v>
      </c>
      <c r="I368" s="107">
        <f t="shared" si="33"/>
        <v>39701.800000000003</v>
      </c>
    </row>
    <row r="369" spans="1:9" ht="38.25">
      <c r="A369" s="18" t="s">
        <v>277</v>
      </c>
      <c r="B369" s="98">
        <v>477</v>
      </c>
      <c r="C369" s="68" t="s">
        <v>102</v>
      </c>
      <c r="D369" s="69" t="s">
        <v>438</v>
      </c>
      <c r="E369" s="69"/>
      <c r="F369" s="99">
        <f>SUM(F370)</f>
        <v>27019</v>
      </c>
      <c r="G369" s="99">
        <f>SUM(G370)</f>
        <v>3123</v>
      </c>
      <c r="H369" s="108"/>
      <c r="I369" s="107">
        <f t="shared" si="33"/>
        <v>30142</v>
      </c>
    </row>
    <row r="370" spans="1:9" ht="24.75" customHeight="1">
      <c r="A370" s="27" t="s">
        <v>145</v>
      </c>
      <c r="B370" s="145">
        <v>477</v>
      </c>
      <c r="C370" s="70" t="s">
        <v>102</v>
      </c>
      <c r="D370" s="71" t="s">
        <v>438</v>
      </c>
      <c r="E370" s="71" t="s">
        <v>144</v>
      </c>
      <c r="F370" s="100">
        <v>27019</v>
      </c>
      <c r="G370" s="100">
        <v>3123</v>
      </c>
      <c r="H370" s="108"/>
      <c r="I370" s="107">
        <f t="shared" si="33"/>
        <v>30142</v>
      </c>
    </row>
    <row r="371" spans="1:9" ht="25.5">
      <c r="A371" s="42" t="s">
        <v>8</v>
      </c>
      <c r="B371" s="98">
        <v>477</v>
      </c>
      <c r="C371" s="68" t="s">
        <v>102</v>
      </c>
      <c r="D371" s="69" t="s">
        <v>439</v>
      </c>
      <c r="E371" s="69"/>
      <c r="F371" s="99">
        <f>F372</f>
        <v>8000</v>
      </c>
      <c r="G371" s="99"/>
      <c r="H371" s="108">
        <f>H372</f>
        <v>693</v>
      </c>
      <c r="I371" s="108">
        <f t="shared" si="33"/>
        <v>8693</v>
      </c>
    </row>
    <row r="372" spans="1:9" ht="18" customHeight="1">
      <c r="A372" s="27" t="s">
        <v>145</v>
      </c>
      <c r="B372" s="145">
        <v>477</v>
      </c>
      <c r="C372" s="70" t="s">
        <v>102</v>
      </c>
      <c r="D372" s="71" t="s">
        <v>439</v>
      </c>
      <c r="E372" s="71" t="s">
        <v>536</v>
      </c>
      <c r="F372" s="72">
        <v>8000</v>
      </c>
      <c r="G372" s="72"/>
      <c r="H372" s="108">
        <v>693</v>
      </c>
      <c r="I372" s="108">
        <f t="shared" si="33"/>
        <v>8693</v>
      </c>
    </row>
    <row r="373" spans="1:9" ht="18" customHeight="1">
      <c r="A373" s="27" t="s">
        <v>636</v>
      </c>
      <c r="B373" s="145">
        <v>477</v>
      </c>
      <c r="C373" s="70" t="s">
        <v>102</v>
      </c>
      <c r="D373" s="71"/>
      <c r="E373" s="71"/>
      <c r="F373" s="72">
        <f>F374+F375+F376+F377</f>
        <v>859.8</v>
      </c>
      <c r="G373" s="72"/>
      <c r="H373" s="108">
        <f>H377</f>
        <v>7</v>
      </c>
      <c r="I373" s="108">
        <f t="shared" si="33"/>
        <v>866.8</v>
      </c>
    </row>
    <row r="374" spans="1:9" hidden="1">
      <c r="A374" s="27"/>
      <c r="B374" s="145"/>
      <c r="C374" s="70"/>
      <c r="D374" s="71"/>
      <c r="E374" s="71"/>
      <c r="F374" s="100"/>
      <c r="G374" s="100"/>
      <c r="H374" s="108"/>
      <c r="I374" s="108">
        <f t="shared" si="33"/>
        <v>0</v>
      </c>
    </row>
    <row r="375" spans="1:9" hidden="1">
      <c r="A375" s="27"/>
      <c r="B375" s="145"/>
      <c r="C375" s="70"/>
      <c r="D375" s="71"/>
      <c r="E375" s="71"/>
      <c r="F375" s="72"/>
      <c r="G375" s="72"/>
      <c r="H375" s="108"/>
      <c r="I375" s="108">
        <f t="shared" si="33"/>
        <v>0</v>
      </c>
    </row>
    <row r="376" spans="1:9" ht="16.5" customHeight="1">
      <c r="A376" s="27" t="s">
        <v>649</v>
      </c>
      <c r="B376" s="145">
        <v>477</v>
      </c>
      <c r="C376" s="70" t="s">
        <v>102</v>
      </c>
      <c r="D376" s="71" t="s">
        <v>643</v>
      </c>
      <c r="E376" s="71" t="s">
        <v>605</v>
      </c>
      <c r="F376" s="72">
        <v>858.8</v>
      </c>
      <c r="G376" s="72"/>
      <c r="H376" s="108"/>
      <c r="I376" s="108">
        <f t="shared" si="33"/>
        <v>858.8</v>
      </c>
    </row>
    <row r="377" spans="1:9" ht="17.25" customHeight="1">
      <c r="A377" s="27" t="s">
        <v>603</v>
      </c>
      <c r="B377" s="145">
        <v>477</v>
      </c>
      <c r="C377" s="70" t="s">
        <v>102</v>
      </c>
      <c r="D377" s="77" t="s">
        <v>644</v>
      </c>
      <c r="E377" s="71" t="s">
        <v>605</v>
      </c>
      <c r="F377" s="72">
        <v>1</v>
      </c>
      <c r="G377" s="72"/>
      <c r="H377" s="108">
        <v>7</v>
      </c>
      <c r="I377" s="108">
        <f t="shared" si="33"/>
        <v>8</v>
      </c>
    </row>
    <row r="378" spans="1:9">
      <c r="A378" s="42" t="s">
        <v>436</v>
      </c>
      <c r="B378" s="98">
        <v>477</v>
      </c>
      <c r="C378" s="68" t="s">
        <v>102</v>
      </c>
      <c r="D378" s="142" t="s">
        <v>432</v>
      </c>
      <c r="E378" s="71"/>
      <c r="F378" s="99">
        <f>SUM(F379)+F381+F382</f>
        <v>7494.9</v>
      </c>
      <c r="G378" s="99"/>
      <c r="H378" s="108"/>
      <c r="I378" s="108">
        <f t="shared" si="33"/>
        <v>7494.9</v>
      </c>
    </row>
    <row r="379" spans="1:9" ht="15" customHeight="1">
      <c r="A379" s="27" t="s">
        <v>9</v>
      </c>
      <c r="B379" s="145">
        <v>477</v>
      </c>
      <c r="C379" s="70" t="s">
        <v>102</v>
      </c>
      <c r="D379" s="77" t="s">
        <v>445</v>
      </c>
      <c r="E379" s="71"/>
      <c r="F379" s="72">
        <f>SUM(F380)</f>
        <v>5620</v>
      </c>
      <c r="G379" s="72"/>
      <c r="H379" s="108"/>
      <c r="I379" s="108">
        <f t="shared" si="33"/>
        <v>5620</v>
      </c>
    </row>
    <row r="380" spans="1:9" ht="17.25" customHeight="1">
      <c r="A380" s="27" t="s">
        <v>145</v>
      </c>
      <c r="B380" s="145">
        <v>477</v>
      </c>
      <c r="C380" s="70" t="s">
        <v>102</v>
      </c>
      <c r="D380" s="77" t="s">
        <v>445</v>
      </c>
      <c r="E380" s="71" t="s">
        <v>144</v>
      </c>
      <c r="F380" s="72">
        <v>5620</v>
      </c>
      <c r="G380" s="72"/>
      <c r="H380" s="108"/>
      <c r="I380" s="108">
        <f t="shared" si="33"/>
        <v>5620</v>
      </c>
    </row>
    <row r="381" spans="1:9" ht="17.25" customHeight="1">
      <c r="A381" s="27" t="s">
        <v>649</v>
      </c>
      <c r="B381" s="145">
        <v>477</v>
      </c>
      <c r="C381" s="70" t="s">
        <v>102</v>
      </c>
      <c r="D381" s="77" t="s">
        <v>755</v>
      </c>
      <c r="E381" s="71" t="s">
        <v>144</v>
      </c>
      <c r="F381" s="72">
        <v>1873.9</v>
      </c>
      <c r="G381" s="72"/>
      <c r="H381" s="108"/>
      <c r="I381" s="108">
        <f t="shared" si="33"/>
        <v>1873.9</v>
      </c>
    </row>
    <row r="382" spans="1:9" ht="17.25" customHeight="1">
      <c r="A382" s="27" t="s">
        <v>603</v>
      </c>
      <c r="B382" s="145">
        <v>477</v>
      </c>
      <c r="C382" s="70" t="s">
        <v>102</v>
      </c>
      <c r="D382" s="77" t="s">
        <v>756</v>
      </c>
      <c r="E382" s="71" t="s">
        <v>144</v>
      </c>
      <c r="F382" s="72">
        <v>1</v>
      </c>
      <c r="G382" s="72"/>
      <c r="H382" s="108"/>
      <c r="I382" s="108">
        <f t="shared" si="33"/>
        <v>1</v>
      </c>
    </row>
    <row r="383" spans="1:9" ht="27.75" customHeight="1">
      <c r="A383" s="42" t="s">
        <v>433</v>
      </c>
      <c r="B383" s="98">
        <v>477</v>
      </c>
      <c r="C383" s="68" t="s">
        <v>102</v>
      </c>
      <c r="D383" s="69" t="s">
        <v>435</v>
      </c>
      <c r="E383" s="71"/>
      <c r="F383" s="99">
        <f>SUM(F384)+F386</f>
        <v>19397.599999999999</v>
      </c>
      <c r="G383" s="99"/>
      <c r="H383" s="99">
        <f>SUM(H384)+H386</f>
        <v>800</v>
      </c>
      <c r="I383" s="107">
        <f t="shared" si="31"/>
        <v>20197.599999999999</v>
      </c>
    </row>
    <row r="384" spans="1:9" ht="29.25" customHeight="1">
      <c r="A384" s="42" t="s">
        <v>10</v>
      </c>
      <c r="B384" s="145">
        <v>477</v>
      </c>
      <c r="C384" s="70" t="s">
        <v>102</v>
      </c>
      <c r="D384" s="71" t="s">
        <v>434</v>
      </c>
      <c r="E384" s="71"/>
      <c r="F384" s="72">
        <f>F385</f>
        <v>19200</v>
      </c>
      <c r="G384" s="72"/>
      <c r="H384" s="108">
        <f>H385</f>
        <v>800</v>
      </c>
      <c r="I384" s="108">
        <f t="shared" si="31"/>
        <v>20000</v>
      </c>
    </row>
    <row r="385" spans="1:9" ht="28.5" customHeight="1">
      <c r="A385" s="27" t="s">
        <v>145</v>
      </c>
      <c r="B385" s="145">
        <v>477</v>
      </c>
      <c r="C385" s="70" t="s">
        <v>102</v>
      </c>
      <c r="D385" s="71" t="s">
        <v>434</v>
      </c>
      <c r="E385" s="71" t="s">
        <v>536</v>
      </c>
      <c r="F385" s="72">
        <v>19200</v>
      </c>
      <c r="G385" s="72"/>
      <c r="H385" s="108">
        <v>800</v>
      </c>
      <c r="I385" s="108">
        <f t="shared" si="31"/>
        <v>20000</v>
      </c>
    </row>
    <row r="386" spans="1:9" ht="31.5" customHeight="1">
      <c r="A386" s="27" t="s">
        <v>635</v>
      </c>
      <c r="B386" s="145">
        <v>477</v>
      </c>
      <c r="C386" s="70" t="s">
        <v>102</v>
      </c>
      <c r="D386" s="71"/>
      <c r="E386" s="71"/>
      <c r="F386" s="72">
        <f>F387+F388</f>
        <v>197.6</v>
      </c>
      <c r="G386" s="72"/>
      <c r="H386" s="108"/>
      <c r="I386" s="108">
        <f t="shared" si="31"/>
        <v>197.6</v>
      </c>
    </row>
    <row r="387" spans="1:9" ht="21.75" customHeight="1">
      <c r="A387" s="27" t="s">
        <v>649</v>
      </c>
      <c r="B387" s="145">
        <v>477</v>
      </c>
      <c r="C387" s="70" t="s">
        <v>102</v>
      </c>
      <c r="D387" s="71" t="s">
        <v>634</v>
      </c>
      <c r="E387" s="71" t="s">
        <v>605</v>
      </c>
      <c r="F387" s="72">
        <v>196.6</v>
      </c>
      <c r="G387" s="72"/>
      <c r="H387" s="108"/>
      <c r="I387" s="108">
        <f t="shared" si="31"/>
        <v>196.6</v>
      </c>
    </row>
    <row r="388" spans="1:9" ht="25.5" customHeight="1">
      <c r="A388" s="27" t="s">
        <v>603</v>
      </c>
      <c r="B388" s="145">
        <v>477</v>
      </c>
      <c r="C388" s="70" t="s">
        <v>102</v>
      </c>
      <c r="D388" s="71" t="s">
        <v>604</v>
      </c>
      <c r="E388" s="71" t="s">
        <v>605</v>
      </c>
      <c r="F388" s="72">
        <v>1</v>
      </c>
      <c r="G388" s="72"/>
      <c r="H388" s="108"/>
      <c r="I388" s="108">
        <f t="shared" si="31"/>
        <v>1</v>
      </c>
    </row>
    <row r="389" spans="1:9" ht="18" hidden="1" customHeight="1">
      <c r="A389" s="45" t="s">
        <v>142</v>
      </c>
      <c r="B389" s="98">
        <v>477</v>
      </c>
      <c r="C389" s="68" t="s">
        <v>103</v>
      </c>
      <c r="D389" s="69"/>
      <c r="E389" s="69"/>
      <c r="F389" s="99">
        <f>SUM(F394)+F390</f>
        <v>7650</v>
      </c>
      <c r="G389" s="99"/>
      <c r="H389" s="108"/>
      <c r="I389" s="107">
        <f t="shared" si="31"/>
        <v>7650</v>
      </c>
    </row>
    <row r="390" spans="1:9" ht="30.75" hidden="1" customHeight="1">
      <c r="A390" s="25" t="s">
        <v>550</v>
      </c>
      <c r="B390" s="98">
        <v>477</v>
      </c>
      <c r="C390" s="69" t="s">
        <v>103</v>
      </c>
      <c r="D390" s="69" t="s">
        <v>551</v>
      </c>
      <c r="E390" s="69"/>
      <c r="F390" s="99">
        <f>F391</f>
        <v>5934</v>
      </c>
      <c r="G390" s="99"/>
      <c r="H390" s="108"/>
      <c r="I390" s="107">
        <f t="shared" si="31"/>
        <v>5934</v>
      </c>
    </row>
    <row r="391" spans="1:9" ht="29.25" hidden="1" customHeight="1">
      <c r="A391" s="27" t="s">
        <v>552</v>
      </c>
      <c r="B391" s="145">
        <v>477</v>
      </c>
      <c r="C391" s="71" t="s">
        <v>103</v>
      </c>
      <c r="D391" s="71" t="s">
        <v>551</v>
      </c>
      <c r="E391" s="71"/>
      <c r="F391" s="72">
        <f>F392</f>
        <v>5934</v>
      </c>
      <c r="G391" s="72"/>
      <c r="H391" s="108"/>
      <c r="I391" s="108">
        <f t="shared" si="31"/>
        <v>5934</v>
      </c>
    </row>
    <row r="392" spans="1:9" ht="20.25" hidden="1" customHeight="1">
      <c r="A392" s="27" t="s">
        <v>145</v>
      </c>
      <c r="B392" s="145">
        <v>477</v>
      </c>
      <c r="C392" s="71" t="s">
        <v>103</v>
      </c>
      <c r="D392" s="71" t="s">
        <v>551</v>
      </c>
      <c r="E392" s="71" t="s">
        <v>536</v>
      </c>
      <c r="F392" s="72">
        <v>5934</v>
      </c>
      <c r="G392" s="72"/>
      <c r="H392" s="108"/>
      <c r="I392" s="108">
        <f t="shared" si="31"/>
        <v>5934</v>
      </c>
    </row>
    <row r="393" spans="1:9" ht="22.5" hidden="1" customHeight="1">
      <c r="A393" s="25" t="s">
        <v>270</v>
      </c>
      <c r="B393" s="98">
        <v>477</v>
      </c>
      <c r="C393" s="68" t="s">
        <v>103</v>
      </c>
      <c r="D393" s="69" t="s">
        <v>228</v>
      </c>
      <c r="E393" s="69"/>
      <c r="F393" s="99">
        <f>SUM(F394)</f>
        <v>1716</v>
      </c>
      <c r="G393" s="99"/>
      <c r="H393" s="108"/>
      <c r="I393" s="108">
        <f t="shared" si="31"/>
        <v>1716</v>
      </c>
    </row>
    <row r="394" spans="1:9" ht="30" hidden="1" customHeight="1">
      <c r="A394" s="34" t="s">
        <v>206</v>
      </c>
      <c r="B394" s="145">
        <v>477</v>
      </c>
      <c r="C394" s="71" t="s">
        <v>103</v>
      </c>
      <c r="D394" s="71" t="s">
        <v>355</v>
      </c>
      <c r="E394" s="71"/>
      <c r="F394" s="72">
        <f>SUM(F395,F397)</f>
        <v>1716</v>
      </c>
      <c r="G394" s="72"/>
      <c r="H394" s="108"/>
      <c r="I394" s="108">
        <f t="shared" si="31"/>
        <v>1716</v>
      </c>
    </row>
    <row r="395" spans="1:9" ht="33.75" hidden="1" customHeight="1">
      <c r="A395" s="20" t="s">
        <v>194</v>
      </c>
      <c r="B395" s="145">
        <v>477</v>
      </c>
      <c r="C395" s="71" t="s">
        <v>103</v>
      </c>
      <c r="D395" s="71" t="s">
        <v>356</v>
      </c>
      <c r="E395" s="71"/>
      <c r="F395" s="72">
        <f>SUM(F396)</f>
        <v>1701</v>
      </c>
      <c r="G395" s="72"/>
      <c r="H395" s="108"/>
      <c r="I395" s="108">
        <f t="shared" si="31"/>
        <v>1701</v>
      </c>
    </row>
    <row r="396" spans="1:9" ht="37.5" hidden="1" customHeight="1">
      <c r="A396" s="20" t="s">
        <v>196</v>
      </c>
      <c r="B396" s="145">
        <v>477</v>
      </c>
      <c r="C396" s="71" t="s">
        <v>103</v>
      </c>
      <c r="D396" s="71" t="s">
        <v>356</v>
      </c>
      <c r="E396" s="71" t="s">
        <v>195</v>
      </c>
      <c r="F396" s="72">
        <v>1701</v>
      </c>
      <c r="G396" s="72"/>
      <c r="H396" s="108"/>
      <c r="I396" s="108">
        <f t="shared" si="31"/>
        <v>1701</v>
      </c>
    </row>
    <row r="397" spans="1:9" ht="18.75" hidden="1" customHeight="1">
      <c r="A397" s="20" t="s">
        <v>176</v>
      </c>
      <c r="B397" s="145">
        <v>477</v>
      </c>
      <c r="C397" s="71" t="s">
        <v>103</v>
      </c>
      <c r="D397" s="71" t="s">
        <v>357</v>
      </c>
      <c r="E397" s="71"/>
      <c r="F397" s="72">
        <f>SUM(F398)</f>
        <v>15</v>
      </c>
      <c r="G397" s="72"/>
      <c r="H397" s="108"/>
      <c r="I397" s="108">
        <f t="shared" si="31"/>
        <v>15</v>
      </c>
    </row>
    <row r="398" spans="1:9" ht="27.75" hidden="1" customHeight="1">
      <c r="A398" s="20" t="s">
        <v>192</v>
      </c>
      <c r="B398" s="145">
        <v>477</v>
      </c>
      <c r="C398" s="71" t="s">
        <v>103</v>
      </c>
      <c r="D398" s="71" t="s">
        <v>357</v>
      </c>
      <c r="E398" s="71" t="s">
        <v>191</v>
      </c>
      <c r="F398" s="72">
        <v>15</v>
      </c>
      <c r="G398" s="72"/>
      <c r="H398" s="108"/>
      <c r="I398" s="108">
        <f t="shared" si="31"/>
        <v>15</v>
      </c>
    </row>
    <row r="399" spans="1:9" s="21" customFormat="1" ht="18" hidden="1" customHeight="1">
      <c r="A399" s="97"/>
      <c r="B399" s="123"/>
      <c r="C399" s="157"/>
      <c r="D399" s="123"/>
      <c r="E399" s="123"/>
      <c r="F399" s="100"/>
      <c r="G399" s="100"/>
      <c r="H399" s="108"/>
      <c r="I399" s="108">
        <f t="shared" si="31"/>
        <v>0</v>
      </c>
    </row>
    <row r="400" spans="1:9" hidden="1"/>
    <row r="401" hidden="1"/>
  </sheetData>
  <mergeCells count="7">
    <mergeCell ref="E2:I2"/>
    <mergeCell ref="F7:I7"/>
    <mergeCell ref="A9:I9"/>
    <mergeCell ref="D6:F6"/>
    <mergeCell ref="F4:I4"/>
    <mergeCell ref="F3:I3"/>
    <mergeCell ref="F5:I5"/>
  </mergeCells>
  <pageMargins left="0" right="0" top="0.55118110236220474" bottom="0.19685039370078741" header="0.31496062992125984" footer="0.31496062992125984"/>
  <pageSetup paperSize="9" scale="70" orientation="portrait" r:id="rId1"/>
  <legacyDrawing r:id="rId2"/>
  <controls>
    <control shapeId="1025" r:id="rId3" name="Control 1"/>
  </controls>
</worksheet>
</file>

<file path=xl/worksheets/sheet3.xml><?xml version="1.0" encoding="utf-8"?>
<worksheet xmlns="http://schemas.openxmlformats.org/spreadsheetml/2006/main" xmlns:r="http://schemas.openxmlformats.org/officeDocument/2006/relationships">
  <dimension ref="A2:I383"/>
  <sheetViews>
    <sheetView workbookViewId="0">
      <selection activeCell="E3" sqref="E3:I3"/>
    </sheetView>
  </sheetViews>
  <sheetFormatPr defaultRowHeight="12.75"/>
  <cols>
    <col min="1" max="1" width="47" style="37" customWidth="1"/>
    <col min="2" max="2" width="11" style="37" customWidth="1"/>
    <col min="3" max="3" width="15.5703125" style="37" customWidth="1"/>
    <col min="4" max="4" width="10.140625" style="37" customWidth="1"/>
    <col min="5" max="5" width="13.140625" style="92" customWidth="1"/>
    <col min="6" max="6" width="11.42578125" style="92" customWidth="1"/>
    <col min="7" max="7" width="10.140625" style="92" customWidth="1"/>
    <col min="8" max="8" width="13.140625" style="92" customWidth="1"/>
    <col min="9" max="12" width="0" hidden="1" customWidth="1"/>
  </cols>
  <sheetData>
    <row r="2" spans="1:9">
      <c r="D2" s="175"/>
      <c r="G2" s="105"/>
      <c r="H2" s="187" t="s">
        <v>772</v>
      </c>
    </row>
    <row r="3" spans="1:9" ht="66.75" customHeight="1">
      <c r="E3" s="255" t="s">
        <v>850</v>
      </c>
      <c r="F3" s="249"/>
      <c r="G3" s="249"/>
      <c r="H3" s="249"/>
      <c r="I3" s="249"/>
    </row>
    <row r="4" spans="1:9">
      <c r="A4" s="165"/>
      <c r="B4" s="164"/>
      <c r="C4" s="164"/>
      <c r="D4" s="164"/>
      <c r="E4" s="185"/>
      <c r="F4" s="185"/>
      <c r="G4" s="191"/>
      <c r="H4" s="188" t="s">
        <v>33</v>
      </c>
    </row>
    <row r="5" spans="1:9" ht="48" customHeight="1">
      <c r="A5" s="184"/>
      <c r="B5" s="224"/>
      <c r="C5" s="224"/>
      <c r="D5" s="224"/>
      <c r="E5" s="264" t="s">
        <v>785</v>
      </c>
      <c r="F5" s="265"/>
      <c r="G5" s="265"/>
      <c r="H5" s="265"/>
    </row>
    <row r="6" spans="1:9" ht="17.25" hidden="1" customHeight="1">
      <c r="A6" s="184"/>
      <c r="B6" s="163"/>
      <c r="C6" s="244"/>
      <c r="D6" s="244"/>
      <c r="E6" s="244"/>
      <c r="F6" s="244"/>
      <c r="G6" s="244"/>
      <c r="H6" s="244"/>
    </row>
    <row r="7" spans="1:9" ht="16.5" customHeight="1">
      <c r="A7" s="184"/>
      <c r="B7" s="163"/>
      <c r="C7" s="163"/>
      <c r="D7" s="163"/>
      <c r="E7" s="184"/>
      <c r="F7" s="184"/>
      <c r="G7" s="112"/>
      <c r="H7" s="184" t="s">
        <v>187</v>
      </c>
    </row>
    <row r="8" spans="1:9" ht="45" customHeight="1">
      <c r="A8" s="263" t="s">
        <v>744</v>
      </c>
      <c r="B8" s="263"/>
      <c r="C8" s="263"/>
      <c r="D8" s="263"/>
      <c r="E8" s="263"/>
      <c r="F8" s="263"/>
      <c r="G8" s="263"/>
      <c r="H8" s="263"/>
    </row>
    <row r="9" spans="1:9" hidden="1">
      <c r="A9" s="39"/>
      <c r="B9" s="39"/>
      <c r="C9" s="39"/>
      <c r="D9" s="39"/>
      <c r="E9" s="111"/>
      <c r="F9" s="111"/>
      <c r="G9" s="192"/>
      <c r="H9" s="189"/>
    </row>
    <row r="10" spans="1:9">
      <c r="A10" s="39"/>
      <c r="B10" s="39"/>
      <c r="C10" s="39"/>
      <c r="D10" s="39"/>
      <c r="E10" s="101"/>
      <c r="F10" s="111"/>
      <c r="G10" s="192"/>
      <c r="H10" s="190" t="s">
        <v>297</v>
      </c>
    </row>
    <row r="11" spans="1:9" ht="35.25" customHeight="1">
      <c r="A11" s="40" t="s">
        <v>157</v>
      </c>
      <c r="B11" s="40" t="s">
        <v>133</v>
      </c>
      <c r="C11" s="40" t="s">
        <v>190</v>
      </c>
      <c r="D11" s="40" t="s">
        <v>134</v>
      </c>
      <c r="E11" s="91" t="s">
        <v>618</v>
      </c>
      <c r="F11" s="91" t="s">
        <v>768</v>
      </c>
      <c r="G11" s="99" t="s">
        <v>768</v>
      </c>
      <c r="H11" s="91" t="s">
        <v>618</v>
      </c>
    </row>
    <row r="12" spans="1:9" ht="24.75" customHeight="1">
      <c r="A12" s="25" t="s">
        <v>135</v>
      </c>
      <c r="B12" s="40"/>
      <c r="C12" s="40"/>
      <c r="D12" s="40"/>
      <c r="E12" s="99">
        <f>SUM(E13,E76,E84,E109,E150,E190,E251,E289,E334,E347,E353,E359)</f>
        <v>954053.29999999981</v>
      </c>
      <c r="F12" s="99">
        <f>SUM(F13,F76,F84,F109,F150,F190,F251,F289,F334,F347,F353,F359)</f>
        <v>60019.5</v>
      </c>
      <c r="G12" s="99">
        <f>SUM(G13,G76,G84,G109,G150,G190,G251,G289,G334,G347,G353,G359)</f>
        <v>42496</v>
      </c>
      <c r="H12" s="99">
        <f>E12+F12+G12</f>
        <v>1056568.7999999998</v>
      </c>
    </row>
    <row r="13" spans="1:9" s="3" customFormat="1" ht="26.25" customHeight="1">
      <c r="A13" s="25" t="s">
        <v>136</v>
      </c>
      <c r="B13" s="69" t="s">
        <v>137</v>
      </c>
      <c r="C13" s="69"/>
      <c r="D13" s="69"/>
      <c r="E13" s="99">
        <f>SUM(E14,E21,E29,E45,E65,E70,E59)+E43</f>
        <v>57573.2</v>
      </c>
      <c r="F13" s="99">
        <f t="shared" ref="F13:G13" si="0">SUM(F14,F21,F29,F45,F65,F70,F59)+F43</f>
        <v>0</v>
      </c>
      <c r="G13" s="99">
        <f t="shared" si="0"/>
        <v>2200</v>
      </c>
      <c r="H13" s="99">
        <f t="shared" ref="H13:H76" si="1">E13+F13+G13</f>
        <v>59773.2</v>
      </c>
    </row>
    <row r="14" spans="1:9" s="3" customFormat="1" ht="34.5" hidden="1" customHeight="1">
      <c r="A14" s="25" t="s">
        <v>138</v>
      </c>
      <c r="B14" s="69" t="s">
        <v>139</v>
      </c>
      <c r="C14" s="69"/>
      <c r="D14" s="69"/>
      <c r="E14" s="99">
        <f>SUM(E16)</f>
        <v>1700</v>
      </c>
      <c r="F14" s="99"/>
      <c r="G14" s="99"/>
      <c r="H14" s="99">
        <f t="shared" si="1"/>
        <v>1700</v>
      </c>
    </row>
    <row r="15" spans="1:9" s="3" customFormat="1" ht="34.5" hidden="1" customHeight="1">
      <c r="A15" s="25" t="s">
        <v>271</v>
      </c>
      <c r="B15" s="69" t="s">
        <v>139</v>
      </c>
      <c r="C15" s="69" t="s">
        <v>220</v>
      </c>
      <c r="D15" s="69"/>
      <c r="E15" s="99">
        <f>SUM(E16)</f>
        <v>1700</v>
      </c>
      <c r="F15" s="99"/>
      <c r="G15" s="99"/>
      <c r="H15" s="99">
        <f t="shared" si="1"/>
        <v>1700</v>
      </c>
    </row>
    <row r="16" spans="1:9" ht="21.75" hidden="1" customHeight="1">
      <c r="A16" s="20" t="s">
        <v>140</v>
      </c>
      <c r="B16" s="71" t="s">
        <v>139</v>
      </c>
      <c r="C16" s="71" t="s">
        <v>221</v>
      </c>
      <c r="D16" s="71"/>
      <c r="E16" s="72">
        <f>SUM(E17,E19)</f>
        <v>1700</v>
      </c>
      <c r="F16" s="72"/>
      <c r="G16" s="72"/>
      <c r="H16" s="72">
        <f t="shared" si="1"/>
        <v>1700</v>
      </c>
    </row>
    <row r="17" spans="1:8" ht="36.75" hidden="1" customHeight="1">
      <c r="A17" s="20" t="s">
        <v>194</v>
      </c>
      <c r="B17" s="71" t="s">
        <v>139</v>
      </c>
      <c r="C17" s="71" t="s">
        <v>222</v>
      </c>
      <c r="D17" s="71"/>
      <c r="E17" s="72">
        <f>SUM(E18)</f>
        <v>1700</v>
      </c>
      <c r="F17" s="72"/>
      <c r="G17" s="72"/>
      <c r="H17" s="72">
        <f t="shared" si="1"/>
        <v>1700</v>
      </c>
    </row>
    <row r="18" spans="1:8" ht="27.75" hidden="1" customHeight="1">
      <c r="A18" s="20" t="s">
        <v>196</v>
      </c>
      <c r="B18" s="71" t="s">
        <v>139</v>
      </c>
      <c r="C18" s="71" t="s">
        <v>222</v>
      </c>
      <c r="D18" s="71" t="s">
        <v>195</v>
      </c>
      <c r="E18" s="72">
        <v>1700</v>
      </c>
      <c r="F18" s="72"/>
      <c r="G18" s="72"/>
      <c r="H18" s="72">
        <f t="shared" si="1"/>
        <v>1700</v>
      </c>
    </row>
    <row r="19" spans="1:8" ht="22.5" hidden="1" customHeight="1">
      <c r="A19" s="20" t="s">
        <v>176</v>
      </c>
      <c r="B19" s="71" t="s">
        <v>139</v>
      </c>
      <c r="C19" s="71" t="s">
        <v>223</v>
      </c>
      <c r="D19" s="71"/>
      <c r="E19" s="72">
        <f>E20</f>
        <v>0</v>
      </c>
      <c r="F19" s="72"/>
      <c r="G19" s="72"/>
      <c r="H19" s="72">
        <f t="shared" si="1"/>
        <v>0</v>
      </c>
    </row>
    <row r="20" spans="1:8" ht="36.75" hidden="1" customHeight="1">
      <c r="A20" s="20" t="s">
        <v>192</v>
      </c>
      <c r="B20" s="71" t="s">
        <v>139</v>
      </c>
      <c r="C20" s="71" t="s">
        <v>223</v>
      </c>
      <c r="D20" s="71" t="s">
        <v>191</v>
      </c>
      <c r="E20" s="72">
        <v>0</v>
      </c>
      <c r="F20" s="72"/>
      <c r="G20" s="72"/>
      <c r="H20" s="72">
        <f t="shared" si="1"/>
        <v>0</v>
      </c>
    </row>
    <row r="21" spans="1:8" ht="43.5" hidden="1" customHeight="1">
      <c r="A21" s="25" t="s">
        <v>188</v>
      </c>
      <c r="B21" s="69" t="s">
        <v>301</v>
      </c>
      <c r="C21" s="69"/>
      <c r="D21" s="69"/>
      <c r="E21" s="99">
        <f>SUM(E23)</f>
        <v>1486</v>
      </c>
      <c r="F21" s="99"/>
      <c r="G21" s="99"/>
      <c r="H21" s="99">
        <f t="shared" si="1"/>
        <v>1486</v>
      </c>
    </row>
    <row r="22" spans="1:8" ht="30.75" hidden="1" customHeight="1">
      <c r="A22" s="25" t="s">
        <v>271</v>
      </c>
      <c r="B22" s="69" t="s">
        <v>301</v>
      </c>
      <c r="C22" s="69" t="s">
        <v>220</v>
      </c>
      <c r="D22" s="69"/>
      <c r="E22" s="99">
        <f>SUM(E23)</f>
        <v>1486</v>
      </c>
      <c r="F22" s="99"/>
      <c r="G22" s="99"/>
      <c r="H22" s="99">
        <f t="shared" si="1"/>
        <v>1486</v>
      </c>
    </row>
    <row r="23" spans="1:8" s="3" customFormat="1" ht="32.25" hidden="1" customHeight="1">
      <c r="A23" s="20" t="s">
        <v>300</v>
      </c>
      <c r="B23" s="71" t="s">
        <v>301</v>
      </c>
      <c r="C23" s="71" t="s">
        <v>224</v>
      </c>
      <c r="D23" s="71"/>
      <c r="E23" s="72">
        <f>SUM(E24,E26)+E28</f>
        <v>1486</v>
      </c>
      <c r="F23" s="72"/>
      <c r="G23" s="72"/>
      <c r="H23" s="72">
        <f t="shared" si="1"/>
        <v>1486</v>
      </c>
    </row>
    <row r="24" spans="1:8" s="3" customFormat="1" ht="32.25" hidden="1" customHeight="1">
      <c r="A24" s="20" t="s">
        <v>194</v>
      </c>
      <c r="B24" s="71" t="s">
        <v>301</v>
      </c>
      <c r="C24" s="71" t="s">
        <v>225</v>
      </c>
      <c r="D24" s="71"/>
      <c r="E24" s="72">
        <f>SUM(E25)</f>
        <v>1086</v>
      </c>
      <c r="F24" s="72"/>
      <c r="G24" s="72"/>
      <c r="H24" s="72">
        <f t="shared" si="1"/>
        <v>1086</v>
      </c>
    </row>
    <row r="25" spans="1:8" s="3" customFormat="1" ht="29.25" hidden="1" customHeight="1">
      <c r="A25" s="20" t="s">
        <v>196</v>
      </c>
      <c r="B25" s="71" t="s">
        <v>301</v>
      </c>
      <c r="C25" s="71" t="s">
        <v>225</v>
      </c>
      <c r="D25" s="71" t="s">
        <v>195</v>
      </c>
      <c r="E25" s="72">
        <v>1086</v>
      </c>
      <c r="F25" s="72"/>
      <c r="G25" s="72"/>
      <c r="H25" s="72">
        <f t="shared" si="1"/>
        <v>1086</v>
      </c>
    </row>
    <row r="26" spans="1:8" s="3" customFormat="1" ht="24.75" hidden="1" customHeight="1">
      <c r="A26" s="20" t="s">
        <v>176</v>
      </c>
      <c r="B26" s="71" t="s">
        <v>301</v>
      </c>
      <c r="C26" s="71" t="s">
        <v>226</v>
      </c>
      <c r="D26" s="71"/>
      <c r="E26" s="72">
        <f>E27</f>
        <v>400</v>
      </c>
      <c r="F26" s="72"/>
      <c r="G26" s="72"/>
      <c r="H26" s="72">
        <f t="shared" si="1"/>
        <v>400</v>
      </c>
    </row>
    <row r="27" spans="1:8" s="3" customFormat="1" ht="31.5" hidden="1" customHeight="1">
      <c r="A27" s="20" t="s">
        <v>192</v>
      </c>
      <c r="B27" s="71" t="s">
        <v>301</v>
      </c>
      <c r="C27" s="71" t="s">
        <v>226</v>
      </c>
      <c r="D27" s="71" t="s">
        <v>191</v>
      </c>
      <c r="E27" s="72">
        <v>400</v>
      </c>
      <c r="F27" s="72"/>
      <c r="G27" s="72"/>
      <c r="H27" s="72">
        <f t="shared" si="1"/>
        <v>400</v>
      </c>
    </row>
    <row r="28" spans="1:8" s="3" customFormat="1" ht="25.5" hidden="1" customHeight="1">
      <c r="A28" s="20" t="s">
        <v>647</v>
      </c>
      <c r="B28" s="70" t="s">
        <v>301</v>
      </c>
      <c r="C28" s="71" t="s">
        <v>646</v>
      </c>
      <c r="D28" s="71" t="s">
        <v>191</v>
      </c>
      <c r="E28" s="72">
        <v>0</v>
      </c>
      <c r="F28" s="72"/>
      <c r="G28" s="72"/>
      <c r="H28" s="72">
        <f t="shared" si="1"/>
        <v>0</v>
      </c>
    </row>
    <row r="29" spans="1:8" s="3" customFormat="1" ht="48.75" customHeight="1">
      <c r="A29" s="25" t="s">
        <v>302</v>
      </c>
      <c r="B29" s="69" t="s">
        <v>303</v>
      </c>
      <c r="C29" s="69"/>
      <c r="D29" s="69"/>
      <c r="E29" s="99">
        <f>SUM(E30)</f>
        <v>38319</v>
      </c>
      <c r="F29" s="99">
        <f t="shared" ref="F29:G29" si="2">SUM(F30)</f>
        <v>0</v>
      </c>
      <c r="G29" s="99">
        <f t="shared" si="2"/>
        <v>2200</v>
      </c>
      <c r="H29" s="99">
        <f t="shared" si="1"/>
        <v>40519</v>
      </c>
    </row>
    <row r="30" spans="1:8" s="3" customFormat="1" ht="25.5" customHeight="1">
      <c r="A30" s="25" t="s">
        <v>272</v>
      </c>
      <c r="B30" s="69" t="s">
        <v>303</v>
      </c>
      <c r="C30" s="69" t="s">
        <v>228</v>
      </c>
      <c r="D30" s="69"/>
      <c r="E30" s="99">
        <f>SUM(E31,E36)</f>
        <v>38319</v>
      </c>
      <c r="F30" s="99">
        <f t="shared" ref="F30:G30" si="3">SUM(F31,F36)</f>
        <v>0</v>
      </c>
      <c r="G30" s="99">
        <f t="shared" si="3"/>
        <v>2200</v>
      </c>
      <c r="H30" s="99">
        <f t="shared" si="1"/>
        <v>40519</v>
      </c>
    </row>
    <row r="31" spans="1:8" ht="30.75" customHeight="1">
      <c r="A31" s="20" t="s">
        <v>304</v>
      </c>
      <c r="B31" s="71" t="s">
        <v>303</v>
      </c>
      <c r="C31" s="71" t="s">
        <v>229</v>
      </c>
      <c r="D31" s="71"/>
      <c r="E31" s="72">
        <f>E32</f>
        <v>1175</v>
      </c>
      <c r="F31" s="72"/>
      <c r="G31" s="72"/>
      <c r="H31" s="72">
        <f t="shared" si="1"/>
        <v>1175</v>
      </c>
    </row>
    <row r="32" spans="1:8" ht="30.75" customHeight="1">
      <c r="A32" s="20" t="s">
        <v>194</v>
      </c>
      <c r="B32" s="71" t="s">
        <v>303</v>
      </c>
      <c r="C32" s="71" t="s">
        <v>230</v>
      </c>
      <c r="D32" s="71"/>
      <c r="E32" s="72">
        <f>E33</f>
        <v>1175</v>
      </c>
      <c r="F32" s="72"/>
      <c r="G32" s="72"/>
      <c r="H32" s="72">
        <f t="shared" si="1"/>
        <v>1175</v>
      </c>
    </row>
    <row r="33" spans="1:8" ht="34.5" customHeight="1">
      <c r="A33" s="20" t="s">
        <v>196</v>
      </c>
      <c r="B33" s="71" t="s">
        <v>303</v>
      </c>
      <c r="C33" s="71" t="s">
        <v>230</v>
      </c>
      <c r="D33" s="71" t="s">
        <v>195</v>
      </c>
      <c r="E33" s="72">
        <v>1175</v>
      </c>
      <c r="F33" s="72"/>
      <c r="G33" s="72"/>
      <c r="H33" s="72">
        <f t="shared" si="1"/>
        <v>1175</v>
      </c>
    </row>
    <row r="34" spans="1:8" ht="34.5" hidden="1" customHeight="1">
      <c r="A34" s="20" t="s">
        <v>176</v>
      </c>
      <c r="B34" s="71" t="s">
        <v>303</v>
      </c>
      <c r="C34" s="71" t="s">
        <v>231</v>
      </c>
      <c r="D34" s="71"/>
      <c r="E34" s="72"/>
      <c r="F34" s="72"/>
      <c r="G34" s="72"/>
      <c r="H34" s="72">
        <f t="shared" si="1"/>
        <v>0</v>
      </c>
    </row>
    <row r="35" spans="1:8" ht="34.5" hidden="1" customHeight="1">
      <c r="A35" s="20" t="s">
        <v>192</v>
      </c>
      <c r="B35" s="71" t="s">
        <v>303</v>
      </c>
      <c r="C35" s="71" t="s">
        <v>231</v>
      </c>
      <c r="D35" s="71" t="s">
        <v>191</v>
      </c>
      <c r="E35" s="72"/>
      <c r="F35" s="72"/>
      <c r="G35" s="72"/>
      <c r="H35" s="72">
        <f t="shared" si="1"/>
        <v>0</v>
      </c>
    </row>
    <row r="36" spans="1:8" ht="21" customHeight="1">
      <c r="A36" s="20" t="s">
        <v>189</v>
      </c>
      <c r="B36" s="71" t="s">
        <v>303</v>
      </c>
      <c r="C36" s="71" t="s">
        <v>232</v>
      </c>
      <c r="D36" s="71"/>
      <c r="E36" s="72">
        <f>SUM(E37,E39)</f>
        <v>37144</v>
      </c>
      <c r="F36" s="72">
        <f t="shared" ref="F36:G36" si="4">SUM(F37,F39)</f>
        <v>0</v>
      </c>
      <c r="G36" s="72">
        <f t="shared" si="4"/>
        <v>2200</v>
      </c>
      <c r="H36" s="72">
        <f t="shared" si="1"/>
        <v>39344</v>
      </c>
    </row>
    <row r="37" spans="1:8" ht="27" customHeight="1">
      <c r="A37" s="20" t="s">
        <v>194</v>
      </c>
      <c r="B37" s="71" t="s">
        <v>303</v>
      </c>
      <c r="C37" s="71" t="s">
        <v>233</v>
      </c>
      <c r="D37" s="71"/>
      <c r="E37" s="72">
        <f>SUM(E38)</f>
        <v>28319</v>
      </c>
      <c r="F37" s="72"/>
      <c r="G37" s="72"/>
      <c r="H37" s="72">
        <f t="shared" si="1"/>
        <v>28319</v>
      </c>
    </row>
    <row r="38" spans="1:8" ht="36" customHeight="1">
      <c r="A38" s="20" t="s">
        <v>196</v>
      </c>
      <c r="B38" s="71" t="s">
        <v>303</v>
      </c>
      <c r="C38" s="71" t="s">
        <v>233</v>
      </c>
      <c r="D38" s="71" t="s">
        <v>195</v>
      </c>
      <c r="E38" s="72">
        <v>28319</v>
      </c>
      <c r="F38" s="72"/>
      <c r="G38" s="72"/>
      <c r="H38" s="72">
        <f t="shared" si="1"/>
        <v>28319</v>
      </c>
    </row>
    <row r="39" spans="1:8" ht="21.75" customHeight="1">
      <c r="A39" s="20" t="s">
        <v>176</v>
      </c>
      <c r="B39" s="71" t="s">
        <v>303</v>
      </c>
      <c r="C39" s="71" t="s">
        <v>234</v>
      </c>
      <c r="D39" s="71"/>
      <c r="E39" s="106">
        <f>E40+E42+E41</f>
        <v>8825</v>
      </c>
      <c r="F39" s="106">
        <f t="shared" ref="F39:G39" si="5">F40+F42+F41</f>
        <v>0</v>
      </c>
      <c r="G39" s="106">
        <f t="shared" si="5"/>
        <v>2200</v>
      </c>
      <c r="H39" s="72">
        <f t="shared" si="1"/>
        <v>11025</v>
      </c>
    </row>
    <row r="40" spans="1:8" ht="33" customHeight="1">
      <c r="A40" s="20" t="s">
        <v>192</v>
      </c>
      <c r="B40" s="71" t="s">
        <v>303</v>
      </c>
      <c r="C40" s="71" t="s">
        <v>234</v>
      </c>
      <c r="D40" s="71" t="s">
        <v>191</v>
      </c>
      <c r="E40" s="72">
        <v>8525</v>
      </c>
      <c r="F40" s="72"/>
      <c r="G40" s="72" t="s">
        <v>786</v>
      </c>
      <c r="H40" s="72">
        <f t="shared" si="1"/>
        <v>10725</v>
      </c>
    </row>
    <row r="41" spans="1:8" ht="38.25" hidden="1" customHeight="1">
      <c r="A41" s="20" t="s">
        <v>192</v>
      </c>
      <c r="B41" s="71" t="s">
        <v>303</v>
      </c>
      <c r="C41" s="71" t="s">
        <v>518</v>
      </c>
      <c r="D41" s="71" t="s">
        <v>191</v>
      </c>
      <c r="E41" s="72">
        <v>0</v>
      </c>
      <c r="F41" s="72"/>
      <c r="G41" s="72"/>
      <c r="H41" s="72">
        <f t="shared" si="1"/>
        <v>0</v>
      </c>
    </row>
    <row r="42" spans="1:8" ht="24.75" customHeight="1">
      <c r="A42" s="20" t="s">
        <v>31</v>
      </c>
      <c r="B42" s="71" t="s">
        <v>303</v>
      </c>
      <c r="C42" s="71" t="s">
        <v>234</v>
      </c>
      <c r="D42" s="71" t="s">
        <v>207</v>
      </c>
      <c r="E42" s="72">
        <v>300</v>
      </c>
      <c r="F42" s="72"/>
      <c r="G42" s="72"/>
      <c r="H42" s="72">
        <f t="shared" si="1"/>
        <v>300</v>
      </c>
    </row>
    <row r="43" spans="1:8" ht="24" customHeight="1">
      <c r="A43" s="25" t="s">
        <v>595</v>
      </c>
      <c r="B43" s="158" t="s">
        <v>596</v>
      </c>
      <c r="C43" s="69"/>
      <c r="D43" s="71"/>
      <c r="E43" s="99">
        <f>E44</f>
        <v>32.700000000000003</v>
      </c>
      <c r="F43" s="99"/>
      <c r="G43" s="72"/>
      <c r="H43" s="99">
        <f t="shared" si="1"/>
        <v>32.700000000000003</v>
      </c>
    </row>
    <row r="44" spans="1:8" ht="38.25" customHeight="1">
      <c r="A44" s="161" t="s">
        <v>597</v>
      </c>
      <c r="B44" s="159" t="s">
        <v>596</v>
      </c>
      <c r="C44" s="160" t="s">
        <v>598</v>
      </c>
      <c r="D44" s="71" t="s">
        <v>191</v>
      </c>
      <c r="E44" s="72">
        <v>32.700000000000003</v>
      </c>
      <c r="F44" s="72"/>
      <c r="G44" s="72"/>
      <c r="H44" s="72">
        <f t="shared" si="1"/>
        <v>32.700000000000003</v>
      </c>
    </row>
    <row r="45" spans="1:8" ht="42.75" customHeight="1">
      <c r="A45" s="42" t="s">
        <v>320</v>
      </c>
      <c r="B45" s="69" t="s">
        <v>305</v>
      </c>
      <c r="C45" s="69"/>
      <c r="D45" s="69"/>
      <c r="E45" s="99">
        <f>SUM(E47,E53)</f>
        <v>9747</v>
      </c>
      <c r="F45" s="99"/>
      <c r="G45" s="99"/>
      <c r="H45" s="99">
        <f t="shared" si="1"/>
        <v>9747</v>
      </c>
    </row>
    <row r="46" spans="1:8" s="3" customFormat="1" ht="21.75" hidden="1" customHeight="1">
      <c r="A46" s="25" t="s">
        <v>270</v>
      </c>
      <c r="B46" s="69" t="s">
        <v>305</v>
      </c>
      <c r="C46" s="69" t="s">
        <v>228</v>
      </c>
      <c r="D46" s="69"/>
      <c r="E46" s="99">
        <f>SUM(E47)</f>
        <v>8032</v>
      </c>
      <c r="F46" s="99"/>
      <c r="G46" s="99"/>
      <c r="H46" s="99">
        <f t="shared" si="1"/>
        <v>8032</v>
      </c>
    </row>
    <row r="47" spans="1:8" s="3" customFormat="1" ht="32.25" hidden="1" customHeight="1">
      <c r="A47" s="27" t="s">
        <v>198</v>
      </c>
      <c r="B47" s="71" t="s">
        <v>305</v>
      </c>
      <c r="C47" s="71" t="s">
        <v>253</v>
      </c>
      <c r="D47" s="71"/>
      <c r="E47" s="72">
        <f>SUM(E48,E50)</f>
        <v>8032</v>
      </c>
      <c r="F47" s="72"/>
      <c r="G47" s="72"/>
      <c r="H47" s="72">
        <f t="shared" si="1"/>
        <v>8032</v>
      </c>
    </row>
    <row r="48" spans="1:8" s="3" customFormat="1" ht="31.5" hidden="1" customHeight="1">
      <c r="A48" s="20" t="s">
        <v>194</v>
      </c>
      <c r="B48" s="71" t="s">
        <v>305</v>
      </c>
      <c r="C48" s="71" t="s">
        <v>254</v>
      </c>
      <c r="D48" s="71"/>
      <c r="E48" s="72">
        <f>SUM(E49)</f>
        <v>7302</v>
      </c>
      <c r="F48" s="72"/>
      <c r="G48" s="72"/>
      <c r="H48" s="72">
        <f t="shared" si="1"/>
        <v>7302</v>
      </c>
    </row>
    <row r="49" spans="1:8" ht="29.25" hidden="1" customHeight="1">
      <c r="A49" s="20" t="s">
        <v>196</v>
      </c>
      <c r="B49" s="71" t="s">
        <v>305</v>
      </c>
      <c r="C49" s="71" t="s">
        <v>254</v>
      </c>
      <c r="D49" s="71" t="s">
        <v>195</v>
      </c>
      <c r="E49" s="72">
        <v>7302</v>
      </c>
      <c r="F49" s="72"/>
      <c r="G49" s="72"/>
      <c r="H49" s="72">
        <f t="shared" si="1"/>
        <v>7302</v>
      </c>
    </row>
    <row r="50" spans="1:8" ht="23.25" hidden="1" customHeight="1">
      <c r="A50" s="20" t="s">
        <v>176</v>
      </c>
      <c r="B50" s="71" t="s">
        <v>305</v>
      </c>
      <c r="C50" s="71" t="s">
        <v>255</v>
      </c>
      <c r="D50" s="71"/>
      <c r="E50" s="72">
        <f>E51+E52</f>
        <v>730</v>
      </c>
      <c r="F50" s="72"/>
      <c r="G50" s="72"/>
      <c r="H50" s="72">
        <f t="shared" si="1"/>
        <v>730</v>
      </c>
    </row>
    <row r="51" spans="1:8" ht="34.5" hidden="1" customHeight="1">
      <c r="A51" s="20" t="s">
        <v>192</v>
      </c>
      <c r="B51" s="71" t="s">
        <v>305</v>
      </c>
      <c r="C51" s="71" t="s">
        <v>255</v>
      </c>
      <c r="D51" s="71" t="s">
        <v>191</v>
      </c>
      <c r="E51" s="72">
        <v>720</v>
      </c>
      <c r="F51" s="72"/>
      <c r="G51" s="72"/>
      <c r="H51" s="72">
        <f t="shared" si="1"/>
        <v>720</v>
      </c>
    </row>
    <row r="52" spans="1:8" ht="27" hidden="1" customHeight="1">
      <c r="A52" s="20" t="s">
        <v>31</v>
      </c>
      <c r="B52" s="71" t="s">
        <v>305</v>
      </c>
      <c r="C52" s="71" t="s">
        <v>255</v>
      </c>
      <c r="D52" s="71" t="s">
        <v>207</v>
      </c>
      <c r="E52" s="72">
        <v>10</v>
      </c>
      <c r="F52" s="72"/>
      <c r="G52" s="72"/>
      <c r="H52" s="72">
        <f t="shared" si="1"/>
        <v>10</v>
      </c>
    </row>
    <row r="53" spans="1:8" ht="32.25" hidden="1" customHeight="1">
      <c r="A53" s="25" t="s">
        <v>269</v>
      </c>
      <c r="B53" s="69" t="s">
        <v>305</v>
      </c>
      <c r="C53" s="69" t="s">
        <v>40</v>
      </c>
      <c r="D53" s="71"/>
      <c r="E53" s="99">
        <f>SUM(E54)</f>
        <v>1715</v>
      </c>
      <c r="F53" s="99"/>
      <c r="G53" s="72"/>
      <c r="H53" s="99">
        <f t="shared" si="1"/>
        <v>1715</v>
      </c>
    </row>
    <row r="54" spans="1:8" ht="32.25" hidden="1" customHeight="1">
      <c r="A54" s="20" t="s">
        <v>199</v>
      </c>
      <c r="B54" s="71" t="s">
        <v>305</v>
      </c>
      <c r="C54" s="71" t="s">
        <v>235</v>
      </c>
      <c r="D54" s="71"/>
      <c r="E54" s="72">
        <f>SUM(E56,E58)</f>
        <v>1715</v>
      </c>
      <c r="F54" s="72"/>
      <c r="G54" s="72"/>
      <c r="H54" s="72">
        <f t="shared" si="1"/>
        <v>1715</v>
      </c>
    </row>
    <row r="55" spans="1:8" ht="36" hidden="1" customHeight="1">
      <c r="A55" s="20" t="s">
        <v>194</v>
      </c>
      <c r="B55" s="71" t="s">
        <v>305</v>
      </c>
      <c r="C55" s="71" t="s">
        <v>236</v>
      </c>
      <c r="D55" s="71"/>
      <c r="E55" s="72">
        <f>SUM(E56)</f>
        <v>1415</v>
      </c>
      <c r="F55" s="72"/>
      <c r="G55" s="72"/>
      <c r="H55" s="72">
        <f t="shared" si="1"/>
        <v>1415</v>
      </c>
    </row>
    <row r="56" spans="1:8" ht="32.25" hidden="1" customHeight="1">
      <c r="A56" s="20" t="s">
        <v>196</v>
      </c>
      <c r="B56" s="71" t="s">
        <v>305</v>
      </c>
      <c r="C56" s="71" t="s">
        <v>236</v>
      </c>
      <c r="D56" s="71" t="s">
        <v>195</v>
      </c>
      <c r="E56" s="72">
        <v>1415</v>
      </c>
      <c r="F56" s="72"/>
      <c r="G56" s="72"/>
      <c r="H56" s="72">
        <f t="shared" si="1"/>
        <v>1415</v>
      </c>
    </row>
    <row r="57" spans="1:8" ht="28.5" hidden="1" customHeight="1">
      <c r="A57" s="20" t="s">
        <v>176</v>
      </c>
      <c r="B57" s="71" t="s">
        <v>305</v>
      </c>
      <c r="C57" s="71" t="s">
        <v>461</v>
      </c>
      <c r="D57" s="71"/>
      <c r="E57" s="72">
        <f>E58</f>
        <v>300</v>
      </c>
      <c r="F57" s="72"/>
      <c r="G57" s="72"/>
      <c r="H57" s="72">
        <f t="shared" si="1"/>
        <v>300</v>
      </c>
    </row>
    <row r="58" spans="1:8" ht="36" hidden="1" customHeight="1">
      <c r="A58" s="20" t="s">
        <v>192</v>
      </c>
      <c r="B58" s="71" t="s">
        <v>305</v>
      </c>
      <c r="C58" s="71" t="s">
        <v>461</v>
      </c>
      <c r="D58" s="71" t="s">
        <v>191</v>
      </c>
      <c r="E58" s="72">
        <v>300</v>
      </c>
      <c r="F58" s="72"/>
      <c r="G58" s="72"/>
      <c r="H58" s="72">
        <f t="shared" si="1"/>
        <v>300</v>
      </c>
    </row>
    <row r="59" spans="1:8" ht="24" hidden="1" customHeight="1">
      <c r="A59" s="43" t="s">
        <v>42</v>
      </c>
      <c r="B59" s="69" t="s">
        <v>41</v>
      </c>
      <c r="C59" s="69"/>
      <c r="D59" s="71"/>
      <c r="E59" s="99">
        <f>SUM(E60)</f>
        <v>2906</v>
      </c>
      <c r="F59" s="99"/>
      <c r="G59" s="72"/>
      <c r="H59" s="99">
        <f t="shared" si="1"/>
        <v>2906</v>
      </c>
    </row>
    <row r="60" spans="1:8" ht="32.25" hidden="1" customHeight="1">
      <c r="A60" s="44" t="s">
        <v>511</v>
      </c>
      <c r="B60" s="71" t="s">
        <v>41</v>
      </c>
      <c r="C60" s="71" t="s">
        <v>237</v>
      </c>
      <c r="D60" s="71"/>
      <c r="E60" s="72">
        <f>SUM(E61,E63)</f>
        <v>2906</v>
      </c>
      <c r="F60" s="72"/>
      <c r="G60" s="72"/>
      <c r="H60" s="72">
        <f t="shared" si="1"/>
        <v>2906</v>
      </c>
    </row>
    <row r="61" spans="1:8" ht="24" hidden="1" customHeight="1">
      <c r="A61" s="44" t="s">
        <v>512</v>
      </c>
      <c r="B61" s="71" t="s">
        <v>41</v>
      </c>
      <c r="C61" s="71" t="s">
        <v>513</v>
      </c>
      <c r="D61" s="69"/>
      <c r="E61" s="72">
        <f>E62</f>
        <v>1000</v>
      </c>
      <c r="F61" s="72"/>
      <c r="G61" s="99"/>
      <c r="H61" s="72">
        <f t="shared" si="1"/>
        <v>1000</v>
      </c>
    </row>
    <row r="62" spans="1:8" ht="33.75" hidden="1" customHeight="1">
      <c r="A62" s="20" t="s">
        <v>192</v>
      </c>
      <c r="B62" s="71" t="s">
        <v>41</v>
      </c>
      <c r="C62" s="71" t="s">
        <v>513</v>
      </c>
      <c r="D62" s="71" t="s">
        <v>191</v>
      </c>
      <c r="E62" s="72">
        <v>1000</v>
      </c>
      <c r="F62" s="72"/>
      <c r="G62" s="72"/>
      <c r="H62" s="72">
        <f t="shared" si="1"/>
        <v>1000</v>
      </c>
    </row>
    <row r="63" spans="1:8" ht="33.75" hidden="1" customHeight="1">
      <c r="A63" s="20" t="s">
        <v>510</v>
      </c>
      <c r="B63" s="71" t="s">
        <v>41</v>
      </c>
      <c r="C63" s="71" t="s">
        <v>514</v>
      </c>
      <c r="D63" s="71"/>
      <c r="E63" s="72">
        <f>E64</f>
        <v>1906</v>
      </c>
      <c r="F63" s="72"/>
      <c r="G63" s="72"/>
      <c r="H63" s="72">
        <f t="shared" si="1"/>
        <v>1906</v>
      </c>
    </row>
    <row r="64" spans="1:8" ht="33.75" hidden="1" customHeight="1">
      <c r="A64" s="20" t="s">
        <v>192</v>
      </c>
      <c r="B64" s="71" t="s">
        <v>41</v>
      </c>
      <c r="C64" s="71" t="s">
        <v>459</v>
      </c>
      <c r="D64" s="71" t="s">
        <v>191</v>
      </c>
      <c r="E64" s="72">
        <v>1906</v>
      </c>
      <c r="F64" s="72"/>
      <c r="G64" s="72"/>
      <c r="H64" s="72">
        <f t="shared" si="1"/>
        <v>1906</v>
      </c>
    </row>
    <row r="65" spans="1:8" ht="24" hidden="1" customHeight="1">
      <c r="A65" s="25" t="s">
        <v>30</v>
      </c>
      <c r="B65" s="69" t="s">
        <v>306</v>
      </c>
      <c r="C65" s="69"/>
      <c r="D65" s="69"/>
      <c r="E65" s="99">
        <v>3000</v>
      </c>
      <c r="F65" s="99"/>
      <c r="G65" s="99"/>
      <c r="H65" s="99">
        <f t="shared" si="1"/>
        <v>3000</v>
      </c>
    </row>
    <row r="66" spans="1:8" ht="21.75" hidden="1" customHeight="1">
      <c r="A66" s="20" t="s">
        <v>16</v>
      </c>
      <c r="B66" s="71" t="s">
        <v>306</v>
      </c>
      <c r="C66" s="71" t="s">
        <v>238</v>
      </c>
      <c r="D66" s="71"/>
      <c r="E66" s="72">
        <v>3000</v>
      </c>
      <c r="F66" s="72"/>
      <c r="G66" s="72"/>
      <c r="H66" s="72">
        <f t="shared" si="1"/>
        <v>3000</v>
      </c>
    </row>
    <row r="67" spans="1:8" s="3" customFormat="1" ht="20.25" hidden="1" customHeight="1">
      <c r="A67" s="20" t="s">
        <v>30</v>
      </c>
      <c r="B67" s="71" t="s">
        <v>306</v>
      </c>
      <c r="C67" s="71" t="s">
        <v>239</v>
      </c>
      <c r="D67" s="71"/>
      <c r="E67" s="72">
        <f>E68</f>
        <v>3000</v>
      </c>
      <c r="F67" s="72"/>
      <c r="G67" s="72"/>
      <c r="H67" s="72">
        <f t="shared" si="1"/>
        <v>3000</v>
      </c>
    </row>
    <row r="68" spans="1:8" s="1" customFormat="1" ht="20.25" hidden="1" customHeight="1">
      <c r="A68" s="20" t="s">
        <v>307</v>
      </c>
      <c r="B68" s="71" t="s">
        <v>306</v>
      </c>
      <c r="C68" s="71" t="s">
        <v>240</v>
      </c>
      <c r="D68" s="71"/>
      <c r="E68" s="72">
        <v>3000</v>
      </c>
      <c r="F68" s="72"/>
      <c r="G68" s="72"/>
      <c r="H68" s="72">
        <f t="shared" si="1"/>
        <v>3000</v>
      </c>
    </row>
    <row r="69" spans="1:8" s="1" customFormat="1" ht="20.25" hidden="1" customHeight="1">
      <c r="A69" s="34" t="s">
        <v>81</v>
      </c>
      <c r="B69" s="71" t="s">
        <v>306</v>
      </c>
      <c r="C69" s="71" t="s">
        <v>240</v>
      </c>
      <c r="D69" s="71" t="s">
        <v>79</v>
      </c>
      <c r="E69" s="72">
        <v>3000</v>
      </c>
      <c r="F69" s="72"/>
      <c r="G69" s="72"/>
      <c r="H69" s="72">
        <f t="shared" si="1"/>
        <v>3000</v>
      </c>
    </row>
    <row r="70" spans="1:8" ht="23.25" hidden="1" customHeight="1">
      <c r="A70" s="45" t="s">
        <v>212</v>
      </c>
      <c r="B70" s="69" t="s">
        <v>130</v>
      </c>
      <c r="C70" s="69"/>
      <c r="D70" s="69"/>
      <c r="E70" s="99">
        <f>SUM(E72)</f>
        <v>382.5</v>
      </c>
      <c r="F70" s="99"/>
      <c r="G70" s="99"/>
      <c r="H70" s="99">
        <f t="shared" si="1"/>
        <v>382.5</v>
      </c>
    </row>
    <row r="71" spans="1:8" ht="29.25" hidden="1" customHeight="1">
      <c r="A71" s="25" t="s">
        <v>269</v>
      </c>
      <c r="B71" s="71" t="s">
        <v>130</v>
      </c>
      <c r="C71" s="71" t="s">
        <v>241</v>
      </c>
      <c r="D71" s="71"/>
      <c r="E71" s="72">
        <f>E72</f>
        <v>382.5</v>
      </c>
      <c r="F71" s="72"/>
      <c r="G71" s="72"/>
      <c r="H71" s="72">
        <f t="shared" si="1"/>
        <v>382.5</v>
      </c>
    </row>
    <row r="72" spans="1:8" s="3" customFormat="1" ht="31.5" hidden="1" customHeight="1">
      <c r="A72" s="34" t="s">
        <v>200</v>
      </c>
      <c r="B72" s="71" t="s">
        <v>130</v>
      </c>
      <c r="C72" s="71" t="s">
        <v>242</v>
      </c>
      <c r="D72" s="71"/>
      <c r="E72" s="72">
        <f>E73</f>
        <v>382.5</v>
      </c>
      <c r="F72" s="72"/>
      <c r="G72" s="72"/>
      <c r="H72" s="72">
        <f t="shared" si="1"/>
        <v>382.5</v>
      </c>
    </row>
    <row r="73" spans="1:8" s="3" customFormat="1" ht="41.25" hidden="1" customHeight="1">
      <c r="A73" s="20" t="s">
        <v>280</v>
      </c>
      <c r="B73" s="71" t="s">
        <v>130</v>
      </c>
      <c r="C73" s="71" t="s">
        <v>243</v>
      </c>
      <c r="D73" s="71"/>
      <c r="E73" s="72">
        <f>E74+E75</f>
        <v>382.5</v>
      </c>
      <c r="F73" s="72"/>
      <c r="G73" s="72"/>
      <c r="H73" s="72">
        <f t="shared" si="1"/>
        <v>382.5</v>
      </c>
    </row>
    <row r="74" spans="1:8" s="3" customFormat="1" ht="35.25" hidden="1" customHeight="1">
      <c r="A74" s="20" t="s">
        <v>196</v>
      </c>
      <c r="B74" s="71" t="s">
        <v>130</v>
      </c>
      <c r="C74" s="71" t="s">
        <v>244</v>
      </c>
      <c r="D74" s="71" t="s">
        <v>195</v>
      </c>
      <c r="E74" s="72">
        <v>320</v>
      </c>
      <c r="F74" s="72"/>
      <c r="G74" s="72"/>
      <c r="H74" s="72">
        <f t="shared" si="1"/>
        <v>320</v>
      </c>
    </row>
    <row r="75" spans="1:8" s="3" customFormat="1" ht="35.25" hidden="1" customHeight="1">
      <c r="A75" s="20" t="s">
        <v>192</v>
      </c>
      <c r="B75" s="71" t="s">
        <v>130</v>
      </c>
      <c r="C75" s="71" t="s">
        <v>244</v>
      </c>
      <c r="D75" s="71" t="s">
        <v>191</v>
      </c>
      <c r="E75" s="72">
        <v>62.5</v>
      </c>
      <c r="F75" s="72"/>
      <c r="G75" s="72"/>
      <c r="H75" s="72">
        <f t="shared" si="1"/>
        <v>62.5</v>
      </c>
    </row>
    <row r="76" spans="1:8" ht="23.25" hidden="1" customHeight="1">
      <c r="A76" s="45" t="s">
        <v>310</v>
      </c>
      <c r="B76" s="69" t="s">
        <v>311</v>
      </c>
      <c r="C76" s="69"/>
      <c r="D76" s="69"/>
      <c r="E76" s="94">
        <f>E77</f>
        <v>2820.9</v>
      </c>
      <c r="F76" s="94"/>
      <c r="G76" s="99"/>
      <c r="H76" s="99">
        <f t="shared" si="1"/>
        <v>2820.9</v>
      </c>
    </row>
    <row r="77" spans="1:8" ht="20.25" hidden="1" customHeight="1">
      <c r="A77" s="34" t="s">
        <v>16</v>
      </c>
      <c r="B77" s="71" t="s">
        <v>312</v>
      </c>
      <c r="C77" s="71" t="s">
        <v>339</v>
      </c>
      <c r="D77" s="71"/>
      <c r="E77" s="72">
        <f>E78+E81</f>
        <v>2820.9</v>
      </c>
      <c r="F77" s="72"/>
      <c r="G77" s="72"/>
      <c r="H77" s="72">
        <f t="shared" ref="H77:H143" si="6">E77+F77+G77</f>
        <v>2820.9</v>
      </c>
    </row>
    <row r="78" spans="1:8" s="3" customFormat="1" ht="21" hidden="1" customHeight="1">
      <c r="A78" s="34" t="s">
        <v>70</v>
      </c>
      <c r="B78" s="71" t="s">
        <v>312</v>
      </c>
      <c r="C78" s="71" t="s">
        <v>256</v>
      </c>
      <c r="D78" s="71"/>
      <c r="E78" s="72">
        <f>E79</f>
        <v>1540</v>
      </c>
      <c r="F78" s="72"/>
      <c r="G78" s="72"/>
      <c r="H78" s="72">
        <f t="shared" si="6"/>
        <v>1540</v>
      </c>
    </row>
    <row r="79" spans="1:8" s="3" customFormat="1" ht="31.5" hidden="1" customHeight="1">
      <c r="A79" s="34" t="s">
        <v>205</v>
      </c>
      <c r="B79" s="71" t="s">
        <v>312</v>
      </c>
      <c r="C79" s="71" t="s">
        <v>340</v>
      </c>
      <c r="D79" s="71"/>
      <c r="E79" s="72">
        <f>E80</f>
        <v>1540</v>
      </c>
      <c r="F79" s="72"/>
      <c r="G79" s="72"/>
      <c r="H79" s="72">
        <f t="shared" si="6"/>
        <v>1540</v>
      </c>
    </row>
    <row r="80" spans="1:8" s="3" customFormat="1" ht="18" hidden="1" customHeight="1">
      <c r="A80" s="34" t="s">
        <v>84</v>
      </c>
      <c r="B80" s="71" t="s">
        <v>312</v>
      </c>
      <c r="C80" s="71" t="s">
        <v>340</v>
      </c>
      <c r="D80" s="71" t="s">
        <v>85</v>
      </c>
      <c r="E80" s="72">
        <v>1540</v>
      </c>
      <c r="F80" s="72"/>
      <c r="G80" s="72"/>
      <c r="H80" s="72">
        <f t="shared" si="6"/>
        <v>1540</v>
      </c>
    </row>
    <row r="81" spans="1:8" ht="24" hidden="1" customHeight="1">
      <c r="A81" s="34" t="s">
        <v>71</v>
      </c>
      <c r="B81" s="71" t="s">
        <v>312</v>
      </c>
      <c r="C81" s="71" t="s">
        <v>341</v>
      </c>
      <c r="D81" s="71"/>
      <c r="E81" s="72">
        <f>E82</f>
        <v>1280.9000000000001</v>
      </c>
      <c r="F81" s="72"/>
      <c r="G81" s="72"/>
      <c r="H81" s="72">
        <f t="shared" si="6"/>
        <v>1280.9000000000001</v>
      </c>
    </row>
    <row r="82" spans="1:8" ht="36.75" hidden="1" customHeight="1">
      <c r="A82" s="34" t="s">
        <v>205</v>
      </c>
      <c r="B82" s="71" t="s">
        <v>312</v>
      </c>
      <c r="C82" s="71" t="s">
        <v>342</v>
      </c>
      <c r="D82" s="71"/>
      <c r="E82" s="72">
        <f>E83</f>
        <v>1280.9000000000001</v>
      </c>
      <c r="F82" s="72"/>
      <c r="G82" s="72"/>
      <c r="H82" s="72">
        <f t="shared" si="6"/>
        <v>1280.9000000000001</v>
      </c>
    </row>
    <row r="83" spans="1:8" ht="21" hidden="1" customHeight="1">
      <c r="A83" s="34" t="s">
        <v>84</v>
      </c>
      <c r="B83" s="71" t="s">
        <v>312</v>
      </c>
      <c r="C83" s="71" t="s">
        <v>342</v>
      </c>
      <c r="D83" s="71" t="s">
        <v>85</v>
      </c>
      <c r="E83" s="72">
        <v>1280.9000000000001</v>
      </c>
      <c r="F83" s="72"/>
      <c r="G83" s="72"/>
      <c r="H83" s="72">
        <f t="shared" si="6"/>
        <v>1280.9000000000001</v>
      </c>
    </row>
    <row r="84" spans="1:8" ht="31.5" customHeight="1">
      <c r="A84" s="45" t="s">
        <v>158</v>
      </c>
      <c r="B84" s="69" t="s">
        <v>159</v>
      </c>
      <c r="C84" s="69"/>
      <c r="D84" s="69"/>
      <c r="E84" s="99">
        <f>E85+E92</f>
        <v>7077</v>
      </c>
      <c r="F84" s="99"/>
      <c r="G84" s="99"/>
      <c r="H84" s="99">
        <f t="shared" si="6"/>
        <v>7077</v>
      </c>
    </row>
    <row r="85" spans="1:8" ht="39.75" hidden="1" customHeight="1">
      <c r="A85" s="45" t="s">
        <v>150</v>
      </c>
      <c r="B85" s="69" t="s">
        <v>193</v>
      </c>
      <c r="C85" s="69"/>
      <c r="D85" s="69"/>
      <c r="E85" s="99">
        <f>E86</f>
        <v>6352</v>
      </c>
      <c r="F85" s="99"/>
      <c r="G85" s="99"/>
      <c r="H85" s="99">
        <f t="shared" si="6"/>
        <v>6352</v>
      </c>
    </row>
    <row r="86" spans="1:8" ht="44.25" hidden="1" customHeight="1">
      <c r="A86" s="45" t="s">
        <v>762</v>
      </c>
      <c r="B86" s="69" t="s">
        <v>193</v>
      </c>
      <c r="C86" s="69" t="s">
        <v>261</v>
      </c>
      <c r="D86" s="71"/>
      <c r="E86" s="72">
        <f>SUM(E88)</f>
        <v>6352</v>
      </c>
      <c r="F86" s="72"/>
      <c r="G86" s="72"/>
      <c r="H86" s="72">
        <f t="shared" si="6"/>
        <v>6352</v>
      </c>
    </row>
    <row r="87" spans="1:8" s="10" customFormat="1" ht="35.25" hidden="1" customHeight="1">
      <c r="A87" s="47" t="s">
        <v>379</v>
      </c>
      <c r="B87" s="71" t="s">
        <v>193</v>
      </c>
      <c r="C87" s="71" t="s">
        <v>386</v>
      </c>
      <c r="D87" s="71"/>
      <c r="E87" s="72">
        <f>E88</f>
        <v>6352</v>
      </c>
      <c r="F87" s="72"/>
      <c r="G87" s="72"/>
      <c r="H87" s="72">
        <f t="shared" si="6"/>
        <v>6352</v>
      </c>
    </row>
    <row r="88" spans="1:8" s="1" customFormat="1" ht="32.25" hidden="1" customHeight="1">
      <c r="A88" s="49" t="s">
        <v>179</v>
      </c>
      <c r="B88" s="71" t="s">
        <v>193</v>
      </c>
      <c r="C88" s="71" t="s">
        <v>387</v>
      </c>
      <c r="D88" s="71"/>
      <c r="E88" s="72">
        <f>SUM(E89:E91)</f>
        <v>6352</v>
      </c>
      <c r="F88" s="72"/>
      <c r="G88" s="72"/>
      <c r="H88" s="72">
        <f t="shared" si="6"/>
        <v>6352</v>
      </c>
    </row>
    <row r="89" spans="1:8" s="1" customFormat="1" ht="24.75" hidden="1" customHeight="1">
      <c r="A89" s="20" t="s">
        <v>146</v>
      </c>
      <c r="B89" s="71" t="s">
        <v>193</v>
      </c>
      <c r="C89" s="71" t="s">
        <v>387</v>
      </c>
      <c r="D89" s="71" t="s">
        <v>143</v>
      </c>
      <c r="E89" s="72">
        <v>5010</v>
      </c>
      <c r="F89" s="72"/>
      <c r="G89" s="72"/>
      <c r="H89" s="72">
        <f t="shared" si="6"/>
        <v>5010</v>
      </c>
    </row>
    <row r="90" spans="1:8" ht="33.75" hidden="1" customHeight="1">
      <c r="A90" s="20" t="s">
        <v>192</v>
      </c>
      <c r="B90" s="76" t="s">
        <v>193</v>
      </c>
      <c r="C90" s="71" t="s">
        <v>387</v>
      </c>
      <c r="D90" s="76" t="s">
        <v>191</v>
      </c>
      <c r="E90" s="103">
        <v>1322</v>
      </c>
      <c r="F90" s="103"/>
      <c r="G90" s="103"/>
      <c r="H90" s="72">
        <f t="shared" si="6"/>
        <v>1322</v>
      </c>
    </row>
    <row r="91" spans="1:8" ht="21" hidden="1" customHeight="1">
      <c r="A91" s="20" t="s">
        <v>31</v>
      </c>
      <c r="B91" s="76" t="s">
        <v>193</v>
      </c>
      <c r="C91" s="71" t="s">
        <v>387</v>
      </c>
      <c r="D91" s="76" t="s">
        <v>207</v>
      </c>
      <c r="E91" s="103">
        <v>20</v>
      </c>
      <c r="F91" s="103"/>
      <c r="G91" s="103"/>
      <c r="H91" s="72">
        <f t="shared" si="6"/>
        <v>20</v>
      </c>
    </row>
    <row r="92" spans="1:8" ht="38.25" hidden="1" customHeight="1">
      <c r="A92" s="25" t="s">
        <v>540</v>
      </c>
      <c r="B92" s="73" t="s">
        <v>54</v>
      </c>
      <c r="C92" s="69" t="s">
        <v>541</v>
      </c>
      <c r="D92" s="76"/>
      <c r="E92" s="104">
        <f>SUM(E93,E97,E101,E105)</f>
        <v>725</v>
      </c>
      <c r="F92" s="104"/>
      <c r="G92" s="103"/>
      <c r="H92" s="99">
        <f t="shared" si="6"/>
        <v>725</v>
      </c>
    </row>
    <row r="93" spans="1:8" s="1" customFormat="1" ht="45" hidden="1" customHeight="1">
      <c r="A93" s="46" t="s">
        <v>691</v>
      </c>
      <c r="B93" s="69" t="s">
        <v>54</v>
      </c>
      <c r="C93" s="69" t="s">
        <v>245</v>
      </c>
      <c r="D93" s="69"/>
      <c r="E93" s="99">
        <f>SUM(E95)</f>
        <v>590</v>
      </c>
      <c r="F93" s="99"/>
      <c r="G93" s="99"/>
      <c r="H93" s="99">
        <f t="shared" si="6"/>
        <v>590</v>
      </c>
    </row>
    <row r="94" spans="1:8" s="1" customFormat="1" ht="39" hidden="1" customHeight="1">
      <c r="A94" s="47" t="s">
        <v>375</v>
      </c>
      <c r="B94" s="71" t="s">
        <v>54</v>
      </c>
      <c r="C94" s="71" t="s">
        <v>388</v>
      </c>
      <c r="D94" s="69"/>
      <c r="E94" s="72">
        <f>SUM(E95)</f>
        <v>590</v>
      </c>
      <c r="F94" s="72"/>
      <c r="G94" s="99"/>
      <c r="H94" s="72">
        <f t="shared" si="6"/>
        <v>590</v>
      </c>
    </row>
    <row r="95" spans="1:8" s="2" customFormat="1" ht="46.5" hidden="1" customHeight="1">
      <c r="A95" s="47" t="s">
        <v>759</v>
      </c>
      <c r="B95" s="71" t="s">
        <v>54</v>
      </c>
      <c r="C95" s="71" t="s">
        <v>389</v>
      </c>
      <c r="D95" s="71"/>
      <c r="E95" s="72">
        <f>SUM(E96)</f>
        <v>590</v>
      </c>
      <c r="F95" s="72"/>
      <c r="G95" s="72"/>
      <c r="H95" s="72">
        <f t="shared" si="6"/>
        <v>590</v>
      </c>
    </row>
    <row r="96" spans="1:8" s="2" customFormat="1" ht="44.25" hidden="1" customHeight="1">
      <c r="A96" s="20" t="s">
        <v>192</v>
      </c>
      <c r="B96" s="71" t="s">
        <v>54</v>
      </c>
      <c r="C96" s="71" t="s">
        <v>389</v>
      </c>
      <c r="D96" s="71" t="s">
        <v>191</v>
      </c>
      <c r="E96" s="72">
        <v>590</v>
      </c>
      <c r="F96" s="72"/>
      <c r="G96" s="72"/>
      <c r="H96" s="72">
        <f t="shared" si="6"/>
        <v>590</v>
      </c>
    </row>
    <row r="97" spans="1:9" s="1" customFormat="1" ht="46.5" hidden="1" customHeight="1">
      <c r="A97" s="46" t="s">
        <v>760</v>
      </c>
      <c r="B97" s="69" t="s">
        <v>54</v>
      </c>
      <c r="C97" s="69" t="s">
        <v>246</v>
      </c>
      <c r="D97" s="69"/>
      <c r="E97" s="99">
        <f>SUM(E99)</f>
        <v>35</v>
      </c>
      <c r="F97" s="99"/>
      <c r="G97" s="99"/>
      <c r="H97" s="72">
        <f t="shared" si="6"/>
        <v>35</v>
      </c>
    </row>
    <row r="98" spans="1:9" s="1" customFormat="1" ht="28.5" hidden="1" customHeight="1">
      <c r="A98" s="47" t="s">
        <v>374</v>
      </c>
      <c r="B98" s="71" t="s">
        <v>54</v>
      </c>
      <c r="C98" s="71" t="s">
        <v>390</v>
      </c>
      <c r="D98" s="69"/>
      <c r="E98" s="72">
        <f>SUM(E99)</f>
        <v>35</v>
      </c>
      <c r="F98" s="72"/>
      <c r="G98" s="99"/>
      <c r="H98" s="72">
        <f t="shared" si="6"/>
        <v>35</v>
      </c>
    </row>
    <row r="99" spans="1:9" s="1" customFormat="1" ht="54.75" hidden="1" customHeight="1">
      <c r="A99" s="47" t="s">
        <v>761</v>
      </c>
      <c r="B99" s="71" t="s">
        <v>54</v>
      </c>
      <c r="C99" s="71" t="s">
        <v>391</v>
      </c>
      <c r="D99" s="71"/>
      <c r="E99" s="72">
        <f>SUM(E100)</f>
        <v>35</v>
      </c>
      <c r="F99" s="72"/>
      <c r="G99" s="72"/>
      <c r="H99" s="72">
        <f t="shared" si="6"/>
        <v>35</v>
      </c>
    </row>
    <row r="100" spans="1:9" s="1" customFormat="1" ht="36" hidden="1" customHeight="1">
      <c r="A100" s="20" t="s">
        <v>192</v>
      </c>
      <c r="B100" s="71" t="s">
        <v>54</v>
      </c>
      <c r="C100" s="71" t="s">
        <v>391</v>
      </c>
      <c r="D100" s="71" t="s">
        <v>191</v>
      </c>
      <c r="E100" s="72">
        <v>35</v>
      </c>
      <c r="F100" s="72"/>
      <c r="G100" s="72"/>
      <c r="H100" s="72">
        <f t="shared" si="6"/>
        <v>35</v>
      </c>
    </row>
    <row r="101" spans="1:9" s="1" customFormat="1" ht="58.5" hidden="1" customHeight="1">
      <c r="A101" s="46" t="s">
        <v>667</v>
      </c>
      <c r="B101" s="69" t="s">
        <v>54</v>
      </c>
      <c r="C101" s="69" t="s">
        <v>247</v>
      </c>
      <c r="D101" s="69"/>
      <c r="E101" s="99">
        <f>SUM(E103)</f>
        <v>50</v>
      </c>
      <c r="F101" s="99"/>
      <c r="G101" s="99"/>
      <c r="H101" s="72">
        <f t="shared" si="6"/>
        <v>50</v>
      </c>
    </row>
    <row r="102" spans="1:9" s="1" customFormat="1" ht="43.5" hidden="1" customHeight="1">
      <c r="A102" s="47" t="s">
        <v>376</v>
      </c>
      <c r="B102" s="71" t="s">
        <v>54</v>
      </c>
      <c r="C102" s="71" t="s">
        <v>448</v>
      </c>
      <c r="D102" s="69"/>
      <c r="E102" s="72">
        <f>SUM(E103)</f>
        <v>50</v>
      </c>
      <c r="F102" s="72"/>
      <c r="G102" s="99"/>
      <c r="H102" s="72">
        <f t="shared" si="6"/>
        <v>50</v>
      </c>
    </row>
    <row r="103" spans="1:9" s="2" customFormat="1" ht="57.75" hidden="1" customHeight="1">
      <c r="A103" s="47" t="s">
        <v>701</v>
      </c>
      <c r="B103" s="71" t="s">
        <v>54</v>
      </c>
      <c r="C103" s="71" t="s">
        <v>443</v>
      </c>
      <c r="D103" s="71"/>
      <c r="E103" s="72">
        <f>SUM(E104)</f>
        <v>50</v>
      </c>
      <c r="F103" s="72"/>
      <c r="G103" s="72"/>
      <c r="H103" s="72">
        <f t="shared" si="6"/>
        <v>50</v>
      </c>
    </row>
    <row r="104" spans="1:9" s="2" customFormat="1" ht="33.75" hidden="1" customHeight="1">
      <c r="A104" s="20" t="s">
        <v>192</v>
      </c>
      <c r="B104" s="71" t="s">
        <v>54</v>
      </c>
      <c r="C104" s="71" t="s">
        <v>443</v>
      </c>
      <c r="D104" s="71" t="s">
        <v>191</v>
      </c>
      <c r="E104" s="72">
        <v>50</v>
      </c>
      <c r="F104" s="72"/>
      <c r="G104" s="72"/>
      <c r="H104" s="72">
        <f t="shared" si="6"/>
        <v>50</v>
      </c>
    </row>
    <row r="105" spans="1:9" s="1" customFormat="1" ht="42.75" hidden="1" customHeight="1">
      <c r="A105" s="46" t="s">
        <v>764</v>
      </c>
      <c r="B105" s="69" t="s">
        <v>54</v>
      </c>
      <c r="C105" s="69" t="s">
        <v>248</v>
      </c>
      <c r="D105" s="69"/>
      <c r="E105" s="99">
        <f>SUM(E107)</f>
        <v>50</v>
      </c>
      <c r="F105" s="99"/>
      <c r="G105" s="99"/>
      <c r="H105" s="72">
        <f t="shared" si="6"/>
        <v>50</v>
      </c>
    </row>
    <row r="106" spans="1:9" s="1" customFormat="1" ht="57" hidden="1" customHeight="1">
      <c r="A106" s="47" t="s">
        <v>377</v>
      </c>
      <c r="B106" s="71" t="s">
        <v>54</v>
      </c>
      <c r="C106" s="71" t="s">
        <v>392</v>
      </c>
      <c r="D106" s="69"/>
      <c r="E106" s="72">
        <f>SUM(E107)</f>
        <v>50</v>
      </c>
      <c r="F106" s="72"/>
      <c r="G106" s="99"/>
      <c r="H106" s="72">
        <f t="shared" si="6"/>
        <v>50</v>
      </c>
    </row>
    <row r="107" spans="1:9" s="2" customFormat="1" ht="51.75" hidden="1" customHeight="1">
      <c r="A107" s="47" t="s">
        <v>763</v>
      </c>
      <c r="B107" s="71" t="s">
        <v>54</v>
      </c>
      <c r="C107" s="71" t="s">
        <v>393</v>
      </c>
      <c r="D107" s="71"/>
      <c r="E107" s="72">
        <f>SUM(E108)</f>
        <v>50</v>
      </c>
      <c r="F107" s="72"/>
      <c r="G107" s="72"/>
      <c r="H107" s="72">
        <f t="shared" si="6"/>
        <v>50</v>
      </c>
    </row>
    <row r="108" spans="1:9" s="2" customFormat="1" ht="30" hidden="1" customHeight="1">
      <c r="A108" s="20" t="s">
        <v>192</v>
      </c>
      <c r="B108" s="71" t="s">
        <v>54</v>
      </c>
      <c r="C108" s="71" t="s">
        <v>393</v>
      </c>
      <c r="D108" s="71" t="s">
        <v>191</v>
      </c>
      <c r="E108" s="72">
        <v>50</v>
      </c>
      <c r="F108" s="72"/>
      <c r="G108" s="72"/>
      <c r="H108" s="72">
        <f t="shared" si="6"/>
        <v>50</v>
      </c>
    </row>
    <row r="109" spans="1:9" s="1" customFormat="1" ht="27.75" customHeight="1">
      <c r="A109" s="25" t="s">
        <v>160</v>
      </c>
      <c r="B109" s="73" t="s">
        <v>161</v>
      </c>
      <c r="C109" s="73"/>
      <c r="D109" s="73"/>
      <c r="E109" s="104">
        <f>SUM(E112,E120,E131)+E110</f>
        <v>55006.6</v>
      </c>
      <c r="F109" s="104">
        <f t="shared" ref="F109:G109" si="7">SUM(F112,F120,F131)+F110</f>
        <v>0</v>
      </c>
      <c r="G109" s="104">
        <f t="shared" si="7"/>
        <v>4418</v>
      </c>
      <c r="H109" s="99">
        <f t="shared" si="6"/>
        <v>59424.6</v>
      </c>
      <c r="I109" s="28"/>
    </row>
    <row r="110" spans="1:9" s="1" customFormat="1" ht="32.25" hidden="1" customHeight="1">
      <c r="A110" s="46" t="s">
        <v>652</v>
      </c>
      <c r="B110" s="74" t="s">
        <v>638</v>
      </c>
      <c r="C110" s="74"/>
      <c r="D110" s="73"/>
      <c r="E110" s="104">
        <f>E111</f>
        <v>0</v>
      </c>
      <c r="F110" s="104"/>
      <c r="G110" s="104"/>
      <c r="H110" s="99">
        <f t="shared" si="6"/>
        <v>0</v>
      </c>
      <c r="I110" s="29"/>
    </row>
    <row r="111" spans="1:9" s="1" customFormat="1" ht="32.25" hidden="1" customHeight="1">
      <c r="A111" s="20" t="s">
        <v>192</v>
      </c>
      <c r="B111" s="75" t="s">
        <v>638</v>
      </c>
      <c r="C111" s="75" t="s">
        <v>651</v>
      </c>
      <c r="D111" s="76" t="s">
        <v>191</v>
      </c>
      <c r="E111" s="103">
        <v>0</v>
      </c>
      <c r="F111" s="103"/>
      <c r="G111" s="103"/>
      <c r="H111" s="99">
        <f t="shared" si="6"/>
        <v>0</v>
      </c>
      <c r="I111" s="29"/>
    </row>
    <row r="112" spans="1:9" s="1" customFormat="1" ht="21.75" customHeight="1">
      <c r="A112" s="25" t="s">
        <v>273</v>
      </c>
      <c r="B112" s="69" t="s">
        <v>330</v>
      </c>
      <c r="C112" s="69"/>
      <c r="D112" s="73"/>
      <c r="E112" s="104">
        <f>SUM(E113)</f>
        <v>6147</v>
      </c>
      <c r="F112" s="104"/>
      <c r="G112" s="104"/>
      <c r="H112" s="99">
        <f t="shared" si="6"/>
        <v>6147</v>
      </c>
      <c r="I112" s="28"/>
    </row>
    <row r="113" spans="1:8" s="1" customFormat="1" ht="27.75" customHeight="1">
      <c r="A113" s="25" t="s">
        <v>270</v>
      </c>
      <c r="B113" s="69" t="s">
        <v>330</v>
      </c>
      <c r="C113" s="69" t="s">
        <v>228</v>
      </c>
      <c r="D113" s="69"/>
      <c r="E113" s="99">
        <f>SUM(E114)</f>
        <v>6147</v>
      </c>
      <c r="F113" s="99"/>
      <c r="G113" s="99"/>
      <c r="H113" s="72">
        <f t="shared" si="6"/>
        <v>6147</v>
      </c>
    </row>
    <row r="114" spans="1:8" s="1" customFormat="1" ht="42" customHeight="1">
      <c r="A114" s="20" t="s">
        <v>141</v>
      </c>
      <c r="B114" s="71" t="s">
        <v>330</v>
      </c>
      <c r="C114" s="71" t="s">
        <v>257</v>
      </c>
      <c r="D114" s="71"/>
      <c r="E114" s="72">
        <f>SUM(E115,E117)</f>
        <v>6147</v>
      </c>
      <c r="F114" s="72"/>
      <c r="G114" s="72"/>
      <c r="H114" s="72">
        <f t="shared" si="6"/>
        <v>6147</v>
      </c>
    </row>
    <row r="115" spans="1:8" ht="32.25" customHeight="1">
      <c r="A115" s="20" t="s">
        <v>194</v>
      </c>
      <c r="B115" s="71" t="s">
        <v>330</v>
      </c>
      <c r="C115" s="71" t="s">
        <v>258</v>
      </c>
      <c r="D115" s="71"/>
      <c r="E115" s="72">
        <f>SUM(E116)</f>
        <v>5212</v>
      </c>
      <c r="F115" s="72"/>
      <c r="G115" s="72"/>
      <c r="H115" s="72">
        <f t="shared" si="6"/>
        <v>5212</v>
      </c>
    </row>
    <row r="116" spans="1:8" ht="35.25" customHeight="1">
      <c r="A116" s="20" t="s">
        <v>196</v>
      </c>
      <c r="B116" s="71" t="s">
        <v>330</v>
      </c>
      <c r="C116" s="71" t="s">
        <v>258</v>
      </c>
      <c r="D116" s="71" t="s">
        <v>195</v>
      </c>
      <c r="E116" s="72">
        <v>5212</v>
      </c>
      <c r="F116" s="72"/>
      <c r="G116" s="72"/>
      <c r="H116" s="72">
        <f t="shared" si="6"/>
        <v>5212</v>
      </c>
    </row>
    <row r="117" spans="1:8" ht="30" customHeight="1">
      <c r="A117" s="20" t="s">
        <v>197</v>
      </c>
      <c r="B117" s="71" t="s">
        <v>330</v>
      </c>
      <c r="C117" s="71" t="s">
        <v>259</v>
      </c>
      <c r="D117" s="71"/>
      <c r="E117" s="72">
        <f>SUM(E118:E119)</f>
        <v>935</v>
      </c>
      <c r="F117" s="72"/>
      <c r="G117" s="72"/>
      <c r="H117" s="72">
        <f t="shared" si="6"/>
        <v>935</v>
      </c>
    </row>
    <row r="118" spans="1:8" ht="31.5" customHeight="1">
      <c r="A118" s="20" t="s">
        <v>192</v>
      </c>
      <c r="B118" s="71" t="s">
        <v>330</v>
      </c>
      <c r="C118" s="71" t="s">
        <v>259</v>
      </c>
      <c r="D118" s="71" t="s">
        <v>191</v>
      </c>
      <c r="E118" s="72">
        <v>900</v>
      </c>
      <c r="F118" s="72"/>
      <c r="G118" s="72"/>
      <c r="H118" s="72">
        <f t="shared" si="6"/>
        <v>900</v>
      </c>
    </row>
    <row r="119" spans="1:8" ht="27" customHeight="1">
      <c r="A119" s="20" t="s">
        <v>31</v>
      </c>
      <c r="B119" s="71" t="s">
        <v>330</v>
      </c>
      <c r="C119" s="71" t="s">
        <v>259</v>
      </c>
      <c r="D119" s="71" t="s">
        <v>207</v>
      </c>
      <c r="E119" s="72">
        <v>35</v>
      </c>
      <c r="F119" s="72"/>
      <c r="G119" s="72"/>
      <c r="H119" s="72">
        <f t="shared" si="6"/>
        <v>35</v>
      </c>
    </row>
    <row r="120" spans="1:8" ht="33" customHeight="1">
      <c r="A120" s="25" t="s">
        <v>115</v>
      </c>
      <c r="B120" s="69" t="s">
        <v>116</v>
      </c>
      <c r="C120" s="69"/>
      <c r="D120" s="69"/>
      <c r="E120" s="99">
        <f>SUM(E121)+E128</f>
        <v>42559.6</v>
      </c>
      <c r="F120" s="99">
        <f t="shared" ref="F120:G120" si="8">SUM(F121)+F128</f>
        <v>0</v>
      </c>
      <c r="G120" s="99">
        <f t="shared" si="8"/>
        <v>1258</v>
      </c>
      <c r="H120" s="99">
        <f t="shared" si="6"/>
        <v>43817.599999999999</v>
      </c>
    </row>
    <row r="121" spans="1:8" ht="33" customHeight="1">
      <c r="A121" s="25" t="s">
        <v>673</v>
      </c>
      <c r="B121" s="69" t="s">
        <v>116</v>
      </c>
      <c r="C121" s="69" t="s">
        <v>262</v>
      </c>
      <c r="D121" s="69"/>
      <c r="E121" s="99">
        <f>E122</f>
        <v>42559.6</v>
      </c>
      <c r="F121" s="99">
        <f t="shared" ref="F121:G121" si="9">F122</f>
        <v>0</v>
      </c>
      <c r="G121" s="99">
        <f t="shared" si="9"/>
        <v>1258</v>
      </c>
      <c r="H121" s="99">
        <f t="shared" si="6"/>
        <v>43817.599999999999</v>
      </c>
    </row>
    <row r="122" spans="1:8" ht="39" customHeight="1">
      <c r="A122" s="47" t="s">
        <v>521</v>
      </c>
      <c r="B122" s="71" t="s">
        <v>116</v>
      </c>
      <c r="C122" s="71" t="s">
        <v>396</v>
      </c>
      <c r="D122" s="69"/>
      <c r="E122" s="72">
        <f>E123+E127</f>
        <v>42559.6</v>
      </c>
      <c r="F122" s="72">
        <f t="shared" ref="F122:G122" si="10">F123+F127</f>
        <v>0</v>
      </c>
      <c r="G122" s="72">
        <f t="shared" si="10"/>
        <v>1258</v>
      </c>
      <c r="H122" s="72">
        <f t="shared" si="6"/>
        <v>43817.599999999999</v>
      </c>
    </row>
    <row r="123" spans="1:8" ht="51" customHeight="1">
      <c r="A123" s="50" t="s">
        <v>395</v>
      </c>
      <c r="B123" s="71" t="s">
        <v>116</v>
      </c>
      <c r="C123" s="71" t="s">
        <v>397</v>
      </c>
      <c r="D123" s="71"/>
      <c r="E123" s="72">
        <f>E124+E126</f>
        <v>21180</v>
      </c>
      <c r="F123" s="72">
        <f t="shared" ref="F123:G123" si="11">F124+F126</f>
        <v>0</v>
      </c>
      <c r="G123" s="72">
        <f t="shared" si="11"/>
        <v>1258</v>
      </c>
      <c r="H123" s="72">
        <f t="shared" si="6"/>
        <v>22438</v>
      </c>
    </row>
    <row r="124" spans="1:8" ht="37.5" customHeight="1">
      <c r="A124" s="20" t="s">
        <v>192</v>
      </c>
      <c r="B124" s="71" t="s">
        <v>116</v>
      </c>
      <c r="C124" s="71" t="s">
        <v>397</v>
      </c>
      <c r="D124" s="71" t="s">
        <v>191</v>
      </c>
      <c r="E124" s="72">
        <v>20054</v>
      </c>
      <c r="F124" s="72"/>
      <c r="G124" s="72" t="s">
        <v>787</v>
      </c>
      <c r="H124" s="72">
        <f t="shared" si="6"/>
        <v>21312</v>
      </c>
    </row>
    <row r="125" spans="1:8" ht="30.75" customHeight="1">
      <c r="A125" s="20" t="s">
        <v>15</v>
      </c>
      <c r="B125" s="71" t="s">
        <v>116</v>
      </c>
      <c r="C125" s="71" t="s">
        <v>446</v>
      </c>
      <c r="D125" s="71"/>
      <c r="E125" s="72">
        <f>E126</f>
        <v>1126</v>
      </c>
      <c r="F125" s="72"/>
      <c r="G125" s="72"/>
      <c r="H125" s="72">
        <f t="shared" si="6"/>
        <v>1126</v>
      </c>
    </row>
    <row r="126" spans="1:8" ht="32.25" customHeight="1">
      <c r="A126" s="20" t="s">
        <v>192</v>
      </c>
      <c r="B126" s="71" t="s">
        <v>116</v>
      </c>
      <c r="C126" s="71" t="s">
        <v>446</v>
      </c>
      <c r="D126" s="71" t="s">
        <v>191</v>
      </c>
      <c r="E126" s="72">
        <v>1126</v>
      </c>
      <c r="F126" s="72"/>
      <c r="G126" s="72"/>
      <c r="H126" s="72">
        <f t="shared" si="6"/>
        <v>1126</v>
      </c>
    </row>
    <row r="127" spans="1:8" ht="39" customHeight="1">
      <c r="A127" s="20" t="s">
        <v>583</v>
      </c>
      <c r="B127" s="70" t="s">
        <v>116</v>
      </c>
      <c r="C127" s="71" t="s">
        <v>584</v>
      </c>
      <c r="D127" s="71" t="s">
        <v>191</v>
      </c>
      <c r="E127" s="72">
        <v>21379.599999999999</v>
      </c>
      <c r="F127" s="72"/>
      <c r="G127" s="72"/>
      <c r="H127" s="72">
        <f t="shared" si="6"/>
        <v>21379.599999999999</v>
      </c>
    </row>
    <row r="128" spans="1:8" ht="52.5" hidden="1" customHeight="1">
      <c r="A128" s="25" t="s">
        <v>626</v>
      </c>
      <c r="B128" s="68" t="s">
        <v>116</v>
      </c>
      <c r="C128" s="69" t="s">
        <v>628</v>
      </c>
      <c r="D128" s="69"/>
      <c r="E128" s="99">
        <f>E129</f>
        <v>0</v>
      </c>
      <c r="F128" s="99"/>
      <c r="G128" s="99"/>
      <c r="H128" s="72">
        <f t="shared" si="6"/>
        <v>0</v>
      </c>
    </row>
    <row r="129" spans="1:8" ht="30" hidden="1" customHeight="1">
      <c r="A129" s="20" t="s">
        <v>627</v>
      </c>
      <c r="B129" s="70" t="s">
        <v>116</v>
      </c>
      <c r="C129" s="71" t="s">
        <v>629</v>
      </c>
      <c r="D129" s="71"/>
      <c r="E129" s="72">
        <f>E130</f>
        <v>0</v>
      </c>
      <c r="F129" s="72"/>
      <c r="G129" s="72"/>
      <c r="H129" s="72">
        <f t="shared" si="6"/>
        <v>0</v>
      </c>
    </row>
    <row r="130" spans="1:8" ht="34.5" hidden="1" customHeight="1">
      <c r="A130" s="20" t="s">
        <v>192</v>
      </c>
      <c r="B130" s="70" t="s">
        <v>116</v>
      </c>
      <c r="C130" s="71" t="s">
        <v>629</v>
      </c>
      <c r="D130" s="71" t="s">
        <v>191</v>
      </c>
      <c r="E130" s="72">
        <v>0</v>
      </c>
      <c r="F130" s="72"/>
      <c r="G130" s="72"/>
      <c r="H130" s="72">
        <f t="shared" si="6"/>
        <v>0</v>
      </c>
    </row>
    <row r="131" spans="1:8" ht="32.25" customHeight="1">
      <c r="A131" s="48" t="s">
        <v>51</v>
      </c>
      <c r="B131" s="69" t="s">
        <v>308</v>
      </c>
      <c r="C131" s="69"/>
      <c r="D131" s="69"/>
      <c r="E131" s="99">
        <f>SUM(E132,E139,E143,E147)</f>
        <v>6300</v>
      </c>
      <c r="F131" s="99">
        <f>SUM(F132,F139,F143,F147)</f>
        <v>0</v>
      </c>
      <c r="G131" s="99">
        <f>SUM(G132,G139,G143,G147)</f>
        <v>3160</v>
      </c>
      <c r="H131" s="99">
        <f t="shared" si="6"/>
        <v>9460</v>
      </c>
    </row>
    <row r="132" spans="1:8" ht="39.75" customHeight="1">
      <c r="A132" s="48" t="s">
        <v>682</v>
      </c>
      <c r="B132" s="69" t="s">
        <v>308</v>
      </c>
      <c r="C132" s="69" t="s">
        <v>260</v>
      </c>
      <c r="D132" s="69"/>
      <c r="E132" s="99">
        <f>SUM(E134)+E136</f>
        <v>4000</v>
      </c>
      <c r="F132" s="99">
        <f t="shared" ref="F132:G132" si="12">SUM(F134)+F136</f>
        <v>0</v>
      </c>
      <c r="G132" s="99">
        <f t="shared" si="12"/>
        <v>3160</v>
      </c>
      <c r="H132" s="99">
        <f t="shared" si="6"/>
        <v>7160</v>
      </c>
    </row>
    <row r="133" spans="1:8" s="2" customFormat="1" ht="35.25" customHeight="1">
      <c r="A133" s="25" t="s">
        <v>381</v>
      </c>
      <c r="B133" s="71" t="s">
        <v>308</v>
      </c>
      <c r="C133" s="71" t="s">
        <v>398</v>
      </c>
      <c r="D133" s="69"/>
      <c r="E133" s="72">
        <f>SUM(E134)</f>
        <v>3000</v>
      </c>
      <c r="F133" s="72"/>
      <c r="G133" s="99"/>
      <c r="H133" s="72">
        <f t="shared" si="6"/>
        <v>3000</v>
      </c>
    </row>
    <row r="134" spans="1:8" s="2" customFormat="1" ht="27" customHeight="1">
      <c r="A134" s="27" t="s">
        <v>209</v>
      </c>
      <c r="B134" s="71" t="s">
        <v>308</v>
      </c>
      <c r="C134" s="71" t="s">
        <v>399</v>
      </c>
      <c r="D134" s="71"/>
      <c r="E134" s="72">
        <f>SUM(E135)</f>
        <v>3000</v>
      </c>
      <c r="F134" s="72"/>
      <c r="G134" s="72"/>
      <c r="H134" s="72">
        <f t="shared" si="6"/>
        <v>3000</v>
      </c>
    </row>
    <row r="135" spans="1:8" s="2" customFormat="1" ht="31.5" customHeight="1">
      <c r="A135" s="27" t="s">
        <v>192</v>
      </c>
      <c r="B135" s="71" t="s">
        <v>308</v>
      </c>
      <c r="C135" s="71" t="s">
        <v>399</v>
      </c>
      <c r="D135" s="71" t="s">
        <v>191</v>
      </c>
      <c r="E135" s="72">
        <v>3000</v>
      </c>
      <c r="F135" s="72"/>
      <c r="G135" s="72"/>
      <c r="H135" s="72">
        <f t="shared" si="6"/>
        <v>3000</v>
      </c>
    </row>
    <row r="136" spans="1:8" s="2" customFormat="1" ht="31.5" customHeight="1">
      <c r="A136" s="25" t="s">
        <v>381</v>
      </c>
      <c r="B136" s="68" t="s">
        <v>308</v>
      </c>
      <c r="C136" s="69" t="s">
        <v>684</v>
      </c>
      <c r="D136" s="69"/>
      <c r="E136" s="72">
        <f>E137</f>
        <v>1000</v>
      </c>
      <c r="F136" s="72"/>
      <c r="G136" s="72">
        <f>G137</f>
        <v>3160</v>
      </c>
      <c r="H136" s="72">
        <f t="shared" si="6"/>
        <v>4160</v>
      </c>
    </row>
    <row r="137" spans="1:8" s="2" customFormat="1" ht="24.75" customHeight="1">
      <c r="A137" s="27" t="s">
        <v>683</v>
      </c>
      <c r="B137" s="70" t="s">
        <v>308</v>
      </c>
      <c r="C137" s="71" t="s">
        <v>685</v>
      </c>
      <c r="D137" s="71"/>
      <c r="E137" s="72">
        <f>E138</f>
        <v>1000</v>
      </c>
      <c r="F137" s="72"/>
      <c r="G137" s="72">
        <f>G138</f>
        <v>3160</v>
      </c>
      <c r="H137" s="72">
        <f t="shared" si="6"/>
        <v>4160</v>
      </c>
    </row>
    <row r="138" spans="1:8" s="2" customFormat="1" ht="31.5" customHeight="1">
      <c r="A138" s="27" t="s">
        <v>192</v>
      </c>
      <c r="B138" s="70" t="s">
        <v>308</v>
      </c>
      <c r="C138" s="71" t="s">
        <v>685</v>
      </c>
      <c r="D138" s="71" t="s">
        <v>191</v>
      </c>
      <c r="E138" s="72">
        <v>1000</v>
      </c>
      <c r="F138" s="72"/>
      <c r="G138" s="72">
        <v>3160</v>
      </c>
      <c r="H138" s="72">
        <f t="shared" si="6"/>
        <v>4160</v>
      </c>
    </row>
    <row r="139" spans="1:8" s="2" customFormat="1" ht="41.25" customHeight="1">
      <c r="A139" s="48" t="s">
        <v>710</v>
      </c>
      <c r="B139" s="69" t="s">
        <v>308</v>
      </c>
      <c r="C139" s="69" t="s">
        <v>249</v>
      </c>
      <c r="D139" s="69"/>
      <c r="E139" s="99">
        <f>SUM(E140)</f>
        <v>900</v>
      </c>
      <c r="F139" s="99"/>
      <c r="G139" s="99"/>
      <c r="H139" s="72">
        <f t="shared" si="6"/>
        <v>900</v>
      </c>
    </row>
    <row r="140" spans="1:8" s="2" customFormat="1" ht="29.25" hidden="1" customHeight="1">
      <c r="A140" s="20" t="s">
        <v>400</v>
      </c>
      <c r="B140" s="71" t="s">
        <v>308</v>
      </c>
      <c r="C140" s="71" t="s">
        <v>401</v>
      </c>
      <c r="D140" s="69"/>
      <c r="E140" s="72">
        <f>SUM(E141)</f>
        <v>900</v>
      </c>
      <c r="F140" s="72"/>
      <c r="G140" s="99"/>
      <c r="H140" s="72">
        <f t="shared" si="6"/>
        <v>900</v>
      </c>
    </row>
    <row r="141" spans="1:8" s="2" customFormat="1" ht="30.75" hidden="1" customHeight="1">
      <c r="A141" s="27" t="s">
        <v>4</v>
      </c>
      <c r="B141" s="71" t="s">
        <v>308</v>
      </c>
      <c r="C141" s="71" t="s">
        <v>402</v>
      </c>
      <c r="D141" s="71"/>
      <c r="E141" s="72">
        <f>SUM(E142)</f>
        <v>900</v>
      </c>
      <c r="F141" s="72"/>
      <c r="G141" s="72"/>
      <c r="H141" s="72">
        <f t="shared" si="6"/>
        <v>900</v>
      </c>
    </row>
    <row r="142" spans="1:8" s="2" customFormat="1" ht="40.5" hidden="1" customHeight="1">
      <c r="A142" s="49" t="s">
        <v>75</v>
      </c>
      <c r="B142" s="71" t="s">
        <v>308</v>
      </c>
      <c r="C142" s="71" t="s">
        <v>402</v>
      </c>
      <c r="D142" s="71" t="s">
        <v>766</v>
      </c>
      <c r="E142" s="72">
        <v>900</v>
      </c>
      <c r="F142" s="72"/>
      <c r="G142" s="72"/>
      <c r="H142" s="72">
        <f t="shared" si="6"/>
        <v>900</v>
      </c>
    </row>
    <row r="143" spans="1:8" s="2" customFormat="1" ht="45.75" hidden="1" customHeight="1">
      <c r="A143" s="166" t="s">
        <v>688</v>
      </c>
      <c r="B143" s="69" t="s">
        <v>308</v>
      </c>
      <c r="C143" s="69" t="s">
        <v>250</v>
      </c>
      <c r="D143" s="162"/>
      <c r="E143" s="107">
        <f>SUM(E145)</f>
        <v>1300</v>
      </c>
      <c r="F143" s="107"/>
      <c r="G143" s="193"/>
      <c r="H143" s="72">
        <f t="shared" si="6"/>
        <v>1300</v>
      </c>
    </row>
    <row r="144" spans="1:8" s="2" customFormat="1" ht="42" hidden="1" customHeight="1">
      <c r="A144" s="20" t="s">
        <v>380</v>
      </c>
      <c r="B144" s="71" t="s">
        <v>308</v>
      </c>
      <c r="C144" s="71" t="s">
        <v>403</v>
      </c>
      <c r="D144" s="162"/>
      <c r="E144" s="108">
        <f>SUM(E145)</f>
        <v>1300</v>
      </c>
      <c r="F144" s="108"/>
      <c r="G144" s="193"/>
      <c r="H144" s="72">
        <f t="shared" ref="H144:H209" si="13">E144+F144+G144</f>
        <v>1300</v>
      </c>
    </row>
    <row r="145" spans="1:8" s="14" customFormat="1" ht="43.5" hidden="1" customHeight="1">
      <c r="A145" s="36" t="s">
        <v>708</v>
      </c>
      <c r="B145" s="71" t="s">
        <v>308</v>
      </c>
      <c r="C145" s="71" t="s">
        <v>404</v>
      </c>
      <c r="D145" s="35"/>
      <c r="E145" s="108">
        <f>SUM(E146)</f>
        <v>1300</v>
      </c>
      <c r="F145" s="108"/>
      <c r="G145" s="194"/>
      <c r="H145" s="72">
        <f t="shared" si="13"/>
        <v>1300</v>
      </c>
    </row>
    <row r="146" spans="1:8" s="14" customFormat="1" ht="38.25" hidden="1" customHeight="1">
      <c r="A146" s="49" t="s">
        <v>75</v>
      </c>
      <c r="B146" s="71" t="s">
        <v>308</v>
      </c>
      <c r="C146" s="71" t="s">
        <v>404</v>
      </c>
      <c r="D146" s="71" t="s">
        <v>482</v>
      </c>
      <c r="E146" s="72">
        <v>1300</v>
      </c>
      <c r="F146" s="72"/>
      <c r="G146" s="72"/>
      <c r="H146" s="72">
        <f t="shared" si="13"/>
        <v>1300</v>
      </c>
    </row>
    <row r="147" spans="1:8" s="13" customFormat="1" ht="42.75" hidden="1" customHeight="1">
      <c r="A147" s="18" t="s">
        <v>690</v>
      </c>
      <c r="B147" s="70" t="s">
        <v>308</v>
      </c>
      <c r="C147" s="71" t="s">
        <v>515</v>
      </c>
      <c r="D147" s="71"/>
      <c r="E147" s="99">
        <f>SUM(E148)</f>
        <v>100</v>
      </c>
      <c r="F147" s="99"/>
      <c r="G147" s="72"/>
      <c r="H147" s="72">
        <f t="shared" si="13"/>
        <v>100</v>
      </c>
    </row>
    <row r="148" spans="1:8" s="2" customFormat="1" ht="33" hidden="1" customHeight="1">
      <c r="A148" s="49" t="s">
        <v>519</v>
      </c>
      <c r="B148" s="70" t="s">
        <v>308</v>
      </c>
      <c r="C148" s="71" t="s">
        <v>515</v>
      </c>
      <c r="D148" s="71"/>
      <c r="E148" s="72">
        <f>SUM(E149)</f>
        <v>100</v>
      </c>
      <c r="F148" s="72"/>
      <c r="G148" s="72"/>
      <c r="H148" s="72">
        <f t="shared" si="13"/>
        <v>100</v>
      </c>
    </row>
    <row r="149" spans="1:8" s="2" customFormat="1" ht="40.5" hidden="1" customHeight="1">
      <c r="A149" s="27" t="s">
        <v>192</v>
      </c>
      <c r="B149" s="70" t="s">
        <v>308</v>
      </c>
      <c r="C149" s="71" t="s">
        <v>515</v>
      </c>
      <c r="D149" s="71" t="s">
        <v>191</v>
      </c>
      <c r="E149" s="72">
        <v>100</v>
      </c>
      <c r="F149" s="72"/>
      <c r="G149" s="72"/>
      <c r="H149" s="72">
        <f t="shared" si="13"/>
        <v>100</v>
      </c>
    </row>
    <row r="150" spans="1:8" s="2" customFormat="1" ht="29.25" customHeight="1">
      <c r="A150" s="25" t="s">
        <v>331</v>
      </c>
      <c r="B150" s="69" t="s">
        <v>332</v>
      </c>
      <c r="C150" s="69"/>
      <c r="D150" s="69"/>
      <c r="E150" s="99">
        <f>E151+E162+E173+E184</f>
        <v>115256.3</v>
      </c>
      <c r="F150" s="99">
        <f t="shared" ref="F150:G150" si="14">F151+F162+F173+F184</f>
        <v>30927.3</v>
      </c>
      <c r="G150" s="99">
        <f t="shared" si="14"/>
        <v>24728</v>
      </c>
      <c r="H150" s="99">
        <f t="shared" si="13"/>
        <v>170911.6</v>
      </c>
    </row>
    <row r="151" spans="1:8" s="2" customFormat="1" ht="27.75" customHeight="1">
      <c r="A151" s="25" t="s">
        <v>64</v>
      </c>
      <c r="B151" s="69" t="s">
        <v>63</v>
      </c>
      <c r="C151" s="69"/>
      <c r="D151" s="69"/>
      <c r="E151" s="99">
        <f>E152+E155+E159</f>
        <v>14700</v>
      </c>
      <c r="F151" s="99"/>
      <c r="G151" s="99"/>
      <c r="H151" s="99">
        <f t="shared" si="13"/>
        <v>14700</v>
      </c>
    </row>
    <row r="152" spans="1:8" ht="48.75" hidden="1" customHeight="1">
      <c r="A152" s="25" t="s">
        <v>499</v>
      </c>
      <c r="B152" s="69" t="s">
        <v>63</v>
      </c>
      <c r="C152" s="69" t="s">
        <v>264</v>
      </c>
      <c r="D152" s="71"/>
      <c r="E152" s="99">
        <f>E153</f>
        <v>0</v>
      </c>
      <c r="F152" s="99"/>
      <c r="G152" s="72"/>
      <c r="H152" s="99">
        <f t="shared" si="13"/>
        <v>0</v>
      </c>
    </row>
    <row r="153" spans="1:8" ht="42.75" hidden="1" customHeight="1">
      <c r="A153" s="60" t="s">
        <v>554</v>
      </c>
      <c r="B153" s="71" t="s">
        <v>63</v>
      </c>
      <c r="C153" s="77" t="s">
        <v>555</v>
      </c>
      <c r="D153" s="77"/>
      <c r="E153" s="109">
        <f>E154</f>
        <v>0</v>
      </c>
      <c r="F153" s="109"/>
      <c r="G153" s="169"/>
      <c r="H153" s="99">
        <f t="shared" si="13"/>
        <v>0</v>
      </c>
    </row>
    <row r="154" spans="1:8" ht="42.75" hidden="1" customHeight="1">
      <c r="A154" s="61" t="s">
        <v>192</v>
      </c>
      <c r="B154" s="71" t="s">
        <v>63</v>
      </c>
      <c r="C154" s="77" t="s">
        <v>555</v>
      </c>
      <c r="D154" s="77" t="s">
        <v>191</v>
      </c>
      <c r="E154" s="109">
        <v>0</v>
      </c>
      <c r="F154" s="109"/>
      <c r="G154" s="169"/>
      <c r="H154" s="99">
        <f t="shared" si="13"/>
        <v>0</v>
      </c>
    </row>
    <row r="155" spans="1:8" ht="49.5" hidden="1" customHeight="1">
      <c r="A155" s="25" t="s">
        <v>483</v>
      </c>
      <c r="B155" s="69" t="s">
        <v>63</v>
      </c>
      <c r="C155" s="69" t="s">
        <v>484</v>
      </c>
      <c r="D155" s="71"/>
      <c r="E155" s="99">
        <f>SUM(E156)</f>
        <v>4700</v>
      </c>
      <c r="F155" s="99"/>
      <c r="G155" s="72"/>
      <c r="H155" s="99">
        <f t="shared" si="13"/>
        <v>4700</v>
      </c>
    </row>
    <row r="156" spans="1:8" ht="39" hidden="1" customHeight="1">
      <c r="A156" s="20" t="s">
        <v>485</v>
      </c>
      <c r="B156" s="71" t="s">
        <v>63</v>
      </c>
      <c r="C156" s="71" t="s">
        <v>486</v>
      </c>
      <c r="D156" s="71"/>
      <c r="E156" s="72">
        <f>SUM(E157)</f>
        <v>4700</v>
      </c>
      <c r="F156" s="72"/>
      <c r="G156" s="72"/>
      <c r="H156" s="72">
        <f t="shared" si="13"/>
        <v>4700</v>
      </c>
    </row>
    <row r="157" spans="1:8" ht="24.75" hidden="1" customHeight="1">
      <c r="A157" s="49" t="s">
        <v>487</v>
      </c>
      <c r="B157" s="71" t="s">
        <v>63</v>
      </c>
      <c r="C157" s="71" t="s">
        <v>488</v>
      </c>
      <c r="D157" s="71"/>
      <c r="E157" s="72">
        <f>SUM(E158)</f>
        <v>4700</v>
      </c>
      <c r="F157" s="72"/>
      <c r="G157" s="72"/>
      <c r="H157" s="72">
        <f t="shared" si="13"/>
        <v>4700</v>
      </c>
    </row>
    <row r="158" spans="1:8" ht="42.75" hidden="1" customHeight="1">
      <c r="A158" s="20" t="s">
        <v>192</v>
      </c>
      <c r="B158" s="71" t="s">
        <v>63</v>
      </c>
      <c r="C158" s="71" t="s">
        <v>488</v>
      </c>
      <c r="D158" s="71" t="s">
        <v>526</v>
      </c>
      <c r="E158" s="72">
        <v>4700</v>
      </c>
      <c r="F158" s="72"/>
      <c r="G158" s="72"/>
      <c r="H158" s="72">
        <f t="shared" si="13"/>
        <v>4700</v>
      </c>
    </row>
    <row r="159" spans="1:8" ht="42.75" hidden="1" customHeight="1">
      <c r="A159" s="25" t="s">
        <v>679</v>
      </c>
      <c r="B159" s="69" t="s">
        <v>63</v>
      </c>
      <c r="C159" s="69" t="s">
        <v>264</v>
      </c>
      <c r="D159" s="69"/>
      <c r="E159" s="99">
        <f>E160</f>
        <v>10000</v>
      </c>
      <c r="F159" s="99"/>
      <c r="G159" s="99"/>
      <c r="H159" s="72">
        <f t="shared" si="13"/>
        <v>10000</v>
      </c>
    </row>
    <row r="160" spans="1:8" ht="22.5" hidden="1" customHeight="1">
      <c r="A160" s="27" t="s">
        <v>680</v>
      </c>
      <c r="B160" s="71" t="s">
        <v>63</v>
      </c>
      <c r="C160" s="71" t="s">
        <v>504</v>
      </c>
      <c r="D160" s="71"/>
      <c r="E160" s="72">
        <f>E161</f>
        <v>10000</v>
      </c>
      <c r="F160" s="72"/>
      <c r="G160" s="72"/>
      <c r="H160" s="72">
        <f t="shared" si="13"/>
        <v>10000</v>
      </c>
    </row>
    <row r="161" spans="1:8" ht="42.75" hidden="1" customHeight="1">
      <c r="A161" s="20" t="s">
        <v>192</v>
      </c>
      <c r="B161" s="71" t="s">
        <v>63</v>
      </c>
      <c r="C161" s="71" t="s">
        <v>504</v>
      </c>
      <c r="D161" s="71" t="s">
        <v>191</v>
      </c>
      <c r="E161" s="72">
        <v>10000</v>
      </c>
      <c r="F161" s="72"/>
      <c r="G161" s="72"/>
      <c r="H161" s="72">
        <f t="shared" si="13"/>
        <v>10000</v>
      </c>
    </row>
    <row r="162" spans="1:8" ht="36.75" customHeight="1">
      <c r="A162" s="25" t="s">
        <v>288</v>
      </c>
      <c r="B162" s="69" t="s">
        <v>333</v>
      </c>
      <c r="C162" s="69"/>
      <c r="D162" s="69"/>
      <c r="E162" s="99">
        <f>SUM(E163)</f>
        <v>25650</v>
      </c>
      <c r="F162" s="99">
        <f t="shared" ref="F162:G162" si="15">SUM(F163)</f>
        <v>0</v>
      </c>
      <c r="G162" s="99">
        <f t="shared" si="15"/>
        <v>11072</v>
      </c>
      <c r="H162" s="99">
        <f t="shared" si="13"/>
        <v>36722</v>
      </c>
    </row>
    <row r="163" spans="1:8" ht="45.75" customHeight="1">
      <c r="A163" s="25" t="s">
        <v>679</v>
      </c>
      <c r="B163" s="69" t="s">
        <v>333</v>
      </c>
      <c r="C163" s="69" t="s">
        <v>264</v>
      </c>
      <c r="D163" s="69"/>
      <c r="E163" s="99">
        <f>E164</f>
        <v>25650</v>
      </c>
      <c r="F163" s="99">
        <f t="shared" ref="F163:G163" si="16">F164</f>
        <v>0</v>
      </c>
      <c r="G163" s="99">
        <f t="shared" si="16"/>
        <v>11072</v>
      </c>
      <c r="H163" s="99">
        <f t="shared" si="13"/>
        <v>36722</v>
      </c>
    </row>
    <row r="164" spans="1:8" ht="23.25" customHeight="1">
      <c r="A164" s="25" t="s">
        <v>288</v>
      </c>
      <c r="B164" s="69" t="s">
        <v>333</v>
      </c>
      <c r="C164" s="69"/>
      <c r="D164" s="69"/>
      <c r="E164" s="99">
        <f>E165</f>
        <v>25650</v>
      </c>
      <c r="F164" s="99">
        <f t="shared" ref="F164:G164" si="17">F165</f>
        <v>0</v>
      </c>
      <c r="G164" s="99">
        <f t="shared" si="17"/>
        <v>11072</v>
      </c>
      <c r="H164" s="99">
        <f t="shared" si="13"/>
        <v>36722</v>
      </c>
    </row>
    <row r="165" spans="1:8" ht="48" customHeight="1">
      <c r="A165" s="25" t="s">
        <v>679</v>
      </c>
      <c r="B165" s="69" t="s">
        <v>333</v>
      </c>
      <c r="C165" s="71" t="s">
        <v>264</v>
      </c>
      <c r="D165" s="69"/>
      <c r="E165" s="99">
        <f>E166+E171+E169</f>
        <v>25650</v>
      </c>
      <c r="F165" s="99">
        <f t="shared" ref="F165:G165" si="18">F166+F171+F169</f>
        <v>0</v>
      </c>
      <c r="G165" s="99">
        <f t="shared" si="18"/>
        <v>11072</v>
      </c>
      <c r="H165" s="99">
        <f t="shared" si="13"/>
        <v>36722</v>
      </c>
    </row>
    <row r="166" spans="1:8" ht="33.75" customHeight="1">
      <c r="A166" s="20" t="s">
        <v>500</v>
      </c>
      <c r="B166" s="126" t="s">
        <v>112</v>
      </c>
      <c r="C166" s="77" t="s">
        <v>406</v>
      </c>
      <c r="D166" s="77"/>
      <c r="E166" s="109">
        <f>E167+E168</f>
        <v>25150</v>
      </c>
      <c r="F166" s="109">
        <f t="shared" ref="F166:G166" si="19">F167+F168</f>
        <v>0</v>
      </c>
      <c r="G166" s="109">
        <f t="shared" si="19"/>
        <v>11072</v>
      </c>
      <c r="H166" s="72">
        <f t="shared" si="13"/>
        <v>36222</v>
      </c>
    </row>
    <row r="167" spans="1:8" ht="30" customHeight="1">
      <c r="A167" s="54" t="s">
        <v>501</v>
      </c>
      <c r="B167" s="126" t="s">
        <v>112</v>
      </c>
      <c r="C167" s="77" t="s">
        <v>406</v>
      </c>
      <c r="D167" s="77" t="s">
        <v>732</v>
      </c>
      <c r="E167" s="109">
        <v>23350</v>
      </c>
      <c r="F167" s="109"/>
      <c r="G167" s="169">
        <v>10222</v>
      </c>
      <c r="H167" s="72">
        <f t="shared" si="13"/>
        <v>33572</v>
      </c>
    </row>
    <row r="168" spans="1:8" ht="44.25" customHeight="1">
      <c r="A168" s="27" t="s">
        <v>192</v>
      </c>
      <c r="B168" s="126" t="s">
        <v>112</v>
      </c>
      <c r="C168" s="71" t="s">
        <v>406</v>
      </c>
      <c r="D168" s="77" t="s">
        <v>544</v>
      </c>
      <c r="E168" s="109">
        <v>1800</v>
      </c>
      <c r="F168" s="109"/>
      <c r="G168" s="169">
        <v>850</v>
      </c>
      <c r="H168" s="72">
        <f t="shared" si="13"/>
        <v>2650</v>
      </c>
    </row>
    <row r="169" spans="1:8" ht="27.75" customHeight="1">
      <c r="A169" s="27" t="s">
        <v>209</v>
      </c>
      <c r="B169" s="126" t="s">
        <v>112</v>
      </c>
      <c r="C169" s="71" t="s">
        <v>504</v>
      </c>
      <c r="D169" s="71"/>
      <c r="E169" s="72">
        <f>E170</f>
        <v>500</v>
      </c>
      <c r="F169" s="72"/>
      <c r="G169" s="72"/>
      <c r="H169" s="72">
        <f t="shared" si="13"/>
        <v>500</v>
      </c>
    </row>
    <row r="170" spans="1:8" ht="36" customHeight="1">
      <c r="A170" s="27" t="s">
        <v>192</v>
      </c>
      <c r="B170" s="126" t="s">
        <v>112</v>
      </c>
      <c r="C170" s="71" t="s">
        <v>504</v>
      </c>
      <c r="D170" s="71" t="s">
        <v>191</v>
      </c>
      <c r="E170" s="72">
        <v>500</v>
      </c>
      <c r="F170" s="72"/>
      <c r="G170" s="72"/>
      <c r="H170" s="72">
        <f t="shared" si="13"/>
        <v>500</v>
      </c>
    </row>
    <row r="171" spans="1:8" ht="36" hidden="1" customHeight="1">
      <c r="A171" s="20" t="s">
        <v>502</v>
      </c>
      <c r="B171" s="126" t="s">
        <v>112</v>
      </c>
      <c r="C171" s="71" t="s">
        <v>561</v>
      </c>
      <c r="D171" s="71"/>
      <c r="E171" s="72">
        <f>SUM(E172)</f>
        <v>0</v>
      </c>
      <c r="F171" s="72"/>
      <c r="G171" s="72"/>
      <c r="H171" s="72">
        <f t="shared" si="13"/>
        <v>0</v>
      </c>
    </row>
    <row r="172" spans="1:8" ht="36" hidden="1" customHeight="1">
      <c r="A172" s="20" t="s">
        <v>192</v>
      </c>
      <c r="B172" s="126" t="s">
        <v>112</v>
      </c>
      <c r="C172" s="71" t="s">
        <v>503</v>
      </c>
      <c r="D172" s="71" t="s">
        <v>191</v>
      </c>
      <c r="E172" s="72">
        <v>0</v>
      </c>
      <c r="F172" s="72"/>
      <c r="G172" s="72"/>
      <c r="H172" s="72">
        <f t="shared" si="13"/>
        <v>0</v>
      </c>
    </row>
    <row r="173" spans="1:8" ht="36" customHeight="1">
      <c r="A173" s="25" t="s">
        <v>589</v>
      </c>
      <c r="B173" s="69" t="s">
        <v>588</v>
      </c>
      <c r="C173" s="71"/>
      <c r="D173" s="71"/>
      <c r="E173" s="99">
        <f>E174+E178+E181</f>
        <v>24906.3</v>
      </c>
      <c r="F173" s="99">
        <f t="shared" ref="F173:G173" si="20">F174+F178+F181</f>
        <v>4237.7</v>
      </c>
      <c r="G173" s="99">
        <f t="shared" si="20"/>
        <v>3656</v>
      </c>
      <c r="H173" s="99">
        <f t="shared" si="13"/>
        <v>32800</v>
      </c>
    </row>
    <row r="174" spans="1:8" ht="47.25" customHeight="1">
      <c r="A174" s="25" t="s">
        <v>693</v>
      </c>
      <c r="B174" s="69" t="s">
        <v>588</v>
      </c>
      <c r="C174" s="69" t="s">
        <v>587</v>
      </c>
      <c r="D174" s="71"/>
      <c r="E174" s="99">
        <f>E175</f>
        <v>16600</v>
      </c>
      <c r="F174" s="99"/>
      <c r="G174" s="72"/>
      <c r="H174" s="99">
        <f t="shared" si="13"/>
        <v>16600</v>
      </c>
    </row>
    <row r="175" spans="1:8" ht="28.5" customHeight="1">
      <c r="A175" s="20" t="s">
        <v>585</v>
      </c>
      <c r="B175" s="71" t="s">
        <v>588</v>
      </c>
      <c r="C175" s="71" t="s">
        <v>580</v>
      </c>
      <c r="D175" s="71"/>
      <c r="E175" s="72">
        <f>E176+E177</f>
        <v>16600</v>
      </c>
      <c r="F175" s="72"/>
      <c r="G175" s="72"/>
      <c r="H175" s="72">
        <f t="shared" si="13"/>
        <v>16600</v>
      </c>
    </row>
    <row r="176" spans="1:8" ht="23.25" customHeight="1">
      <c r="A176" s="20" t="s">
        <v>586</v>
      </c>
      <c r="B176" s="71" t="s">
        <v>588</v>
      </c>
      <c r="C176" s="71" t="s">
        <v>580</v>
      </c>
      <c r="D176" s="71" t="s">
        <v>191</v>
      </c>
      <c r="E176" s="72">
        <v>1600</v>
      </c>
      <c r="F176" s="72"/>
      <c r="G176" s="72"/>
      <c r="H176" s="72">
        <f t="shared" si="13"/>
        <v>1600</v>
      </c>
    </row>
    <row r="177" spans="1:8" ht="24" customHeight="1">
      <c r="A177" s="20" t="s">
        <v>649</v>
      </c>
      <c r="B177" s="71" t="s">
        <v>588</v>
      </c>
      <c r="C177" s="71" t="s">
        <v>580</v>
      </c>
      <c r="D177" s="71" t="s">
        <v>191</v>
      </c>
      <c r="E177" s="72">
        <v>15000</v>
      </c>
      <c r="F177" s="72"/>
      <c r="G177" s="72"/>
      <c r="H177" s="72">
        <f t="shared" si="13"/>
        <v>15000</v>
      </c>
    </row>
    <row r="178" spans="1:8" ht="41.25" customHeight="1">
      <c r="A178" s="25" t="s">
        <v>679</v>
      </c>
      <c r="B178" s="91" t="s">
        <v>579</v>
      </c>
      <c r="C178" s="69" t="s">
        <v>694</v>
      </c>
      <c r="D178" s="69"/>
      <c r="E178" s="99">
        <f>E179</f>
        <v>4200</v>
      </c>
      <c r="F178" s="99">
        <f t="shared" ref="F178:G178" si="21">F179</f>
        <v>4344</v>
      </c>
      <c r="G178" s="99">
        <f t="shared" si="21"/>
        <v>3656</v>
      </c>
      <c r="H178" s="99">
        <f t="shared" si="13"/>
        <v>12200</v>
      </c>
    </row>
    <row r="179" spans="1:8" ht="21.75" customHeight="1">
      <c r="A179" s="27" t="s">
        <v>209</v>
      </c>
      <c r="B179" s="126" t="s">
        <v>579</v>
      </c>
      <c r="C179" s="71" t="s">
        <v>504</v>
      </c>
      <c r="D179" s="71"/>
      <c r="E179" s="72">
        <f>E180</f>
        <v>4200</v>
      </c>
      <c r="F179" s="72">
        <f t="shared" ref="F179:G179" si="22">F180</f>
        <v>4344</v>
      </c>
      <c r="G179" s="72">
        <f t="shared" si="22"/>
        <v>3656</v>
      </c>
      <c r="H179" s="72">
        <f t="shared" si="13"/>
        <v>12200</v>
      </c>
    </row>
    <row r="180" spans="1:8" ht="31.5" customHeight="1">
      <c r="A180" s="20" t="s">
        <v>192</v>
      </c>
      <c r="B180" s="126" t="s">
        <v>579</v>
      </c>
      <c r="C180" s="71" t="s">
        <v>504</v>
      </c>
      <c r="D180" s="71" t="s">
        <v>191</v>
      </c>
      <c r="E180" s="72">
        <v>4200</v>
      </c>
      <c r="F180" s="72">
        <v>4344</v>
      </c>
      <c r="G180" s="72">
        <v>3656</v>
      </c>
      <c r="H180" s="72">
        <f t="shared" si="13"/>
        <v>12200</v>
      </c>
    </row>
    <row r="181" spans="1:8" ht="30.75" customHeight="1">
      <c r="A181" s="25" t="s">
        <v>626</v>
      </c>
      <c r="B181" s="91" t="s">
        <v>579</v>
      </c>
      <c r="C181" s="69"/>
      <c r="D181" s="69"/>
      <c r="E181" s="99">
        <f>E182+E183</f>
        <v>4106.3</v>
      </c>
      <c r="F181" s="99">
        <f>F182+F183</f>
        <v>-106.3</v>
      </c>
      <c r="G181" s="99"/>
      <c r="H181" s="99">
        <f t="shared" si="13"/>
        <v>4000</v>
      </c>
    </row>
    <row r="182" spans="1:8" ht="24.75" customHeight="1">
      <c r="A182" s="20" t="s">
        <v>649</v>
      </c>
      <c r="B182" s="126" t="s">
        <v>579</v>
      </c>
      <c r="C182" s="71" t="s">
        <v>631</v>
      </c>
      <c r="D182" s="71" t="s">
        <v>191</v>
      </c>
      <c r="E182" s="72">
        <v>106.3</v>
      </c>
      <c r="F182" s="72">
        <v>-106.3</v>
      </c>
      <c r="G182" s="72"/>
      <c r="H182" s="72">
        <f t="shared" si="13"/>
        <v>0</v>
      </c>
    </row>
    <row r="183" spans="1:8" ht="31.5" customHeight="1">
      <c r="A183" s="20" t="s">
        <v>648</v>
      </c>
      <c r="B183" s="126" t="s">
        <v>579</v>
      </c>
      <c r="C183" s="71" t="s">
        <v>632</v>
      </c>
      <c r="D183" s="71" t="s">
        <v>191</v>
      </c>
      <c r="E183" s="72">
        <v>4000</v>
      </c>
      <c r="F183" s="72"/>
      <c r="G183" s="72"/>
      <c r="H183" s="72">
        <f t="shared" si="13"/>
        <v>4000</v>
      </c>
    </row>
    <row r="184" spans="1:8" ht="31.5" customHeight="1">
      <c r="A184" s="25" t="s">
        <v>754</v>
      </c>
      <c r="B184" s="91" t="s">
        <v>751</v>
      </c>
      <c r="C184" s="71"/>
      <c r="D184" s="71"/>
      <c r="E184" s="99">
        <f>E185+E188</f>
        <v>50000</v>
      </c>
      <c r="F184" s="99">
        <f>F185+F188</f>
        <v>26689.599999999999</v>
      </c>
      <c r="G184" s="99">
        <f t="shared" ref="G184" si="23">G185+G188</f>
        <v>10000</v>
      </c>
      <c r="H184" s="99">
        <f t="shared" si="13"/>
        <v>86689.600000000006</v>
      </c>
    </row>
    <row r="185" spans="1:8" ht="42.75" customHeight="1">
      <c r="A185" s="25" t="s">
        <v>693</v>
      </c>
      <c r="B185" s="91" t="s">
        <v>751</v>
      </c>
      <c r="C185" s="69" t="s">
        <v>742</v>
      </c>
      <c r="D185" s="71"/>
      <c r="E185" s="99">
        <f>E187</f>
        <v>50000</v>
      </c>
      <c r="F185" s="99">
        <f t="shared" ref="F185:G185" si="24">F187</f>
        <v>25000</v>
      </c>
      <c r="G185" s="99">
        <f t="shared" si="24"/>
        <v>10000</v>
      </c>
      <c r="H185" s="99">
        <f t="shared" si="13"/>
        <v>85000</v>
      </c>
    </row>
    <row r="186" spans="1:8" ht="25.5" customHeight="1">
      <c r="A186" s="25" t="s">
        <v>775</v>
      </c>
      <c r="B186" s="91" t="s">
        <v>751</v>
      </c>
      <c r="C186" s="69" t="s">
        <v>752</v>
      </c>
      <c r="D186" s="71"/>
      <c r="E186" s="99">
        <f>E187</f>
        <v>50000</v>
      </c>
      <c r="F186" s="99">
        <f>F187</f>
        <v>25000</v>
      </c>
      <c r="G186" s="99">
        <f>G187</f>
        <v>10000</v>
      </c>
      <c r="H186" s="99">
        <f t="shared" si="13"/>
        <v>85000</v>
      </c>
    </row>
    <row r="187" spans="1:8" ht="36" customHeight="1">
      <c r="A187" s="20" t="s">
        <v>753</v>
      </c>
      <c r="B187" s="126" t="s">
        <v>751</v>
      </c>
      <c r="C187" s="71" t="s">
        <v>752</v>
      </c>
      <c r="D187" s="71" t="s">
        <v>191</v>
      </c>
      <c r="E187" s="72">
        <v>50000</v>
      </c>
      <c r="F187" s="72">
        <v>25000</v>
      </c>
      <c r="G187" s="72">
        <v>10000</v>
      </c>
      <c r="H187" s="72">
        <f t="shared" si="13"/>
        <v>85000</v>
      </c>
    </row>
    <row r="188" spans="1:8" ht="36" customHeight="1">
      <c r="A188" s="20" t="s">
        <v>783</v>
      </c>
      <c r="B188" s="126" t="s">
        <v>751</v>
      </c>
      <c r="C188" s="71" t="s">
        <v>782</v>
      </c>
      <c r="D188" s="71"/>
      <c r="E188" s="72"/>
      <c r="F188" s="72">
        <f>F189</f>
        <v>1689.6</v>
      </c>
      <c r="G188" s="72"/>
      <c r="H188" s="72">
        <f t="shared" si="13"/>
        <v>1689.6</v>
      </c>
    </row>
    <row r="189" spans="1:8" ht="36" customHeight="1">
      <c r="A189" s="20" t="s">
        <v>192</v>
      </c>
      <c r="B189" s="126" t="s">
        <v>751</v>
      </c>
      <c r="C189" s="71" t="s">
        <v>782</v>
      </c>
      <c r="D189" s="71" t="s">
        <v>191</v>
      </c>
      <c r="E189" s="72"/>
      <c r="F189" s="72">
        <v>1689.6</v>
      </c>
      <c r="G189" s="72"/>
      <c r="H189" s="72">
        <f t="shared" si="13"/>
        <v>1689.6</v>
      </c>
    </row>
    <row r="190" spans="1:8" ht="25.5" customHeight="1">
      <c r="A190" s="45" t="s">
        <v>163</v>
      </c>
      <c r="B190" s="69" t="s">
        <v>162</v>
      </c>
      <c r="C190" s="69"/>
      <c r="D190" s="69"/>
      <c r="E190" s="99">
        <f>SUM(E191,E202,E234,E239,E217)</f>
        <v>567500.39999999991</v>
      </c>
      <c r="F190" s="99">
        <f t="shared" ref="F190:G190" si="25">SUM(F191,F202,F234,F239,F217)</f>
        <v>25969.200000000004</v>
      </c>
      <c r="G190" s="99">
        <f t="shared" si="25"/>
        <v>2350</v>
      </c>
      <c r="H190" s="99">
        <f t="shared" si="13"/>
        <v>595819.59999999986</v>
      </c>
    </row>
    <row r="191" spans="1:8" ht="20.25" customHeight="1">
      <c r="A191" s="25" t="s">
        <v>290</v>
      </c>
      <c r="B191" s="69" t="s">
        <v>335</v>
      </c>
      <c r="C191" s="69"/>
      <c r="D191" s="69"/>
      <c r="E191" s="99">
        <f>SUM(E192)</f>
        <v>169932</v>
      </c>
      <c r="F191" s="99">
        <f t="shared" ref="F191:G191" si="26">SUM(F192)</f>
        <v>9338.6</v>
      </c>
      <c r="G191" s="99">
        <f t="shared" si="26"/>
        <v>0</v>
      </c>
      <c r="H191" s="99">
        <f t="shared" si="13"/>
        <v>179270.6</v>
      </c>
    </row>
    <row r="192" spans="1:8" ht="41.25" customHeight="1">
      <c r="A192" s="166" t="s">
        <v>675</v>
      </c>
      <c r="B192" s="69" t="s">
        <v>335</v>
      </c>
      <c r="C192" s="69" t="s">
        <v>265</v>
      </c>
      <c r="D192" s="71"/>
      <c r="E192" s="99">
        <f>SUM(E193)</f>
        <v>169932</v>
      </c>
      <c r="F192" s="99">
        <f t="shared" ref="F192:G192" si="27">SUM(F193)</f>
        <v>9338.6</v>
      </c>
      <c r="G192" s="99">
        <f t="shared" si="27"/>
        <v>0</v>
      </c>
      <c r="H192" s="99">
        <f t="shared" si="13"/>
        <v>179270.6</v>
      </c>
    </row>
    <row r="193" spans="1:8" ht="30.75" customHeight="1">
      <c r="A193" s="18" t="s">
        <v>14</v>
      </c>
      <c r="B193" s="69" t="s">
        <v>335</v>
      </c>
      <c r="C193" s="69" t="s">
        <v>266</v>
      </c>
      <c r="D193" s="69"/>
      <c r="E193" s="99">
        <f>SUM(E194)</f>
        <v>169932</v>
      </c>
      <c r="F193" s="99">
        <f t="shared" ref="F193:G193" si="28">SUM(F194)</f>
        <v>9338.6</v>
      </c>
      <c r="G193" s="99">
        <f t="shared" si="28"/>
        <v>0</v>
      </c>
      <c r="H193" s="99">
        <f t="shared" si="13"/>
        <v>179270.6</v>
      </c>
    </row>
    <row r="194" spans="1:8" s="8" customFormat="1" ht="38.25" customHeight="1">
      <c r="A194" s="49" t="s">
        <v>384</v>
      </c>
      <c r="B194" s="71" t="s">
        <v>335</v>
      </c>
      <c r="C194" s="71" t="s">
        <v>407</v>
      </c>
      <c r="D194" s="69"/>
      <c r="E194" s="72">
        <f>SUM(E195,E198,)</f>
        <v>169932</v>
      </c>
      <c r="F194" s="72">
        <f>SUM(F195,F198,)</f>
        <v>9338.6</v>
      </c>
      <c r="G194" s="72">
        <f>SUM(G195,G198,)</f>
        <v>0</v>
      </c>
      <c r="H194" s="72">
        <f t="shared" si="13"/>
        <v>179270.6</v>
      </c>
    </row>
    <row r="195" spans="1:8" s="11" customFormat="1" ht="65.25" customHeight="1">
      <c r="A195" s="49" t="s">
        <v>274</v>
      </c>
      <c r="B195" s="71" t="s">
        <v>335</v>
      </c>
      <c r="C195" s="71" t="s">
        <v>408</v>
      </c>
      <c r="D195" s="71"/>
      <c r="E195" s="72">
        <f>E196+E197</f>
        <v>91621</v>
      </c>
      <c r="F195" s="72">
        <f t="shared" ref="F195:G195" si="29">F196+F197</f>
        <v>9338.6</v>
      </c>
      <c r="G195" s="72">
        <f t="shared" si="29"/>
        <v>0</v>
      </c>
      <c r="H195" s="72">
        <f t="shared" si="13"/>
        <v>100959.6</v>
      </c>
    </row>
    <row r="196" spans="1:8" s="11" customFormat="1" ht="29.25" customHeight="1">
      <c r="A196" s="27" t="s">
        <v>582</v>
      </c>
      <c r="B196" s="70" t="s">
        <v>335</v>
      </c>
      <c r="C196" s="71" t="s">
        <v>408</v>
      </c>
      <c r="D196" s="71" t="s">
        <v>536</v>
      </c>
      <c r="E196" s="100">
        <v>90661</v>
      </c>
      <c r="F196" s="100">
        <v>9289</v>
      </c>
      <c r="G196" s="72"/>
      <c r="H196" s="72">
        <f t="shared" si="13"/>
        <v>99950</v>
      </c>
    </row>
    <row r="197" spans="1:8" s="11" customFormat="1" ht="29.25" customHeight="1">
      <c r="A197" s="27" t="s">
        <v>145</v>
      </c>
      <c r="B197" s="70" t="s">
        <v>335</v>
      </c>
      <c r="C197" s="71" t="s">
        <v>591</v>
      </c>
      <c r="D197" s="71" t="s">
        <v>536</v>
      </c>
      <c r="E197" s="100">
        <v>960</v>
      </c>
      <c r="F197" s="100">
        <v>49.6</v>
      </c>
      <c r="G197" s="72"/>
      <c r="H197" s="72">
        <f t="shared" si="13"/>
        <v>1009.6</v>
      </c>
    </row>
    <row r="198" spans="1:8" s="11" customFormat="1" ht="43.5" customHeight="1">
      <c r="A198" s="49" t="s">
        <v>338</v>
      </c>
      <c r="B198" s="71" t="s">
        <v>335</v>
      </c>
      <c r="C198" s="71" t="s">
        <v>409</v>
      </c>
      <c r="D198" s="71"/>
      <c r="E198" s="72">
        <f>E199+E200+E201</f>
        <v>78311</v>
      </c>
      <c r="F198" s="72"/>
      <c r="G198" s="72"/>
      <c r="H198" s="72">
        <f t="shared" si="13"/>
        <v>78311</v>
      </c>
    </row>
    <row r="199" spans="1:8" s="12" customFormat="1" ht="26.25" customHeight="1">
      <c r="A199" s="49" t="s">
        <v>582</v>
      </c>
      <c r="B199" s="126" t="s">
        <v>469</v>
      </c>
      <c r="C199" s="71" t="s">
        <v>409</v>
      </c>
      <c r="D199" s="71" t="s">
        <v>536</v>
      </c>
      <c r="E199" s="72">
        <v>29968</v>
      </c>
      <c r="F199" s="72"/>
      <c r="G199" s="72"/>
      <c r="H199" s="72">
        <f t="shared" si="13"/>
        <v>29968</v>
      </c>
    </row>
    <row r="200" spans="1:8" s="12" customFormat="1" ht="26.25" customHeight="1">
      <c r="A200" s="49" t="s">
        <v>145</v>
      </c>
      <c r="B200" s="126" t="s">
        <v>469</v>
      </c>
      <c r="C200" s="71" t="s">
        <v>453</v>
      </c>
      <c r="D200" s="71" t="s">
        <v>536</v>
      </c>
      <c r="E200" s="72">
        <v>29447</v>
      </c>
      <c r="F200" s="72"/>
      <c r="G200" s="72"/>
      <c r="H200" s="72">
        <f t="shared" si="13"/>
        <v>29447</v>
      </c>
    </row>
    <row r="201" spans="1:8" s="12" customFormat="1" ht="26.25" customHeight="1">
      <c r="A201" s="27" t="s">
        <v>642</v>
      </c>
      <c r="B201" s="126" t="s">
        <v>469</v>
      </c>
      <c r="C201" s="71" t="s">
        <v>641</v>
      </c>
      <c r="D201" s="71" t="s">
        <v>536</v>
      </c>
      <c r="E201" s="72">
        <v>18896</v>
      </c>
      <c r="F201" s="72"/>
      <c r="G201" s="72"/>
      <c r="H201" s="72">
        <f t="shared" si="13"/>
        <v>18896</v>
      </c>
    </row>
    <row r="202" spans="1:8" s="12" customFormat="1" ht="24.75" customHeight="1">
      <c r="A202" s="42" t="s">
        <v>291</v>
      </c>
      <c r="B202" s="69" t="s">
        <v>336</v>
      </c>
      <c r="C202" s="69"/>
      <c r="D202" s="69"/>
      <c r="E202" s="99">
        <f>SUM(E203)+E215</f>
        <v>311995.69999999995</v>
      </c>
      <c r="F202" s="99">
        <f t="shared" ref="F202:G202" si="30">SUM(F203)+F215</f>
        <v>16630.600000000002</v>
      </c>
      <c r="G202" s="99">
        <f t="shared" si="30"/>
        <v>1300</v>
      </c>
      <c r="H202" s="99">
        <f>E202+F202+G202</f>
        <v>329926.29999999993</v>
      </c>
    </row>
    <row r="203" spans="1:8" s="12" customFormat="1" ht="24" customHeight="1">
      <c r="A203" s="42" t="s">
        <v>201</v>
      </c>
      <c r="B203" s="69" t="s">
        <v>336</v>
      </c>
      <c r="C203" s="69" t="s">
        <v>345</v>
      </c>
      <c r="D203" s="69"/>
      <c r="E203" s="99">
        <f>SUM(E204)</f>
        <v>310995.69999999995</v>
      </c>
      <c r="F203" s="99">
        <f t="shared" ref="F203:G203" si="31">SUM(F204)</f>
        <v>16630.600000000002</v>
      </c>
      <c r="G203" s="99">
        <f t="shared" si="31"/>
        <v>200</v>
      </c>
      <c r="H203" s="99">
        <f t="shared" si="13"/>
        <v>327826.29999999993</v>
      </c>
    </row>
    <row r="204" spans="1:8" s="12" customFormat="1" ht="47.25" customHeight="1">
      <c r="A204" s="49" t="s">
        <v>385</v>
      </c>
      <c r="B204" s="71" t="s">
        <v>336</v>
      </c>
      <c r="C204" s="71" t="s">
        <v>410</v>
      </c>
      <c r="D204" s="69"/>
      <c r="E204" s="72">
        <f>SUM(E205,E208)</f>
        <v>310995.69999999995</v>
      </c>
      <c r="F204" s="72">
        <f t="shared" ref="F204:G204" si="32">SUM(F205,F208)</f>
        <v>16630.600000000002</v>
      </c>
      <c r="G204" s="72">
        <f t="shared" si="32"/>
        <v>200</v>
      </c>
      <c r="H204" s="72">
        <f t="shared" si="13"/>
        <v>327826.29999999993</v>
      </c>
    </row>
    <row r="205" spans="1:8" s="3" customFormat="1" ht="78" customHeight="1">
      <c r="A205" s="49" t="s">
        <v>275</v>
      </c>
      <c r="B205" s="71" t="s">
        <v>336</v>
      </c>
      <c r="C205" s="71" t="s">
        <v>411</v>
      </c>
      <c r="D205" s="71"/>
      <c r="E205" s="72">
        <f>E206+E207</f>
        <v>161279</v>
      </c>
      <c r="F205" s="72">
        <f t="shared" ref="F205:G205" si="33">F206+F207</f>
        <v>16472.7</v>
      </c>
      <c r="G205" s="72">
        <f t="shared" si="33"/>
        <v>0</v>
      </c>
      <c r="H205" s="72">
        <f t="shared" si="13"/>
        <v>177751.7</v>
      </c>
    </row>
    <row r="206" spans="1:8" s="3" customFormat="1" ht="27" customHeight="1">
      <c r="A206" s="27" t="s">
        <v>582</v>
      </c>
      <c r="B206" s="70" t="s">
        <v>336</v>
      </c>
      <c r="C206" s="71" t="s">
        <v>411</v>
      </c>
      <c r="D206" s="71" t="s">
        <v>536</v>
      </c>
      <c r="E206" s="100">
        <v>158959</v>
      </c>
      <c r="F206" s="100">
        <v>17015</v>
      </c>
      <c r="G206" s="72"/>
      <c r="H206" s="72">
        <f t="shared" si="13"/>
        <v>175974</v>
      </c>
    </row>
    <row r="207" spans="1:8" s="3" customFormat="1" ht="27" customHeight="1">
      <c r="A207" s="27" t="s">
        <v>145</v>
      </c>
      <c r="B207" s="70" t="s">
        <v>336</v>
      </c>
      <c r="C207" s="71" t="s">
        <v>590</v>
      </c>
      <c r="D207" s="71" t="s">
        <v>536</v>
      </c>
      <c r="E207" s="100">
        <v>2320</v>
      </c>
      <c r="F207" s="100">
        <v>-542.29999999999995</v>
      </c>
      <c r="G207" s="72"/>
      <c r="H207" s="72">
        <f t="shared" si="13"/>
        <v>1777.7</v>
      </c>
    </row>
    <row r="208" spans="1:8" s="3" customFormat="1" ht="45" customHeight="1">
      <c r="A208" s="49" t="s">
        <v>276</v>
      </c>
      <c r="B208" s="71" t="s">
        <v>336</v>
      </c>
      <c r="C208" s="71" t="s">
        <v>412</v>
      </c>
      <c r="D208" s="71"/>
      <c r="E208" s="72">
        <f>E209+E210+E211+E212+E213+E214</f>
        <v>149716.69999999998</v>
      </c>
      <c r="F208" s="72">
        <f t="shared" ref="F208:G208" si="34">F209+F210+F211+F212+F213+F214</f>
        <v>157.9</v>
      </c>
      <c r="G208" s="72">
        <f t="shared" si="34"/>
        <v>200</v>
      </c>
      <c r="H208" s="72">
        <f t="shared" si="13"/>
        <v>150074.59999999998</v>
      </c>
    </row>
    <row r="209" spans="1:8" s="3" customFormat="1" ht="23.25" customHeight="1">
      <c r="A209" s="27" t="s">
        <v>582</v>
      </c>
      <c r="B209" s="70" t="s">
        <v>336</v>
      </c>
      <c r="C209" s="71" t="s">
        <v>412</v>
      </c>
      <c r="D209" s="71" t="s">
        <v>536</v>
      </c>
      <c r="E209" s="72">
        <v>56347</v>
      </c>
      <c r="F209" s="72"/>
      <c r="G209" s="72"/>
      <c r="H209" s="72">
        <f t="shared" si="13"/>
        <v>56347</v>
      </c>
    </row>
    <row r="210" spans="1:8" s="3" customFormat="1" ht="23.25" customHeight="1">
      <c r="A210" s="27" t="s">
        <v>145</v>
      </c>
      <c r="B210" s="70" t="s">
        <v>336</v>
      </c>
      <c r="C210" s="71" t="s">
        <v>556</v>
      </c>
      <c r="D210" s="71" t="s">
        <v>536</v>
      </c>
      <c r="E210" s="72">
        <v>45180</v>
      </c>
      <c r="F210" s="72"/>
      <c r="G210" s="72">
        <v>200</v>
      </c>
      <c r="H210" s="72">
        <f t="shared" ref="H210:H275" si="35">E210+F210+G210</f>
        <v>45380</v>
      </c>
    </row>
    <row r="211" spans="1:8" s="3" customFormat="1" ht="24.75" customHeight="1">
      <c r="A211" s="27" t="s">
        <v>642</v>
      </c>
      <c r="B211" s="70" t="s">
        <v>336</v>
      </c>
      <c r="C211" s="71" t="s">
        <v>645</v>
      </c>
      <c r="D211" s="71" t="s">
        <v>536</v>
      </c>
      <c r="E211" s="72">
        <v>6997</v>
      </c>
      <c r="F211" s="72"/>
      <c r="G211" s="72"/>
      <c r="H211" s="72">
        <f t="shared" si="35"/>
        <v>6997</v>
      </c>
    </row>
    <row r="212" spans="1:8" s="3" customFormat="1" ht="24.75" customHeight="1">
      <c r="A212" s="36" t="s">
        <v>735</v>
      </c>
      <c r="B212" s="70" t="s">
        <v>336</v>
      </c>
      <c r="C212" s="71" t="s">
        <v>736</v>
      </c>
      <c r="D212" s="71" t="s">
        <v>605</v>
      </c>
      <c r="E212" s="100">
        <v>17186.400000000001</v>
      </c>
      <c r="F212" s="100"/>
      <c r="G212" s="72"/>
      <c r="H212" s="72">
        <f t="shared" si="35"/>
        <v>17186.400000000001</v>
      </c>
    </row>
    <row r="213" spans="1:8" s="3" customFormat="1" ht="29.25" customHeight="1">
      <c r="A213" s="36" t="s">
        <v>737</v>
      </c>
      <c r="B213" s="70" t="s">
        <v>336</v>
      </c>
      <c r="C213" s="71" t="s">
        <v>738</v>
      </c>
      <c r="D213" s="71" t="s">
        <v>605</v>
      </c>
      <c r="E213" s="100">
        <v>17156.3</v>
      </c>
      <c r="F213" s="100">
        <v>157.9</v>
      </c>
      <c r="G213" s="72"/>
      <c r="H213" s="72">
        <f t="shared" si="35"/>
        <v>17314.2</v>
      </c>
    </row>
    <row r="214" spans="1:8" s="3" customFormat="1" ht="30" customHeight="1">
      <c r="A214" s="36" t="s">
        <v>739</v>
      </c>
      <c r="B214" s="70" t="s">
        <v>336</v>
      </c>
      <c r="C214" s="71" t="s">
        <v>740</v>
      </c>
      <c r="D214" s="71" t="s">
        <v>605</v>
      </c>
      <c r="E214" s="100">
        <v>6850</v>
      </c>
      <c r="F214" s="100"/>
      <c r="G214" s="72"/>
      <c r="H214" s="72">
        <f t="shared" si="35"/>
        <v>6850</v>
      </c>
    </row>
    <row r="215" spans="1:8" s="3" customFormat="1" ht="43.5" customHeight="1">
      <c r="A215" s="25" t="s">
        <v>679</v>
      </c>
      <c r="B215" s="91" t="s">
        <v>613</v>
      </c>
      <c r="C215" s="69" t="s">
        <v>504</v>
      </c>
      <c r="D215" s="69"/>
      <c r="E215" s="99">
        <f>E216</f>
        <v>1000</v>
      </c>
      <c r="F215" s="99">
        <f t="shared" ref="F215:G215" si="36">F216</f>
        <v>0</v>
      </c>
      <c r="G215" s="99">
        <f t="shared" si="36"/>
        <v>1100</v>
      </c>
      <c r="H215" s="99">
        <f t="shared" si="35"/>
        <v>2100</v>
      </c>
    </row>
    <row r="216" spans="1:8" s="3" customFormat="1" ht="29.25" customHeight="1">
      <c r="A216" s="27" t="s">
        <v>209</v>
      </c>
      <c r="B216" s="126" t="s">
        <v>613</v>
      </c>
      <c r="C216" s="71" t="s">
        <v>504</v>
      </c>
      <c r="D216" s="71" t="s">
        <v>191</v>
      </c>
      <c r="E216" s="72">
        <v>1000</v>
      </c>
      <c r="F216" s="72"/>
      <c r="G216" s="72">
        <v>1100</v>
      </c>
      <c r="H216" s="72">
        <f t="shared" si="35"/>
        <v>2100</v>
      </c>
    </row>
    <row r="217" spans="1:8" s="3" customFormat="1" ht="24.75" customHeight="1">
      <c r="A217" s="25" t="s">
        <v>468</v>
      </c>
      <c r="B217" s="69" t="s">
        <v>465</v>
      </c>
      <c r="C217" s="71"/>
      <c r="D217" s="71"/>
      <c r="E217" s="99">
        <f>SUM(E218,E225)</f>
        <v>71685.7</v>
      </c>
      <c r="F217" s="99">
        <f t="shared" ref="F217" si="37">SUM(F218,F225)</f>
        <v>0</v>
      </c>
      <c r="G217" s="99">
        <f>SUM(G218,G225)+G232</f>
        <v>1000</v>
      </c>
      <c r="H217" s="99">
        <f t="shared" si="35"/>
        <v>72685.7</v>
      </c>
    </row>
    <row r="218" spans="1:8" s="3" customFormat="1" ht="39.75" customHeight="1">
      <c r="A218" s="42" t="s">
        <v>695</v>
      </c>
      <c r="B218" s="69" t="s">
        <v>465</v>
      </c>
      <c r="C218" s="69" t="s">
        <v>343</v>
      </c>
      <c r="D218" s="71"/>
      <c r="E218" s="99">
        <f>SUM(E219)</f>
        <v>28077.7</v>
      </c>
      <c r="F218" s="99">
        <f t="shared" ref="F218:G218" si="38">SUM(F219)</f>
        <v>0</v>
      </c>
      <c r="G218" s="99">
        <f t="shared" si="38"/>
        <v>0</v>
      </c>
      <c r="H218" s="99">
        <f t="shared" si="35"/>
        <v>28077.7</v>
      </c>
    </row>
    <row r="219" spans="1:8" ht="30.75" customHeight="1">
      <c r="A219" s="27" t="s">
        <v>5</v>
      </c>
      <c r="B219" s="71" t="s">
        <v>465</v>
      </c>
      <c r="C219" s="71" t="s">
        <v>344</v>
      </c>
      <c r="D219" s="71"/>
      <c r="E219" s="72">
        <f>SUM(E220)</f>
        <v>28077.7</v>
      </c>
      <c r="F219" s="72"/>
      <c r="G219" s="72"/>
      <c r="H219" s="72">
        <f t="shared" si="35"/>
        <v>28077.7</v>
      </c>
    </row>
    <row r="220" spans="1:8" ht="24" customHeight="1">
      <c r="A220" s="49" t="s">
        <v>440</v>
      </c>
      <c r="B220" s="71" t="s">
        <v>465</v>
      </c>
      <c r="C220" s="71" t="s">
        <v>441</v>
      </c>
      <c r="D220" s="71"/>
      <c r="E220" s="72">
        <f>SUM(E221)+E223+E224</f>
        <v>28077.7</v>
      </c>
      <c r="F220" s="72"/>
      <c r="G220" s="72"/>
      <c r="H220" s="72">
        <f t="shared" si="35"/>
        <v>28077.7</v>
      </c>
    </row>
    <row r="221" spans="1:8" s="8" customFormat="1" ht="33.75" customHeight="1">
      <c r="A221" s="27" t="s">
        <v>6</v>
      </c>
      <c r="B221" s="71" t="s">
        <v>465</v>
      </c>
      <c r="C221" s="71" t="s">
        <v>442</v>
      </c>
      <c r="D221" s="71"/>
      <c r="E221" s="72">
        <f>SUM(E222)</f>
        <v>20867</v>
      </c>
      <c r="F221" s="72"/>
      <c r="G221" s="72"/>
      <c r="H221" s="72">
        <f t="shared" si="35"/>
        <v>20867</v>
      </c>
    </row>
    <row r="222" spans="1:8" s="3" customFormat="1" ht="23.25" customHeight="1">
      <c r="A222" s="27" t="s">
        <v>145</v>
      </c>
      <c r="B222" s="71" t="s">
        <v>465</v>
      </c>
      <c r="C222" s="71" t="s">
        <v>442</v>
      </c>
      <c r="D222" s="71" t="s">
        <v>536</v>
      </c>
      <c r="E222" s="72">
        <v>20867</v>
      </c>
      <c r="F222" s="72"/>
      <c r="G222" s="72"/>
      <c r="H222" s="72">
        <f t="shared" si="35"/>
        <v>20867</v>
      </c>
    </row>
    <row r="223" spans="1:8" s="3" customFormat="1" ht="23.25" customHeight="1">
      <c r="A223" s="27" t="s">
        <v>649</v>
      </c>
      <c r="B223" s="71" t="s">
        <v>465</v>
      </c>
      <c r="C223" s="71" t="s">
        <v>747</v>
      </c>
      <c r="D223" s="71" t="s">
        <v>605</v>
      </c>
      <c r="E223" s="100">
        <v>7209.7</v>
      </c>
      <c r="F223" s="100"/>
      <c r="G223" s="72"/>
      <c r="H223" s="72">
        <f t="shared" si="35"/>
        <v>7209.7</v>
      </c>
    </row>
    <row r="224" spans="1:8" s="3" customFormat="1" ht="23.25" customHeight="1">
      <c r="A224" s="27" t="s">
        <v>603</v>
      </c>
      <c r="B224" s="71" t="s">
        <v>465</v>
      </c>
      <c r="C224" s="77" t="s">
        <v>748</v>
      </c>
      <c r="D224" s="71" t="s">
        <v>605</v>
      </c>
      <c r="E224" s="72">
        <v>1</v>
      </c>
      <c r="F224" s="72"/>
      <c r="G224" s="72"/>
      <c r="H224" s="72">
        <f t="shared" si="35"/>
        <v>1</v>
      </c>
    </row>
    <row r="225" spans="1:8" s="3" customFormat="1" ht="36.75" customHeight="1">
      <c r="A225" s="25" t="s">
        <v>202</v>
      </c>
      <c r="B225" s="69" t="s">
        <v>465</v>
      </c>
      <c r="C225" s="69" t="s">
        <v>346</v>
      </c>
      <c r="D225" s="69"/>
      <c r="E225" s="99">
        <f>SUM(E226)</f>
        <v>43608</v>
      </c>
      <c r="F225" s="99">
        <f t="shared" ref="F225:G225" si="39">SUM(F226)</f>
        <v>0</v>
      </c>
      <c r="G225" s="99">
        <f t="shared" si="39"/>
        <v>0</v>
      </c>
      <c r="H225" s="99">
        <f t="shared" si="35"/>
        <v>43608</v>
      </c>
    </row>
    <row r="226" spans="1:8" s="3" customFormat="1" ht="36.75" customHeight="1">
      <c r="A226" s="20" t="s">
        <v>373</v>
      </c>
      <c r="B226" s="71" t="s">
        <v>465</v>
      </c>
      <c r="C226" s="71" t="s">
        <v>413</v>
      </c>
      <c r="D226" s="69"/>
      <c r="E226" s="72">
        <f>E227+E229</f>
        <v>43608</v>
      </c>
      <c r="F226" s="72">
        <f t="shared" ref="F226:G226" si="40">F227+F229</f>
        <v>0</v>
      </c>
      <c r="G226" s="72">
        <f t="shared" si="40"/>
        <v>0</v>
      </c>
      <c r="H226" s="72">
        <f t="shared" si="35"/>
        <v>43608</v>
      </c>
    </row>
    <row r="227" spans="1:8" s="3" customFormat="1" ht="30.75" customHeight="1">
      <c r="A227" s="49" t="s">
        <v>543</v>
      </c>
      <c r="B227" s="71" t="s">
        <v>465</v>
      </c>
      <c r="C227" s="71" t="s">
        <v>414</v>
      </c>
      <c r="D227" s="71"/>
      <c r="E227" s="72">
        <f>E228</f>
        <v>20971</v>
      </c>
      <c r="F227" s="72"/>
      <c r="G227" s="72"/>
      <c r="H227" s="72">
        <f t="shared" si="35"/>
        <v>20971</v>
      </c>
    </row>
    <row r="228" spans="1:8" s="3" customFormat="1" ht="30.75" customHeight="1">
      <c r="A228" s="27" t="s">
        <v>145</v>
      </c>
      <c r="B228" s="71" t="s">
        <v>465</v>
      </c>
      <c r="C228" s="71" t="s">
        <v>414</v>
      </c>
      <c r="D228" s="71" t="s">
        <v>536</v>
      </c>
      <c r="E228" s="72">
        <v>20971</v>
      </c>
      <c r="F228" s="72"/>
      <c r="G228" s="72"/>
      <c r="H228" s="72">
        <f t="shared" si="35"/>
        <v>20971</v>
      </c>
    </row>
    <row r="229" spans="1:8" s="3" customFormat="1" ht="26.25" customHeight="1">
      <c r="A229" s="49" t="s">
        <v>542</v>
      </c>
      <c r="B229" s="71" t="s">
        <v>465</v>
      </c>
      <c r="C229" s="71" t="s">
        <v>537</v>
      </c>
      <c r="D229" s="71"/>
      <c r="E229" s="72">
        <f>SUM(E231)+E230</f>
        <v>22637</v>
      </c>
      <c r="F229" s="72"/>
      <c r="G229" s="72"/>
      <c r="H229" s="72">
        <f t="shared" si="35"/>
        <v>22637</v>
      </c>
    </row>
    <row r="230" spans="1:8" s="3" customFormat="1" ht="26.25" customHeight="1">
      <c r="A230" s="27" t="s">
        <v>145</v>
      </c>
      <c r="B230" s="71" t="s">
        <v>465</v>
      </c>
      <c r="C230" s="71" t="s">
        <v>537</v>
      </c>
      <c r="D230" s="71" t="s">
        <v>536</v>
      </c>
      <c r="E230" s="72">
        <v>20845</v>
      </c>
      <c r="F230" s="72"/>
      <c r="G230" s="72"/>
      <c r="H230" s="72">
        <f t="shared" si="35"/>
        <v>20845</v>
      </c>
    </row>
    <row r="231" spans="1:8" s="3" customFormat="1" ht="27.75" customHeight="1">
      <c r="A231" s="27" t="s">
        <v>713</v>
      </c>
      <c r="B231" s="71" t="s">
        <v>465</v>
      </c>
      <c r="C231" s="71" t="s">
        <v>640</v>
      </c>
      <c r="D231" s="71" t="s">
        <v>536</v>
      </c>
      <c r="E231" s="72">
        <v>1792</v>
      </c>
      <c r="F231" s="72"/>
      <c r="G231" s="72"/>
      <c r="H231" s="72">
        <f t="shared" si="35"/>
        <v>1792</v>
      </c>
    </row>
    <row r="232" spans="1:8" s="3" customFormat="1" ht="27.75" customHeight="1">
      <c r="A232" s="25" t="s">
        <v>679</v>
      </c>
      <c r="B232" s="91" t="s">
        <v>784</v>
      </c>
      <c r="C232" s="69" t="s">
        <v>504</v>
      </c>
      <c r="D232" s="69"/>
      <c r="E232" s="99">
        <v>0</v>
      </c>
      <c r="F232" s="72"/>
      <c r="G232" s="99">
        <f>G233</f>
        <v>1000</v>
      </c>
      <c r="H232" s="99">
        <f t="shared" si="35"/>
        <v>1000</v>
      </c>
    </row>
    <row r="233" spans="1:8" s="3" customFormat="1" ht="27.75" customHeight="1">
      <c r="A233" s="27" t="s">
        <v>209</v>
      </c>
      <c r="B233" s="126" t="s">
        <v>784</v>
      </c>
      <c r="C233" s="71" t="s">
        <v>504</v>
      </c>
      <c r="D233" s="71" t="s">
        <v>191</v>
      </c>
      <c r="E233" s="72">
        <v>0</v>
      </c>
      <c r="F233" s="72"/>
      <c r="G233" s="72">
        <v>1000</v>
      </c>
      <c r="H233" s="72">
        <f t="shared" si="35"/>
        <v>1000</v>
      </c>
    </row>
    <row r="234" spans="1:8" s="3" customFormat="1" ht="30.75" customHeight="1">
      <c r="A234" s="25" t="s">
        <v>292</v>
      </c>
      <c r="B234" s="69" t="s">
        <v>95</v>
      </c>
      <c r="C234" s="69"/>
      <c r="D234" s="69"/>
      <c r="E234" s="99">
        <f>SUM(E235)</f>
        <v>650</v>
      </c>
      <c r="F234" s="99">
        <f t="shared" ref="F234:G234" si="41">SUM(F235)</f>
        <v>0</v>
      </c>
      <c r="G234" s="99">
        <f t="shared" si="41"/>
        <v>50</v>
      </c>
      <c r="H234" s="99">
        <f t="shared" si="35"/>
        <v>700</v>
      </c>
    </row>
    <row r="235" spans="1:8" s="3" customFormat="1" ht="39" customHeight="1">
      <c r="A235" s="166" t="s">
        <v>674</v>
      </c>
      <c r="B235" s="69" t="s">
        <v>95</v>
      </c>
      <c r="C235" s="69" t="s">
        <v>347</v>
      </c>
      <c r="D235" s="69"/>
      <c r="E235" s="99">
        <f>SUM(E237)</f>
        <v>650</v>
      </c>
      <c r="F235" s="99">
        <f t="shared" ref="F235:G235" si="42">SUM(F237)</f>
        <v>0</v>
      </c>
      <c r="G235" s="99">
        <f t="shared" si="42"/>
        <v>50</v>
      </c>
      <c r="H235" s="99">
        <f t="shared" si="35"/>
        <v>700</v>
      </c>
    </row>
    <row r="236" spans="1:8" s="9" customFormat="1" ht="36" customHeight="1">
      <c r="A236" s="36" t="s">
        <v>415</v>
      </c>
      <c r="B236" s="71" t="s">
        <v>95</v>
      </c>
      <c r="C236" s="71" t="s">
        <v>425</v>
      </c>
      <c r="D236" s="69"/>
      <c r="E236" s="72">
        <f>E237</f>
        <v>650</v>
      </c>
      <c r="F236" s="72">
        <f t="shared" ref="F236:G236" si="43">F237</f>
        <v>0</v>
      </c>
      <c r="G236" s="72">
        <f t="shared" si="43"/>
        <v>50</v>
      </c>
      <c r="H236" s="72">
        <f t="shared" si="35"/>
        <v>700</v>
      </c>
    </row>
    <row r="237" spans="1:8" s="9" customFormat="1" ht="31.5" customHeight="1">
      <c r="A237" s="20" t="s">
        <v>11</v>
      </c>
      <c r="B237" s="71" t="s">
        <v>95</v>
      </c>
      <c r="C237" s="71" t="s">
        <v>416</v>
      </c>
      <c r="D237" s="71"/>
      <c r="E237" s="72">
        <f>SUM(E238)</f>
        <v>650</v>
      </c>
      <c r="F237" s="72">
        <f t="shared" ref="F237:G237" si="44">SUM(F238)</f>
        <v>0</v>
      </c>
      <c r="G237" s="72">
        <f t="shared" si="44"/>
        <v>50</v>
      </c>
      <c r="H237" s="72">
        <f t="shared" si="35"/>
        <v>700</v>
      </c>
    </row>
    <row r="238" spans="1:8" s="9" customFormat="1" ht="34.5" customHeight="1">
      <c r="A238" s="27" t="s">
        <v>192</v>
      </c>
      <c r="B238" s="71" t="s">
        <v>95</v>
      </c>
      <c r="C238" s="71" t="s">
        <v>416</v>
      </c>
      <c r="D238" s="71" t="s">
        <v>191</v>
      </c>
      <c r="E238" s="72">
        <v>650</v>
      </c>
      <c r="F238" s="72"/>
      <c r="G238" s="72">
        <v>50</v>
      </c>
      <c r="H238" s="72">
        <f t="shared" si="35"/>
        <v>700</v>
      </c>
    </row>
    <row r="239" spans="1:8" ht="27" customHeight="1">
      <c r="A239" s="25" t="s">
        <v>77</v>
      </c>
      <c r="B239" s="69" t="s">
        <v>53</v>
      </c>
      <c r="C239" s="69"/>
      <c r="D239" s="69"/>
      <c r="E239" s="99">
        <f>SUM(E245,E242)</f>
        <v>13237</v>
      </c>
      <c r="F239" s="99"/>
      <c r="G239" s="99"/>
      <c r="H239" s="99">
        <f t="shared" si="35"/>
        <v>13237</v>
      </c>
    </row>
    <row r="240" spans="1:8" ht="47.25" hidden="1" customHeight="1">
      <c r="A240" s="25" t="s">
        <v>676</v>
      </c>
      <c r="B240" s="69" t="s">
        <v>53</v>
      </c>
      <c r="C240" s="69" t="s">
        <v>348</v>
      </c>
      <c r="D240" s="69"/>
      <c r="E240" s="99">
        <f>SUM(E242)</f>
        <v>9942</v>
      </c>
      <c r="F240" s="99"/>
      <c r="G240" s="99"/>
      <c r="H240" s="99">
        <f t="shared" si="35"/>
        <v>9942</v>
      </c>
    </row>
    <row r="241" spans="1:8" ht="34.5" hidden="1" customHeight="1">
      <c r="A241" s="20" t="s">
        <v>417</v>
      </c>
      <c r="B241" s="71" t="s">
        <v>53</v>
      </c>
      <c r="C241" s="71" t="s">
        <v>418</v>
      </c>
      <c r="D241" s="71"/>
      <c r="E241" s="72">
        <f>SUM(E242)</f>
        <v>9942</v>
      </c>
      <c r="F241" s="72"/>
      <c r="G241" s="72"/>
      <c r="H241" s="72">
        <f t="shared" si="35"/>
        <v>9942</v>
      </c>
    </row>
    <row r="242" spans="1:8" ht="54.75" hidden="1" customHeight="1">
      <c r="A242" s="20" t="s">
        <v>203</v>
      </c>
      <c r="B242" s="71" t="s">
        <v>53</v>
      </c>
      <c r="C242" s="71" t="s">
        <v>418</v>
      </c>
      <c r="D242" s="71"/>
      <c r="E242" s="72">
        <f>SUM(E243:E244)</f>
        <v>9942</v>
      </c>
      <c r="F242" s="72"/>
      <c r="G242" s="72"/>
      <c r="H242" s="72">
        <f t="shared" si="35"/>
        <v>9942</v>
      </c>
    </row>
    <row r="243" spans="1:8" ht="33" hidden="1" customHeight="1">
      <c r="A243" s="49" t="s">
        <v>146</v>
      </c>
      <c r="B243" s="71" t="s">
        <v>53</v>
      </c>
      <c r="C243" s="71" t="s">
        <v>418</v>
      </c>
      <c r="D243" s="71" t="s">
        <v>143</v>
      </c>
      <c r="E243" s="72">
        <v>7906</v>
      </c>
      <c r="F243" s="72"/>
      <c r="G243" s="72"/>
      <c r="H243" s="72">
        <f t="shared" si="35"/>
        <v>7906</v>
      </c>
    </row>
    <row r="244" spans="1:8" ht="37.5" hidden="1" customHeight="1">
      <c r="A244" s="20" t="s">
        <v>192</v>
      </c>
      <c r="B244" s="71" t="s">
        <v>53</v>
      </c>
      <c r="C244" s="71" t="s">
        <v>418</v>
      </c>
      <c r="D244" s="71" t="s">
        <v>191</v>
      </c>
      <c r="E244" s="72">
        <v>2036</v>
      </c>
      <c r="F244" s="72"/>
      <c r="G244" s="72"/>
      <c r="H244" s="72">
        <f t="shared" si="35"/>
        <v>2036</v>
      </c>
    </row>
    <row r="245" spans="1:8" ht="28.5" hidden="1" customHeight="1">
      <c r="A245" s="25" t="s">
        <v>270</v>
      </c>
      <c r="B245" s="69" t="s">
        <v>53</v>
      </c>
      <c r="C245" s="69" t="s">
        <v>350</v>
      </c>
      <c r="D245" s="69"/>
      <c r="E245" s="99">
        <f>SUM(E246)</f>
        <v>3295</v>
      </c>
      <c r="F245" s="99"/>
      <c r="G245" s="99"/>
      <c r="H245" s="72">
        <f t="shared" si="35"/>
        <v>3295</v>
      </c>
    </row>
    <row r="246" spans="1:8" ht="33" hidden="1" customHeight="1">
      <c r="A246" s="34" t="s">
        <v>32</v>
      </c>
      <c r="B246" s="71" t="s">
        <v>53</v>
      </c>
      <c r="C246" s="71" t="s">
        <v>351</v>
      </c>
      <c r="D246" s="71"/>
      <c r="E246" s="72">
        <f>SUM(E249,E247)</f>
        <v>3295</v>
      </c>
      <c r="F246" s="72"/>
      <c r="G246" s="72"/>
      <c r="H246" s="72">
        <f t="shared" si="35"/>
        <v>3295</v>
      </c>
    </row>
    <row r="247" spans="1:8" ht="41.25" hidden="1" customHeight="1">
      <c r="A247" s="20" t="s">
        <v>194</v>
      </c>
      <c r="B247" s="71" t="s">
        <v>53</v>
      </c>
      <c r="C247" s="71" t="s">
        <v>352</v>
      </c>
      <c r="D247" s="71"/>
      <c r="E247" s="72">
        <f>SUM(E248)</f>
        <v>2785</v>
      </c>
      <c r="F247" s="72"/>
      <c r="G247" s="72"/>
      <c r="H247" s="72">
        <f t="shared" si="35"/>
        <v>2785</v>
      </c>
    </row>
    <row r="248" spans="1:8" ht="39" hidden="1" customHeight="1">
      <c r="A248" s="20" t="s">
        <v>196</v>
      </c>
      <c r="B248" s="71" t="s">
        <v>53</v>
      </c>
      <c r="C248" s="71" t="s">
        <v>352</v>
      </c>
      <c r="D248" s="71" t="s">
        <v>195</v>
      </c>
      <c r="E248" s="72">
        <v>2785</v>
      </c>
      <c r="F248" s="72"/>
      <c r="G248" s="72"/>
      <c r="H248" s="72">
        <f t="shared" si="35"/>
        <v>2785</v>
      </c>
    </row>
    <row r="249" spans="1:8" ht="33" hidden="1" customHeight="1">
      <c r="A249" s="20" t="s">
        <v>176</v>
      </c>
      <c r="B249" s="71" t="s">
        <v>53</v>
      </c>
      <c r="C249" s="71" t="s">
        <v>353</v>
      </c>
      <c r="D249" s="71"/>
      <c r="E249" s="72">
        <f>SUM(E250)</f>
        <v>510</v>
      </c>
      <c r="F249" s="72"/>
      <c r="G249" s="72"/>
      <c r="H249" s="72">
        <f t="shared" si="35"/>
        <v>510</v>
      </c>
    </row>
    <row r="250" spans="1:8" ht="36.75" hidden="1" customHeight="1">
      <c r="A250" s="20" t="s">
        <v>192</v>
      </c>
      <c r="B250" s="71" t="s">
        <v>53</v>
      </c>
      <c r="C250" s="71" t="s">
        <v>353</v>
      </c>
      <c r="D250" s="71" t="s">
        <v>191</v>
      </c>
      <c r="E250" s="72">
        <v>510</v>
      </c>
      <c r="F250" s="72"/>
      <c r="G250" s="72"/>
      <c r="H250" s="72">
        <f t="shared" si="35"/>
        <v>510</v>
      </c>
    </row>
    <row r="251" spans="1:8" ht="28.5" customHeight="1">
      <c r="A251" s="25" t="s">
        <v>100</v>
      </c>
      <c r="B251" s="69" t="s">
        <v>101</v>
      </c>
      <c r="C251" s="69"/>
      <c r="D251" s="69"/>
      <c r="E251" s="99">
        <f>E252+E276</f>
        <v>73180.7</v>
      </c>
      <c r="F251" s="99">
        <f t="shared" ref="F251:G251" si="45">F252+F276</f>
        <v>3123</v>
      </c>
      <c r="G251" s="99">
        <f t="shared" si="45"/>
        <v>2100</v>
      </c>
      <c r="H251" s="99">
        <f t="shared" si="35"/>
        <v>78403.7</v>
      </c>
    </row>
    <row r="252" spans="1:8" ht="29.25" customHeight="1">
      <c r="A252" s="25" t="s">
        <v>289</v>
      </c>
      <c r="B252" s="69" t="s">
        <v>102</v>
      </c>
      <c r="C252" s="69"/>
      <c r="D252" s="69"/>
      <c r="E252" s="99">
        <f>E253+E274</f>
        <v>64271.3</v>
      </c>
      <c r="F252" s="99">
        <f>F253+F274</f>
        <v>3123</v>
      </c>
      <c r="G252" s="99">
        <f>G253+G274</f>
        <v>2100</v>
      </c>
      <c r="H252" s="99">
        <f t="shared" si="35"/>
        <v>69494.3</v>
      </c>
    </row>
    <row r="253" spans="1:8" ht="49.5" customHeight="1">
      <c r="A253" s="42" t="s">
        <v>695</v>
      </c>
      <c r="B253" s="69" t="s">
        <v>102</v>
      </c>
      <c r="C253" s="69" t="s">
        <v>343</v>
      </c>
      <c r="D253" s="69"/>
      <c r="E253" s="99">
        <f>E254</f>
        <v>62771.3</v>
      </c>
      <c r="F253" s="99">
        <f t="shared" ref="F253:G253" si="46">F254</f>
        <v>3123</v>
      </c>
      <c r="G253" s="99">
        <f t="shared" si="46"/>
        <v>1500</v>
      </c>
      <c r="H253" s="99">
        <f t="shared" si="35"/>
        <v>67394.3</v>
      </c>
    </row>
    <row r="254" spans="1:8" ht="41.25" customHeight="1">
      <c r="A254" s="42" t="s">
        <v>7</v>
      </c>
      <c r="B254" s="69" t="s">
        <v>102</v>
      </c>
      <c r="C254" s="69" t="s">
        <v>354</v>
      </c>
      <c r="D254" s="69"/>
      <c r="E254" s="99">
        <f>E255+E263+E268</f>
        <v>62771.3</v>
      </c>
      <c r="F254" s="99">
        <f t="shared" ref="F254:G254" si="47">F255+F263+F268</f>
        <v>3123</v>
      </c>
      <c r="G254" s="99">
        <f t="shared" si="47"/>
        <v>1500</v>
      </c>
      <c r="H254" s="99">
        <f t="shared" si="35"/>
        <v>67394.3</v>
      </c>
    </row>
    <row r="255" spans="1:8" ht="44.25" customHeight="1">
      <c r="A255" s="42" t="s">
        <v>437</v>
      </c>
      <c r="B255" s="69" t="s">
        <v>102</v>
      </c>
      <c r="C255" s="69" t="s">
        <v>431</v>
      </c>
      <c r="D255" s="69"/>
      <c r="E255" s="99">
        <f>SUM(E256,E258)</f>
        <v>35878.800000000003</v>
      </c>
      <c r="F255" s="99">
        <f t="shared" ref="F255:G255" si="48">SUM(F256,F258)</f>
        <v>3123</v>
      </c>
      <c r="G255" s="99">
        <f t="shared" si="48"/>
        <v>700</v>
      </c>
      <c r="H255" s="99">
        <f t="shared" si="35"/>
        <v>39701.800000000003</v>
      </c>
    </row>
    <row r="256" spans="1:8" ht="48" customHeight="1">
      <c r="A256" s="49" t="s">
        <v>277</v>
      </c>
      <c r="B256" s="71" t="s">
        <v>102</v>
      </c>
      <c r="C256" s="71" t="s">
        <v>438</v>
      </c>
      <c r="D256" s="69"/>
      <c r="E256" s="72">
        <f>SUM(E257)</f>
        <v>27019</v>
      </c>
      <c r="F256" s="72">
        <f t="shared" ref="F256:G256" si="49">SUM(F257)</f>
        <v>3123</v>
      </c>
      <c r="G256" s="72">
        <f t="shared" si="49"/>
        <v>0</v>
      </c>
      <c r="H256" s="72">
        <f t="shared" si="35"/>
        <v>30142</v>
      </c>
    </row>
    <row r="257" spans="1:8" ht="32.25" customHeight="1">
      <c r="A257" s="27" t="s">
        <v>145</v>
      </c>
      <c r="B257" s="71" t="s">
        <v>102</v>
      </c>
      <c r="C257" s="71" t="s">
        <v>438</v>
      </c>
      <c r="D257" s="71" t="s">
        <v>536</v>
      </c>
      <c r="E257" s="72">
        <v>27019</v>
      </c>
      <c r="F257" s="72">
        <v>3123</v>
      </c>
      <c r="G257" s="72"/>
      <c r="H257" s="72">
        <f t="shared" si="35"/>
        <v>30142</v>
      </c>
    </row>
    <row r="258" spans="1:8" ht="33" customHeight="1">
      <c r="A258" s="27" t="s">
        <v>8</v>
      </c>
      <c r="B258" s="71" t="s">
        <v>102</v>
      </c>
      <c r="C258" s="71" t="s">
        <v>439</v>
      </c>
      <c r="D258" s="69"/>
      <c r="E258" s="72">
        <f>SUM(E259)+E260</f>
        <v>8859.7999999999993</v>
      </c>
      <c r="F258" s="72">
        <f t="shared" ref="F258:G258" si="50">SUM(F259)+F260</f>
        <v>0</v>
      </c>
      <c r="G258" s="72">
        <f t="shared" si="50"/>
        <v>700</v>
      </c>
      <c r="H258" s="72">
        <f t="shared" si="35"/>
        <v>9559.7999999999993</v>
      </c>
    </row>
    <row r="259" spans="1:8" ht="35.25" customHeight="1">
      <c r="A259" s="27" t="s">
        <v>145</v>
      </c>
      <c r="B259" s="70" t="s">
        <v>102</v>
      </c>
      <c r="C259" s="71" t="s">
        <v>439</v>
      </c>
      <c r="D259" s="71" t="s">
        <v>536</v>
      </c>
      <c r="E259" s="72">
        <v>8000</v>
      </c>
      <c r="F259" s="72"/>
      <c r="G259" s="72">
        <v>693</v>
      </c>
      <c r="H259" s="72">
        <f t="shared" si="35"/>
        <v>8693</v>
      </c>
    </row>
    <row r="260" spans="1:8" ht="23.25" customHeight="1">
      <c r="A260" s="27" t="s">
        <v>636</v>
      </c>
      <c r="B260" s="70" t="s">
        <v>102</v>
      </c>
      <c r="C260" s="71"/>
      <c r="D260" s="71"/>
      <c r="E260" s="72">
        <f>E261+E262</f>
        <v>859.8</v>
      </c>
      <c r="F260" s="72"/>
      <c r="G260" s="72">
        <f>G262</f>
        <v>7</v>
      </c>
      <c r="H260" s="72">
        <f t="shared" si="35"/>
        <v>866.8</v>
      </c>
    </row>
    <row r="261" spans="1:8" ht="16.5" customHeight="1">
      <c r="A261" s="27" t="s">
        <v>649</v>
      </c>
      <c r="B261" s="70" t="s">
        <v>102</v>
      </c>
      <c r="C261" s="71" t="s">
        <v>643</v>
      </c>
      <c r="D261" s="71" t="s">
        <v>605</v>
      </c>
      <c r="E261" s="72">
        <v>858.8</v>
      </c>
      <c r="F261" s="72"/>
      <c r="G261" s="72"/>
      <c r="H261" s="72">
        <f t="shared" si="35"/>
        <v>858.8</v>
      </c>
    </row>
    <row r="262" spans="1:8" ht="21.75" customHeight="1">
      <c r="A262" s="27" t="s">
        <v>603</v>
      </c>
      <c r="B262" s="70" t="s">
        <v>102</v>
      </c>
      <c r="C262" s="71" t="s">
        <v>644</v>
      </c>
      <c r="D262" s="71" t="s">
        <v>605</v>
      </c>
      <c r="E262" s="72">
        <v>1</v>
      </c>
      <c r="F262" s="72"/>
      <c r="G262" s="72">
        <v>7</v>
      </c>
      <c r="H262" s="72">
        <f t="shared" si="35"/>
        <v>8</v>
      </c>
    </row>
    <row r="263" spans="1:8" ht="21" customHeight="1">
      <c r="A263" s="42" t="s">
        <v>436</v>
      </c>
      <c r="B263" s="69" t="s">
        <v>102</v>
      </c>
      <c r="C263" s="69" t="s">
        <v>432</v>
      </c>
      <c r="D263" s="71"/>
      <c r="E263" s="99">
        <f>E264+E266+E267</f>
        <v>7494.9</v>
      </c>
      <c r="F263" s="99">
        <f t="shared" ref="F263:G263" si="51">F264+F266+F267</f>
        <v>0</v>
      </c>
      <c r="G263" s="99">
        <f t="shared" si="51"/>
        <v>0</v>
      </c>
      <c r="H263" s="99">
        <f t="shared" si="35"/>
        <v>7494.9</v>
      </c>
    </row>
    <row r="264" spans="1:8" ht="23.25" customHeight="1">
      <c r="A264" s="27" t="s">
        <v>9</v>
      </c>
      <c r="B264" s="71" t="s">
        <v>102</v>
      </c>
      <c r="C264" s="71" t="s">
        <v>445</v>
      </c>
      <c r="D264" s="69"/>
      <c r="E264" s="72">
        <f>SUM(E265)</f>
        <v>5620</v>
      </c>
      <c r="F264" s="72">
        <f t="shared" ref="F264:G264" si="52">SUM(F265)</f>
        <v>0</v>
      </c>
      <c r="G264" s="72">
        <f t="shared" si="52"/>
        <v>0</v>
      </c>
      <c r="H264" s="72">
        <f t="shared" si="35"/>
        <v>5620</v>
      </c>
    </row>
    <row r="265" spans="1:8" ht="27" customHeight="1">
      <c r="A265" s="27" t="s">
        <v>145</v>
      </c>
      <c r="B265" s="71" t="s">
        <v>102</v>
      </c>
      <c r="C265" s="71" t="s">
        <v>445</v>
      </c>
      <c r="D265" s="71" t="s">
        <v>536</v>
      </c>
      <c r="E265" s="72">
        <v>5620</v>
      </c>
      <c r="F265" s="72"/>
      <c r="G265" s="72"/>
      <c r="H265" s="72">
        <f t="shared" si="35"/>
        <v>5620</v>
      </c>
    </row>
    <row r="266" spans="1:8" ht="27" customHeight="1">
      <c r="A266" s="27" t="s">
        <v>649</v>
      </c>
      <c r="B266" s="70" t="s">
        <v>102</v>
      </c>
      <c r="C266" s="71" t="s">
        <v>755</v>
      </c>
      <c r="D266" s="71" t="s">
        <v>144</v>
      </c>
      <c r="E266" s="72">
        <v>1873.9</v>
      </c>
      <c r="F266" s="72"/>
      <c r="G266" s="72"/>
      <c r="H266" s="72">
        <f t="shared" si="35"/>
        <v>1873.9</v>
      </c>
    </row>
    <row r="267" spans="1:8" ht="27" customHeight="1">
      <c r="A267" s="27" t="s">
        <v>603</v>
      </c>
      <c r="B267" s="70" t="s">
        <v>102</v>
      </c>
      <c r="C267" s="71" t="s">
        <v>756</v>
      </c>
      <c r="D267" s="71" t="s">
        <v>144</v>
      </c>
      <c r="E267" s="72">
        <v>1</v>
      </c>
      <c r="F267" s="72"/>
      <c r="G267" s="72"/>
      <c r="H267" s="72">
        <f t="shared" si="35"/>
        <v>1</v>
      </c>
    </row>
    <row r="268" spans="1:8" ht="36" customHeight="1">
      <c r="A268" s="42" t="s">
        <v>433</v>
      </c>
      <c r="B268" s="69" t="s">
        <v>102</v>
      </c>
      <c r="C268" s="69" t="s">
        <v>435</v>
      </c>
      <c r="D268" s="71"/>
      <c r="E268" s="99">
        <f>E269+E271</f>
        <v>19397.599999999999</v>
      </c>
      <c r="F268" s="99">
        <f t="shared" ref="F268:G268" si="53">F269+F271</f>
        <v>0</v>
      </c>
      <c r="G268" s="99">
        <f t="shared" si="53"/>
        <v>800</v>
      </c>
      <c r="H268" s="99">
        <f t="shared" si="35"/>
        <v>20197.599999999999</v>
      </c>
    </row>
    <row r="269" spans="1:8" s="10" customFormat="1" ht="28.5" customHeight="1">
      <c r="A269" s="27" t="s">
        <v>10</v>
      </c>
      <c r="B269" s="71" t="s">
        <v>102</v>
      </c>
      <c r="C269" s="71" t="s">
        <v>434</v>
      </c>
      <c r="D269" s="69"/>
      <c r="E269" s="72">
        <f>E270</f>
        <v>19200</v>
      </c>
      <c r="F269" s="72">
        <f t="shared" ref="F269:G269" si="54">F270</f>
        <v>0</v>
      </c>
      <c r="G269" s="72">
        <f t="shared" si="54"/>
        <v>800</v>
      </c>
      <c r="H269" s="72">
        <f t="shared" si="35"/>
        <v>20000</v>
      </c>
    </row>
    <row r="270" spans="1:8" ht="32.25" customHeight="1">
      <c r="A270" s="27" t="s">
        <v>145</v>
      </c>
      <c r="B270" s="70" t="s">
        <v>102</v>
      </c>
      <c r="C270" s="71" t="s">
        <v>434</v>
      </c>
      <c r="D270" s="71" t="s">
        <v>536</v>
      </c>
      <c r="E270" s="72">
        <v>19200</v>
      </c>
      <c r="F270" s="72"/>
      <c r="G270" s="72">
        <v>800</v>
      </c>
      <c r="H270" s="72">
        <f t="shared" si="35"/>
        <v>20000</v>
      </c>
    </row>
    <row r="271" spans="1:8" ht="32.25" customHeight="1">
      <c r="A271" s="27" t="s">
        <v>635</v>
      </c>
      <c r="B271" s="70" t="s">
        <v>102</v>
      </c>
      <c r="C271" s="71"/>
      <c r="D271" s="71"/>
      <c r="E271" s="72">
        <f>E272+E273</f>
        <v>197.6</v>
      </c>
      <c r="F271" s="72"/>
      <c r="G271" s="72"/>
      <c r="H271" s="72">
        <f t="shared" si="35"/>
        <v>197.6</v>
      </c>
    </row>
    <row r="272" spans="1:8" ht="32.25" customHeight="1">
      <c r="A272" s="27" t="s">
        <v>649</v>
      </c>
      <c r="B272" s="70" t="s">
        <v>102</v>
      </c>
      <c r="C272" s="71" t="s">
        <v>634</v>
      </c>
      <c r="D272" s="71" t="s">
        <v>605</v>
      </c>
      <c r="E272" s="72">
        <v>196.6</v>
      </c>
      <c r="F272" s="72"/>
      <c r="G272" s="72"/>
      <c r="H272" s="72">
        <f t="shared" si="35"/>
        <v>196.6</v>
      </c>
    </row>
    <row r="273" spans="1:8" ht="32.25" customHeight="1">
      <c r="A273" s="27" t="s">
        <v>603</v>
      </c>
      <c r="B273" s="70" t="s">
        <v>102</v>
      </c>
      <c r="C273" s="71" t="s">
        <v>604</v>
      </c>
      <c r="D273" s="71" t="s">
        <v>605</v>
      </c>
      <c r="E273" s="72">
        <v>1</v>
      </c>
      <c r="F273" s="72"/>
      <c r="G273" s="72"/>
      <c r="H273" s="72">
        <f t="shared" si="35"/>
        <v>1</v>
      </c>
    </row>
    <row r="274" spans="1:8" ht="42" customHeight="1">
      <c r="A274" s="25" t="s">
        <v>679</v>
      </c>
      <c r="B274" s="68" t="s">
        <v>102</v>
      </c>
      <c r="C274" s="69" t="s">
        <v>504</v>
      </c>
      <c r="D274" s="69"/>
      <c r="E274" s="99">
        <f>E275</f>
        <v>1500</v>
      </c>
      <c r="F274" s="99">
        <f t="shared" ref="F274:G274" si="55">F275</f>
        <v>0</v>
      </c>
      <c r="G274" s="99">
        <f t="shared" si="55"/>
        <v>600</v>
      </c>
      <c r="H274" s="72">
        <f t="shared" si="35"/>
        <v>2100</v>
      </c>
    </row>
    <row r="275" spans="1:8" ht="32.25" customHeight="1">
      <c r="A275" s="27" t="s">
        <v>209</v>
      </c>
      <c r="B275" s="70" t="s">
        <v>102</v>
      </c>
      <c r="C275" s="71" t="s">
        <v>504</v>
      </c>
      <c r="D275" s="71" t="s">
        <v>191</v>
      </c>
      <c r="E275" s="72">
        <v>1500</v>
      </c>
      <c r="F275" s="72"/>
      <c r="G275" s="72">
        <v>600</v>
      </c>
      <c r="H275" s="72">
        <f t="shared" si="35"/>
        <v>2100</v>
      </c>
    </row>
    <row r="276" spans="1:8" ht="32.25" customHeight="1">
      <c r="A276" s="45" t="s">
        <v>142</v>
      </c>
      <c r="B276" s="69" t="s">
        <v>103</v>
      </c>
      <c r="C276" s="71"/>
      <c r="D276" s="71"/>
      <c r="E276" s="99">
        <f>E277+E280+E286</f>
        <v>8909.4</v>
      </c>
      <c r="F276" s="99">
        <f>F277+F280+F286</f>
        <v>0</v>
      </c>
      <c r="G276" s="99">
        <f t="shared" ref="G276" si="56">G277+G280+G286</f>
        <v>0</v>
      </c>
      <c r="H276" s="72">
        <f t="shared" ref="H276:H339" si="57">E276+F276+G276</f>
        <v>8909.4</v>
      </c>
    </row>
    <row r="277" spans="1:8" ht="32.25" customHeight="1">
      <c r="A277" s="25" t="s">
        <v>550</v>
      </c>
      <c r="B277" s="69" t="s">
        <v>103</v>
      </c>
      <c r="C277" s="69" t="s">
        <v>551</v>
      </c>
      <c r="D277" s="69"/>
      <c r="E277" s="99">
        <f>E278</f>
        <v>5934</v>
      </c>
      <c r="F277" s="99">
        <f t="shared" ref="F277:G277" si="58">F278</f>
        <v>0</v>
      </c>
      <c r="G277" s="99">
        <f t="shared" si="58"/>
        <v>0</v>
      </c>
      <c r="H277" s="72">
        <f>E277+F277+G277</f>
        <v>5934</v>
      </c>
    </row>
    <row r="278" spans="1:8" ht="32.25" customHeight="1">
      <c r="A278" s="27" t="s">
        <v>552</v>
      </c>
      <c r="B278" s="71" t="s">
        <v>103</v>
      </c>
      <c r="C278" s="71" t="s">
        <v>551</v>
      </c>
      <c r="D278" s="71"/>
      <c r="E278" s="72">
        <f>E279</f>
        <v>5934</v>
      </c>
      <c r="F278" s="72">
        <f t="shared" ref="F278:G278" si="59">F279</f>
        <v>0</v>
      </c>
      <c r="G278" s="72">
        <f t="shared" si="59"/>
        <v>0</v>
      </c>
      <c r="H278" s="72">
        <f t="shared" si="57"/>
        <v>5934</v>
      </c>
    </row>
    <row r="279" spans="1:8" ht="32.25" customHeight="1">
      <c r="A279" s="27" t="s">
        <v>145</v>
      </c>
      <c r="B279" s="71" t="s">
        <v>103</v>
      </c>
      <c r="C279" s="71" t="s">
        <v>551</v>
      </c>
      <c r="D279" s="71" t="s">
        <v>536</v>
      </c>
      <c r="E279" s="72">
        <v>5934</v>
      </c>
      <c r="F279" s="72"/>
      <c r="G279" s="72"/>
      <c r="H279" s="72">
        <f t="shared" si="57"/>
        <v>5934</v>
      </c>
    </row>
    <row r="280" spans="1:8" ht="30" hidden="1" customHeight="1">
      <c r="A280" s="25" t="s">
        <v>270</v>
      </c>
      <c r="B280" s="69" t="s">
        <v>103</v>
      </c>
      <c r="C280" s="69" t="s">
        <v>228</v>
      </c>
      <c r="D280" s="69"/>
      <c r="E280" s="99">
        <f>SUM(E281)</f>
        <v>1716</v>
      </c>
      <c r="F280" s="99"/>
      <c r="G280" s="99"/>
      <c r="H280" s="72">
        <f t="shared" si="57"/>
        <v>1716</v>
      </c>
    </row>
    <row r="281" spans="1:8" ht="36" hidden="1" customHeight="1">
      <c r="A281" s="34" t="s">
        <v>206</v>
      </c>
      <c r="B281" s="71" t="s">
        <v>103</v>
      </c>
      <c r="C281" s="71" t="s">
        <v>355</v>
      </c>
      <c r="D281" s="71"/>
      <c r="E281" s="72">
        <f>SUM(E282,E284)</f>
        <v>1716</v>
      </c>
      <c r="F281" s="72"/>
      <c r="G281" s="72"/>
      <c r="H281" s="72">
        <f t="shared" si="57"/>
        <v>1716</v>
      </c>
    </row>
    <row r="282" spans="1:8" ht="40.5" hidden="1" customHeight="1">
      <c r="A282" s="20" t="s">
        <v>194</v>
      </c>
      <c r="B282" s="71" t="s">
        <v>103</v>
      </c>
      <c r="C282" s="71" t="s">
        <v>356</v>
      </c>
      <c r="D282" s="71"/>
      <c r="E282" s="72">
        <f>SUM(E283)</f>
        <v>1701</v>
      </c>
      <c r="F282" s="72"/>
      <c r="G282" s="72"/>
      <c r="H282" s="72">
        <f t="shared" si="57"/>
        <v>1701</v>
      </c>
    </row>
    <row r="283" spans="1:8" ht="29.25" hidden="1" customHeight="1">
      <c r="A283" s="20" t="s">
        <v>196</v>
      </c>
      <c r="B283" s="71" t="s">
        <v>103</v>
      </c>
      <c r="C283" s="71" t="s">
        <v>356</v>
      </c>
      <c r="D283" s="71" t="s">
        <v>195</v>
      </c>
      <c r="E283" s="72">
        <v>1701</v>
      </c>
      <c r="F283" s="72"/>
      <c r="G283" s="72"/>
      <c r="H283" s="72">
        <f t="shared" si="57"/>
        <v>1701</v>
      </c>
    </row>
    <row r="284" spans="1:8" ht="38.25" hidden="1" customHeight="1">
      <c r="A284" s="20" t="s">
        <v>176</v>
      </c>
      <c r="B284" s="71" t="s">
        <v>103</v>
      </c>
      <c r="C284" s="71" t="s">
        <v>357</v>
      </c>
      <c r="D284" s="71"/>
      <c r="E284" s="72">
        <f>SUM(E285)</f>
        <v>15</v>
      </c>
      <c r="F284" s="72"/>
      <c r="G284" s="72"/>
      <c r="H284" s="72">
        <f t="shared" si="57"/>
        <v>15</v>
      </c>
    </row>
    <row r="285" spans="1:8" ht="29.25" hidden="1" customHeight="1">
      <c r="A285" s="20" t="s">
        <v>192</v>
      </c>
      <c r="B285" s="71" t="s">
        <v>103</v>
      </c>
      <c r="C285" s="71" t="s">
        <v>357</v>
      </c>
      <c r="D285" s="71" t="s">
        <v>191</v>
      </c>
      <c r="E285" s="72">
        <v>15</v>
      </c>
      <c r="F285" s="72"/>
      <c r="G285" s="72"/>
      <c r="H285" s="72">
        <f t="shared" si="57"/>
        <v>15</v>
      </c>
    </row>
    <row r="286" spans="1:8" ht="28.5" hidden="1" customHeight="1">
      <c r="A286" s="42" t="s">
        <v>696</v>
      </c>
      <c r="B286" s="71" t="s">
        <v>103</v>
      </c>
      <c r="C286" s="71" t="s">
        <v>609</v>
      </c>
      <c r="D286" s="71"/>
      <c r="E286" s="99">
        <f>E287+E288</f>
        <v>1259.4000000000001</v>
      </c>
      <c r="F286" s="99"/>
      <c r="G286" s="72"/>
      <c r="H286" s="72">
        <f t="shared" si="57"/>
        <v>1259.4000000000001</v>
      </c>
    </row>
    <row r="287" spans="1:8" ht="30" hidden="1" customHeight="1">
      <c r="A287" s="20" t="s">
        <v>611</v>
      </c>
      <c r="B287" s="71" t="s">
        <v>103</v>
      </c>
      <c r="C287" s="71" t="s">
        <v>608</v>
      </c>
      <c r="D287" s="71" t="s">
        <v>191</v>
      </c>
      <c r="E287" s="72">
        <v>1258.4000000000001</v>
      </c>
      <c r="F287" s="72"/>
      <c r="G287" s="72"/>
      <c r="H287" s="72">
        <f t="shared" si="57"/>
        <v>1258.4000000000001</v>
      </c>
    </row>
    <row r="288" spans="1:8" ht="32.25" hidden="1" customHeight="1">
      <c r="A288" s="20" t="s">
        <v>612</v>
      </c>
      <c r="B288" s="71" t="s">
        <v>103</v>
      </c>
      <c r="C288" s="71" t="s">
        <v>610</v>
      </c>
      <c r="D288" s="71" t="s">
        <v>191</v>
      </c>
      <c r="E288" s="72">
        <v>1</v>
      </c>
      <c r="F288" s="72"/>
      <c r="G288" s="72"/>
      <c r="H288" s="72">
        <f t="shared" si="57"/>
        <v>1</v>
      </c>
    </row>
    <row r="289" spans="1:8" ht="25.5" customHeight="1">
      <c r="A289" s="25" t="s">
        <v>117</v>
      </c>
      <c r="B289" s="69" t="s">
        <v>219</v>
      </c>
      <c r="C289" s="69"/>
      <c r="D289" s="69"/>
      <c r="E289" s="99">
        <f>SUM(E290,E295,E316,E322)</f>
        <v>19876.2</v>
      </c>
      <c r="F289" s="99">
        <f t="shared" ref="F289:G289" si="60">SUM(F290,F295,F316,F322)</f>
        <v>0</v>
      </c>
      <c r="G289" s="99">
        <f t="shared" si="60"/>
        <v>1700</v>
      </c>
      <c r="H289" s="72">
        <f t="shared" si="57"/>
        <v>21576.2</v>
      </c>
    </row>
    <row r="290" spans="1:8" ht="33.75" customHeight="1">
      <c r="A290" s="45" t="s">
        <v>671</v>
      </c>
      <c r="B290" s="69" t="s">
        <v>309</v>
      </c>
      <c r="C290" s="69"/>
      <c r="D290" s="69"/>
      <c r="E290" s="99">
        <f>SUM(E291)</f>
        <v>7300</v>
      </c>
      <c r="F290" s="99"/>
      <c r="G290" s="99"/>
      <c r="H290" s="72">
        <f t="shared" si="57"/>
        <v>7300</v>
      </c>
    </row>
    <row r="291" spans="1:8" s="3" customFormat="1" ht="28.5" customHeight="1">
      <c r="A291" s="25" t="s">
        <v>217</v>
      </c>
      <c r="B291" s="69" t="s">
        <v>309</v>
      </c>
      <c r="C291" s="69"/>
      <c r="D291" s="69"/>
      <c r="E291" s="99">
        <f>SUM(E292)</f>
        <v>7300</v>
      </c>
      <c r="F291" s="99"/>
      <c r="G291" s="99"/>
      <c r="H291" s="72">
        <f t="shared" si="57"/>
        <v>7300</v>
      </c>
    </row>
    <row r="292" spans="1:8" s="3" customFormat="1" ht="36.75" customHeight="1">
      <c r="A292" s="34" t="s">
        <v>473</v>
      </c>
      <c r="B292" s="69" t="s">
        <v>309</v>
      </c>
      <c r="C292" s="71" t="s">
        <v>472</v>
      </c>
      <c r="D292" s="69"/>
      <c r="E292" s="99">
        <f>SUM(E293)</f>
        <v>7300</v>
      </c>
      <c r="F292" s="99"/>
      <c r="G292" s="99"/>
      <c r="H292" s="72">
        <f t="shared" si="57"/>
        <v>7300</v>
      </c>
    </row>
    <row r="293" spans="1:8" ht="30.75" customHeight="1">
      <c r="A293" s="20" t="s">
        <v>278</v>
      </c>
      <c r="B293" s="71" t="s">
        <v>309</v>
      </c>
      <c r="C293" s="71" t="s">
        <v>471</v>
      </c>
      <c r="D293" s="71"/>
      <c r="E293" s="72">
        <f>SUM(E294)</f>
        <v>7300</v>
      </c>
      <c r="F293" s="72"/>
      <c r="G293" s="72"/>
      <c r="H293" s="72">
        <f t="shared" si="57"/>
        <v>7300</v>
      </c>
    </row>
    <row r="294" spans="1:8" ht="22.5" customHeight="1">
      <c r="A294" s="20" t="s">
        <v>148</v>
      </c>
      <c r="B294" s="71" t="s">
        <v>309</v>
      </c>
      <c r="C294" s="71" t="s">
        <v>471</v>
      </c>
      <c r="D294" s="71" t="s">
        <v>549</v>
      </c>
      <c r="E294" s="72">
        <v>7300</v>
      </c>
      <c r="F294" s="72"/>
      <c r="G294" s="72"/>
      <c r="H294" s="72">
        <f t="shared" si="57"/>
        <v>7300</v>
      </c>
    </row>
    <row r="295" spans="1:8" ht="34.5" customHeight="1">
      <c r="A295" s="25" t="s">
        <v>109</v>
      </c>
      <c r="B295" s="69" t="s">
        <v>98</v>
      </c>
      <c r="C295" s="69"/>
      <c r="D295" s="69"/>
      <c r="E295" s="99">
        <f>SUM(E296,E302)</f>
        <v>5376.2</v>
      </c>
      <c r="F295" s="99">
        <f t="shared" ref="F295:G295" si="61">SUM(F296,F302)</f>
        <v>0</v>
      </c>
      <c r="G295" s="99">
        <f t="shared" si="61"/>
        <v>1700</v>
      </c>
      <c r="H295" s="72">
        <f t="shared" si="57"/>
        <v>7076.2</v>
      </c>
    </row>
    <row r="296" spans="1:8" ht="38.25" customHeight="1">
      <c r="A296" s="25" t="s">
        <v>765</v>
      </c>
      <c r="B296" s="69" t="s">
        <v>98</v>
      </c>
      <c r="C296" s="69" t="s">
        <v>358</v>
      </c>
      <c r="D296" s="69"/>
      <c r="E296" s="99">
        <f>E297</f>
        <v>3500</v>
      </c>
      <c r="F296" s="99">
        <f t="shared" ref="F296:G296" si="62">F297</f>
        <v>0</v>
      </c>
      <c r="G296" s="99">
        <f t="shared" si="62"/>
        <v>1700</v>
      </c>
      <c r="H296" s="72">
        <f t="shared" si="57"/>
        <v>5200</v>
      </c>
    </row>
    <row r="297" spans="1:8" ht="36.75" customHeight="1">
      <c r="A297" s="20" t="s">
        <v>382</v>
      </c>
      <c r="B297" s="71" t="s">
        <v>98</v>
      </c>
      <c r="C297" s="71" t="s">
        <v>419</v>
      </c>
      <c r="D297" s="69"/>
      <c r="E297" s="99">
        <f>SUM(E298)+E300</f>
        <v>3500</v>
      </c>
      <c r="F297" s="99">
        <f t="shared" ref="F297:G297" si="63">SUM(F298)+F300</f>
        <v>0</v>
      </c>
      <c r="G297" s="99">
        <f t="shared" si="63"/>
        <v>1700</v>
      </c>
      <c r="H297" s="72">
        <f t="shared" si="57"/>
        <v>5200</v>
      </c>
    </row>
    <row r="298" spans="1:8" ht="36.75" customHeight="1">
      <c r="A298" s="20" t="s">
        <v>13</v>
      </c>
      <c r="B298" s="71" t="s">
        <v>98</v>
      </c>
      <c r="C298" s="71" t="s">
        <v>560</v>
      </c>
      <c r="D298" s="69"/>
      <c r="E298" s="99">
        <f>SUM(E299)</f>
        <v>3500</v>
      </c>
      <c r="F298" s="99">
        <f t="shared" ref="F298:G298" si="64">SUM(F299)</f>
        <v>0</v>
      </c>
      <c r="G298" s="99">
        <f t="shared" si="64"/>
        <v>1700</v>
      </c>
      <c r="H298" s="72">
        <f t="shared" si="57"/>
        <v>5200</v>
      </c>
    </row>
    <row r="299" spans="1:8" s="3" customFormat="1" ht="31.5" customHeight="1">
      <c r="A299" s="31" t="s">
        <v>151</v>
      </c>
      <c r="B299" s="71" t="s">
        <v>98</v>
      </c>
      <c r="C299" s="71" t="s">
        <v>560</v>
      </c>
      <c r="D299" s="71" t="s">
        <v>149</v>
      </c>
      <c r="E299" s="72">
        <v>3500</v>
      </c>
      <c r="F299" s="72"/>
      <c r="G299" s="72">
        <v>1700</v>
      </c>
      <c r="H299" s="72">
        <f t="shared" si="57"/>
        <v>5200</v>
      </c>
    </row>
    <row r="300" spans="1:8" s="3" customFormat="1" ht="31.5" hidden="1" customHeight="1">
      <c r="A300" s="79" t="s">
        <v>548</v>
      </c>
      <c r="B300" s="70" t="s">
        <v>98</v>
      </c>
      <c r="C300" s="71" t="s">
        <v>633</v>
      </c>
      <c r="D300" s="71"/>
      <c r="E300" s="72">
        <f>E301</f>
        <v>0</v>
      </c>
      <c r="F300" s="72"/>
      <c r="G300" s="72"/>
      <c r="H300" s="72">
        <f t="shared" si="57"/>
        <v>0</v>
      </c>
    </row>
    <row r="301" spans="1:8" s="3" customFormat="1" ht="31.5" hidden="1" customHeight="1">
      <c r="A301" s="31" t="s">
        <v>151</v>
      </c>
      <c r="B301" s="70" t="s">
        <v>98</v>
      </c>
      <c r="C301" s="71" t="s">
        <v>633</v>
      </c>
      <c r="D301" s="71" t="s">
        <v>149</v>
      </c>
      <c r="E301" s="72">
        <v>0</v>
      </c>
      <c r="F301" s="72"/>
      <c r="G301" s="72"/>
      <c r="H301" s="72">
        <f t="shared" si="57"/>
        <v>0</v>
      </c>
    </row>
    <row r="302" spans="1:8" s="3" customFormat="1" ht="38.25" hidden="1" customHeight="1">
      <c r="A302" s="166" t="s">
        <v>697</v>
      </c>
      <c r="B302" s="69" t="s">
        <v>98</v>
      </c>
      <c r="C302" s="69" t="s">
        <v>265</v>
      </c>
      <c r="D302" s="69"/>
      <c r="E302" s="99">
        <f>SUM(E303)</f>
        <v>1876.2</v>
      </c>
      <c r="F302" s="99"/>
      <c r="G302" s="99"/>
      <c r="H302" s="72">
        <f t="shared" si="57"/>
        <v>1876.2</v>
      </c>
    </row>
    <row r="303" spans="1:8" s="3" customFormat="1" ht="25.5" hidden="1" customHeight="1">
      <c r="A303" s="78" t="s">
        <v>12</v>
      </c>
      <c r="B303" s="71" t="s">
        <v>98</v>
      </c>
      <c r="C303" s="71" t="s">
        <v>359</v>
      </c>
      <c r="D303" s="71"/>
      <c r="E303" s="72">
        <f>SUM(E305)</f>
        <v>1876.2</v>
      </c>
      <c r="F303" s="72"/>
      <c r="G303" s="72"/>
      <c r="H303" s="72">
        <f t="shared" si="57"/>
        <v>1876.2</v>
      </c>
    </row>
    <row r="304" spans="1:8" s="3" customFormat="1" ht="29.25" hidden="1" customHeight="1">
      <c r="A304" s="36" t="s">
        <v>426</v>
      </c>
      <c r="B304" s="71" t="s">
        <v>98</v>
      </c>
      <c r="C304" s="71" t="s">
        <v>427</v>
      </c>
      <c r="D304" s="71"/>
      <c r="E304" s="72">
        <f>E305</f>
        <v>1876.2</v>
      </c>
      <c r="F304" s="72"/>
      <c r="G304" s="72"/>
      <c r="H304" s="72">
        <f t="shared" si="57"/>
        <v>1876.2</v>
      </c>
    </row>
    <row r="305" spans="1:8" ht="54" hidden="1" customHeight="1">
      <c r="A305" s="20" t="s">
        <v>3</v>
      </c>
      <c r="B305" s="71" t="s">
        <v>98</v>
      </c>
      <c r="C305" s="71" t="s">
        <v>428</v>
      </c>
      <c r="D305" s="71"/>
      <c r="E305" s="72">
        <f>SUM(E306)</f>
        <v>1876.2</v>
      </c>
      <c r="F305" s="72"/>
      <c r="G305" s="72"/>
      <c r="H305" s="72">
        <f t="shared" si="57"/>
        <v>1876.2</v>
      </c>
    </row>
    <row r="306" spans="1:8" s="3" customFormat="1" ht="27" hidden="1" customHeight="1">
      <c r="A306" s="20" t="s">
        <v>145</v>
      </c>
      <c r="B306" s="71" t="s">
        <v>98</v>
      </c>
      <c r="C306" s="71" t="s">
        <v>428</v>
      </c>
      <c r="D306" s="71" t="s">
        <v>536</v>
      </c>
      <c r="E306" s="72">
        <v>1876.2</v>
      </c>
      <c r="F306" s="72"/>
      <c r="G306" s="72"/>
      <c r="H306" s="72">
        <f t="shared" si="57"/>
        <v>1876.2</v>
      </c>
    </row>
    <row r="307" spans="1:8" s="3" customFormat="1" ht="67.5" hidden="1" customHeight="1">
      <c r="A307" s="42" t="s">
        <v>489</v>
      </c>
      <c r="B307" s="69" t="s">
        <v>98</v>
      </c>
      <c r="C307" s="69" t="s">
        <v>251</v>
      </c>
      <c r="D307" s="71"/>
      <c r="E307" s="99">
        <f>E308</f>
        <v>0</v>
      </c>
      <c r="F307" s="99"/>
      <c r="G307" s="72"/>
      <c r="H307" s="72">
        <f t="shared" si="57"/>
        <v>0</v>
      </c>
    </row>
    <row r="308" spans="1:8" s="10" customFormat="1" ht="47.25" hidden="1" customHeight="1">
      <c r="A308" s="166" t="s">
        <v>522</v>
      </c>
      <c r="B308" s="69" t="s">
        <v>98</v>
      </c>
      <c r="C308" s="69" t="s">
        <v>490</v>
      </c>
      <c r="D308" s="69"/>
      <c r="E308" s="99">
        <f>E309</f>
        <v>0</v>
      </c>
      <c r="F308" s="99"/>
      <c r="G308" s="99"/>
      <c r="H308" s="72">
        <f t="shared" si="57"/>
        <v>0</v>
      </c>
    </row>
    <row r="309" spans="1:8" s="10" customFormat="1" ht="50.25" hidden="1" customHeight="1">
      <c r="A309" s="36" t="s">
        <v>378</v>
      </c>
      <c r="B309" s="71" t="s">
        <v>98</v>
      </c>
      <c r="C309" s="71" t="s">
        <v>491</v>
      </c>
      <c r="D309" s="69"/>
      <c r="E309" s="72">
        <f>SUM(E310)</f>
        <v>0</v>
      </c>
      <c r="F309" s="72"/>
      <c r="G309" s="99"/>
      <c r="H309" s="72">
        <f t="shared" si="57"/>
        <v>0</v>
      </c>
    </row>
    <row r="310" spans="1:8" s="3" customFormat="1" ht="45" hidden="1" customHeight="1">
      <c r="A310" s="31" t="s">
        <v>520</v>
      </c>
      <c r="B310" s="70" t="s">
        <v>98</v>
      </c>
      <c r="C310" s="71" t="s">
        <v>562</v>
      </c>
      <c r="D310" s="71"/>
      <c r="E310" s="72">
        <f>E311</f>
        <v>0</v>
      </c>
      <c r="F310" s="72"/>
      <c r="G310" s="72"/>
      <c r="H310" s="72">
        <f t="shared" si="57"/>
        <v>0</v>
      </c>
    </row>
    <row r="311" spans="1:8" ht="34.5" hidden="1" customHeight="1">
      <c r="A311" s="31" t="s">
        <v>151</v>
      </c>
      <c r="B311" s="70" t="s">
        <v>98</v>
      </c>
      <c r="C311" s="71" t="s">
        <v>562</v>
      </c>
      <c r="D311" s="71" t="s">
        <v>149</v>
      </c>
      <c r="E311" s="72">
        <v>0</v>
      </c>
      <c r="F311" s="72"/>
      <c r="G311" s="72"/>
      <c r="H311" s="72">
        <f t="shared" si="57"/>
        <v>0</v>
      </c>
    </row>
    <row r="312" spans="1:8" s="10" customFormat="1" ht="45" hidden="1" customHeight="1">
      <c r="A312" s="25" t="s">
        <v>523</v>
      </c>
      <c r="B312" s="69" t="s">
        <v>98</v>
      </c>
      <c r="C312" s="69" t="s">
        <v>507</v>
      </c>
      <c r="D312" s="71"/>
      <c r="E312" s="99">
        <f>E313</f>
        <v>0</v>
      </c>
      <c r="F312" s="99"/>
      <c r="G312" s="72"/>
      <c r="H312" s="72">
        <f t="shared" si="57"/>
        <v>0</v>
      </c>
    </row>
    <row r="313" spans="1:8" ht="60.75" hidden="1" customHeight="1">
      <c r="A313" s="25" t="s">
        <v>505</v>
      </c>
      <c r="B313" s="71" t="s">
        <v>98</v>
      </c>
      <c r="C313" s="69" t="s">
        <v>508</v>
      </c>
      <c r="D313" s="71"/>
      <c r="E313" s="72">
        <f>E314</f>
        <v>0</v>
      </c>
      <c r="F313" s="72"/>
      <c r="G313" s="72"/>
      <c r="H313" s="72">
        <f t="shared" si="57"/>
        <v>0</v>
      </c>
    </row>
    <row r="314" spans="1:8" ht="34.5" hidden="1" customHeight="1">
      <c r="A314" s="20" t="s">
        <v>506</v>
      </c>
      <c r="B314" s="71" t="s">
        <v>98</v>
      </c>
      <c r="C314" s="71" t="s">
        <v>509</v>
      </c>
      <c r="D314" s="71"/>
      <c r="E314" s="72">
        <f>E315</f>
        <v>0</v>
      </c>
      <c r="F314" s="72"/>
      <c r="G314" s="72"/>
      <c r="H314" s="72">
        <f t="shared" si="57"/>
        <v>0</v>
      </c>
    </row>
    <row r="315" spans="1:8" ht="39" hidden="1" customHeight="1">
      <c r="A315" s="20" t="s">
        <v>192</v>
      </c>
      <c r="B315" s="71" t="s">
        <v>98</v>
      </c>
      <c r="C315" s="71" t="s">
        <v>509</v>
      </c>
      <c r="D315" s="71" t="s">
        <v>191</v>
      </c>
      <c r="E315" s="72">
        <v>0</v>
      </c>
      <c r="F315" s="72"/>
      <c r="G315" s="72"/>
      <c r="H315" s="72">
        <f t="shared" si="57"/>
        <v>0</v>
      </c>
    </row>
    <row r="316" spans="1:8" ht="18.75" hidden="1" customHeight="1">
      <c r="A316" s="33" t="s">
        <v>108</v>
      </c>
      <c r="B316" s="69" t="s">
        <v>93</v>
      </c>
      <c r="C316" s="69"/>
      <c r="D316" s="69"/>
      <c r="E316" s="99">
        <f>SUM(E317)</f>
        <v>3200</v>
      </c>
      <c r="F316" s="99"/>
      <c r="G316" s="99"/>
      <c r="H316" s="72">
        <f t="shared" si="57"/>
        <v>3200</v>
      </c>
    </row>
    <row r="317" spans="1:8" ht="30.75" hidden="1" customHeight="1">
      <c r="A317" s="166" t="s">
        <v>697</v>
      </c>
      <c r="B317" s="69" t="s">
        <v>93</v>
      </c>
      <c r="C317" s="69" t="s">
        <v>265</v>
      </c>
      <c r="D317" s="71"/>
      <c r="E317" s="99">
        <f>SUM(E318)</f>
        <v>3200</v>
      </c>
      <c r="F317" s="99"/>
      <c r="G317" s="72"/>
      <c r="H317" s="72">
        <f t="shared" si="57"/>
        <v>3200</v>
      </c>
    </row>
    <row r="318" spans="1:8" s="10" customFormat="1" ht="20.25" hidden="1" customHeight="1">
      <c r="A318" s="36" t="s">
        <v>39</v>
      </c>
      <c r="B318" s="71" t="s">
        <v>93</v>
      </c>
      <c r="C318" s="71" t="s">
        <v>360</v>
      </c>
      <c r="D318" s="71"/>
      <c r="E318" s="72">
        <f>SUM(E320)</f>
        <v>3200</v>
      </c>
      <c r="F318" s="72"/>
      <c r="G318" s="72"/>
      <c r="H318" s="72">
        <f t="shared" si="57"/>
        <v>3200</v>
      </c>
    </row>
    <row r="319" spans="1:8" s="10" customFormat="1" ht="30.75" hidden="1" customHeight="1">
      <c r="A319" s="36" t="s">
        <v>426</v>
      </c>
      <c r="B319" s="71" t="s">
        <v>93</v>
      </c>
      <c r="C319" s="71" t="s">
        <v>429</v>
      </c>
      <c r="D319" s="71"/>
      <c r="E319" s="72">
        <f>SUM(E320)</f>
        <v>3200</v>
      </c>
      <c r="F319" s="72"/>
      <c r="G319" s="72"/>
      <c r="H319" s="72">
        <f t="shared" si="57"/>
        <v>3200</v>
      </c>
    </row>
    <row r="320" spans="1:8" ht="81.75" hidden="1" customHeight="1">
      <c r="A320" s="20" t="s">
        <v>279</v>
      </c>
      <c r="B320" s="71" t="s">
        <v>93</v>
      </c>
      <c r="C320" s="71" t="s">
        <v>430</v>
      </c>
      <c r="D320" s="69"/>
      <c r="E320" s="72">
        <f>SUM(E321)</f>
        <v>3200</v>
      </c>
      <c r="F320" s="72"/>
      <c r="G320" s="99"/>
      <c r="H320" s="72">
        <f t="shared" si="57"/>
        <v>3200</v>
      </c>
    </row>
    <row r="321" spans="1:8" ht="25.5" hidden="1" customHeight="1">
      <c r="A321" s="20" t="s">
        <v>145</v>
      </c>
      <c r="B321" s="71" t="s">
        <v>93</v>
      </c>
      <c r="C321" s="71" t="s">
        <v>430</v>
      </c>
      <c r="D321" s="71" t="s">
        <v>479</v>
      </c>
      <c r="E321" s="72">
        <v>3200</v>
      </c>
      <c r="F321" s="72"/>
      <c r="G321" s="72"/>
      <c r="H321" s="72">
        <f t="shared" si="57"/>
        <v>3200</v>
      </c>
    </row>
    <row r="322" spans="1:8" ht="35.25" hidden="1" customHeight="1">
      <c r="A322" s="25" t="s">
        <v>61</v>
      </c>
      <c r="B322" s="69" t="s">
        <v>324</v>
      </c>
      <c r="C322" s="69"/>
      <c r="D322" s="69"/>
      <c r="E322" s="99">
        <f>E323</f>
        <v>4000</v>
      </c>
      <c r="F322" s="99"/>
      <c r="G322" s="99"/>
      <c r="H322" s="72">
        <f t="shared" si="57"/>
        <v>4000</v>
      </c>
    </row>
    <row r="323" spans="1:8" ht="33.75" hidden="1" customHeight="1">
      <c r="A323" s="45" t="s">
        <v>671</v>
      </c>
      <c r="B323" s="69" t="s">
        <v>324</v>
      </c>
      <c r="C323" s="69" t="s">
        <v>252</v>
      </c>
      <c r="D323" s="69"/>
      <c r="E323" s="99">
        <f>SUM(E325,E327,E329,E332)</f>
        <v>4000</v>
      </c>
      <c r="F323" s="99"/>
      <c r="G323" s="99"/>
      <c r="H323" s="72">
        <f t="shared" si="57"/>
        <v>4000</v>
      </c>
    </row>
    <row r="324" spans="1:8" ht="35.25" hidden="1" customHeight="1">
      <c r="A324" s="34" t="s">
        <v>474</v>
      </c>
      <c r="B324" s="71" t="s">
        <v>324</v>
      </c>
      <c r="C324" s="71" t="s">
        <v>421</v>
      </c>
      <c r="D324" s="69"/>
      <c r="E324" s="99">
        <f>E325+E327</f>
        <v>3400</v>
      </c>
      <c r="F324" s="99"/>
      <c r="G324" s="99"/>
      <c r="H324" s="72">
        <f t="shared" si="57"/>
        <v>3400</v>
      </c>
    </row>
    <row r="325" spans="1:8" ht="35.25" hidden="1" customHeight="1">
      <c r="A325" s="34" t="s">
        <v>267</v>
      </c>
      <c r="B325" s="71" t="s">
        <v>324</v>
      </c>
      <c r="C325" s="71" t="s">
        <v>422</v>
      </c>
      <c r="D325" s="69"/>
      <c r="E325" s="99">
        <f>SUM(E326)</f>
        <v>800</v>
      </c>
      <c r="F325" s="99"/>
      <c r="G325" s="99"/>
      <c r="H325" s="72">
        <f t="shared" si="57"/>
        <v>800</v>
      </c>
    </row>
    <row r="326" spans="1:8" s="10" customFormat="1" ht="39" hidden="1" customHeight="1">
      <c r="A326" s="27" t="s">
        <v>192</v>
      </c>
      <c r="B326" s="71" t="s">
        <v>324</v>
      </c>
      <c r="C326" s="71" t="s">
        <v>422</v>
      </c>
      <c r="D326" s="71" t="s">
        <v>191</v>
      </c>
      <c r="E326" s="72">
        <v>800</v>
      </c>
      <c r="F326" s="72"/>
      <c r="G326" s="72"/>
      <c r="H326" s="72">
        <f t="shared" si="57"/>
        <v>800</v>
      </c>
    </row>
    <row r="327" spans="1:8" ht="38.25" hidden="1" customHeight="1">
      <c r="A327" s="51" t="s">
        <v>268</v>
      </c>
      <c r="B327" s="71" t="s">
        <v>324</v>
      </c>
      <c r="C327" s="71" t="s">
        <v>423</v>
      </c>
      <c r="D327" s="69"/>
      <c r="E327" s="99">
        <f>SUM(E328)</f>
        <v>2600</v>
      </c>
      <c r="F327" s="99"/>
      <c r="G327" s="99"/>
      <c r="H327" s="72">
        <f t="shared" si="57"/>
        <v>2600</v>
      </c>
    </row>
    <row r="328" spans="1:8" s="1" customFormat="1" ht="27" hidden="1" customHeight="1">
      <c r="A328" s="50" t="s">
        <v>283</v>
      </c>
      <c r="B328" s="71" t="s">
        <v>324</v>
      </c>
      <c r="C328" s="71" t="s">
        <v>423</v>
      </c>
      <c r="D328" s="71" t="s">
        <v>299</v>
      </c>
      <c r="E328" s="72">
        <v>2600</v>
      </c>
      <c r="F328" s="72"/>
      <c r="G328" s="72"/>
      <c r="H328" s="72">
        <f t="shared" si="57"/>
        <v>2600</v>
      </c>
    </row>
    <row r="329" spans="1:8" s="1" customFormat="1" ht="34.5" hidden="1" customHeight="1">
      <c r="A329" s="34" t="s">
        <v>475</v>
      </c>
      <c r="B329" s="71" t="s">
        <v>324</v>
      </c>
      <c r="C329" s="71" t="s">
        <v>477</v>
      </c>
      <c r="D329" s="71"/>
      <c r="E329" s="99">
        <v>100</v>
      </c>
      <c r="F329" s="99"/>
      <c r="G329" s="72"/>
      <c r="H329" s="72">
        <f t="shared" si="57"/>
        <v>100</v>
      </c>
    </row>
    <row r="330" spans="1:8" ht="32.25" hidden="1" customHeight="1">
      <c r="A330" s="51" t="s">
        <v>476</v>
      </c>
      <c r="B330" s="71" t="s">
        <v>324</v>
      </c>
      <c r="C330" s="71" t="s">
        <v>478</v>
      </c>
      <c r="D330" s="71"/>
      <c r="E330" s="72">
        <v>100</v>
      </c>
      <c r="F330" s="72"/>
      <c r="G330" s="72"/>
      <c r="H330" s="72">
        <f t="shared" si="57"/>
        <v>100</v>
      </c>
    </row>
    <row r="331" spans="1:8" s="3" customFormat="1" ht="33.75" hidden="1" customHeight="1">
      <c r="A331" s="27" t="s">
        <v>192</v>
      </c>
      <c r="B331" s="71" t="s">
        <v>324</v>
      </c>
      <c r="C331" s="71" t="s">
        <v>478</v>
      </c>
      <c r="D331" s="71" t="s">
        <v>191</v>
      </c>
      <c r="E331" s="72">
        <v>100</v>
      </c>
      <c r="F331" s="72"/>
      <c r="G331" s="72"/>
      <c r="H331" s="72">
        <f t="shared" si="57"/>
        <v>100</v>
      </c>
    </row>
    <row r="332" spans="1:8" s="3" customFormat="1" ht="33.75" hidden="1" customHeight="1">
      <c r="A332" s="51" t="s">
        <v>617</v>
      </c>
      <c r="B332" s="69" t="s">
        <v>324</v>
      </c>
      <c r="C332" s="69" t="s">
        <v>616</v>
      </c>
      <c r="D332" s="69"/>
      <c r="E332" s="99">
        <f>E333</f>
        <v>500</v>
      </c>
      <c r="F332" s="99"/>
      <c r="G332" s="99"/>
      <c r="H332" s="72">
        <f t="shared" si="57"/>
        <v>500</v>
      </c>
    </row>
    <row r="333" spans="1:8" s="3" customFormat="1" ht="33.75" hidden="1" customHeight="1">
      <c r="A333" s="27" t="s">
        <v>192</v>
      </c>
      <c r="B333" s="71" t="s">
        <v>324</v>
      </c>
      <c r="C333" s="71" t="s">
        <v>616</v>
      </c>
      <c r="D333" s="71" t="s">
        <v>191</v>
      </c>
      <c r="E333" s="72">
        <v>500</v>
      </c>
      <c r="F333" s="72"/>
      <c r="G333" s="72"/>
      <c r="H333" s="72">
        <f t="shared" si="57"/>
        <v>500</v>
      </c>
    </row>
    <row r="334" spans="1:8" ht="24.75" hidden="1" customHeight="1">
      <c r="A334" s="25" t="s">
        <v>164</v>
      </c>
      <c r="B334" s="69" t="s">
        <v>96</v>
      </c>
      <c r="C334" s="69"/>
      <c r="D334" s="69"/>
      <c r="E334" s="99">
        <f>E335</f>
        <v>17778</v>
      </c>
      <c r="F334" s="99"/>
      <c r="G334" s="99"/>
      <c r="H334" s="72">
        <f t="shared" si="57"/>
        <v>17778</v>
      </c>
    </row>
    <row r="335" spans="1:8" ht="32.25" hidden="1" customHeight="1">
      <c r="A335" s="25" t="s">
        <v>97</v>
      </c>
      <c r="B335" s="69" t="s">
        <v>329</v>
      </c>
      <c r="C335" s="69"/>
      <c r="D335" s="69"/>
      <c r="E335" s="99">
        <f>SUM(E336)+E345</f>
        <v>17778</v>
      </c>
      <c r="F335" s="99"/>
      <c r="G335" s="99"/>
      <c r="H335" s="72">
        <f t="shared" si="57"/>
        <v>17778</v>
      </c>
    </row>
    <row r="336" spans="1:8" ht="51.75" hidden="1" customHeight="1">
      <c r="A336" s="166" t="s">
        <v>674</v>
      </c>
      <c r="B336" s="69" t="s">
        <v>329</v>
      </c>
      <c r="C336" s="69" t="s">
        <v>361</v>
      </c>
      <c r="D336" s="69"/>
      <c r="E336" s="99">
        <f>SUM(E340,E342,E338)</f>
        <v>16778</v>
      </c>
      <c r="F336" s="99"/>
      <c r="G336" s="99"/>
      <c r="H336" s="72">
        <f t="shared" si="57"/>
        <v>16778</v>
      </c>
    </row>
    <row r="337" spans="1:8" ht="35.25" hidden="1" customHeight="1">
      <c r="A337" s="34" t="s">
        <v>424</v>
      </c>
      <c r="B337" s="71" t="s">
        <v>329</v>
      </c>
      <c r="C337" s="71" t="s">
        <v>454</v>
      </c>
      <c r="D337" s="69"/>
      <c r="E337" s="99">
        <f>SUM(E339,E341,E342)</f>
        <v>16778</v>
      </c>
      <c r="F337" s="99"/>
      <c r="G337" s="99"/>
      <c r="H337" s="72">
        <f t="shared" si="57"/>
        <v>16778</v>
      </c>
    </row>
    <row r="338" spans="1:8" ht="26.25" hidden="1" customHeight="1">
      <c r="A338" s="20" t="s">
        <v>464</v>
      </c>
      <c r="B338" s="71" t="s">
        <v>329</v>
      </c>
      <c r="C338" s="71" t="s">
        <v>455</v>
      </c>
      <c r="D338" s="71"/>
      <c r="E338" s="72">
        <f>SUM(E339)</f>
        <v>2200</v>
      </c>
      <c r="F338" s="72"/>
      <c r="G338" s="72"/>
      <c r="H338" s="72">
        <f t="shared" si="57"/>
        <v>2200</v>
      </c>
    </row>
    <row r="339" spans="1:8" ht="33" hidden="1" customHeight="1">
      <c r="A339" s="27" t="s">
        <v>192</v>
      </c>
      <c r="B339" s="71" t="s">
        <v>329</v>
      </c>
      <c r="C339" s="71" t="s">
        <v>455</v>
      </c>
      <c r="D339" s="71" t="s">
        <v>191</v>
      </c>
      <c r="E339" s="72">
        <v>2200</v>
      </c>
      <c r="F339" s="72"/>
      <c r="G339" s="72"/>
      <c r="H339" s="72">
        <f t="shared" si="57"/>
        <v>2200</v>
      </c>
    </row>
    <row r="340" spans="1:8" ht="28.5" hidden="1" customHeight="1">
      <c r="A340" s="20" t="s">
        <v>463</v>
      </c>
      <c r="B340" s="71" t="s">
        <v>329</v>
      </c>
      <c r="C340" s="71" t="s">
        <v>456</v>
      </c>
      <c r="D340" s="71"/>
      <c r="E340" s="72">
        <f>SUM(E341:E341)</f>
        <v>1476</v>
      </c>
      <c r="F340" s="72"/>
      <c r="G340" s="72"/>
      <c r="H340" s="72">
        <f t="shared" ref="H340:H374" si="65">E340+F340+G340</f>
        <v>1476</v>
      </c>
    </row>
    <row r="341" spans="1:8" ht="32.25" hidden="1" customHeight="1">
      <c r="A341" s="20" t="s">
        <v>462</v>
      </c>
      <c r="B341" s="70" t="s">
        <v>329</v>
      </c>
      <c r="C341" s="71" t="s">
        <v>456</v>
      </c>
      <c r="D341" s="71" t="s">
        <v>460</v>
      </c>
      <c r="E341" s="72">
        <v>1476</v>
      </c>
      <c r="F341" s="72"/>
      <c r="G341" s="72"/>
      <c r="H341" s="72">
        <f t="shared" si="65"/>
        <v>1476</v>
      </c>
    </row>
    <row r="342" spans="1:8" ht="27" hidden="1" customHeight="1">
      <c r="A342" s="20" t="s">
        <v>467</v>
      </c>
      <c r="B342" s="71" t="s">
        <v>329</v>
      </c>
      <c r="C342" s="71" t="s">
        <v>457</v>
      </c>
      <c r="D342" s="71"/>
      <c r="E342" s="72">
        <f>SUM(E343:E344)</f>
        <v>13102</v>
      </c>
      <c r="F342" s="72"/>
      <c r="G342" s="72"/>
      <c r="H342" s="72">
        <f t="shared" si="65"/>
        <v>13102</v>
      </c>
    </row>
    <row r="343" spans="1:8" ht="37.5" hidden="1" customHeight="1">
      <c r="A343" s="20" t="s">
        <v>462</v>
      </c>
      <c r="B343" s="71" t="s">
        <v>329</v>
      </c>
      <c r="C343" s="71" t="s">
        <v>457</v>
      </c>
      <c r="D343" s="71" t="s">
        <v>460</v>
      </c>
      <c r="E343" s="72">
        <v>12602</v>
      </c>
      <c r="F343" s="72"/>
      <c r="G343" s="72"/>
      <c r="H343" s="72">
        <f t="shared" si="65"/>
        <v>12602</v>
      </c>
    </row>
    <row r="344" spans="1:8" s="3" customFormat="1" ht="20.25" hidden="1" customHeight="1">
      <c r="A344" s="20" t="s">
        <v>559</v>
      </c>
      <c r="B344" s="71" t="s">
        <v>329</v>
      </c>
      <c r="C344" s="71" t="s">
        <v>558</v>
      </c>
      <c r="D344" s="71" t="s">
        <v>460</v>
      </c>
      <c r="E344" s="72">
        <v>500</v>
      </c>
      <c r="F344" s="72"/>
      <c r="G344" s="72"/>
      <c r="H344" s="72">
        <f t="shared" si="65"/>
        <v>500</v>
      </c>
    </row>
    <row r="345" spans="1:8" s="3" customFormat="1" ht="44.25" hidden="1" customHeight="1">
      <c r="A345" s="25" t="s">
        <v>679</v>
      </c>
      <c r="B345" s="71" t="s">
        <v>615</v>
      </c>
      <c r="C345" s="71" t="s">
        <v>504</v>
      </c>
      <c r="D345" s="71"/>
      <c r="E345" s="72">
        <f>E346</f>
        <v>1000</v>
      </c>
      <c r="F345" s="72"/>
      <c r="G345" s="72"/>
      <c r="H345" s="72">
        <f t="shared" si="65"/>
        <v>1000</v>
      </c>
    </row>
    <row r="346" spans="1:8" s="3" customFormat="1" ht="33" hidden="1" customHeight="1">
      <c r="A346" s="27" t="s">
        <v>209</v>
      </c>
      <c r="B346" s="71" t="s">
        <v>615</v>
      </c>
      <c r="C346" s="71" t="s">
        <v>504</v>
      </c>
      <c r="D346" s="71" t="s">
        <v>191</v>
      </c>
      <c r="E346" s="72">
        <v>1000</v>
      </c>
      <c r="F346" s="72"/>
      <c r="G346" s="72"/>
      <c r="H346" s="72">
        <f t="shared" si="65"/>
        <v>1000</v>
      </c>
    </row>
    <row r="347" spans="1:8" ht="21.75" hidden="1" customHeight="1">
      <c r="A347" s="25" t="s">
        <v>165</v>
      </c>
      <c r="B347" s="69" t="s">
        <v>166</v>
      </c>
      <c r="C347" s="69"/>
      <c r="D347" s="69"/>
      <c r="E347" s="99">
        <f>SUM(E348)</f>
        <v>4000</v>
      </c>
      <c r="F347" s="99"/>
      <c r="G347" s="99"/>
      <c r="H347" s="72">
        <f t="shared" si="65"/>
        <v>4000</v>
      </c>
    </row>
    <row r="348" spans="1:8" s="10" customFormat="1" ht="23.25" hidden="1" customHeight="1">
      <c r="A348" s="25" t="s">
        <v>293</v>
      </c>
      <c r="B348" s="69" t="s">
        <v>327</v>
      </c>
      <c r="C348" s="69"/>
      <c r="D348" s="69"/>
      <c r="E348" s="99">
        <f>SUM(E350)</f>
        <v>4000</v>
      </c>
      <c r="F348" s="99"/>
      <c r="G348" s="99"/>
      <c r="H348" s="72">
        <f t="shared" si="65"/>
        <v>4000</v>
      </c>
    </row>
    <row r="349" spans="1:8" s="10" customFormat="1" ht="21" hidden="1" customHeight="1">
      <c r="A349" s="20" t="s">
        <v>16</v>
      </c>
      <c r="B349" s="71" t="s">
        <v>327</v>
      </c>
      <c r="C349" s="71" t="s">
        <v>238</v>
      </c>
      <c r="D349" s="71"/>
      <c r="E349" s="72">
        <f>SUM(E350)</f>
        <v>4000</v>
      </c>
      <c r="F349" s="72"/>
      <c r="G349" s="72"/>
      <c r="H349" s="72">
        <f t="shared" si="65"/>
        <v>4000</v>
      </c>
    </row>
    <row r="350" spans="1:8" s="10" customFormat="1" ht="33.75" hidden="1" customHeight="1">
      <c r="A350" s="20" t="s">
        <v>180</v>
      </c>
      <c r="B350" s="71" t="s">
        <v>327</v>
      </c>
      <c r="C350" s="71" t="s">
        <v>362</v>
      </c>
      <c r="D350" s="71"/>
      <c r="E350" s="72">
        <f>SUM(E351)</f>
        <v>4000</v>
      </c>
      <c r="F350" s="72"/>
      <c r="G350" s="72"/>
      <c r="H350" s="72">
        <f t="shared" si="65"/>
        <v>4000</v>
      </c>
    </row>
    <row r="351" spans="1:8" s="10" customFormat="1" ht="17.25" hidden="1" customHeight="1">
      <c r="A351" s="51" t="s">
        <v>204</v>
      </c>
      <c r="B351" s="71" t="s">
        <v>327</v>
      </c>
      <c r="C351" s="71" t="s">
        <v>363</v>
      </c>
      <c r="D351" s="71"/>
      <c r="E351" s="72">
        <f>SUM(E352)</f>
        <v>4000</v>
      </c>
      <c r="F351" s="72"/>
      <c r="G351" s="72"/>
      <c r="H351" s="72">
        <f t="shared" si="65"/>
        <v>4000</v>
      </c>
    </row>
    <row r="352" spans="1:8" s="2" customFormat="1" ht="20.25" hidden="1" customHeight="1">
      <c r="A352" s="20" t="s">
        <v>82</v>
      </c>
      <c r="B352" s="71" t="s">
        <v>327</v>
      </c>
      <c r="C352" s="71" t="s">
        <v>363</v>
      </c>
      <c r="D352" s="71" t="s">
        <v>482</v>
      </c>
      <c r="E352" s="72">
        <v>4000</v>
      </c>
      <c r="F352" s="72"/>
      <c r="G352" s="72"/>
      <c r="H352" s="72">
        <f t="shared" si="65"/>
        <v>4000</v>
      </c>
    </row>
    <row r="353" spans="1:8" s="2" customFormat="1" ht="28.5" hidden="1" customHeight="1">
      <c r="A353" s="25" t="s">
        <v>167</v>
      </c>
      <c r="B353" s="69" t="s">
        <v>325</v>
      </c>
      <c r="C353" s="69"/>
      <c r="D353" s="69"/>
      <c r="E353" s="99">
        <f>SUM(E354)</f>
        <v>0</v>
      </c>
      <c r="F353" s="99"/>
      <c r="G353" s="99"/>
      <c r="H353" s="72">
        <f t="shared" si="65"/>
        <v>0</v>
      </c>
    </row>
    <row r="354" spans="1:8" s="2" customFormat="1" ht="36" hidden="1" customHeight="1">
      <c r="A354" s="166" t="s">
        <v>104</v>
      </c>
      <c r="B354" s="69" t="s">
        <v>326</v>
      </c>
      <c r="C354" s="69"/>
      <c r="D354" s="69"/>
      <c r="E354" s="99">
        <f>SUM(E357)</f>
        <v>0</v>
      </c>
      <c r="F354" s="99"/>
      <c r="G354" s="99"/>
      <c r="H354" s="72">
        <f t="shared" si="65"/>
        <v>0</v>
      </c>
    </row>
    <row r="355" spans="1:8" ht="27.75" hidden="1" customHeight="1">
      <c r="A355" s="20" t="s">
        <v>16</v>
      </c>
      <c r="B355" s="71" t="s">
        <v>326</v>
      </c>
      <c r="C355" s="71" t="s">
        <v>238</v>
      </c>
      <c r="D355" s="71"/>
      <c r="E355" s="72">
        <f>SUM(E356)</f>
        <v>0</v>
      </c>
      <c r="F355" s="72"/>
      <c r="G355" s="72"/>
      <c r="H355" s="72">
        <f t="shared" si="65"/>
        <v>0</v>
      </c>
    </row>
    <row r="356" spans="1:8" ht="36" hidden="1" customHeight="1">
      <c r="A356" s="36" t="s">
        <v>285</v>
      </c>
      <c r="B356" s="71" t="s">
        <v>326</v>
      </c>
      <c r="C356" s="71" t="s">
        <v>364</v>
      </c>
      <c r="D356" s="71"/>
      <c r="E356" s="72">
        <f>SUM(E357)</f>
        <v>0</v>
      </c>
      <c r="F356" s="72"/>
      <c r="G356" s="72"/>
      <c r="H356" s="72">
        <f t="shared" si="65"/>
        <v>0</v>
      </c>
    </row>
    <row r="357" spans="1:8" ht="22.5" hidden="1" customHeight="1">
      <c r="A357" s="52" t="s">
        <v>152</v>
      </c>
      <c r="B357" s="71" t="s">
        <v>326</v>
      </c>
      <c r="C357" s="71" t="s">
        <v>365</v>
      </c>
      <c r="D357" s="71"/>
      <c r="E357" s="72">
        <f>SUM(E358)</f>
        <v>0</v>
      </c>
      <c r="F357" s="72"/>
      <c r="G357" s="72"/>
      <c r="H357" s="72">
        <f t="shared" si="65"/>
        <v>0</v>
      </c>
    </row>
    <row r="358" spans="1:8" ht="26.25" hidden="1" customHeight="1">
      <c r="A358" s="20" t="s">
        <v>285</v>
      </c>
      <c r="B358" s="71" t="s">
        <v>326</v>
      </c>
      <c r="C358" s="71" t="s">
        <v>365</v>
      </c>
      <c r="D358" s="71" t="s">
        <v>80</v>
      </c>
      <c r="E358" s="72">
        <v>0</v>
      </c>
      <c r="F358" s="72"/>
      <c r="G358" s="72"/>
      <c r="H358" s="72">
        <f t="shared" si="65"/>
        <v>0</v>
      </c>
    </row>
    <row r="359" spans="1:8" ht="47.25" customHeight="1">
      <c r="A359" s="45" t="s">
        <v>169</v>
      </c>
      <c r="B359" s="69" t="s">
        <v>168</v>
      </c>
      <c r="C359" s="69"/>
      <c r="D359" s="69"/>
      <c r="E359" s="99">
        <f>SUM(E361)+E372</f>
        <v>33984</v>
      </c>
      <c r="F359" s="99">
        <f t="shared" ref="F359:G359" si="66">SUM(F361)+F372</f>
        <v>0</v>
      </c>
      <c r="G359" s="99">
        <f t="shared" si="66"/>
        <v>5000</v>
      </c>
      <c r="H359" s="99">
        <f t="shared" si="65"/>
        <v>38984</v>
      </c>
    </row>
    <row r="360" spans="1:8" ht="42" hidden="1" customHeight="1">
      <c r="A360" s="166" t="s">
        <v>281</v>
      </c>
      <c r="B360" s="69" t="s">
        <v>105</v>
      </c>
      <c r="C360" s="69"/>
      <c r="D360" s="69"/>
      <c r="E360" s="99">
        <f>E361</f>
        <v>33984</v>
      </c>
      <c r="F360" s="99"/>
      <c r="G360" s="99"/>
      <c r="H360" s="99">
        <f t="shared" si="65"/>
        <v>33984</v>
      </c>
    </row>
    <row r="361" spans="1:8" ht="20.25" hidden="1" customHeight="1">
      <c r="A361" s="25" t="s">
        <v>16</v>
      </c>
      <c r="B361" s="69" t="s">
        <v>105</v>
      </c>
      <c r="C361" s="69" t="s">
        <v>238</v>
      </c>
      <c r="D361" s="69"/>
      <c r="E361" s="99">
        <f>SUM(E362,E367)</f>
        <v>33984</v>
      </c>
      <c r="F361" s="99"/>
      <c r="G361" s="99"/>
      <c r="H361" s="99">
        <f t="shared" si="65"/>
        <v>33984</v>
      </c>
    </row>
    <row r="362" spans="1:8" ht="21.75" hidden="1" customHeight="1">
      <c r="A362" s="45" t="s">
        <v>70</v>
      </c>
      <c r="B362" s="69" t="s">
        <v>105</v>
      </c>
      <c r="C362" s="69" t="s">
        <v>256</v>
      </c>
      <c r="D362" s="69"/>
      <c r="E362" s="99">
        <f>SUM(E363,E365)</f>
        <v>23365.8</v>
      </c>
      <c r="F362" s="99"/>
      <c r="G362" s="99"/>
      <c r="H362" s="72">
        <f t="shared" si="65"/>
        <v>23365.8</v>
      </c>
    </row>
    <row r="363" spans="1:8" ht="45" hidden="1" customHeight="1">
      <c r="A363" s="54" t="s">
        <v>73</v>
      </c>
      <c r="B363" s="71" t="s">
        <v>105</v>
      </c>
      <c r="C363" s="71" t="s">
        <v>449</v>
      </c>
      <c r="D363" s="71"/>
      <c r="E363" s="100">
        <f>E364</f>
        <v>1498.8</v>
      </c>
      <c r="F363" s="100"/>
      <c r="G363" s="72"/>
      <c r="H363" s="72">
        <f t="shared" si="65"/>
        <v>1498.8</v>
      </c>
    </row>
    <row r="364" spans="1:8" ht="23.25" hidden="1" customHeight="1">
      <c r="A364" s="54" t="s">
        <v>314</v>
      </c>
      <c r="B364" s="71" t="s">
        <v>105</v>
      </c>
      <c r="C364" s="71" t="s">
        <v>449</v>
      </c>
      <c r="D364" s="71" t="s">
        <v>313</v>
      </c>
      <c r="E364" s="103">
        <v>1498.8</v>
      </c>
      <c r="F364" s="103"/>
      <c r="G364" s="72"/>
      <c r="H364" s="72">
        <f t="shared" si="65"/>
        <v>1498.8</v>
      </c>
    </row>
    <row r="365" spans="1:8" s="5" customFormat="1" ht="46.5" hidden="1" customHeight="1">
      <c r="A365" s="54" t="s">
        <v>74</v>
      </c>
      <c r="B365" s="76" t="s">
        <v>105</v>
      </c>
      <c r="C365" s="76" t="s">
        <v>366</v>
      </c>
      <c r="D365" s="76"/>
      <c r="E365" s="72">
        <f>SUM(E366)</f>
        <v>21867</v>
      </c>
      <c r="F365" s="72"/>
      <c r="G365" s="103"/>
      <c r="H365" s="72">
        <f t="shared" si="65"/>
        <v>21867</v>
      </c>
    </row>
    <row r="366" spans="1:8" s="5" customFormat="1" ht="24.75" hidden="1" customHeight="1">
      <c r="A366" s="54" t="s">
        <v>314</v>
      </c>
      <c r="B366" s="76" t="s">
        <v>105</v>
      </c>
      <c r="C366" s="76" t="s">
        <v>366</v>
      </c>
      <c r="D366" s="76" t="s">
        <v>313</v>
      </c>
      <c r="E366" s="103">
        <v>21867</v>
      </c>
      <c r="F366" s="103"/>
      <c r="G366" s="103"/>
      <c r="H366" s="72">
        <f t="shared" si="65"/>
        <v>21867</v>
      </c>
    </row>
    <row r="367" spans="1:8" ht="28.5" hidden="1" customHeight="1">
      <c r="A367" s="45" t="s">
        <v>76</v>
      </c>
      <c r="B367" s="69" t="s">
        <v>105</v>
      </c>
      <c r="C367" s="69" t="s">
        <v>341</v>
      </c>
      <c r="D367" s="69"/>
      <c r="E367" s="99">
        <f>SUM(E368,E370)</f>
        <v>10618.2</v>
      </c>
      <c r="F367" s="99"/>
      <c r="G367" s="99"/>
      <c r="H367" s="99">
        <f t="shared" si="65"/>
        <v>10618.2</v>
      </c>
    </row>
    <row r="368" spans="1:8" ht="42" hidden="1" customHeight="1">
      <c r="A368" s="54" t="s">
        <v>72</v>
      </c>
      <c r="B368" s="71" t="s">
        <v>105</v>
      </c>
      <c r="C368" s="71" t="s">
        <v>450</v>
      </c>
      <c r="D368" s="71"/>
      <c r="E368" s="72">
        <f>E369</f>
        <v>2485.1999999999998</v>
      </c>
      <c r="F368" s="72"/>
      <c r="G368" s="72"/>
      <c r="H368" s="72">
        <f t="shared" si="65"/>
        <v>2485.1999999999998</v>
      </c>
    </row>
    <row r="369" spans="1:8" ht="22.5" hidden="1" customHeight="1">
      <c r="A369" s="54" t="s">
        <v>314</v>
      </c>
      <c r="B369" s="71" t="s">
        <v>105</v>
      </c>
      <c r="C369" s="71" t="s">
        <v>450</v>
      </c>
      <c r="D369" s="71" t="s">
        <v>313</v>
      </c>
      <c r="E369" s="72">
        <v>2485.1999999999998</v>
      </c>
      <c r="F369" s="72"/>
      <c r="G369" s="72"/>
      <c r="H369" s="72">
        <f t="shared" si="65"/>
        <v>2485.1999999999998</v>
      </c>
    </row>
    <row r="370" spans="1:8" s="10" customFormat="1" ht="39.75" hidden="1" customHeight="1">
      <c r="A370" s="54" t="s">
        <v>712</v>
      </c>
      <c r="B370" s="76" t="s">
        <v>105</v>
      </c>
      <c r="C370" s="76" t="s">
        <v>367</v>
      </c>
      <c r="D370" s="76"/>
      <c r="E370" s="72">
        <f>SUM(E371)</f>
        <v>8133</v>
      </c>
      <c r="F370" s="72"/>
      <c r="G370" s="103"/>
      <c r="H370" s="72">
        <f t="shared" si="65"/>
        <v>8133</v>
      </c>
    </row>
    <row r="371" spans="1:8" s="10" customFormat="1" ht="24.75" hidden="1" customHeight="1">
      <c r="A371" s="54" t="s">
        <v>314</v>
      </c>
      <c r="B371" s="76" t="s">
        <v>105</v>
      </c>
      <c r="C371" s="76" t="s">
        <v>367</v>
      </c>
      <c r="D371" s="76" t="s">
        <v>313</v>
      </c>
      <c r="E371" s="103">
        <v>8133</v>
      </c>
      <c r="F371" s="103"/>
      <c r="G371" s="103"/>
      <c r="H371" s="72">
        <f t="shared" si="65"/>
        <v>8133</v>
      </c>
    </row>
    <row r="372" spans="1:8" ht="24" customHeight="1">
      <c r="A372" s="80" t="s">
        <v>660</v>
      </c>
      <c r="B372" s="73" t="s">
        <v>659</v>
      </c>
      <c r="C372" s="73" t="s">
        <v>658</v>
      </c>
      <c r="D372" s="73"/>
      <c r="E372" s="104">
        <f>E374+E373</f>
        <v>0</v>
      </c>
      <c r="F372" s="104">
        <f t="shared" ref="F372:G372" si="67">F374+F373</f>
        <v>0</v>
      </c>
      <c r="G372" s="104">
        <f t="shared" si="67"/>
        <v>5000</v>
      </c>
      <c r="H372" s="99">
        <f t="shared" si="65"/>
        <v>5000</v>
      </c>
    </row>
    <row r="373" spans="1:8" ht="35.25" customHeight="1">
      <c r="A373" s="49" t="s">
        <v>661</v>
      </c>
      <c r="B373" s="76" t="s">
        <v>659</v>
      </c>
      <c r="C373" s="76" t="s">
        <v>658</v>
      </c>
      <c r="D373" s="73"/>
      <c r="E373" s="104"/>
      <c r="F373" s="104"/>
      <c r="G373" s="103">
        <v>1000</v>
      </c>
      <c r="H373" s="72">
        <f t="shared" si="65"/>
        <v>1000</v>
      </c>
    </row>
    <row r="374" spans="1:8" ht="37.5" customHeight="1">
      <c r="A374" s="49" t="s">
        <v>788</v>
      </c>
      <c r="B374" s="76" t="s">
        <v>659</v>
      </c>
      <c r="C374" s="76" t="s">
        <v>781</v>
      </c>
      <c r="D374" s="76" t="s">
        <v>662</v>
      </c>
      <c r="E374" s="100"/>
      <c r="F374" s="100"/>
      <c r="G374" s="103">
        <v>4000</v>
      </c>
      <c r="H374" s="72">
        <f t="shared" si="65"/>
        <v>4000</v>
      </c>
    </row>
    <row r="375" spans="1:8" ht="45.75" customHeight="1"/>
    <row r="376" spans="1:8" ht="21" customHeight="1"/>
    <row r="377" spans="1:8" ht="42.75" customHeight="1"/>
    <row r="378" spans="1:8" ht="21" customHeight="1"/>
    <row r="379" spans="1:8" ht="24.75" customHeight="1"/>
    <row r="380" spans="1:8" ht="48" customHeight="1"/>
    <row r="381" spans="1:8" ht="21" customHeight="1"/>
    <row r="382" spans="1:8" s="9" customFormat="1" ht="36.75" customHeight="1">
      <c r="A382" s="37"/>
      <c r="B382" s="37"/>
      <c r="C382" s="37"/>
      <c r="D382" s="37"/>
      <c r="E382" s="92"/>
      <c r="F382" s="92"/>
      <c r="G382" s="92"/>
      <c r="H382" s="92"/>
    </row>
    <row r="383" spans="1:8" s="9" customFormat="1" ht="24.75" customHeight="1">
      <c r="A383" s="37"/>
      <c r="B383" s="37"/>
      <c r="C383" s="37"/>
      <c r="D383" s="37"/>
      <c r="E383" s="92"/>
      <c r="F383" s="92"/>
      <c r="G383" s="92"/>
      <c r="H383" s="92"/>
    </row>
  </sheetData>
  <mergeCells count="4">
    <mergeCell ref="A8:H8"/>
    <mergeCell ref="C6:H6"/>
    <mergeCell ref="E3:I3"/>
    <mergeCell ref="E5:H5"/>
  </mergeCells>
  <phoneticPr fontId="4" type="noConversion"/>
  <pageMargins left="0.98425196850393704" right="0" top="0.39370078740157483" bottom="0" header="0.51181102362204722" footer="0.51181102362204722"/>
  <pageSetup paperSize="9" scale="8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B2:J267"/>
  <sheetViews>
    <sheetView workbookViewId="0">
      <selection activeCell="E5" sqref="E5:H5"/>
    </sheetView>
  </sheetViews>
  <sheetFormatPr defaultRowHeight="12.75"/>
  <cols>
    <col min="2" max="2" width="50.42578125" style="37" customWidth="1"/>
    <col min="3" max="3" width="13.28515625" style="37" customWidth="1"/>
    <col min="4" max="4" width="10.28515625" style="37" customWidth="1"/>
    <col min="5" max="5" width="8.42578125" style="37" customWidth="1"/>
    <col min="6" max="6" width="12.140625" style="92" customWidth="1"/>
    <col min="7" max="7" width="10.7109375" style="92" customWidth="1"/>
    <col min="8" max="8" width="15.140625" style="92" customWidth="1"/>
  </cols>
  <sheetData>
    <row r="2" spans="2:10">
      <c r="F2" s="236"/>
      <c r="H2" s="236" t="s">
        <v>843</v>
      </c>
    </row>
    <row r="3" spans="2:10" ht="66" customHeight="1">
      <c r="D3" s="223"/>
      <c r="E3" s="255" t="s">
        <v>850</v>
      </c>
      <c r="F3" s="249"/>
      <c r="G3" s="249"/>
      <c r="H3" s="249"/>
      <c r="I3" s="219"/>
      <c r="J3" s="219"/>
    </row>
    <row r="4" spans="2:10">
      <c r="B4" s="248" t="s">
        <v>593</v>
      </c>
      <c r="C4" s="248"/>
      <c r="D4" s="248"/>
      <c r="E4" s="248"/>
      <c r="F4" s="248"/>
      <c r="G4" s="248"/>
      <c r="H4" s="248"/>
    </row>
    <row r="5" spans="2:10" ht="41.25" customHeight="1">
      <c r="B5" s="85"/>
      <c r="C5" s="223"/>
      <c r="D5" s="223"/>
      <c r="E5" s="267" t="s">
        <v>731</v>
      </c>
      <c r="F5" s="268"/>
      <c r="G5" s="268"/>
      <c r="H5" s="268"/>
    </row>
    <row r="6" spans="2:10" ht="18" hidden="1" customHeight="1">
      <c r="B6" s="86"/>
      <c r="C6" s="86"/>
      <c r="D6" s="244"/>
      <c r="E6" s="244"/>
      <c r="F6" s="244"/>
      <c r="G6" s="244"/>
      <c r="H6" s="244"/>
    </row>
    <row r="7" spans="2:10" ht="18" customHeight="1">
      <c r="B7" s="86"/>
      <c r="C7" s="86"/>
      <c r="D7" s="217"/>
      <c r="E7" s="217"/>
      <c r="F7" s="112"/>
      <c r="G7" s="112"/>
      <c r="H7" s="112" t="s">
        <v>187</v>
      </c>
    </row>
    <row r="8" spans="2:10" ht="60.75" customHeight="1">
      <c r="B8" s="266" t="s">
        <v>746</v>
      </c>
      <c r="C8" s="266"/>
      <c r="D8" s="266"/>
      <c r="E8" s="266"/>
      <c r="F8" s="266"/>
      <c r="G8" s="266"/>
      <c r="H8" s="266"/>
    </row>
    <row r="9" spans="2:10" ht="18.75" customHeight="1">
      <c r="B9" s="39"/>
      <c r="C9" s="39"/>
      <c r="D9" s="39"/>
      <c r="E9" s="39"/>
      <c r="F9" s="113" t="s">
        <v>297</v>
      </c>
      <c r="G9" s="192"/>
      <c r="H9" s="113" t="s">
        <v>297</v>
      </c>
    </row>
    <row r="10" spans="2:10" ht="32.25" customHeight="1">
      <c r="B10" s="40" t="s">
        <v>157</v>
      </c>
      <c r="C10" s="40" t="s">
        <v>190</v>
      </c>
      <c r="D10" s="40" t="s">
        <v>133</v>
      </c>
      <c r="E10" s="40" t="s">
        <v>134</v>
      </c>
      <c r="F10" s="102" t="s">
        <v>618</v>
      </c>
      <c r="G10" s="99" t="s">
        <v>768</v>
      </c>
      <c r="H10" s="102" t="s">
        <v>618</v>
      </c>
    </row>
    <row r="11" spans="2:10" ht="23.25" customHeight="1">
      <c r="B11" s="25" t="s">
        <v>451</v>
      </c>
      <c r="C11" s="40"/>
      <c r="D11" s="40"/>
      <c r="E11" s="40"/>
      <c r="F11" s="99">
        <f>SUM(F211,F212,F238)</f>
        <v>954053.29999999993</v>
      </c>
      <c r="G11" s="99">
        <f>SUM(G211,G212,G238)</f>
        <v>102515.5</v>
      </c>
      <c r="H11" s="99">
        <f>F11+G11</f>
        <v>1056568.7999999998</v>
      </c>
    </row>
    <row r="12" spans="2:10" ht="34.5" customHeight="1">
      <c r="B12" s="45" t="s">
        <v>671</v>
      </c>
      <c r="C12" s="69" t="s">
        <v>252</v>
      </c>
      <c r="D12" s="69"/>
      <c r="E12" s="69"/>
      <c r="F12" s="99">
        <f>F13</f>
        <v>11300</v>
      </c>
      <c r="G12" s="99">
        <f>G13</f>
        <v>0</v>
      </c>
      <c r="H12" s="99">
        <f t="shared" ref="H12:H75" si="0">F12+G12</f>
        <v>11300</v>
      </c>
    </row>
    <row r="13" spans="2:10" ht="24.75" customHeight="1">
      <c r="B13" s="20" t="s">
        <v>117</v>
      </c>
      <c r="C13" s="71" t="s">
        <v>592</v>
      </c>
      <c r="D13" s="71" t="s">
        <v>219</v>
      </c>
      <c r="E13" s="71"/>
      <c r="F13" s="72">
        <f>F14+F16+F19+F21+F23</f>
        <v>11300</v>
      </c>
      <c r="G13" s="72"/>
      <c r="H13" s="99">
        <f t="shared" si="0"/>
        <v>11300</v>
      </c>
    </row>
    <row r="14" spans="2:10" ht="28.5" customHeight="1">
      <c r="B14" s="20" t="s">
        <v>278</v>
      </c>
      <c r="C14" s="71" t="s">
        <v>471</v>
      </c>
      <c r="D14" s="71" t="s">
        <v>309</v>
      </c>
      <c r="E14" s="71"/>
      <c r="F14" s="72">
        <f>SUM(F15)</f>
        <v>7300</v>
      </c>
      <c r="G14" s="72"/>
      <c r="H14" s="99">
        <f t="shared" si="0"/>
        <v>7300</v>
      </c>
    </row>
    <row r="15" spans="2:10" ht="30" customHeight="1">
      <c r="B15" s="20" t="s">
        <v>148</v>
      </c>
      <c r="C15" s="71" t="s">
        <v>471</v>
      </c>
      <c r="D15" s="71" t="s">
        <v>309</v>
      </c>
      <c r="E15" s="71" t="s">
        <v>147</v>
      </c>
      <c r="F15" s="72">
        <v>7300</v>
      </c>
      <c r="G15" s="72"/>
      <c r="H15" s="99">
        <f t="shared" si="0"/>
        <v>7300</v>
      </c>
    </row>
    <row r="16" spans="2:10" ht="20.25" customHeight="1">
      <c r="B16" s="34" t="s">
        <v>267</v>
      </c>
      <c r="C16" s="71" t="s">
        <v>422</v>
      </c>
      <c r="D16" s="71"/>
      <c r="E16" s="71"/>
      <c r="F16" s="72">
        <f>F17</f>
        <v>800</v>
      </c>
      <c r="G16" s="72"/>
      <c r="H16" s="99">
        <f t="shared" si="0"/>
        <v>800</v>
      </c>
    </row>
    <row r="17" spans="2:8" ht="18" customHeight="1">
      <c r="B17" s="20" t="s">
        <v>61</v>
      </c>
      <c r="C17" s="71" t="s">
        <v>422</v>
      </c>
      <c r="D17" s="71" t="s">
        <v>324</v>
      </c>
      <c r="E17" s="71"/>
      <c r="F17" s="72">
        <f>F18</f>
        <v>800</v>
      </c>
      <c r="G17" s="72"/>
      <c r="H17" s="99">
        <f t="shared" si="0"/>
        <v>800</v>
      </c>
    </row>
    <row r="18" spans="2:8" ht="33" customHeight="1">
      <c r="B18" s="27" t="s">
        <v>192</v>
      </c>
      <c r="C18" s="71" t="s">
        <v>422</v>
      </c>
      <c r="D18" s="71" t="s">
        <v>324</v>
      </c>
      <c r="E18" s="71" t="s">
        <v>191</v>
      </c>
      <c r="F18" s="72">
        <v>800</v>
      </c>
      <c r="G18" s="72"/>
      <c r="H18" s="99">
        <f t="shared" si="0"/>
        <v>800</v>
      </c>
    </row>
    <row r="19" spans="2:8" ht="30.75" customHeight="1">
      <c r="B19" s="20" t="s">
        <v>268</v>
      </c>
      <c r="C19" s="71" t="s">
        <v>423</v>
      </c>
      <c r="D19" s="71"/>
      <c r="E19" s="71"/>
      <c r="F19" s="72">
        <f>SUM(F20)</f>
        <v>2600</v>
      </c>
      <c r="G19" s="72"/>
      <c r="H19" s="99">
        <f t="shared" si="0"/>
        <v>2600</v>
      </c>
    </row>
    <row r="20" spans="2:8" ht="21.75" customHeight="1">
      <c r="B20" s="50" t="s">
        <v>283</v>
      </c>
      <c r="C20" s="71" t="s">
        <v>423</v>
      </c>
      <c r="D20" s="71" t="s">
        <v>324</v>
      </c>
      <c r="E20" s="71" t="s">
        <v>299</v>
      </c>
      <c r="F20" s="72">
        <v>2600</v>
      </c>
      <c r="G20" s="72"/>
      <c r="H20" s="99">
        <f t="shared" si="0"/>
        <v>2600</v>
      </c>
    </row>
    <row r="21" spans="2:8" ht="21" customHeight="1">
      <c r="B21" s="51" t="s">
        <v>480</v>
      </c>
      <c r="C21" s="71" t="s">
        <v>478</v>
      </c>
      <c r="D21" s="71" t="s">
        <v>324</v>
      </c>
      <c r="E21" s="71"/>
      <c r="F21" s="72">
        <v>100</v>
      </c>
      <c r="G21" s="72"/>
      <c r="H21" s="99">
        <f t="shared" si="0"/>
        <v>100</v>
      </c>
    </row>
    <row r="22" spans="2:8" ht="37.5" customHeight="1">
      <c r="B22" s="27" t="s">
        <v>192</v>
      </c>
      <c r="C22" s="71" t="s">
        <v>478</v>
      </c>
      <c r="D22" s="71" t="s">
        <v>324</v>
      </c>
      <c r="E22" s="71" t="s">
        <v>191</v>
      </c>
      <c r="F22" s="72">
        <v>100</v>
      </c>
      <c r="G22" s="72"/>
      <c r="H22" s="99">
        <f t="shared" si="0"/>
        <v>100</v>
      </c>
    </row>
    <row r="23" spans="2:8" ht="22.5" customHeight="1">
      <c r="B23" s="51" t="s">
        <v>617</v>
      </c>
      <c r="C23" s="71" t="s">
        <v>616</v>
      </c>
      <c r="D23" s="71" t="s">
        <v>324</v>
      </c>
      <c r="E23" s="71"/>
      <c r="F23" s="72">
        <f>F24</f>
        <v>500</v>
      </c>
      <c r="G23" s="72"/>
      <c r="H23" s="99">
        <f t="shared" si="0"/>
        <v>500</v>
      </c>
    </row>
    <row r="24" spans="2:8" ht="27" customHeight="1">
      <c r="B24" s="27" t="s">
        <v>192</v>
      </c>
      <c r="C24" s="71" t="s">
        <v>616</v>
      </c>
      <c r="D24" s="71" t="s">
        <v>324</v>
      </c>
      <c r="E24" s="71" t="s">
        <v>191</v>
      </c>
      <c r="F24" s="72">
        <v>500</v>
      </c>
      <c r="G24" s="72"/>
      <c r="H24" s="99">
        <f t="shared" si="0"/>
        <v>500</v>
      </c>
    </row>
    <row r="25" spans="2:8" ht="42.75" customHeight="1">
      <c r="B25" s="48" t="s">
        <v>698</v>
      </c>
      <c r="C25" s="69" t="s">
        <v>249</v>
      </c>
      <c r="D25" s="68" t="s">
        <v>308</v>
      </c>
      <c r="E25" s="69"/>
      <c r="F25" s="99">
        <f>F26</f>
        <v>900</v>
      </c>
      <c r="G25" s="99"/>
      <c r="H25" s="99">
        <f t="shared" si="0"/>
        <v>900</v>
      </c>
    </row>
    <row r="26" spans="2:8" ht="30" customHeight="1">
      <c r="B26" s="20" t="s">
        <v>400</v>
      </c>
      <c r="C26" s="71" t="s">
        <v>401</v>
      </c>
      <c r="D26" s="70"/>
      <c r="E26" s="71"/>
      <c r="F26" s="72">
        <f>F27</f>
        <v>900</v>
      </c>
      <c r="G26" s="72"/>
      <c r="H26" s="99">
        <f t="shared" si="0"/>
        <v>900</v>
      </c>
    </row>
    <row r="27" spans="2:8" ht="30" customHeight="1">
      <c r="B27" s="27" t="s">
        <v>4</v>
      </c>
      <c r="C27" s="71" t="s">
        <v>444</v>
      </c>
      <c r="D27" s="70"/>
      <c r="E27" s="71"/>
      <c r="F27" s="72">
        <v>900</v>
      </c>
      <c r="G27" s="72"/>
      <c r="H27" s="99">
        <f t="shared" si="0"/>
        <v>900</v>
      </c>
    </row>
    <row r="28" spans="2:8" ht="32.25" customHeight="1">
      <c r="B28" s="42" t="s">
        <v>699</v>
      </c>
      <c r="C28" s="69" t="s">
        <v>343</v>
      </c>
      <c r="D28" s="69"/>
      <c r="E28" s="71"/>
      <c r="F28" s="99">
        <f>SUM(F29,F36)</f>
        <v>98042.400000000009</v>
      </c>
      <c r="G28" s="99">
        <f>SUM(G29,G36)</f>
        <v>4623</v>
      </c>
      <c r="H28" s="99">
        <f t="shared" si="0"/>
        <v>102665.40000000001</v>
      </c>
    </row>
    <row r="29" spans="2:8" ht="31.5" customHeight="1">
      <c r="B29" s="42" t="s">
        <v>5</v>
      </c>
      <c r="C29" s="69" t="s">
        <v>344</v>
      </c>
      <c r="D29" s="69"/>
      <c r="E29" s="69"/>
      <c r="F29" s="99">
        <f>F30</f>
        <v>28274.3</v>
      </c>
      <c r="G29" s="99">
        <f>G30</f>
        <v>0</v>
      </c>
      <c r="H29" s="99">
        <f t="shared" si="0"/>
        <v>28274.3</v>
      </c>
    </row>
    <row r="30" spans="2:8" ht="23.25" customHeight="1">
      <c r="B30" s="49" t="s">
        <v>440</v>
      </c>
      <c r="C30" s="71" t="s">
        <v>441</v>
      </c>
      <c r="D30" s="69"/>
      <c r="E30" s="69"/>
      <c r="F30" s="72">
        <f>SUM(F31)+F34+F35</f>
        <v>28274.3</v>
      </c>
      <c r="G30" s="99"/>
      <c r="H30" s="99">
        <f t="shared" si="0"/>
        <v>28274.3</v>
      </c>
    </row>
    <row r="31" spans="2:8" ht="27" customHeight="1">
      <c r="B31" s="27" t="s">
        <v>6</v>
      </c>
      <c r="C31" s="71" t="s">
        <v>442</v>
      </c>
      <c r="D31" s="71"/>
      <c r="E31" s="71"/>
      <c r="F31" s="72">
        <f>F32</f>
        <v>20867</v>
      </c>
      <c r="G31" s="72"/>
      <c r="H31" s="99">
        <f t="shared" si="0"/>
        <v>20867</v>
      </c>
    </row>
    <row r="32" spans="2:8" ht="19.5" customHeight="1">
      <c r="B32" s="34" t="s">
        <v>163</v>
      </c>
      <c r="C32" s="71" t="s">
        <v>442</v>
      </c>
      <c r="D32" s="71" t="s">
        <v>162</v>
      </c>
      <c r="E32" s="71"/>
      <c r="F32" s="72">
        <f>F33</f>
        <v>20867</v>
      </c>
      <c r="G32" s="72"/>
      <c r="H32" s="99">
        <f t="shared" si="0"/>
        <v>20867</v>
      </c>
    </row>
    <row r="33" spans="2:8" ht="27.75" customHeight="1">
      <c r="B33" s="27" t="s">
        <v>291</v>
      </c>
      <c r="C33" s="71" t="s">
        <v>442</v>
      </c>
      <c r="D33" s="71" t="s">
        <v>465</v>
      </c>
      <c r="E33" s="71" t="s">
        <v>536</v>
      </c>
      <c r="F33" s="72">
        <v>20867</v>
      </c>
      <c r="G33" s="72"/>
      <c r="H33" s="99">
        <f t="shared" si="0"/>
        <v>20867</v>
      </c>
    </row>
    <row r="34" spans="2:8" ht="20.25" customHeight="1">
      <c r="B34" s="27" t="s">
        <v>649</v>
      </c>
      <c r="C34" s="71" t="s">
        <v>747</v>
      </c>
      <c r="D34" s="71" t="s">
        <v>465</v>
      </c>
      <c r="E34" s="71" t="s">
        <v>605</v>
      </c>
      <c r="F34" s="100">
        <v>7406.3</v>
      </c>
      <c r="G34" s="72"/>
      <c r="H34" s="99">
        <f t="shared" si="0"/>
        <v>7406.3</v>
      </c>
    </row>
    <row r="35" spans="2:8" ht="27.75" customHeight="1">
      <c r="B35" s="27" t="s">
        <v>603</v>
      </c>
      <c r="C35" s="77" t="s">
        <v>748</v>
      </c>
      <c r="D35" s="71" t="s">
        <v>465</v>
      </c>
      <c r="E35" s="71" t="s">
        <v>605</v>
      </c>
      <c r="F35" s="72">
        <v>1</v>
      </c>
      <c r="G35" s="72"/>
      <c r="H35" s="99">
        <f t="shared" si="0"/>
        <v>1</v>
      </c>
    </row>
    <row r="36" spans="2:8" ht="42.75" customHeight="1">
      <c r="B36" s="42" t="s">
        <v>34</v>
      </c>
      <c r="C36" s="69" t="s">
        <v>370</v>
      </c>
      <c r="D36" s="69"/>
      <c r="E36" s="69"/>
      <c r="F36" s="99">
        <f>F37+F47+F53+F59+F62</f>
        <v>69768.100000000006</v>
      </c>
      <c r="G36" s="99">
        <f>G37+G47+G53+G59+G62</f>
        <v>4623</v>
      </c>
      <c r="H36" s="99">
        <f t="shared" si="0"/>
        <v>74391.100000000006</v>
      </c>
    </row>
    <row r="37" spans="2:8" ht="30" customHeight="1">
      <c r="B37" s="27" t="s">
        <v>495</v>
      </c>
      <c r="C37" s="71" t="s">
        <v>431</v>
      </c>
      <c r="D37" s="71"/>
      <c r="E37" s="71"/>
      <c r="F37" s="99">
        <f>SUM(F38)</f>
        <v>35878.800000000003</v>
      </c>
      <c r="G37" s="99">
        <f>SUM(G38)</f>
        <v>3823</v>
      </c>
      <c r="H37" s="99">
        <f t="shared" si="0"/>
        <v>39701.800000000003</v>
      </c>
    </row>
    <row r="38" spans="2:8" ht="23.25" customHeight="1">
      <c r="B38" s="20" t="s">
        <v>100</v>
      </c>
      <c r="C38" s="71" t="s">
        <v>431</v>
      </c>
      <c r="D38" s="71" t="s">
        <v>101</v>
      </c>
      <c r="E38" s="71"/>
      <c r="F38" s="72">
        <f>F39+F41</f>
        <v>35878.800000000003</v>
      </c>
      <c r="G38" s="72">
        <f>G39+G41</f>
        <v>3823</v>
      </c>
      <c r="H38" s="99">
        <f t="shared" si="0"/>
        <v>39701.800000000003</v>
      </c>
    </row>
    <row r="39" spans="2:8" ht="31.5" customHeight="1">
      <c r="B39" s="49" t="s">
        <v>277</v>
      </c>
      <c r="C39" s="71" t="s">
        <v>438</v>
      </c>
      <c r="D39" s="71" t="s">
        <v>102</v>
      </c>
      <c r="E39" s="71"/>
      <c r="F39" s="72">
        <f>SUM(F40)</f>
        <v>27019</v>
      </c>
      <c r="G39" s="72">
        <f>G40</f>
        <v>3123</v>
      </c>
      <c r="H39" s="99">
        <f t="shared" si="0"/>
        <v>30142</v>
      </c>
    </row>
    <row r="40" spans="2:8" ht="23.25" customHeight="1">
      <c r="B40" s="27" t="s">
        <v>145</v>
      </c>
      <c r="C40" s="71" t="s">
        <v>438</v>
      </c>
      <c r="D40" s="71" t="s">
        <v>102</v>
      </c>
      <c r="E40" s="71" t="s">
        <v>536</v>
      </c>
      <c r="F40" s="72">
        <v>27019</v>
      </c>
      <c r="G40" s="72">
        <v>3123</v>
      </c>
      <c r="H40" s="99">
        <f t="shared" si="0"/>
        <v>30142</v>
      </c>
    </row>
    <row r="41" spans="2:8" ht="19.5" customHeight="1">
      <c r="B41" s="20" t="s">
        <v>289</v>
      </c>
      <c r="C41" s="71" t="s">
        <v>439</v>
      </c>
      <c r="D41" s="71" t="s">
        <v>102</v>
      </c>
      <c r="E41" s="71"/>
      <c r="F41" s="72">
        <f>F42+F43+F44+F45+F46</f>
        <v>8859.7999999999993</v>
      </c>
      <c r="G41" s="72">
        <f>G42+G43+G44+G45+G46</f>
        <v>700</v>
      </c>
      <c r="H41" s="99">
        <f t="shared" si="0"/>
        <v>9559.7999999999993</v>
      </c>
    </row>
    <row r="42" spans="2:8" ht="24" customHeight="1">
      <c r="B42" s="27" t="s">
        <v>145</v>
      </c>
      <c r="C42" s="71" t="s">
        <v>439</v>
      </c>
      <c r="D42" s="71" t="s">
        <v>102</v>
      </c>
      <c r="E42" s="71" t="s">
        <v>536</v>
      </c>
      <c r="F42" s="72">
        <v>8000</v>
      </c>
      <c r="G42" s="72">
        <v>700</v>
      </c>
      <c r="H42" s="99">
        <f t="shared" si="0"/>
        <v>8700</v>
      </c>
    </row>
    <row r="43" spans="2:8" ht="24" hidden="1" customHeight="1">
      <c r="B43" s="27"/>
      <c r="C43" s="71"/>
      <c r="D43" s="70"/>
      <c r="E43" s="71"/>
      <c r="F43" s="72"/>
      <c r="G43" s="72"/>
      <c r="H43" s="99">
        <f t="shared" si="0"/>
        <v>0</v>
      </c>
    </row>
    <row r="44" spans="2:8" ht="24" hidden="1" customHeight="1">
      <c r="B44" s="27"/>
      <c r="C44" s="71"/>
      <c r="D44" s="71"/>
      <c r="E44" s="71"/>
      <c r="F44" s="72"/>
      <c r="G44" s="72"/>
      <c r="H44" s="99">
        <f t="shared" si="0"/>
        <v>0</v>
      </c>
    </row>
    <row r="45" spans="2:8" ht="24" customHeight="1">
      <c r="B45" s="27" t="s">
        <v>649</v>
      </c>
      <c r="C45" s="71" t="s">
        <v>643</v>
      </c>
      <c r="D45" s="71" t="s">
        <v>102</v>
      </c>
      <c r="E45" s="71" t="s">
        <v>605</v>
      </c>
      <c r="F45" s="72">
        <v>858.8</v>
      </c>
      <c r="G45" s="72"/>
      <c r="H45" s="99">
        <f t="shared" si="0"/>
        <v>858.8</v>
      </c>
    </row>
    <row r="46" spans="2:8" ht="24" customHeight="1">
      <c r="B46" s="27" t="s">
        <v>603</v>
      </c>
      <c r="C46" s="71" t="s">
        <v>644</v>
      </c>
      <c r="D46" s="71" t="s">
        <v>102</v>
      </c>
      <c r="E46" s="71" t="s">
        <v>605</v>
      </c>
      <c r="F46" s="72">
        <v>1</v>
      </c>
      <c r="G46" s="72"/>
      <c r="H46" s="99">
        <f t="shared" si="0"/>
        <v>1</v>
      </c>
    </row>
    <row r="47" spans="2:8" ht="24" customHeight="1">
      <c r="B47" s="27" t="s">
        <v>496</v>
      </c>
      <c r="C47" s="71" t="s">
        <v>445</v>
      </c>
      <c r="D47" s="71"/>
      <c r="E47" s="71"/>
      <c r="F47" s="99">
        <f>SUM(F50)+F51+F52</f>
        <v>7494.9</v>
      </c>
      <c r="G47" s="72"/>
      <c r="H47" s="99">
        <f t="shared" si="0"/>
        <v>7494.9</v>
      </c>
    </row>
    <row r="48" spans="2:8" ht="24.75" customHeight="1">
      <c r="B48" s="20" t="s">
        <v>100</v>
      </c>
      <c r="C48" s="71" t="s">
        <v>445</v>
      </c>
      <c r="D48" s="71" t="s">
        <v>101</v>
      </c>
      <c r="E48" s="71"/>
      <c r="F48" s="72">
        <f>F49</f>
        <v>5620</v>
      </c>
      <c r="G48" s="72"/>
      <c r="H48" s="99">
        <f t="shared" si="0"/>
        <v>5620</v>
      </c>
    </row>
    <row r="49" spans="2:8" ht="19.5" customHeight="1">
      <c r="B49" s="20" t="s">
        <v>289</v>
      </c>
      <c r="C49" s="71" t="s">
        <v>445</v>
      </c>
      <c r="D49" s="71" t="s">
        <v>102</v>
      </c>
      <c r="E49" s="71"/>
      <c r="F49" s="72">
        <f>F50</f>
        <v>5620</v>
      </c>
      <c r="G49" s="72"/>
      <c r="H49" s="99">
        <f t="shared" si="0"/>
        <v>5620</v>
      </c>
    </row>
    <row r="50" spans="2:8" ht="25.5" customHeight="1">
      <c r="B50" s="27" t="s">
        <v>145</v>
      </c>
      <c r="C50" s="71" t="s">
        <v>445</v>
      </c>
      <c r="D50" s="71" t="s">
        <v>102</v>
      </c>
      <c r="E50" s="71" t="s">
        <v>536</v>
      </c>
      <c r="F50" s="72">
        <v>5620</v>
      </c>
      <c r="G50" s="72"/>
      <c r="H50" s="99">
        <f t="shared" si="0"/>
        <v>5620</v>
      </c>
    </row>
    <row r="51" spans="2:8" ht="25.5" customHeight="1">
      <c r="B51" s="27" t="s">
        <v>649</v>
      </c>
      <c r="C51" s="71" t="s">
        <v>755</v>
      </c>
      <c r="D51" s="71" t="s">
        <v>102</v>
      </c>
      <c r="E51" s="71" t="s">
        <v>605</v>
      </c>
      <c r="F51" s="72">
        <v>1873.9</v>
      </c>
      <c r="G51" s="72"/>
      <c r="H51" s="99">
        <f t="shared" si="0"/>
        <v>1873.9</v>
      </c>
    </row>
    <row r="52" spans="2:8" ht="25.5" customHeight="1">
      <c r="B52" s="27" t="s">
        <v>603</v>
      </c>
      <c r="C52" s="71" t="s">
        <v>757</v>
      </c>
      <c r="D52" s="71" t="s">
        <v>102</v>
      </c>
      <c r="E52" s="71" t="s">
        <v>605</v>
      </c>
      <c r="F52" s="72">
        <v>1</v>
      </c>
      <c r="G52" s="72"/>
      <c r="H52" s="99">
        <f t="shared" si="0"/>
        <v>1</v>
      </c>
    </row>
    <row r="53" spans="2:8" ht="27" customHeight="1">
      <c r="B53" s="27" t="s">
        <v>497</v>
      </c>
      <c r="C53" s="71" t="s">
        <v>434</v>
      </c>
      <c r="D53" s="71"/>
      <c r="E53" s="71"/>
      <c r="F53" s="99">
        <f>F54</f>
        <v>19200</v>
      </c>
      <c r="G53" s="99">
        <f>G54</f>
        <v>800</v>
      </c>
      <c r="H53" s="99">
        <f t="shared" si="0"/>
        <v>20000</v>
      </c>
    </row>
    <row r="54" spans="2:8" ht="24.75" customHeight="1">
      <c r="B54" s="20" t="s">
        <v>100</v>
      </c>
      <c r="C54" s="71" t="s">
        <v>434</v>
      </c>
      <c r="D54" s="71" t="s">
        <v>101</v>
      </c>
      <c r="E54" s="71"/>
      <c r="F54" s="72">
        <f>F55</f>
        <v>19200</v>
      </c>
      <c r="G54" s="72">
        <f>G55</f>
        <v>800</v>
      </c>
      <c r="H54" s="99">
        <f t="shared" si="0"/>
        <v>20000</v>
      </c>
    </row>
    <row r="55" spans="2:8" ht="19.5" customHeight="1">
      <c r="B55" s="20" t="s">
        <v>289</v>
      </c>
      <c r="C55" s="71" t="s">
        <v>434</v>
      </c>
      <c r="D55" s="71" t="s">
        <v>102</v>
      </c>
      <c r="E55" s="71"/>
      <c r="F55" s="72">
        <f>F56+F57+F58</f>
        <v>19200</v>
      </c>
      <c r="G55" s="72">
        <f>G56+G57+G58</f>
        <v>800</v>
      </c>
      <c r="H55" s="99">
        <f t="shared" si="0"/>
        <v>20000</v>
      </c>
    </row>
    <row r="56" spans="2:8" ht="25.5" customHeight="1">
      <c r="B56" s="27" t="s">
        <v>145</v>
      </c>
      <c r="C56" s="71" t="s">
        <v>434</v>
      </c>
      <c r="D56" s="71" t="s">
        <v>102</v>
      </c>
      <c r="E56" s="71" t="s">
        <v>536</v>
      </c>
      <c r="F56" s="72">
        <v>19200</v>
      </c>
      <c r="G56" s="72">
        <v>800</v>
      </c>
      <c r="H56" s="99">
        <f t="shared" si="0"/>
        <v>20000</v>
      </c>
    </row>
    <row r="57" spans="2:8" ht="25.5" hidden="1" customHeight="1">
      <c r="B57" s="27" t="s">
        <v>649</v>
      </c>
      <c r="C57" s="71" t="s">
        <v>634</v>
      </c>
      <c r="D57" s="71" t="s">
        <v>102</v>
      </c>
      <c r="E57" s="71" t="s">
        <v>605</v>
      </c>
      <c r="F57" s="72"/>
      <c r="G57" s="72"/>
      <c r="H57" s="99">
        <f t="shared" si="0"/>
        <v>0</v>
      </c>
    </row>
    <row r="58" spans="2:8" ht="25.5" hidden="1" customHeight="1">
      <c r="B58" s="27" t="s">
        <v>603</v>
      </c>
      <c r="C58" s="71" t="s">
        <v>604</v>
      </c>
      <c r="D58" s="71" t="s">
        <v>102</v>
      </c>
      <c r="E58" s="71" t="s">
        <v>605</v>
      </c>
      <c r="F58" s="72"/>
      <c r="G58" s="72"/>
      <c r="H58" s="99">
        <f t="shared" si="0"/>
        <v>0</v>
      </c>
    </row>
    <row r="59" spans="2:8" ht="33" customHeight="1">
      <c r="B59" s="25" t="s">
        <v>550</v>
      </c>
      <c r="C59" s="69" t="s">
        <v>551</v>
      </c>
      <c r="D59" s="69" t="s">
        <v>103</v>
      </c>
      <c r="E59" s="69"/>
      <c r="F59" s="99">
        <f>F60</f>
        <v>5935</v>
      </c>
      <c r="G59" s="99"/>
      <c r="H59" s="99">
        <f t="shared" si="0"/>
        <v>5935</v>
      </c>
    </row>
    <row r="60" spans="2:8" ht="29.25" customHeight="1">
      <c r="B60" s="27" t="s">
        <v>552</v>
      </c>
      <c r="C60" s="71" t="s">
        <v>551</v>
      </c>
      <c r="D60" s="71" t="s">
        <v>103</v>
      </c>
      <c r="E60" s="71"/>
      <c r="F60" s="72">
        <f>F61</f>
        <v>5935</v>
      </c>
      <c r="G60" s="72"/>
      <c r="H60" s="99">
        <f t="shared" si="0"/>
        <v>5935</v>
      </c>
    </row>
    <row r="61" spans="2:8" ht="25.5" customHeight="1">
      <c r="B61" s="27" t="s">
        <v>145</v>
      </c>
      <c r="C61" s="71" t="s">
        <v>551</v>
      </c>
      <c r="D61" s="71" t="s">
        <v>103</v>
      </c>
      <c r="E61" s="71" t="s">
        <v>536</v>
      </c>
      <c r="F61" s="72">
        <v>5935</v>
      </c>
      <c r="G61" s="72"/>
      <c r="H61" s="99">
        <f t="shared" si="0"/>
        <v>5935</v>
      </c>
    </row>
    <row r="62" spans="2:8" ht="33.75" customHeight="1">
      <c r="B62" s="42" t="s">
        <v>696</v>
      </c>
      <c r="C62" s="71" t="s">
        <v>609</v>
      </c>
      <c r="D62" s="71" t="s">
        <v>103</v>
      </c>
      <c r="E62" s="71"/>
      <c r="F62" s="99">
        <f>F63+F64</f>
        <v>1259.4000000000001</v>
      </c>
      <c r="G62" s="72"/>
      <c r="H62" s="99">
        <f t="shared" si="0"/>
        <v>1259.4000000000001</v>
      </c>
    </row>
    <row r="63" spans="2:8" ht="32.25" customHeight="1">
      <c r="B63" s="20" t="s">
        <v>611</v>
      </c>
      <c r="C63" s="71" t="s">
        <v>608</v>
      </c>
      <c r="D63" s="71" t="s">
        <v>103</v>
      </c>
      <c r="E63" s="71" t="s">
        <v>191</v>
      </c>
      <c r="F63" s="72">
        <v>1258.4000000000001</v>
      </c>
      <c r="G63" s="72"/>
      <c r="H63" s="99">
        <f t="shared" si="0"/>
        <v>1258.4000000000001</v>
      </c>
    </row>
    <row r="64" spans="2:8" ht="32.25" customHeight="1">
      <c r="B64" s="20" t="s">
        <v>612</v>
      </c>
      <c r="C64" s="71" t="s">
        <v>610</v>
      </c>
      <c r="D64" s="71" t="s">
        <v>103</v>
      </c>
      <c r="E64" s="71" t="s">
        <v>191</v>
      </c>
      <c r="F64" s="72">
        <v>1</v>
      </c>
      <c r="G64" s="72"/>
      <c r="H64" s="99">
        <f t="shared" si="0"/>
        <v>1</v>
      </c>
    </row>
    <row r="65" spans="2:8" ht="45.75" hidden="1" customHeight="1">
      <c r="B65" s="18" t="s">
        <v>690</v>
      </c>
      <c r="C65" s="69" t="s">
        <v>709</v>
      </c>
      <c r="D65" s="69"/>
      <c r="E65" s="71"/>
      <c r="F65" s="99">
        <f>SUM(F66)</f>
        <v>100</v>
      </c>
      <c r="G65" s="72"/>
      <c r="H65" s="99">
        <f t="shared" si="0"/>
        <v>100</v>
      </c>
    </row>
    <row r="66" spans="2:8" ht="32.25" hidden="1" customHeight="1">
      <c r="B66" s="49" t="s">
        <v>519</v>
      </c>
      <c r="C66" s="71" t="s">
        <v>515</v>
      </c>
      <c r="D66" s="71" t="s">
        <v>308</v>
      </c>
      <c r="E66" s="71"/>
      <c r="F66" s="72">
        <f>SUM(F67)</f>
        <v>100</v>
      </c>
      <c r="G66" s="72"/>
      <c r="H66" s="99">
        <f t="shared" si="0"/>
        <v>100</v>
      </c>
    </row>
    <row r="67" spans="2:8" ht="27.75" hidden="1" customHeight="1">
      <c r="B67" s="27" t="s">
        <v>192</v>
      </c>
      <c r="C67" s="71" t="s">
        <v>515</v>
      </c>
      <c r="D67" s="71" t="s">
        <v>308</v>
      </c>
      <c r="E67" s="71" t="s">
        <v>191</v>
      </c>
      <c r="F67" s="72">
        <v>100</v>
      </c>
      <c r="G67" s="72"/>
      <c r="H67" s="99">
        <f t="shared" si="0"/>
        <v>100</v>
      </c>
    </row>
    <row r="68" spans="2:8" ht="39" hidden="1" customHeight="1">
      <c r="B68" s="48" t="s">
        <v>700</v>
      </c>
      <c r="C68" s="69" t="s">
        <v>245</v>
      </c>
      <c r="D68" s="69"/>
      <c r="E68" s="69"/>
      <c r="F68" s="99">
        <f>SUM(F69)</f>
        <v>590</v>
      </c>
      <c r="G68" s="99"/>
      <c r="H68" s="99">
        <f t="shared" si="0"/>
        <v>590</v>
      </c>
    </row>
    <row r="69" spans="2:8" ht="32.25" hidden="1" customHeight="1">
      <c r="B69" s="47" t="s">
        <v>375</v>
      </c>
      <c r="C69" s="71" t="s">
        <v>388</v>
      </c>
      <c r="D69" s="69"/>
      <c r="E69" s="69"/>
      <c r="F69" s="72">
        <f>SUM(F70)</f>
        <v>590</v>
      </c>
      <c r="G69" s="99"/>
      <c r="H69" s="99">
        <f t="shared" si="0"/>
        <v>590</v>
      </c>
    </row>
    <row r="70" spans="2:8" ht="42" hidden="1" customHeight="1">
      <c r="B70" s="50" t="s">
        <v>704</v>
      </c>
      <c r="C70" s="71" t="s">
        <v>389</v>
      </c>
      <c r="D70" s="71"/>
      <c r="E70" s="71"/>
      <c r="F70" s="72">
        <f>SUM(F71)</f>
        <v>590</v>
      </c>
      <c r="G70" s="72"/>
      <c r="H70" s="99">
        <f t="shared" si="0"/>
        <v>590</v>
      </c>
    </row>
    <row r="71" spans="2:8" ht="43.5" hidden="1" customHeight="1">
      <c r="B71" s="27" t="s">
        <v>192</v>
      </c>
      <c r="C71" s="71" t="s">
        <v>389</v>
      </c>
      <c r="D71" s="71" t="s">
        <v>54</v>
      </c>
      <c r="E71" s="71" t="s">
        <v>191</v>
      </c>
      <c r="F71" s="72">
        <v>590</v>
      </c>
      <c r="G71" s="72"/>
      <c r="H71" s="99">
        <f t="shared" si="0"/>
        <v>590</v>
      </c>
    </row>
    <row r="72" spans="2:8" ht="42.75" hidden="1" customHeight="1">
      <c r="B72" s="48" t="s">
        <v>692</v>
      </c>
      <c r="C72" s="69" t="s">
        <v>246</v>
      </c>
      <c r="D72" s="69"/>
      <c r="E72" s="69"/>
      <c r="F72" s="99">
        <f>SUM(F73)</f>
        <v>35</v>
      </c>
      <c r="G72" s="99"/>
      <c r="H72" s="99">
        <f t="shared" si="0"/>
        <v>35</v>
      </c>
    </row>
    <row r="73" spans="2:8" ht="38.25" hidden="1" customHeight="1">
      <c r="B73" s="47" t="s">
        <v>374</v>
      </c>
      <c r="C73" s="71" t="s">
        <v>390</v>
      </c>
      <c r="D73" s="69"/>
      <c r="E73" s="69"/>
      <c r="F73" s="72">
        <f>SUM(F74)</f>
        <v>35</v>
      </c>
      <c r="G73" s="99"/>
      <c r="H73" s="99">
        <f t="shared" si="0"/>
        <v>35</v>
      </c>
    </row>
    <row r="74" spans="2:8" ht="42.75" hidden="1" customHeight="1">
      <c r="B74" s="50" t="s">
        <v>705</v>
      </c>
      <c r="C74" s="71" t="s">
        <v>391</v>
      </c>
      <c r="D74" s="71"/>
      <c r="E74" s="71"/>
      <c r="F74" s="72">
        <f>SUM(F75)</f>
        <v>35</v>
      </c>
      <c r="G74" s="72"/>
      <c r="H74" s="99">
        <f t="shared" si="0"/>
        <v>35</v>
      </c>
    </row>
    <row r="75" spans="2:8" ht="32.25" hidden="1" customHeight="1">
      <c r="B75" s="27" t="s">
        <v>192</v>
      </c>
      <c r="C75" s="71" t="s">
        <v>391</v>
      </c>
      <c r="D75" s="71" t="s">
        <v>54</v>
      </c>
      <c r="E75" s="71" t="s">
        <v>544</v>
      </c>
      <c r="F75" s="72">
        <v>35</v>
      </c>
      <c r="G75" s="72"/>
      <c r="H75" s="99">
        <f t="shared" si="0"/>
        <v>35</v>
      </c>
    </row>
    <row r="76" spans="2:8" ht="48" hidden="1" customHeight="1">
      <c r="B76" s="48" t="s">
        <v>706</v>
      </c>
      <c r="C76" s="69" t="s">
        <v>371</v>
      </c>
      <c r="D76" s="69"/>
      <c r="E76" s="69"/>
      <c r="F76" s="99">
        <f>SUM(F77)</f>
        <v>50</v>
      </c>
      <c r="G76" s="99"/>
      <c r="H76" s="99">
        <f t="shared" ref="H76:H139" si="1">F76+G76</f>
        <v>50</v>
      </c>
    </row>
    <row r="77" spans="2:8" ht="42" hidden="1" customHeight="1">
      <c r="B77" s="47" t="s">
        <v>376</v>
      </c>
      <c r="C77" s="71" t="s">
        <v>448</v>
      </c>
      <c r="D77" s="69"/>
      <c r="E77" s="69"/>
      <c r="F77" s="72">
        <f>SUM(F78)</f>
        <v>50</v>
      </c>
      <c r="G77" s="99"/>
      <c r="H77" s="99">
        <f t="shared" si="1"/>
        <v>50</v>
      </c>
    </row>
    <row r="78" spans="2:8" ht="50.25" hidden="1" customHeight="1">
      <c r="B78" s="50" t="s">
        <v>701</v>
      </c>
      <c r="C78" s="71" t="s">
        <v>443</v>
      </c>
      <c r="D78" s="71"/>
      <c r="E78" s="71"/>
      <c r="F78" s="72">
        <f>SUM(F79)</f>
        <v>50</v>
      </c>
      <c r="G78" s="72"/>
      <c r="H78" s="99">
        <f t="shared" si="1"/>
        <v>50</v>
      </c>
    </row>
    <row r="79" spans="2:8" ht="36" hidden="1" customHeight="1">
      <c r="B79" s="27" t="s">
        <v>192</v>
      </c>
      <c r="C79" s="71" t="s">
        <v>443</v>
      </c>
      <c r="D79" s="71" t="s">
        <v>54</v>
      </c>
      <c r="E79" s="71" t="s">
        <v>544</v>
      </c>
      <c r="F79" s="72">
        <v>50</v>
      </c>
      <c r="G79" s="72"/>
      <c r="H79" s="99">
        <f t="shared" si="1"/>
        <v>50</v>
      </c>
    </row>
    <row r="80" spans="2:8" ht="38.25" hidden="1" customHeight="1">
      <c r="B80" s="48" t="s">
        <v>702</v>
      </c>
      <c r="C80" s="69" t="s">
        <v>248</v>
      </c>
      <c r="D80" s="69"/>
      <c r="E80" s="69"/>
      <c r="F80" s="99">
        <f>SUM(F81)</f>
        <v>50</v>
      </c>
      <c r="G80" s="99"/>
      <c r="H80" s="99">
        <f t="shared" si="1"/>
        <v>50</v>
      </c>
    </row>
    <row r="81" spans="2:8" ht="52.5" hidden="1" customHeight="1">
      <c r="B81" s="47" t="s">
        <v>377</v>
      </c>
      <c r="C81" s="71" t="s">
        <v>392</v>
      </c>
      <c r="D81" s="69"/>
      <c r="E81" s="69"/>
      <c r="F81" s="72">
        <f>SUM(F82)</f>
        <v>50</v>
      </c>
      <c r="G81" s="99"/>
      <c r="H81" s="99">
        <f t="shared" si="1"/>
        <v>50</v>
      </c>
    </row>
    <row r="82" spans="2:8" ht="42" hidden="1" customHeight="1">
      <c r="B82" s="50" t="s">
        <v>703</v>
      </c>
      <c r="C82" s="71" t="s">
        <v>393</v>
      </c>
      <c r="D82" s="71"/>
      <c r="E82" s="71"/>
      <c r="F82" s="72">
        <f>SUM(F83)</f>
        <v>50</v>
      </c>
      <c r="G82" s="72"/>
      <c r="H82" s="99">
        <f t="shared" si="1"/>
        <v>50</v>
      </c>
    </row>
    <row r="83" spans="2:8" ht="36.75" hidden="1" customHeight="1">
      <c r="B83" s="27" t="s">
        <v>192</v>
      </c>
      <c r="C83" s="71" t="s">
        <v>393</v>
      </c>
      <c r="D83" s="71" t="s">
        <v>54</v>
      </c>
      <c r="E83" s="71" t="s">
        <v>544</v>
      </c>
      <c r="F83" s="72">
        <v>50</v>
      </c>
      <c r="G83" s="72"/>
      <c r="H83" s="99">
        <f t="shared" si="1"/>
        <v>50</v>
      </c>
    </row>
    <row r="84" spans="2:8" ht="47.25" hidden="1" customHeight="1">
      <c r="B84" s="45" t="s">
        <v>672</v>
      </c>
      <c r="C84" s="69" t="s">
        <v>261</v>
      </c>
      <c r="D84" s="69"/>
      <c r="E84" s="71"/>
      <c r="F84" s="99">
        <f>SUM(F86)</f>
        <v>6352</v>
      </c>
      <c r="G84" s="72"/>
      <c r="H84" s="99">
        <f t="shared" si="1"/>
        <v>6352</v>
      </c>
    </row>
    <row r="85" spans="2:8" ht="39" hidden="1" customHeight="1">
      <c r="B85" s="47" t="s">
        <v>379</v>
      </c>
      <c r="C85" s="71" t="s">
        <v>386</v>
      </c>
      <c r="D85" s="71"/>
      <c r="E85" s="71"/>
      <c r="F85" s="72">
        <f>SUM(F86)</f>
        <v>6352</v>
      </c>
      <c r="G85" s="72"/>
      <c r="H85" s="99">
        <f t="shared" si="1"/>
        <v>6352</v>
      </c>
    </row>
    <row r="86" spans="2:8" ht="35.25" hidden="1" customHeight="1">
      <c r="B86" s="49" t="s">
        <v>179</v>
      </c>
      <c r="C86" s="71" t="s">
        <v>387</v>
      </c>
      <c r="D86" s="71"/>
      <c r="E86" s="71"/>
      <c r="F86" s="72">
        <f>SUM(F87)</f>
        <v>6352</v>
      </c>
      <c r="G86" s="72"/>
      <c r="H86" s="99">
        <f t="shared" si="1"/>
        <v>6352</v>
      </c>
    </row>
    <row r="87" spans="2:8" ht="38.25" hidden="1" customHeight="1">
      <c r="B87" s="34" t="s">
        <v>158</v>
      </c>
      <c r="C87" s="71" t="s">
        <v>387</v>
      </c>
      <c r="D87" s="71" t="s">
        <v>159</v>
      </c>
      <c r="E87" s="71"/>
      <c r="F87" s="72">
        <f>SUM(F88)</f>
        <v>6352</v>
      </c>
      <c r="G87" s="72"/>
      <c r="H87" s="99">
        <f t="shared" si="1"/>
        <v>6352</v>
      </c>
    </row>
    <row r="88" spans="2:8" ht="37.5" hidden="1" customHeight="1">
      <c r="B88" s="34" t="s">
        <v>150</v>
      </c>
      <c r="C88" s="71" t="s">
        <v>387</v>
      </c>
      <c r="D88" s="71" t="s">
        <v>193</v>
      </c>
      <c r="E88" s="71"/>
      <c r="F88" s="72">
        <f>SUM(F89:F90)</f>
        <v>6352</v>
      </c>
      <c r="G88" s="72"/>
      <c r="H88" s="99">
        <f t="shared" si="1"/>
        <v>6352</v>
      </c>
    </row>
    <row r="89" spans="2:8" ht="24" hidden="1" customHeight="1">
      <c r="B89" s="20" t="s">
        <v>146</v>
      </c>
      <c r="C89" s="71" t="s">
        <v>387</v>
      </c>
      <c r="D89" s="71" t="s">
        <v>193</v>
      </c>
      <c r="E89" s="71" t="s">
        <v>143</v>
      </c>
      <c r="F89" s="72">
        <v>5010</v>
      </c>
      <c r="G89" s="72"/>
      <c r="H89" s="99">
        <f t="shared" si="1"/>
        <v>5010</v>
      </c>
    </row>
    <row r="90" spans="2:8" ht="32.25" hidden="1" customHeight="1">
      <c r="B90" s="20" t="s">
        <v>192</v>
      </c>
      <c r="C90" s="71" t="s">
        <v>387</v>
      </c>
      <c r="D90" s="76" t="s">
        <v>193</v>
      </c>
      <c r="E90" s="76" t="s">
        <v>191</v>
      </c>
      <c r="F90" s="103">
        <v>1342</v>
      </c>
      <c r="G90" s="103"/>
      <c r="H90" s="99">
        <f t="shared" si="1"/>
        <v>1342</v>
      </c>
    </row>
    <row r="91" spans="2:8" ht="40.5" customHeight="1">
      <c r="B91" s="45" t="s">
        <v>675</v>
      </c>
      <c r="C91" s="69" t="s">
        <v>265</v>
      </c>
      <c r="D91" s="69"/>
      <c r="E91" s="71"/>
      <c r="F91" s="99">
        <f>F92+F98+F107+F114+F121+F125</f>
        <v>539553.89999999991</v>
      </c>
      <c r="G91" s="99">
        <f>G92+G98+G107+G114+G121+G125</f>
        <v>26169.200000000004</v>
      </c>
      <c r="H91" s="99">
        <f t="shared" si="1"/>
        <v>565723.09999999986</v>
      </c>
    </row>
    <row r="92" spans="2:8" ht="30" customHeight="1">
      <c r="B92" s="18" t="s">
        <v>14</v>
      </c>
      <c r="C92" s="69" t="s">
        <v>266</v>
      </c>
      <c r="D92" s="69"/>
      <c r="E92" s="69"/>
      <c r="F92" s="99">
        <f>F93</f>
        <v>169932</v>
      </c>
      <c r="G92" s="99">
        <f>G93</f>
        <v>9338.6</v>
      </c>
      <c r="H92" s="99">
        <f t="shared" si="1"/>
        <v>179270.6</v>
      </c>
    </row>
    <row r="93" spans="2:8" ht="31.5" customHeight="1">
      <c r="B93" s="49" t="s">
        <v>384</v>
      </c>
      <c r="C93" s="69" t="s">
        <v>407</v>
      </c>
      <c r="D93" s="69"/>
      <c r="E93" s="69"/>
      <c r="F93" s="99">
        <f>F94+F96</f>
        <v>169932</v>
      </c>
      <c r="G93" s="99">
        <f>G94+G96</f>
        <v>9338.6</v>
      </c>
      <c r="H93" s="99">
        <f t="shared" si="1"/>
        <v>179270.6</v>
      </c>
    </row>
    <row r="94" spans="2:8" ht="67.5" customHeight="1">
      <c r="B94" s="49" t="s">
        <v>274</v>
      </c>
      <c r="C94" s="71" t="s">
        <v>408</v>
      </c>
      <c r="D94" s="71" t="s">
        <v>335</v>
      </c>
      <c r="E94" s="69"/>
      <c r="F94" s="72">
        <f>F95</f>
        <v>91621</v>
      </c>
      <c r="G94" s="72">
        <f>G95</f>
        <v>9338.6</v>
      </c>
      <c r="H94" s="99">
        <f t="shared" si="1"/>
        <v>100959.6</v>
      </c>
    </row>
    <row r="95" spans="2:8" ht="26.25" customHeight="1">
      <c r="B95" s="20" t="s">
        <v>527</v>
      </c>
      <c r="C95" s="71" t="s">
        <v>408</v>
      </c>
      <c r="D95" s="71" t="s">
        <v>335</v>
      </c>
      <c r="E95" s="71" t="s">
        <v>536</v>
      </c>
      <c r="F95" s="72">
        <v>91621</v>
      </c>
      <c r="G95" s="72">
        <v>9338.6</v>
      </c>
      <c r="H95" s="99">
        <f t="shared" si="1"/>
        <v>100959.6</v>
      </c>
    </row>
    <row r="96" spans="2:8" ht="38.25" customHeight="1">
      <c r="B96" s="49" t="s">
        <v>338</v>
      </c>
      <c r="C96" s="71" t="s">
        <v>516</v>
      </c>
      <c r="D96" s="71"/>
      <c r="E96" s="71"/>
      <c r="F96" s="72">
        <f>F97</f>
        <v>78311</v>
      </c>
      <c r="G96" s="72"/>
      <c r="H96" s="99">
        <f t="shared" si="1"/>
        <v>78311</v>
      </c>
    </row>
    <row r="97" spans="2:8" ht="18.75" customHeight="1">
      <c r="B97" s="20" t="s">
        <v>527</v>
      </c>
      <c r="C97" s="71" t="s">
        <v>453</v>
      </c>
      <c r="D97" s="71" t="s">
        <v>335</v>
      </c>
      <c r="E97" s="71" t="s">
        <v>536</v>
      </c>
      <c r="F97" s="72">
        <v>78311</v>
      </c>
      <c r="G97" s="72"/>
      <c r="H97" s="99">
        <f t="shared" si="1"/>
        <v>78311</v>
      </c>
    </row>
    <row r="98" spans="2:8" ht="20.25" customHeight="1">
      <c r="B98" s="42" t="s">
        <v>201</v>
      </c>
      <c r="C98" s="69" t="s">
        <v>345</v>
      </c>
      <c r="D98" s="69"/>
      <c r="E98" s="69"/>
      <c r="F98" s="99">
        <f>F99</f>
        <v>310995.69999999995</v>
      </c>
      <c r="G98" s="99">
        <f>G99</f>
        <v>16830.600000000002</v>
      </c>
      <c r="H98" s="99">
        <f t="shared" si="1"/>
        <v>327826.29999999993</v>
      </c>
    </row>
    <row r="99" spans="2:8" ht="44.25" customHeight="1">
      <c r="B99" s="49" t="s">
        <v>385</v>
      </c>
      <c r="C99" s="71" t="s">
        <v>410</v>
      </c>
      <c r="D99" s="69"/>
      <c r="E99" s="69"/>
      <c r="F99" s="72">
        <f>SUM(F100,F102)</f>
        <v>310995.69999999995</v>
      </c>
      <c r="G99" s="72">
        <f>SUM(G100,G102)</f>
        <v>16830.600000000002</v>
      </c>
      <c r="H99" s="99">
        <f t="shared" si="1"/>
        <v>327826.29999999993</v>
      </c>
    </row>
    <row r="100" spans="2:8" ht="91.5" customHeight="1">
      <c r="B100" s="49" t="s">
        <v>275</v>
      </c>
      <c r="C100" s="71" t="s">
        <v>411</v>
      </c>
      <c r="D100" s="71" t="s">
        <v>336</v>
      </c>
      <c r="E100" s="69"/>
      <c r="F100" s="72">
        <f>SUM(F101:F101)</f>
        <v>161279</v>
      </c>
      <c r="G100" s="72">
        <f>SUM(G101:G101)</f>
        <v>16472.7</v>
      </c>
      <c r="H100" s="99">
        <f t="shared" si="1"/>
        <v>177751.7</v>
      </c>
    </row>
    <row r="101" spans="2:8" ht="23.25" customHeight="1">
      <c r="B101" s="20" t="s">
        <v>527</v>
      </c>
      <c r="C101" s="71" t="s">
        <v>411</v>
      </c>
      <c r="D101" s="71" t="s">
        <v>336</v>
      </c>
      <c r="E101" s="71" t="s">
        <v>536</v>
      </c>
      <c r="F101" s="72">
        <v>161279</v>
      </c>
      <c r="G101" s="99">
        <v>16472.7</v>
      </c>
      <c r="H101" s="99">
        <f t="shared" si="1"/>
        <v>177751.7</v>
      </c>
    </row>
    <row r="102" spans="2:8" ht="42" customHeight="1">
      <c r="B102" s="49" t="s">
        <v>276</v>
      </c>
      <c r="C102" s="71" t="s">
        <v>412</v>
      </c>
      <c r="D102" s="71" t="s">
        <v>336</v>
      </c>
      <c r="E102" s="71"/>
      <c r="F102" s="72">
        <f>SUM(F103)+F104+F105+F106</f>
        <v>149716.69999999998</v>
      </c>
      <c r="G102" s="72">
        <f>SUM(G103)+G104+G105+G106</f>
        <v>357.9</v>
      </c>
      <c r="H102" s="99">
        <f t="shared" si="1"/>
        <v>150074.59999999998</v>
      </c>
    </row>
    <row r="103" spans="2:8" ht="29.25" customHeight="1">
      <c r="B103" s="20" t="s">
        <v>527</v>
      </c>
      <c r="C103" s="71" t="s">
        <v>412</v>
      </c>
      <c r="D103" s="71" t="s">
        <v>336</v>
      </c>
      <c r="E103" s="71" t="s">
        <v>536</v>
      </c>
      <c r="F103" s="72">
        <v>108524</v>
      </c>
      <c r="G103" s="72">
        <v>200</v>
      </c>
      <c r="H103" s="99">
        <f t="shared" si="1"/>
        <v>108724</v>
      </c>
    </row>
    <row r="104" spans="2:8" ht="29.25" customHeight="1">
      <c r="B104" s="36" t="s">
        <v>735</v>
      </c>
      <c r="C104" s="71" t="s">
        <v>736</v>
      </c>
      <c r="D104" s="71"/>
      <c r="E104" s="71"/>
      <c r="F104" s="100">
        <v>17186.400000000001</v>
      </c>
      <c r="G104" s="72"/>
      <c r="H104" s="99">
        <f t="shared" si="1"/>
        <v>17186.400000000001</v>
      </c>
    </row>
    <row r="105" spans="2:8" ht="29.25" customHeight="1">
      <c r="B105" s="36" t="s">
        <v>737</v>
      </c>
      <c r="C105" s="71" t="s">
        <v>738</v>
      </c>
      <c r="D105" s="71"/>
      <c r="E105" s="71"/>
      <c r="F105" s="100">
        <v>17156.3</v>
      </c>
      <c r="G105" s="72">
        <v>157.9</v>
      </c>
      <c r="H105" s="99">
        <f t="shared" si="1"/>
        <v>17314.2</v>
      </c>
    </row>
    <row r="106" spans="2:8" ht="29.25" customHeight="1">
      <c r="B106" s="36" t="s">
        <v>739</v>
      </c>
      <c r="C106" s="71" t="s">
        <v>740</v>
      </c>
      <c r="D106" s="71"/>
      <c r="E106" s="71"/>
      <c r="F106" s="100">
        <v>6850</v>
      </c>
      <c r="G106" s="72"/>
      <c r="H106" s="99">
        <f t="shared" si="1"/>
        <v>6850</v>
      </c>
    </row>
    <row r="107" spans="2:8" ht="29.25" customHeight="1">
      <c r="B107" s="25" t="s">
        <v>202</v>
      </c>
      <c r="C107" s="69" t="s">
        <v>346</v>
      </c>
      <c r="D107" s="69"/>
      <c r="E107" s="69"/>
      <c r="F107" s="99">
        <f>SUM(F108)</f>
        <v>43608</v>
      </c>
      <c r="G107" s="99"/>
      <c r="H107" s="99">
        <f t="shared" si="1"/>
        <v>43608</v>
      </c>
    </row>
    <row r="108" spans="2:8" ht="30" customHeight="1">
      <c r="B108" s="20" t="s">
        <v>373</v>
      </c>
      <c r="C108" s="71" t="s">
        <v>413</v>
      </c>
      <c r="D108" s="71"/>
      <c r="E108" s="71"/>
      <c r="F108" s="72">
        <f>F109+F111</f>
        <v>43608</v>
      </c>
      <c r="G108" s="72"/>
      <c r="H108" s="99">
        <f t="shared" si="1"/>
        <v>43608</v>
      </c>
    </row>
    <row r="109" spans="2:8" ht="32.25" customHeight="1">
      <c r="B109" s="49" t="s">
        <v>539</v>
      </c>
      <c r="C109" s="71" t="s">
        <v>414</v>
      </c>
      <c r="D109" s="71" t="s">
        <v>465</v>
      </c>
      <c r="E109" s="71"/>
      <c r="F109" s="72">
        <f>F110</f>
        <v>20971</v>
      </c>
      <c r="G109" s="72"/>
      <c r="H109" s="99">
        <f t="shared" si="1"/>
        <v>20971</v>
      </c>
    </row>
    <row r="110" spans="2:8" ht="25.5" customHeight="1">
      <c r="B110" s="20" t="s">
        <v>527</v>
      </c>
      <c r="C110" s="71" t="s">
        <v>414</v>
      </c>
      <c r="D110" s="71" t="s">
        <v>465</v>
      </c>
      <c r="E110" s="71" t="s">
        <v>536</v>
      </c>
      <c r="F110" s="72">
        <v>20971</v>
      </c>
      <c r="G110" s="72"/>
      <c r="H110" s="99">
        <f t="shared" si="1"/>
        <v>20971</v>
      </c>
    </row>
    <row r="111" spans="2:8" ht="33" customHeight="1">
      <c r="B111" s="49" t="s">
        <v>538</v>
      </c>
      <c r="C111" s="71" t="s">
        <v>414</v>
      </c>
      <c r="D111" s="71" t="s">
        <v>465</v>
      </c>
      <c r="E111" s="71"/>
      <c r="F111" s="72">
        <f>F112+F113</f>
        <v>22637</v>
      </c>
      <c r="G111" s="72"/>
      <c r="H111" s="99">
        <f t="shared" si="1"/>
        <v>22637</v>
      </c>
    </row>
    <row r="112" spans="2:8" ht="22.5" customHeight="1">
      <c r="B112" s="20" t="s">
        <v>527</v>
      </c>
      <c r="C112" s="71" t="s">
        <v>537</v>
      </c>
      <c r="D112" s="71" t="s">
        <v>465</v>
      </c>
      <c r="E112" s="71" t="s">
        <v>536</v>
      </c>
      <c r="F112" s="72">
        <v>20845</v>
      </c>
      <c r="G112" s="72"/>
      <c r="H112" s="99">
        <f t="shared" si="1"/>
        <v>20845</v>
      </c>
    </row>
    <row r="113" spans="2:8" ht="27.75" customHeight="1">
      <c r="B113" s="27" t="s">
        <v>713</v>
      </c>
      <c r="C113" s="82" t="s">
        <v>640</v>
      </c>
      <c r="D113" s="71" t="s">
        <v>465</v>
      </c>
      <c r="E113" s="71" t="s">
        <v>536</v>
      </c>
      <c r="F113" s="72">
        <v>1792</v>
      </c>
      <c r="G113" s="72"/>
      <c r="H113" s="99">
        <f t="shared" si="1"/>
        <v>1792</v>
      </c>
    </row>
    <row r="114" spans="2:8" ht="38.25" hidden="1">
      <c r="B114" s="25" t="s">
        <v>676</v>
      </c>
      <c r="C114" s="69" t="s">
        <v>348</v>
      </c>
      <c r="D114" s="69"/>
      <c r="E114" s="69"/>
      <c r="F114" s="99">
        <f>SUM(F116)</f>
        <v>9942</v>
      </c>
      <c r="G114" s="99"/>
      <c r="H114" s="99">
        <f t="shared" si="1"/>
        <v>9942</v>
      </c>
    </row>
    <row r="115" spans="2:8" ht="33" hidden="1" customHeight="1">
      <c r="B115" s="20" t="s">
        <v>417</v>
      </c>
      <c r="C115" s="71" t="s">
        <v>447</v>
      </c>
      <c r="D115" s="71"/>
      <c r="E115" s="71"/>
      <c r="F115" s="72">
        <f>SUM(F116)</f>
        <v>9942</v>
      </c>
      <c r="G115" s="72"/>
      <c r="H115" s="99">
        <f t="shared" si="1"/>
        <v>9942</v>
      </c>
    </row>
    <row r="116" spans="2:8" ht="47.25" hidden="1" customHeight="1">
      <c r="B116" s="20" t="s">
        <v>517</v>
      </c>
      <c r="C116" s="71" t="s">
        <v>418</v>
      </c>
      <c r="D116" s="71"/>
      <c r="E116" s="71"/>
      <c r="F116" s="72">
        <f>SUM(F119:F120)</f>
        <v>9942</v>
      </c>
      <c r="G116" s="72"/>
      <c r="H116" s="99">
        <f t="shared" si="1"/>
        <v>9942</v>
      </c>
    </row>
    <row r="117" spans="2:8" ht="23.25" hidden="1" customHeight="1">
      <c r="B117" s="34" t="s">
        <v>163</v>
      </c>
      <c r="C117" s="71" t="s">
        <v>349</v>
      </c>
      <c r="D117" s="71" t="s">
        <v>162</v>
      </c>
      <c r="E117" s="71"/>
      <c r="F117" s="72">
        <f>SUM(F118)</f>
        <v>9942</v>
      </c>
      <c r="G117" s="72"/>
      <c r="H117" s="99">
        <f t="shared" si="1"/>
        <v>9942</v>
      </c>
    </row>
    <row r="118" spans="2:8" ht="24" hidden="1" customHeight="1">
      <c r="B118" s="20" t="s">
        <v>77</v>
      </c>
      <c r="C118" s="71" t="s">
        <v>349</v>
      </c>
      <c r="D118" s="71" t="s">
        <v>53</v>
      </c>
      <c r="E118" s="71"/>
      <c r="F118" s="72">
        <f>SUM(F119:F120)</f>
        <v>9942</v>
      </c>
      <c r="G118" s="72"/>
      <c r="H118" s="99">
        <f t="shared" si="1"/>
        <v>9942</v>
      </c>
    </row>
    <row r="119" spans="2:8" ht="20.25" hidden="1" customHeight="1">
      <c r="B119" s="49" t="s">
        <v>146</v>
      </c>
      <c r="C119" s="71" t="s">
        <v>349</v>
      </c>
      <c r="D119" s="71" t="s">
        <v>53</v>
      </c>
      <c r="E119" s="71" t="s">
        <v>143</v>
      </c>
      <c r="F119" s="72">
        <v>7906</v>
      </c>
      <c r="G119" s="72"/>
      <c r="H119" s="99">
        <f t="shared" si="1"/>
        <v>7906</v>
      </c>
    </row>
    <row r="120" spans="2:8" ht="30" hidden="1" customHeight="1">
      <c r="B120" s="20" t="s">
        <v>192</v>
      </c>
      <c r="C120" s="71" t="s">
        <v>349</v>
      </c>
      <c r="D120" s="71" t="s">
        <v>53</v>
      </c>
      <c r="E120" s="71" t="s">
        <v>191</v>
      </c>
      <c r="F120" s="72">
        <v>2036</v>
      </c>
      <c r="G120" s="72"/>
      <c r="H120" s="99">
        <f t="shared" si="1"/>
        <v>2036</v>
      </c>
    </row>
    <row r="121" spans="2:8" ht="20.25" hidden="1" customHeight="1">
      <c r="B121" s="166" t="s">
        <v>12</v>
      </c>
      <c r="C121" s="69" t="s">
        <v>359</v>
      </c>
      <c r="D121" s="69" t="s">
        <v>98</v>
      </c>
      <c r="E121" s="69"/>
      <c r="F121" s="99">
        <f>SUM(F123)</f>
        <v>1876.2</v>
      </c>
      <c r="G121" s="99"/>
      <c r="H121" s="99">
        <f t="shared" si="1"/>
        <v>1876.2</v>
      </c>
    </row>
    <row r="122" spans="2:8" ht="30.75" hidden="1" customHeight="1">
      <c r="B122" s="36" t="s">
        <v>426</v>
      </c>
      <c r="C122" s="71" t="s">
        <v>427</v>
      </c>
      <c r="D122" s="71" t="s">
        <v>98</v>
      </c>
      <c r="E122" s="71"/>
      <c r="F122" s="72">
        <f>F123</f>
        <v>1876.2</v>
      </c>
      <c r="G122" s="72"/>
      <c r="H122" s="99">
        <f t="shared" si="1"/>
        <v>1876.2</v>
      </c>
    </row>
    <row r="123" spans="2:8" ht="66" hidden="1" customHeight="1">
      <c r="B123" s="20" t="s">
        <v>3</v>
      </c>
      <c r="C123" s="71" t="s">
        <v>428</v>
      </c>
      <c r="D123" s="71" t="s">
        <v>98</v>
      </c>
      <c r="E123" s="71"/>
      <c r="F123" s="72">
        <f>SUM(F124)</f>
        <v>1876.2</v>
      </c>
      <c r="G123" s="72"/>
      <c r="H123" s="99">
        <f t="shared" si="1"/>
        <v>1876.2</v>
      </c>
    </row>
    <row r="124" spans="2:8" ht="33.75" hidden="1" customHeight="1">
      <c r="B124" s="20" t="s">
        <v>192</v>
      </c>
      <c r="C124" s="71" t="s">
        <v>428</v>
      </c>
      <c r="D124" s="71" t="s">
        <v>98</v>
      </c>
      <c r="E124" s="71" t="s">
        <v>191</v>
      </c>
      <c r="F124" s="72">
        <v>1876.2</v>
      </c>
      <c r="G124" s="72"/>
      <c r="H124" s="99">
        <f t="shared" si="1"/>
        <v>1876.2</v>
      </c>
    </row>
    <row r="125" spans="2:8" ht="23.25" hidden="1" customHeight="1">
      <c r="B125" s="166" t="s">
        <v>39</v>
      </c>
      <c r="C125" s="69" t="s">
        <v>360</v>
      </c>
      <c r="D125" s="69" t="s">
        <v>93</v>
      </c>
      <c r="E125" s="69"/>
      <c r="F125" s="99">
        <f>SUM(F127)</f>
        <v>3200</v>
      </c>
      <c r="G125" s="99"/>
      <c r="H125" s="99">
        <f t="shared" si="1"/>
        <v>3200</v>
      </c>
    </row>
    <row r="126" spans="2:8" ht="31.5" hidden="1" customHeight="1">
      <c r="B126" s="36" t="s">
        <v>426</v>
      </c>
      <c r="C126" s="71" t="s">
        <v>429</v>
      </c>
      <c r="D126" s="71" t="s">
        <v>93</v>
      </c>
      <c r="E126" s="71"/>
      <c r="F126" s="72">
        <f>SUM(F127)</f>
        <v>3200</v>
      </c>
      <c r="G126" s="72"/>
      <c r="H126" s="99">
        <f t="shared" si="1"/>
        <v>3200</v>
      </c>
    </row>
    <row r="127" spans="2:8" ht="60.75" hidden="1" customHeight="1">
      <c r="B127" s="65" t="s">
        <v>279</v>
      </c>
      <c r="C127" s="71" t="s">
        <v>430</v>
      </c>
      <c r="D127" s="71" t="s">
        <v>93</v>
      </c>
      <c r="E127" s="69"/>
      <c r="F127" s="72">
        <f>SUM(F128)</f>
        <v>3200</v>
      </c>
      <c r="G127" s="99"/>
      <c r="H127" s="99">
        <f t="shared" si="1"/>
        <v>3200</v>
      </c>
    </row>
    <row r="128" spans="2:8" ht="34.5" hidden="1" customHeight="1">
      <c r="B128" s="20" t="s">
        <v>284</v>
      </c>
      <c r="C128" s="71" t="s">
        <v>430</v>
      </c>
      <c r="D128" s="71" t="s">
        <v>93</v>
      </c>
      <c r="E128" s="71" t="s">
        <v>147</v>
      </c>
      <c r="F128" s="72">
        <v>3200</v>
      </c>
      <c r="G128" s="72"/>
      <c r="H128" s="99">
        <f t="shared" si="1"/>
        <v>3200</v>
      </c>
    </row>
    <row r="129" spans="2:8" ht="39" customHeight="1">
      <c r="B129" s="166" t="s">
        <v>674</v>
      </c>
      <c r="C129" s="69" t="s">
        <v>361</v>
      </c>
      <c r="D129" s="68" t="s">
        <v>95</v>
      </c>
      <c r="E129" s="69"/>
      <c r="F129" s="99">
        <f>SUM(F130,F133)</f>
        <v>17428</v>
      </c>
      <c r="G129" s="99">
        <f>SUM(G130,G133)</f>
        <v>50</v>
      </c>
      <c r="H129" s="99">
        <f t="shared" si="1"/>
        <v>17478</v>
      </c>
    </row>
    <row r="130" spans="2:8" ht="36" customHeight="1">
      <c r="B130" s="36" t="s">
        <v>415</v>
      </c>
      <c r="C130" s="71" t="s">
        <v>425</v>
      </c>
      <c r="D130" s="70" t="s">
        <v>95</v>
      </c>
      <c r="E130" s="71"/>
      <c r="F130" s="99">
        <f>F131</f>
        <v>650</v>
      </c>
      <c r="G130" s="99">
        <f>G131</f>
        <v>50</v>
      </c>
      <c r="H130" s="99">
        <f t="shared" si="1"/>
        <v>700</v>
      </c>
    </row>
    <row r="131" spans="2:8" ht="22.5" customHeight="1">
      <c r="B131" s="20" t="s">
        <v>11</v>
      </c>
      <c r="C131" s="71" t="s">
        <v>416</v>
      </c>
      <c r="D131" s="70" t="s">
        <v>95</v>
      </c>
      <c r="E131" s="71"/>
      <c r="F131" s="72">
        <f>F132</f>
        <v>650</v>
      </c>
      <c r="G131" s="72">
        <f>G132</f>
        <v>50</v>
      </c>
      <c r="H131" s="99">
        <f t="shared" si="1"/>
        <v>700</v>
      </c>
    </row>
    <row r="132" spans="2:8" ht="31.5" customHeight="1">
      <c r="B132" s="27" t="s">
        <v>192</v>
      </c>
      <c r="C132" s="71" t="s">
        <v>416</v>
      </c>
      <c r="D132" s="70" t="s">
        <v>95</v>
      </c>
      <c r="E132" s="71" t="s">
        <v>191</v>
      </c>
      <c r="F132" s="72">
        <v>650</v>
      </c>
      <c r="G132" s="72">
        <v>50</v>
      </c>
      <c r="H132" s="99">
        <f t="shared" si="1"/>
        <v>700</v>
      </c>
    </row>
    <row r="133" spans="2:8" ht="33.75" customHeight="1">
      <c r="B133" s="34" t="s">
        <v>424</v>
      </c>
      <c r="C133" s="71" t="s">
        <v>454</v>
      </c>
      <c r="D133" s="70" t="s">
        <v>329</v>
      </c>
      <c r="E133" s="71"/>
      <c r="F133" s="72">
        <f>SUM(F134,F136,F138)</f>
        <v>16778</v>
      </c>
      <c r="G133" s="72"/>
      <c r="H133" s="99">
        <f t="shared" si="1"/>
        <v>16778</v>
      </c>
    </row>
    <row r="134" spans="2:8" ht="17.25" customHeight="1">
      <c r="B134" s="66" t="s">
        <v>466</v>
      </c>
      <c r="C134" s="71" t="s">
        <v>455</v>
      </c>
      <c r="D134" s="71" t="s">
        <v>329</v>
      </c>
      <c r="E134" s="71"/>
      <c r="F134" s="72">
        <f>F135</f>
        <v>2200</v>
      </c>
      <c r="G134" s="72"/>
      <c r="H134" s="99">
        <f t="shared" si="1"/>
        <v>2200</v>
      </c>
    </row>
    <row r="135" spans="2:8" ht="29.25" customHeight="1">
      <c r="B135" s="27" t="s">
        <v>192</v>
      </c>
      <c r="C135" s="71" t="s">
        <v>455</v>
      </c>
      <c r="D135" s="71" t="s">
        <v>329</v>
      </c>
      <c r="E135" s="71" t="s">
        <v>191</v>
      </c>
      <c r="F135" s="72">
        <v>2200</v>
      </c>
      <c r="G135" s="72"/>
      <c r="H135" s="99">
        <f t="shared" si="1"/>
        <v>2200</v>
      </c>
    </row>
    <row r="136" spans="2:8" ht="18.75" customHeight="1">
      <c r="B136" s="66" t="s">
        <v>463</v>
      </c>
      <c r="C136" s="71" t="s">
        <v>456</v>
      </c>
      <c r="D136" s="71" t="s">
        <v>329</v>
      </c>
      <c r="E136" s="71"/>
      <c r="F136" s="72">
        <f>SUM(F137)</f>
        <v>1476</v>
      </c>
      <c r="G136" s="72"/>
      <c r="H136" s="99">
        <f t="shared" si="1"/>
        <v>1476</v>
      </c>
    </row>
    <row r="137" spans="2:8" ht="18.75" customHeight="1">
      <c r="B137" s="20" t="s">
        <v>462</v>
      </c>
      <c r="C137" s="71" t="s">
        <v>456</v>
      </c>
      <c r="D137" s="70" t="s">
        <v>329</v>
      </c>
      <c r="E137" s="71" t="s">
        <v>460</v>
      </c>
      <c r="F137" s="72">
        <v>1476</v>
      </c>
      <c r="G137" s="72"/>
      <c r="H137" s="99">
        <f t="shared" si="1"/>
        <v>1476</v>
      </c>
    </row>
    <row r="138" spans="2:8" ht="19.5" customHeight="1">
      <c r="B138" s="66" t="s">
        <v>481</v>
      </c>
      <c r="C138" s="71" t="s">
        <v>457</v>
      </c>
      <c r="D138" s="70" t="s">
        <v>329</v>
      </c>
      <c r="E138" s="71"/>
      <c r="F138" s="72">
        <f>F139</f>
        <v>13102</v>
      </c>
      <c r="G138" s="72"/>
      <c r="H138" s="99">
        <f t="shared" si="1"/>
        <v>13102</v>
      </c>
    </row>
    <row r="139" spans="2:8" ht="20.25" customHeight="1">
      <c r="B139" s="20" t="s">
        <v>462</v>
      </c>
      <c r="C139" s="71" t="s">
        <v>457</v>
      </c>
      <c r="D139" s="70" t="s">
        <v>329</v>
      </c>
      <c r="E139" s="71" t="s">
        <v>460</v>
      </c>
      <c r="F139" s="72">
        <v>13102</v>
      </c>
      <c r="G139" s="72"/>
      <c r="H139" s="99">
        <f t="shared" si="1"/>
        <v>13102</v>
      </c>
    </row>
    <row r="140" spans="2:8" ht="37.5" customHeight="1">
      <c r="B140" s="25" t="s">
        <v>678</v>
      </c>
      <c r="C140" s="69" t="s">
        <v>358</v>
      </c>
      <c r="D140" s="69"/>
      <c r="E140" s="69"/>
      <c r="F140" s="99">
        <f>F141+F146</f>
        <v>3500</v>
      </c>
      <c r="G140" s="99">
        <f>G141+G146</f>
        <v>1700</v>
      </c>
      <c r="H140" s="99">
        <f t="shared" ref="H140:H208" si="2">F140+G140</f>
        <v>5200</v>
      </c>
    </row>
    <row r="141" spans="2:8" ht="30" customHeight="1">
      <c r="B141" s="20" t="s">
        <v>382</v>
      </c>
      <c r="C141" s="71" t="s">
        <v>420</v>
      </c>
      <c r="D141" s="69"/>
      <c r="E141" s="69"/>
      <c r="F141" s="72">
        <f>F142</f>
        <v>3500</v>
      </c>
      <c r="G141" s="72">
        <f>G142</f>
        <v>1700</v>
      </c>
      <c r="H141" s="99">
        <f t="shared" si="2"/>
        <v>5200</v>
      </c>
    </row>
    <row r="142" spans="2:8" ht="28.5" customHeight="1">
      <c r="B142" s="20" t="s">
        <v>13</v>
      </c>
      <c r="C142" s="71" t="s">
        <v>420</v>
      </c>
      <c r="D142" s="71"/>
      <c r="E142" s="69"/>
      <c r="F142" s="72">
        <f>SUM(F143)</f>
        <v>3500</v>
      </c>
      <c r="G142" s="72">
        <f>SUM(G143)</f>
        <v>1700</v>
      </c>
      <c r="H142" s="99">
        <f t="shared" si="2"/>
        <v>5200</v>
      </c>
    </row>
    <row r="143" spans="2:8" ht="21" customHeight="1">
      <c r="B143" s="20" t="s">
        <v>117</v>
      </c>
      <c r="C143" s="71" t="s">
        <v>560</v>
      </c>
      <c r="D143" s="71" t="s">
        <v>219</v>
      </c>
      <c r="E143" s="69"/>
      <c r="F143" s="72">
        <f>F144</f>
        <v>3500</v>
      </c>
      <c r="G143" s="72">
        <f>G144</f>
        <v>1700</v>
      </c>
      <c r="H143" s="99">
        <f t="shared" si="2"/>
        <v>5200</v>
      </c>
    </row>
    <row r="144" spans="2:8" ht="28.5" customHeight="1">
      <c r="B144" s="20" t="s">
        <v>109</v>
      </c>
      <c r="C144" s="71" t="s">
        <v>560</v>
      </c>
      <c r="D144" s="71" t="s">
        <v>98</v>
      </c>
      <c r="E144" s="69"/>
      <c r="F144" s="72">
        <f>F145</f>
        <v>3500</v>
      </c>
      <c r="G144" s="72">
        <f>G145</f>
        <v>1700</v>
      </c>
      <c r="H144" s="99">
        <f t="shared" si="2"/>
        <v>5200</v>
      </c>
    </row>
    <row r="145" spans="2:8" ht="38.25" customHeight="1">
      <c r="B145" s="27" t="s">
        <v>151</v>
      </c>
      <c r="C145" s="71" t="s">
        <v>560</v>
      </c>
      <c r="D145" s="71" t="s">
        <v>98</v>
      </c>
      <c r="E145" s="71" t="s">
        <v>149</v>
      </c>
      <c r="F145" s="72">
        <v>3500</v>
      </c>
      <c r="G145" s="72">
        <v>1700</v>
      </c>
      <c r="H145" s="99">
        <f t="shared" si="2"/>
        <v>5200</v>
      </c>
    </row>
    <row r="146" spans="2:8" ht="38.25" customHeight="1">
      <c r="B146" s="19" t="s">
        <v>548</v>
      </c>
      <c r="C146" s="71" t="s">
        <v>633</v>
      </c>
      <c r="D146" s="71" t="s">
        <v>98</v>
      </c>
      <c r="E146" s="71" t="s">
        <v>149</v>
      </c>
      <c r="F146" s="72">
        <v>0</v>
      </c>
      <c r="G146" s="72"/>
      <c r="H146" s="99">
        <f t="shared" si="2"/>
        <v>0</v>
      </c>
    </row>
    <row r="147" spans="2:8" ht="42" customHeight="1">
      <c r="B147" s="166" t="s">
        <v>688</v>
      </c>
      <c r="C147" s="69" t="s">
        <v>250</v>
      </c>
      <c r="D147" s="69"/>
      <c r="E147" s="218"/>
      <c r="F147" s="94">
        <f>SUM(F148)</f>
        <v>1300</v>
      </c>
      <c r="G147" s="237"/>
      <c r="H147" s="99">
        <f t="shared" si="2"/>
        <v>1300</v>
      </c>
    </row>
    <row r="148" spans="2:8" ht="33.75" customHeight="1">
      <c r="B148" s="20" t="s">
        <v>380</v>
      </c>
      <c r="C148" s="71" t="s">
        <v>403</v>
      </c>
      <c r="D148" s="71"/>
      <c r="E148" s="90"/>
      <c r="F148" s="100">
        <f>SUM(F149)</f>
        <v>1300</v>
      </c>
      <c r="G148" s="238"/>
      <c r="H148" s="99">
        <f t="shared" si="2"/>
        <v>1300</v>
      </c>
    </row>
    <row r="149" spans="2:8" ht="42" customHeight="1">
      <c r="B149" s="36" t="s">
        <v>708</v>
      </c>
      <c r="C149" s="71" t="s">
        <v>404</v>
      </c>
      <c r="D149" s="71"/>
      <c r="E149" s="90"/>
      <c r="F149" s="100">
        <f>SUM(F150)</f>
        <v>1300</v>
      </c>
      <c r="G149" s="238"/>
      <c r="H149" s="99">
        <f t="shared" si="2"/>
        <v>1300</v>
      </c>
    </row>
    <row r="150" spans="2:8" ht="21" customHeight="1">
      <c r="B150" s="20" t="s">
        <v>160</v>
      </c>
      <c r="C150" s="71" t="s">
        <v>404</v>
      </c>
      <c r="D150" s="76" t="s">
        <v>161</v>
      </c>
      <c r="E150" s="90"/>
      <c r="F150" s="100">
        <f>F151</f>
        <v>1300</v>
      </c>
      <c r="G150" s="238"/>
      <c r="H150" s="99">
        <f t="shared" si="2"/>
        <v>1300</v>
      </c>
    </row>
    <row r="151" spans="2:8" ht="24" customHeight="1">
      <c r="B151" s="50" t="s">
        <v>51</v>
      </c>
      <c r="C151" s="71" t="s">
        <v>404</v>
      </c>
      <c r="D151" s="71" t="s">
        <v>308</v>
      </c>
      <c r="E151" s="90"/>
      <c r="F151" s="100">
        <f>F152</f>
        <v>1300</v>
      </c>
      <c r="G151" s="238"/>
      <c r="H151" s="99">
        <f t="shared" si="2"/>
        <v>1300</v>
      </c>
    </row>
    <row r="152" spans="2:8" ht="31.5" customHeight="1">
      <c r="B152" s="27" t="s">
        <v>192</v>
      </c>
      <c r="C152" s="71" t="s">
        <v>404</v>
      </c>
      <c r="D152" s="71" t="s">
        <v>308</v>
      </c>
      <c r="E152" s="71" t="s">
        <v>191</v>
      </c>
      <c r="F152" s="72">
        <v>1300</v>
      </c>
      <c r="G152" s="72"/>
      <c r="H152" s="99">
        <f t="shared" si="2"/>
        <v>1300</v>
      </c>
    </row>
    <row r="153" spans="2:8" ht="63.75" hidden="1" customHeight="1">
      <c r="B153" s="42" t="s">
        <v>489</v>
      </c>
      <c r="C153" s="69" t="s">
        <v>251</v>
      </c>
      <c r="D153" s="71"/>
      <c r="E153" s="71"/>
      <c r="F153" s="99">
        <v>0</v>
      </c>
      <c r="G153" s="72"/>
      <c r="H153" s="99">
        <f t="shared" si="2"/>
        <v>0</v>
      </c>
    </row>
    <row r="154" spans="2:8" ht="36.75" hidden="1" customHeight="1">
      <c r="B154" s="45" t="s">
        <v>493</v>
      </c>
      <c r="C154" s="69" t="s">
        <v>490</v>
      </c>
      <c r="D154" s="69"/>
      <c r="E154" s="69"/>
      <c r="F154" s="99">
        <f>F155</f>
        <v>0</v>
      </c>
      <c r="G154" s="99"/>
      <c r="H154" s="99">
        <f t="shared" si="2"/>
        <v>0</v>
      </c>
    </row>
    <row r="155" spans="2:8" ht="61.5" hidden="1" customHeight="1">
      <c r="B155" s="36" t="s">
        <v>494</v>
      </c>
      <c r="C155" s="71" t="s">
        <v>491</v>
      </c>
      <c r="D155" s="71"/>
      <c r="E155" s="71"/>
      <c r="F155" s="72">
        <v>0</v>
      </c>
      <c r="G155" s="72"/>
      <c r="H155" s="99">
        <f t="shared" si="2"/>
        <v>0</v>
      </c>
    </row>
    <row r="156" spans="2:8" ht="48.75" hidden="1" customHeight="1">
      <c r="B156" s="27" t="s">
        <v>498</v>
      </c>
      <c r="C156" s="71" t="s">
        <v>492</v>
      </c>
      <c r="D156" s="71"/>
      <c r="E156" s="71"/>
      <c r="F156" s="72">
        <v>0</v>
      </c>
      <c r="G156" s="72"/>
      <c r="H156" s="99">
        <f t="shared" si="2"/>
        <v>0</v>
      </c>
    </row>
    <row r="157" spans="2:8" ht="29.25" hidden="1" customHeight="1">
      <c r="B157" s="20" t="s">
        <v>117</v>
      </c>
      <c r="C157" s="71" t="s">
        <v>492</v>
      </c>
      <c r="D157" s="71" t="s">
        <v>219</v>
      </c>
      <c r="E157" s="71"/>
      <c r="F157" s="72">
        <f>F158</f>
        <v>0</v>
      </c>
      <c r="G157" s="72"/>
      <c r="H157" s="99">
        <f t="shared" si="2"/>
        <v>0</v>
      </c>
    </row>
    <row r="158" spans="2:8" ht="21" hidden="1" customHeight="1">
      <c r="B158" s="20" t="s">
        <v>109</v>
      </c>
      <c r="C158" s="71" t="s">
        <v>492</v>
      </c>
      <c r="D158" s="71" t="s">
        <v>98</v>
      </c>
      <c r="E158" s="71"/>
      <c r="F158" s="72">
        <f>F159</f>
        <v>0</v>
      </c>
      <c r="G158" s="72"/>
      <c r="H158" s="99">
        <f t="shared" si="2"/>
        <v>0</v>
      </c>
    </row>
    <row r="159" spans="2:8" ht="38.25" hidden="1" customHeight="1">
      <c r="B159" s="27" t="s">
        <v>151</v>
      </c>
      <c r="C159" s="71" t="s">
        <v>492</v>
      </c>
      <c r="D159" s="71" t="s">
        <v>98</v>
      </c>
      <c r="E159" s="71" t="s">
        <v>149</v>
      </c>
      <c r="F159" s="72">
        <v>0</v>
      </c>
      <c r="G159" s="72"/>
      <c r="H159" s="99">
        <f t="shared" si="2"/>
        <v>0</v>
      </c>
    </row>
    <row r="160" spans="2:8" ht="45" customHeight="1">
      <c r="B160" s="48" t="s">
        <v>682</v>
      </c>
      <c r="C160" s="69" t="s">
        <v>260</v>
      </c>
      <c r="D160" s="69"/>
      <c r="E160" s="69"/>
      <c r="F160" s="99">
        <f>SUM(F161)</f>
        <v>4000</v>
      </c>
      <c r="G160" s="99">
        <f>SUM(G161)</f>
        <v>3160</v>
      </c>
      <c r="H160" s="99">
        <f t="shared" si="2"/>
        <v>7160</v>
      </c>
    </row>
    <row r="161" spans="2:8" ht="37.5" customHeight="1">
      <c r="B161" s="20" t="s">
        <v>381</v>
      </c>
      <c r="C161" s="71" t="s">
        <v>398</v>
      </c>
      <c r="D161" s="71"/>
      <c r="E161" s="71"/>
      <c r="F161" s="72">
        <f>SUM(F162)</f>
        <v>4000</v>
      </c>
      <c r="G161" s="72">
        <f>SUM(G162)</f>
        <v>3160</v>
      </c>
      <c r="H161" s="99">
        <f t="shared" si="2"/>
        <v>7160</v>
      </c>
    </row>
    <row r="162" spans="2:8" ht="26.25" customHeight="1">
      <c r="B162" s="27" t="s">
        <v>209</v>
      </c>
      <c r="C162" s="71" t="s">
        <v>399</v>
      </c>
      <c r="D162" s="71"/>
      <c r="E162" s="71"/>
      <c r="F162" s="72">
        <f>F163</f>
        <v>4000</v>
      </c>
      <c r="G162" s="72">
        <f>G163</f>
        <v>3160</v>
      </c>
      <c r="H162" s="99">
        <f t="shared" si="2"/>
        <v>7160</v>
      </c>
    </row>
    <row r="163" spans="2:8" ht="21.75" customHeight="1">
      <c r="B163" s="20" t="s">
        <v>160</v>
      </c>
      <c r="C163" s="71" t="s">
        <v>399</v>
      </c>
      <c r="D163" s="76" t="s">
        <v>161</v>
      </c>
      <c r="E163" s="71"/>
      <c r="F163" s="72">
        <f>F164</f>
        <v>4000</v>
      </c>
      <c r="G163" s="72">
        <f>G164</f>
        <v>3160</v>
      </c>
      <c r="H163" s="99">
        <f t="shared" si="2"/>
        <v>7160</v>
      </c>
    </row>
    <row r="164" spans="2:8" ht="29.25" customHeight="1">
      <c r="B164" s="50" t="s">
        <v>51</v>
      </c>
      <c r="C164" s="71" t="s">
        <v>844</v>
      </c>
      <c r="D164" s="71" t="s">
        <v>308</v>
      </c>
      <c r="E164" s="71"/>
      <c r="F164" s="72">
        <f>F165+F166</f>
        <v>4000</v>
      </c>
      <c r="G164" s="72">
        <f>G165+G166</f>
        <v>3160</v>
      </c>
      <c r="H164" s="99">
        <f t="shared" si="2"/>
        <v>7160</v>
      </c>
    </row>
    <row r="165" spans="2:8" ht="28.5" customHeight="1">
      <c r="B165" s="27" t="s">
        <v>192</v>
      </c>
      <c r="C165" s="71" t="s">
        <v>399</v>
      </c>
      <c r="D165" s="71" t="s">
        <v>308</v>
      </c>
      <c r="E165" s="71" t="s">
        <v>191</v>
      </c>
      <c r="F165" s="72">
        <v>3000</v>
      </c>
      <c r="G165" s="72"/>
      <c r="H165" s="99">
        <f t="shared" si="2"/>
        <v>3000</v>
      </c>
    </row>
    <row r="166" spans="2:8" ht="28.5" customHeight="1">
      <c r="B166" s="27" t="s">
        <v>192</v>
      </c>
      <c r="C166" s="71" t="s">
        <v>685</v>
      </c>
      <c r="D166" s="71" t="s">
        <v>308</v>
      </c>
      <c r="E166" s="71" t="s">
        <v>191</v>
      </c>
      <c r="F166" s="72">
        <v>1000</v>
      </c>
      <c r="G166" s="72">
        <v>3160</v>
      </c>
      <c r="H166" s="99">
        <f t="shared" si="2"/>
        <v>4160</v>
      </c>
    </row>
    <row r="167" spans="2:8" ht="49.5" customHeight="1">
      <c r="B167" s="25" t="s">
        <v>707</v>
      </c>
      <c r="C167" s="69" t="s">
        <v>262</v>
      </c>
      <c r="D167" s="69"/>
      <c r="E167" s="69"/>
      <c r="F167" s="99">
        <f>F168</f>
        <v>42559.6</v>
      </c>
      <c r="G167" s="99">
        <f>G168</f>
        <v>1258</v>
      </c>
      <c r="H167" s="99">
        <f t="shared" si="2"/>
        <v>43817.599999999999</v>
      </c>
    </row>
    <row r="168" spans="2:8" ht="35.25" customHeight="1">
      <c r="B168" s="47" t="s">
        <v>394</v>
      </c>
      <c r="C168" s="71" t="s">
        <v>396</v>
      </c>
      <c r="D168" s="71"/>
      <c r="E168" s="71"/>
      <c r="F168" s="72">
        <f>F169+F177</f>
        <v>42559.6</v>
      </c>
      <c r="G168" s="72">
        <f>G169+G177</f>
        <v>1258</v>
      </c>
      <c r="H168" s="99">
        <f t="shared" si="2"/>
        <v>43817.599999999999</v>
      </c>
    </row>
    <row r="169" spans="2:8" ht="34.5" customHeight="1">
      <c r="B169" s="50" t="s">
        <v>154</v>
      </c>
      <c r="C169" s="71" t="s">
        <v>263</v>
      </c>
      <c r="D169" s="71"/>
      <c r="E169" s="71"/>
      <c r="F169" s="72">
        <f>F172+F176</f>
        <v>21180</v>
      </c>
      <c r="G169" s="72">
        <f>G172+G176</f>
        <v>1258</v>
      </c>
      <c r="H169" s="99">
        <f t="shared" si="2"/>
        <v>22438</v>
      </c>
    </row>
    <row r="170" spans="2:8" ht="24.75" customHeight="1">
      <c r="B170" s="20" t="s">
        <v>160</v>
      </c>
      <c r="C170" s="71" t="s">
        <v>263</v>
      </c>
      <c r="D170" s="76" t="s">
        <v>161</v>
      </c>
      <c r="E170" s="71"/>
      <c r="F170" s="72">
        <f>F171</f>
        <v>20054</v>
      </c>
      <c r="G170" s="72">
        <f>G171</f>
        <v>1258</v>
      </c>
      <c r="H170" s="99">
        <f t="shared" si="2"/>
        <v>21312</v>
      </c>
    </row>
    <row r="171" spans="2:8" ht="22.5" customHeight="1">
      <c r="B171" s="20" t="s">
        <v>115</v>
      </c>
      <c r="C171" s="71" t="s">
        <v>263</v>
      </c>
      <c r="D171" s="71" t="s">
        <v>116</v>
      </c>
      <c r="E171" s="71"/>
      <c r="F171" s="72">
        <f>F172</f>
        <v>20054</v>
      </c>
      <c r="G171" s="72">
        <f>G172</f>
        <v>1258</v>
      </c>
      <c r="H171" s="99">
        <f t="shared" si="2"/>
        <v>21312</v>
      </c>
    </row>
    <row r="172" spans="2:8" ht="32.25" customHeight="1">
      <c r="B172" s="20" t="s">
        <v>192</v>
      </c>
      <c r="C172" s="71" t="s">
        <v>263</v>
      </c>
      <c r="D172" s="71" t="s">
        <v>116</v>
      </c>
      <c r="E172" s="71" t="s">
        <v>191</v>
      </c>
      <c r="F172" s="72">
        <v>20054</v>
      </c>
      <c r="G172" s="72">
        <v>1258</v>
      </c>
      <c r="H172" s="99">
        <f t="shared" si="2"/>
        <v>21312</v>
      </c>
    </row>
    <row r="173" spans="2:8" ht="24" customHeight="1">
      <c r="B173" s="20" t="s">
        <v>15</v>
      </c>
      <c r="C173" s="71" t="s">
        <v>458</v>
      </c>
      <c r="D173" s="71"/>
      <c r="E173" s="71"/>
      <c r="F173" s="72">
        <f>F174</f>
        <v>1126</v>
      </c>
      <c r="G173" s="72"/>
      <c r="H173" s="99">
        <f t="shared" si="2"/>
        <v>1126</v>
      </c>
    </row>
    <row r="174" spans="2:8" ht="23.25" customHeight="1">
      <c r="B174" s="20" t="s">
        <v>160</v>
      </c>
      <c r="C174" s="71" t="s">
        <v>458</v>
      </c>
      <c r="D174" s="76" t="s">
        <v>161</v>
      </c>
      <c r="E174" s="71"/>
      <c r="F174" s="72">
        <f>F175</f>
        <v>1126</v>
      </c>
      <c r="G174" s="72"/>
      <c r="H174" s="99">
        <f t="shared" si="2"/>
        <v>1126</v>
      </c>
    </row>
    <row r="175" spans="2:8" ht="27.75" customHeight="1">
      <c r="B175" s="20" t="s">
        <v>115</v>
      </c>
      <c r="C175" s="71" t="s">
        <v>458</v>
      </c>
      <c r="D175" s="71" t="s">
        <v>116</v>
      </c>
      <c r="E175" s="71"/>
      <c r="F175" s="72">
        <f>F176</f>
        <v>1126</v>
      </c>
      <c r="G175" s="72"/>
      <c r="H175" s="99">
        <f t="shared" si="2"/>
        <v>1126</v>
      </c>
    </row>
    <row r="176" spans="2:8" ht="39" customHeight="1">
      <c r="B176" s="20" t="s">
        <v>192</v>
      </c>
      <c r="C176" s="71" t="s">
        <v>458</v>
      </c>
      <c r="D176" s="71" t="s">
        <v>116</v>
      </c>
      <c r="E176" s="71" t="s">
        <v>191</v>
      </c>
      <c r="F176" s="72">
        <v>1126</v>
      </c>
      <c r="G176" s="72"/>
      <c r="H176" s="99">
        <f t="shared" si="2"/>
        <v>1126</v>
      </c>
    </row>
    <row r="177" spans="2:8" ht="45" customHeight="1">
      <c r="B177" s="20" t="s">
        <v>583</v>
      </c>
      <c r="C177" s="71" t="s">
        <v>584</v>
      </c>
      <c r="D177" s="71" t="s">
        <v>116</v>
      </c>
      <c r="E177" s="71" t="s">
        <v>191</v>
      </c>
      <c r="F177" s="72">
        <v>21379.599999999999</v>
      </c>
      <c r="G177" s="72"/>
      <c r="H177" s="99">
        <f t="shared" si="2"/>
        <v>21379.599999999999</v>
      </c>
    </row>
    <row r="178" spans="2:8" ht="45.75" customHeight="1">
      <c r="B178" s="25" t="s">
        <v>679</v>
      </c>
      <c r="C178" s="69" t="s">
        <v>264</v>
      </c>
      <c r="D178" s="69"/>
      <c r="E178" s="69"/>
      <c r="F178" s="99">
        <f>F179+F181+F188+F193+F195+F196</f>
        <v>43350</v>
      </c>
      <c r="G178" s="99">
        <f>G179+G181+G188+G192+G195+G196+G190</f>
        <v>23461.599999999999</v>
      </c>
      <c r="H178" s="99">
        <f t="shared" si="2"/>
        <v>66811.600000000006</v>
      </c>
    </row>
    <row r="179" spans="2:8" ht="24.75" customHeight="1">
      <c r="B179" s="27" t="s">
        <v>680</v>
      </c>
      <c r="C179" s="71" t="s">
        <v>504</v>
      </c>
      <c r="D179" s="77" t="s">
        <v>63</v>
      </c>
      <c r="E179" s="77"/>
      <c r="F179" s="109">
        <f>F180</f>
        <v>10000</v>
      </c>
      <c r="G179" s="169"/>
      <c r="H179" s="99">
        <f t="shared" si="2"/>
        <v>10000</v>
      </c>
    </row>
    <row r="180" spans="2:8" ht="28.5" customHeight="1">
      <c r="B180" s="20" t="s">
        <v>192</v>
      </c>
      <c r="C180" s="71" t="s">
        <v>504</v>
      </c>
      <c r="D180" s="77" t="s">
        <v>63</v>
      </c>
      <c r="E180" s="77" t="s">
        <v>191</v>
      </c>
      <c r="F180" s="109">
        <v>10000</v>
      </c>
      <c r="G180" s="169"/>
      <c r="H180" s="99">
        <f t="shared" si="2"/>
        <v>10000</v>
      </c>
    </row>
    <row r="181" spans="2:8" ht="33" customHeight="1">
      <c r="B181" s="20" t="s">
        <v>500</v>
      </c>
      <c r="C181" s="71" t="s">
        <v>405</v>
      </c>
      <c r="D181" s="71"/>
      <c r="E181" s="71"/>
      <c r="F181" s="72">
        <f>F182+F186</f>
        <v>25650</v>
      </c>
      <c r="G181" s="72">
        <f>G182+G186</f>
        <v>11072</v>
      </c>
      <c r="H181" s="99">
        <f t="shared" si="2"/>
        <v>36722</v>
      </c>
    </row>
    <row r="182" spans="2:8" ht="20.25" customHeight="1">
      <c r="B182" s="54" t="s">
        <v>501</v>
      </c>
      <c r="C182" s="71" t="s">
        <v>406</v>
      </c>
      <c r="D182" s="71"/>
      <c r="E182" s="71"/>
      <c r="F182" s="72">
        <f>SUM(F185)</f>
        <v>25150</v>
      </c>
      <c r="G182" s="72">
        <f>SUM(G185)</f>
        <v>11072</v>
      </c>
      <c r="H182" s="99">
        <f t="shared" si="2"/>
        <v>36222</v>
      </c>
    </row>
    <row r="183" spans="2:8" ht="18.75" customHeight="1">
      <c r="B183" s="20" t="s">
        <v>331</v>
      </c>
      <c r="C183" s="71" t="s">
        <v>406</v>
      </c>
      <c r="D183" s="71" t="s">
        <v>332</v>
      </c>
      <c r="E183" s="71"/>
      <c r="F183" s="72">
        <f>F184</f>
        <v>25150</v>
      </c>
      <c r="G183" s="72">
        <f>G184</f>
        <v>11072</v>
      </c>
      <c r="H183" s="99">
        <f t="shared" si="2"/>
        <v>36222</v>
      </c>
    </row>
    <row r="184" spans="2:8" ht="20.25" customHeight="1">
      <c r="B184" s="20" t="s">
        <v>288</v>
      </c>
      <c r="C184" s="71" t="s">
        <v>406</v>
      </c>
      <c r="D184" s="71" t="s">
        <v>333</v>
      </c>
      <c r="E184" s="71"/>
      <c r="F184" s="72">
        <f>F185</f>
        <v>25150</v>
      </c>
      <c r="G184" s="72">
        <f>G185</f>
        <v>11072</v>
      </c>
      <c r="H184" s="99">
        <f t="shared" si="2"/>
        <v>36222</v>
      </c>
    </row>
    <row r="185" spans="2:8" ht="28.5" customHeight="1">
      <c r="B185" s="27" t="s">
        <v>192</v>
      </c>
      <c r="C185" s="71" t="s">
        <v>406</v>
      </c>
      <c r="D185" s="71" t="s">
        <v>333</v>
      </c>
      <c r="E185" s="71" t="s">
        <v>191</v>
      </c>
      <c r="F185" s="72">
        <v>25150</v>
      </c>
      <c r="G185" s="72">
        <v>11072</v>
      </c>
      <c r="H185" s="99">
        <f t="shared" si="2"/>
        <v>36222</v>
      </c>
    </row>
    <row r="186" spans="2:8" ht="28.5" customHeight="1">
      <c r="B186" s="27" t="s">
        <v>209</v>
      </c>
      <c r="C186" s="71" t="s">
        <v>504</v>
      </c>
      <c r="D186" s="71"/>
      <c r="E186" s="71"/>
      <c r="F186" s="72">
        <f>F187</f>
        <v>500</v>
      </c>
      <c r="G186" s="72"/>
      <c r="H186" s="99">
        <f t="shared" si="2"/>
        <v>500</v>
      </c>
    </row>
    <row r="187" spans="2:8" ht="28.5" customHeight="1">
      <c r="B187" s="27" t="s">
        <v>192</v>
      </c>
      <c r="C187" s="71" t="s">
        <v>504</v>
      </c>
      <c r="D187" s="71" t="s">
        <v>333</v>
      </c>
      <c r="E187" s="71" t="s">
        <v>191</v>
      </c>
      <c r="F187" s="72">
        <v>500</v>
      </c>
      <c r="G187" s="72"/>
      <c r="H187" s="99">
        <f t="shared" si="2"/>
        <v>500</v>
      </c>
    </row>
    <row r="188" spans="2:8" ht="28.5" customHeight="1">
      <c r="B188" s="27" t="s">
        <v>209</v>
      </c>
      <c r="C188" s="71" t="s">
        <v>504</v>
      </c>
      <c r="D188" s="71"/>
      <c r="E188" s="71"/>
      <c r="F188" s="72">
        <f>SUM(F189)</f>
        <v>4200</v>
      </c>
      <c r="G188" s="72">
        <f>SUM(G189)</f>
        <v>8000</v>
      </c>
      <c r="H188" s="99">
        <f t="shared" si="2"/>
        <v>12200</v>
      </c>
    </row>
    <row r="189" spans="2:8" ht="33.75" customHeight="1">
      <c r="B189" s="20" t="s">
        <v>192</v>
      </c>
      <c r="C189" s="71" t="s">
        <v>504</v>
      </c>
      <c r="D189" s="71" t="s">
        <v>588</v>
      </c>
      <c r="E189" s="71" t="s">
        <v>191</v>
      </c>
      <c r="F189" s="72">
        <v>4200</v>
      </c>
      <c r="G189" s="72">
        <v>8000</v>
      </c>
      <c r="H189" s="99">
        <f t="shared" si="2"/>
        <v>12200</v>
      </c>
    </row>
    <row r="190" spans="2:8" ht="33.75" customHeight="1">
      <c r="B190" s="20" t="s">
        <v>754</v>
      </c>
      <c r="C190" s="71" t="s">
        <v>782</v>
      </c>
      <c r="D190" s="71" t="s">
        <v>758</v>
      </c>
      <c r="E190" s="71"/>
      <c r="F190" s="72"/>
      <c r="G190" s="72">
        <f>G191</f>
        <v>1689.6</v>
      </c>
      <c r="H190" s="99">
        <f t="shared" si="2"/>
        <v>1689.6</v>
      </c>
    </row>
    <row r="191" spans="2:8" ht="33.75" customHeight="1">
      <c r="B191" s="20" t="s">
        <v>192</v>
      </c>
      <c r="C191" s="71" t="s">
        <v>782</v>
      </c>
      <c r="D191" s="71" t="s">
        <v>758</v>
      </c>
      <c r="E191" s="71" t="s">
        <v>191</v>
      </c>
      <c r="F191" s="72"/>
      <c r="G191" s="72">
        <v>1689.6</v>
      </c>
      <c r="H191" s="99">
        <f t="shared" si="2"/>
        <v>1689.6</v>
      </c>
    </row>
    <row r="192" spans="2:8" ht="17.25" customHeight="1">
      <c r="B192" s="20" t="s">
        <v>845</v>
      </c>
      <c r="C192" s="71"/>
      <c r="D192" s="71" t="s">
        <v>162</v>
      </c>
      <c r="E192" s="71"/>
      <c r="F192" s="72">
        <f>F193+F194</f>
        <v>1000</v>
      </c>
      <c r="G192" s="72">
        <f>G193+G194</f>
        <v>2100</v>
      </c>
      <c r="H192" s="99">
        <f t="shared" si="2"/>
        <v>3100</v>
      </c>
    </row>
    <row r="193" spans="2:8" ht="33.75" customHeight="1">
      <c r="B193" s="20" t="s">
        <v>192</v>
      </c>
      <c r="C193" s="71" t="s">
        <v>504</v>
      </c>
      <c r="D193" s="71" t="s">
        <v>336</v>
      </c>
      <c r="E193" s="71" t="s">
        <v>191</v>
      </c>
      <c r="F193" s="72">
        <v>1000</v>
      </c>
      <c r="G193" s="72">
        <v>1100</v>
      </c>
      <c r="H193" s="99">
        <f t="shared" si="2"/>
        <v>2100</v>
      </c>
    </row>
    <row r="194" spans="2:8" ht="33.75" customHeight="1">
      <c r="B194" s="20" t="s">
        <v>192</v>
      </c>
      <c r="C194" s="71" t="s">
        <v>504</v>
      </c>
      <c r="D194" s="71" t="s">
        <v>465</v>
      </c>
      <c r="E194" s="71" t="s">
        <v>191</v>
      </c>
      <c r="F194" s="72"/>
      <c r="G194" s="72">
        <v>1000</v>
      </c>
      <c r="H194" s="99">
        <f t="shared" si="2"/>
        <v>1000</v>
      </c>
    </row>
    <row r="195" spans="2:8" ht="33.75" customHeight="1">
      <c r="B195" s="20" t="s">
        <v>192</v>
      </c>
      <c r="C195" s="71" t="s">
        <v>504</v>
      </c>
      <c r="D195" s="71" t="s">
        <v>102</v>
      </c>
      <c r="E195" s="71" t="s">
        <v>191</v>
      </c>
      <c r="F195" s="72">
        <v>1500</v>
      </c>
      <c r="G195" s="72">
        <v>600</v>
      </c>
      <c r="H195" s="99">
        <f t="shared" si="2"/>
        <v>2100</v>
      </c>
    </row>
    <row r="196" spans="2:8" ht="33.75" customHeight="1">
      <c r="B196" s="20" t="s">
        <v>192</v>
      </c>
      <c r="C196" s="71" t="s">
        <v>504</v>
      </c>
      <c r="D196" s="71" t="s">
        <v>306</v>
      </c>
      <c r="E196" s="71" t="s">
        <v>191</v>
      </c>
      <c r="F196" s="72">
        <v>1000</v>
      </c>
      <c r="G196" s="72"/>
      <c r="H196" s="99">
        <f t="shared" si="2"/>
        <v>1000</v>
      </c>
    </row>
    <row r="197" spans="2:8" ht="47.25" customHeight="1">
      <c r="B197" s="25" t="s">
        <v>483</v>
      </c>
      <c r="C197" s="69" t="s">
        <v>484</v>
      </c>
      <c r="D197" s="69" t="s">
        <v>63</v>
      </c>
      <c r="E197" s="69"/>
      <c r="F197" s="99">
        <f>SUM(F198)</f>
        <v>4700</v>
      </c>
      <c r="G197" s="99"/>
      <c r="H197" s="99">
        <f t="shared" si="2"/>
        <v>4700</v>
      </c>
    </row>
    <row r="198" spans="2:8" ht="39.75" customHeight="1">
      <c r="B198" s="20" t="s">
        <v>485</v>
      </c>
      <c r="C198" s="71" t="s">
        <v>486</v>
      </c>
      <c r="D198" s="71" t="s">
        <v>63</v>
      </c>
      <c r="E198" s="71"/>
      <c r="F198" s="72">
        <f>SUM(F199)</f>
        <v>4700</v>
      </c>
      <c r="G198" s="72"/>
      <c r="H198" s="99">
        <f t="shared" si="2"/>
        <v>4700</v>
      </c>
    </row>
    <row r="199" spans="2:8" ht="20.25" customHeight="1">
      <c r="B199" s="49" t="s">
        <v>487</v>
      </c>
      <c r="C199" s="71" t="s">
        <v>488</v>
      </c>
      <c r="D199" s="71" t="s">
        <v>63</v>
      </c>
      <c r="E199" s="71"/>
      <c r="F199" s="72">
        <f>SUM(F200)</f>
        <v>4700</v>
      </c>
      <c r="G199" s="72"/>
      <c r="H199" s="99">
        <f t="shared" si="2"/>
        <v>4700</v>
      </c>
    </row>
    <row r="200" spans="2:8" ht="37.5" customHeight="1">
      <c r="B200" s="20" t="s">
        <v>192</v>
      </c>
      <c r="C200" s="71" t="s">
        <v>488</v>
      </c>
      <c r="D200" s="71" t="s">
        <v>63</v>
      </c>
      <c r="E200" s="71" t="s">
        <v>191</v>
      </c>
      <c r="F200" s="72">
        <v>4700</v>
      </c>
      <c r="G200" s="72"/>
      <c r="H200" s="99">
        <f t="shared" si="2"/>
        <v>4700</v>
      </c>
    </row>
    <row r="201" spans="2:8" ht="42.75" customHeight="1">
      <c r="B201" s="25" t="s">
        <v>693</v>
      </c>
      <c r="C201" s="69" t="s">
        <v>587</v>
      </c>
      <c r="D201" s="69" t="s">
        <v>588</v>
      </c>
      <c r="E201" s="69"/>
      <c r="F201" s="99">
        <f>F202+F205</f>
        <v>66600</v>
      </c>
      <c r="G201" s="99">
        <f>G202+G205</f>
        <v>35000</v>
      </c>
      <c r="H201" s="99">
        <f t="shared" si="2"/>
        <v>101600</v>
      </c>
    </row>
    <row r="202" spans="2:8" ht="30.75" customHeight="1">
      <c r="B202" s="20" t="s">
        <v>585</v>
      </c>
      <c r="C202" s="71" t="s">
        <v>580</v>
      </c>
      <c r="D202" s="71" t="s">
        <v>588</v>
      </c>
      <c r="E202" s="71"/>
      <c r="F202" s="72">
        <f>F203+F204</f>
        <v>16600</v>
      </c>
      <c r="G202" s="72"/>
      <c r="H202" s="99">
        <f t="shared" si="2"/>
        <v>16600</v>
      </c>
    </row>
    <row r="203" spans="2:8" ht="18" customHeight="1">
      <c r="B203" s="20" t="s">
        <v>586</v>
      </c>
      <c r="C203" s="71" t="s">
        <v>580</v>
      </c>
      <c r="D203" s="71" t="s">
        <v>588</v>
      </c>
      <c r="E203" s="71" t="s">
        <v>191</v>
      </c>
      <c r="F203" s="72">
        <v>1600</v>
      </c>
      <c r="G203" s="72"/>
      <c r="H203" s="99">
        <f t="shared" si="2"/>
        <v>1600</v>
      </c>
    </row>
    <row r="204" spans="2:8" ht="27" customHeight="1">
      <c r="B204" s="20" t="s">
        <v>649</v>
      </c>
      <c r="C204" s="71" t="s">
        <v>580</v>
      </c>
      <c r="D204" s="71" t="s">
        <v>588</v>
      </c>
      <c r="E204" s="71" t="s">
        <v>191</v>
      </c>
      <c r="F204" s="72">
        <v>15000</v>
      </c>
      <c r="G204" s="72"/>
      <c r="H204" s="99">
        <f t="shared" si="2"/>
        <v>15000</v>
      </c>
    </row>
    <row r="205" spans="2:8" ht="27" customHeight="1">
      <c r="B205" s="20" t="s">
        <v>753</v>
      </c>
      <c r="C205" s="71" t="s">
        <v>752</v>
      </c>
      <c r="D205" s="71" t="s">
        <v>758</v>
      </c>
      <c r="E205" s="71" t="s">
        <v>191</v>
      </c>
      <c r="F205" s="72">
        <v>50000</v>
      </c>
      <c r="G205" s="72">
        <v>35000</v>
      </c>
      <c r="H205" s="99">
        <f t="shared" si="2"/>
        <v>85000</v>
      </c>
    </row>
    <row r="206" spans="2:8" ht="37.5" customHeight="1">
      <c r="B206" s="25" t="s">
        <v>626</v>
      </c>
      <c r="C206" s="71"/>
      <c r="D206" s="71"/>
      <c r="E206" s="71"/>
      <c r="F206" s="99">
        <f>F207</f>
        <v>4106.3</v>
      </c>
      <c r="G206" s="99">
        <f>G207</f>
        <v>-106.3</v>
      </c>
      <c r="H206" s="99">
        <f t="shared" si="2"/>
        <v>4000</v>
      </c>
    </row>
    <row r="207" spans="2:8" ht="19.5" customHeight="1">
      <c r="B207" s="25" t="s">
        <v>655</v>
      </c>
      <c r="C207" s="69" t="s">
        <v>654</v>
      </c>
      <c r="D207" s="71"/>
      <c r="E207" s="71"/>
      <c r="F207" s="99">
        <f>F208</f>
        <v>4106.3</v>
      </c>
      <c r="G207" s="99">
        <f>G208</f>
        <v>-106.3</v>
      </c>
      <c r="H207" s="99">
        <f t="shared" si="2"/>
        <v>4000</v>
      </c>
    </row>
    <row r="208" spans="2:8" ht="37.5" customHeight="1">
      <c r="B208" s="20" t="s">
        <v>627</v>
      </c>
      <c r="C208" s="71" t="s">
        <v>653</v>
      </c>
      <c r="D208" s="71" t="s">
        <v>588</v>
      </c>
      <c r="E208" s="71"/>
      <c r="F208" s="72">
        <f>F209+F210</f>
        <v>4106.3</v>
      </c>
      <c r="G208" s="72">
        <f>G209+G210</f>
        <v>-106.3</v>
      </c>
      <c r="H208" s="99">
        <f t="shared" si="2"/>
        <v>4000</v>
      </c>
    </row>
    <row r="209" spans="2:8" ht="24.75" customHeight="1">
      <c r="B209" s="20" t="s">
        <v>649</v>
      </c>
      <c r="C209" s="71" t="s">
        <v>631</v>
      </c>
      <c r="D209" s="71" t="s">
        <v>588</v>
      </c>
      <c r="E209" s="71" t="s">
        <v>191</v>
      </c>
      <c r="F209" s="72">
        <v>106.3</v>
      </c>
      <c r="G209" s="72">
        <v>-106.3</v>
      </c>
      <c r="H209" s="99">
        <f t="shared" ref="H209:H267" si="3">F209+G209</f>
        <v>0</v>
      </c>
    </row>
    <row r="210" spans="2:8" ht="22.5" customHeight="1">
      <c r="B210" s="20" t="s">
        <v>648</v>
      </c>
      <c r="C210" s="71" t="s">
        <v>632</v>
      </c>
      <c r="D210" s="71" t="s">
        <v>588</v>
      </c>
      <c r="E210" s="71" t="s">
        <v>191</v>
      </c>
      <c r="F210" s="72">
        <v>4000</v>
      </c>
      <c r="G210" s="72"/>
      <c r="H210" s="99">
        <f t="shared" si="3"/>
        <v>4000</v>
      </c>
    </row>
    <row r="211" spans="2:8" ht="27.75" customHeight="1">
      <c r="B211" s="25" t="s">
        <v>452</v>
      </c>
      <c r="C211" s="71"/>
      <c r="D211" s="70"/>
      <c r="E211" s="71"/>
      <c r="F211" s="99">
        <f>SUM(F12,F28,F68,F72,F76,F80,F84,F91,F129,F147,F154,F160,F167,F178,F140,F25,F197,F65,F201,F206)</f>
        <v>844517.2</v>
      </c>
      <c r="G211" s="99">
        <f>SUM(G12,G28,G68,G72,G76,G80,G84,G91,G129,G147,G154,G160,G167,G178,G140,G25,G197,G65,G201,G206)</f>
        <v>95315.5</v>
      </c>
      <c r="H211" s="99">
        <f t="shared" si="3"/>
        <v>939832.7</v>
      </c>
    </row>
    <row r="212" spans="2:8" ht="21" customHeight="1">
      <c r="B212" s="25" t="s">
        <v>136</v>
      </c>
      <c r="C212" s="67"/>
      <c r="D212" s="67"/>
      <c r="E212" s="67"/>
      <c r="F212" s="94">
        <f>SUM(F213,F216,F221,F224,F229,F231,F234,F236)+F219</f>
        <v>62825.2</v>
      </c>
      <c r="G212" s="94">
        <f>SUM(G213,G216,G221,G224,G229,G231,G234,G236)+G219</f>
        <v>2200</v>
      </c>
      <c r="H212" s="99">
        <f t="shared" si="3"/>
        <v>65025.2</v>
      </c>
    </row>
    <row r="213" spans="2:8" ht="31.5" customHeight="1">
      <c r="B213" s="25" t="s">
        <v>138</v>
      </c>
      <c r="C213" s="69"/>
      <c r="D213" s="69" t="s">
        <v>139</v>
      </c>
      <c r="E213" s="69"/>
      <c r="F213" s="99">
        <f>SUM(F215)</f>
        <v>1700</v>
      </c>
      <c r="G213" s="99"/>
      <c r="H213" s="99">
        <f t="shared" si="3"/>
        <v>1700</v>
      </c>
    </row>
    <row r="214" spans="2:8" ht="30.75" customHeight="1">
      <c r="B214" s="25" t="s">
        <v>271</v>
      </c>
      <c r="C214" s="69" t="s">
        <v>220</v>
      </c>
      <c r="D214" s="69" t="s">
        <v>139</v>
      </c>
      <c r="E214" s="69"/>
      <c r="F214" s="99">
        <f>SUM(F215)</f>
        <v>1700</v>
      </c>
      <c r="G214" s="99"/>
      <c r="H214" s="99">
        <f t="shared" si="3"/>
        <v>1700</v>
      </c>
    </row>
    <row r="215" spans="2:8" ht="21.75" customHeight="1">
      <c r="B215" s="20" t="s">
        <v>140</v>
      </c>
      <c r="C215" s="71" t="s">
        <v>221</v>
      </c>
      <c r="D215" s="71" t="s">
        <v>139</v>
      </c>
      <c r="E215" s="71"/>
      <c r="F215" s="72">
        <v>1700</v>
      </c>
      <c r="G215" s="72"/>
      <c r="H215" s="99">
        <f t="shared" si="3"/>
        <v>1700</v>
      </c>
    </row>
    <row r="216" spans="2:8" ht="42.75" customHeight="1">
      <c r="B216" s="25" t="s">
        <v>188</v>
      </c>
      <c r="C216" s="69"/>
      <c r="D216" s="69" t="s">
        <v>301</v>
      </c>
      <c r="E216" s="69"/>
      <c r="F216" s="99">
        <f>SUM(F218)</f>
        <v>1486</v>
      </c>
      <c r="G216" s="99"/>
      <c r="H216" s="99">
        <f t="shared" si="3"/>
        <v>1486</v>
      </c>
    </row>
    <row r="217" spans="2:8" ht="33.75" customHeight="1">
      <c r="B217" s="25" t="s">
        <v>271</v>
      </c>
      <c r="C217" s="69" t="s">
        <v>220</v>
      </c>
      <c r="D217" s="69" t="s">
        <v>301</v>
      </c>
      <c r="E217" s="69"/>
      <c r="F217" s="99">
        <f>SUM(F218)</f>
        <v>1486</v>
      </c>
      <c r="G217" s="99"/>
      <c r="H217" s="99">
        <f t="shared" si="3"/>
        <v>1486</v>
      </c>
    </row>
    <row r="218" spans="2:8" ht="33" customHeight="1">
      <c r="B218" s="20" t="s">
        <v>300</v>
      </c>
      <c r="C218" s="71" t="s">
        <v>224</v>
      </c>
      <c r="D218" s="71" t="s">
        <v>301</v>
      </c>
      <c r="E218" s="71"/>
      <c r="F218" s="72">
        <v>1486</v>
      </c>
      <c r="G218" s="72"/>
      <c r="H218" s="99">
        <f t="shared" si="3"/>
        <v>1486</v>
      </c>
    </row>
    <row r="219" spans="2:8" ht="21.75" customHeight="1">
      <c r="B219" s="25" t="s">
        <v>595</v>
      </c>
      <c r="C219" s="71"/>
      <c r="D219" s="71" t="s">
        <v>596</v>
      </c>
      <c r="E219" s="71"/>
      <c r="F219" s="72">
        <f>F220</f>
        <v>32.700000000000003</v>
      </c>
      <c r="G219" s="72"/>
      <c r="H219" s="99">
        <f t="shared" si="3"/>
        <v>32.700000000000003</v>
      </c>
    </row>
    <row r="220" spans="2:8" ht="39" customHeight="1">
      <c r="B220" s="161" t="s">
        <v>597</v>
      </c>
      <c r="C220" s="69"/>
      <c r="D220" s="71" t="s">
        <v>596</v>
      </c>
      <c r="E220" s="71" t="s">
        <v>191</v>
      </c>
      <c r="F220" s="72">
        <v>32.700000000000003</v>
      </c>
      <c r="G220" s="72"/>
      <c r="H220" s="99">
        <f t="shared" si="3"/>
        <v>32.700000000000003</v>
      </c>
    </row>
    <row r="221" spans="2:8" ht="43.5" customHeight="1">
      <c r="B221" s="25" t="s">
        <v>302</v>
      </c>
      <c r="C221" s="160" t="s">
        <v>598</v>
      </c>
      <c r="D221" s="69" t="s">
        <v>303</v>
      </c>
      <c r="E221" s="69"/>
      <c r="F221" s="99">
        <f>SUM(F222)</f>
        <v>38319</v>
      </c>
      <c r="G221" s="99">
        <f>SUM(G222)</f>
        <v>2200</v>
      </c>
      <c r="H221" s="99">
        <f t="shared" si="3"/>
        <v>40519</v>
      </c>
    </row>
    <row r="222" spans="2:8" ht="18" customHeight="1">
      <c r="B222" s="25" t="s">
        <v>272</v>
      </c>
      <c r="C222" s="69" t="s">
        <v>228</v>
      </c>
      <c r="D222" s="69" t="s">
        <v>303</v>
      </c>
      <c r="E222" s="69"/>
      <c r="F222" s="99">
        <f>SUM(F223:F223)</f>
        <v>38319</v>
      </c>
      <c r="G222" s="99">
        <f>SUM(G223:G223)</f>
        <v>2200</v>
      </c>
      <c r="H222" s="99">
        <f t="shared" si="3"/>
        <v>40519</v>
      </c>
    </row>
    <row r="223" spans="2:8" ht="25.5" customHeight="1">
      <c r="B223" s="20" t="s">
        <v>189</v>
      </c>
      <c r="C223" s="71" t="s">
        <v>232</v>
      </c>
      <c r="D223" s="71" t="s">
        <v>303</v>
      </c>
      <c r="E223" s="67"/>
      <c r="F223" s="72">
        <v>38319</v>
      </c>
      <c r="G223" s="100">
        <v>2200</v>
      </c>
      <c r="H223" s="99">
        <f t="shared" si="3"/>
        <v>40519</v>
      </c>
    </row>
    <row r="224" spans="2:8" ht="47.25" hidden="1" customHeight="1">
      <c r="B224" s="42" t="s">
        <v>320</v>
      </c>
      <c r="C224" s="69"/>
      <c r="D224" s="69" t="s">
        <v>305</v>
      </c>
      <c r="E224" s="69"/>
      <c r="F224" s="99">
        <f>SUM(F225,F227)</f>
        <v>9747</v>
      </c>
      <c r="G224" s="99"/>
      <c r="H224" s="99">
        <f t="shared" si="3"/>
        <v>9747</v>
      </c>
    </row>
    <row r="225" spans="2:8" ht="27.75" hidden="1" customHeight="1">
      <c r="B225" s="25" t="s">
        <v>270</v>
      </c>
      <c r="C225" s="69" t="s">
        <v>228</v>
      </c>
      <c r="D225" s="69" t="s">
        <v>305</v>
      </c>
      <c r="E225" s="69"/>
      <c r="F225" s="99">
        <f>SUM(F226)</f>
        <v>8032</v>
      </c>
      <c r="G225" s="99"/>
      <c r="H225" s="99">
        <f t="shared" si="3"/>
        <v>8032</v>
      </c>
    </row>
    <row r="226" spans="2:8" ht="33.75" hidden="1" customHeight="1">
      <c r="B226" s="27" t="s">
        <v>198</v>
      </c>
      <c r="C226" s="71" t="s">
        <v>253</v>
      </c>
      <c r="D226" s="71" t="s">
        <v>305</v>
      </c>
      <c r="E226" s="71"/>
      <c r="F226" s="72">
        <v>8032</v>
      </c>
      <c r="G226" s="72"/>
      <c r="H226" s="99">
        <f t="shared" si="3"/>
        <v>8032</v>
      </c>
    </row>
    <row r="227" spans="2:8" ht="31.5" hidden="1" customHeight="1">
      <c r="B227" s="25" t="s">
        <v>269</v>
      </c>
      <c r="C227" s="69" t="s">
        <v>40</v>
      </c>
      <c r="D227" s="69" t="s">
        <v>305</v>
      </c>
      <c r="E227" s="71"/>
      <c r="F227" s="99">
        <f>SUM(F228)</f>
        <v>1715</v>
      </c>
      <c r="G227" s="72"/>
      <c r="H227" s="99">
        <f t="shared" si="3"/>
        <v>1715</v>
      </c>
    </row>
    <row r="228" spans="2:8" ht="31.5" hidden="1" customHeight="1">
      <c r="B228" s="20" t="s">
        <v>199</v>
      </c>
      <c r="C228" s="71" t="s">
        <v>235</v>
      </c>
      <c r="D228" s="71" t="s">
        <v>305</v>
      </c>
      <c r="E228" s="71"/>
      <c r="F228" s="72">
        <v>1715</v>
      </c>
      <c r="G228" s="72"/>
      <c r="H228" s="99">
        <f t="shared" si="3"/>
        <v>1715</v>
      </c>
    </row>
    <row r="229" spans="2:8" ht="29.25" hidden="1" customHeight="1">
      <c r="B229" s="25" t="s">
        <v>269</v>
      </c>
      <c r="C229" s="71" t="s">
        <v>242</v>
      </c>
      <c r="D229" s="71" t="s">
        <v>130</v>
      </c>
      <c r="E229" s="71"/>
      <c r="F229" s="99">
        <f>F230</f>
        <v>382.5</v>
      </c>
      <c r="G229" s="72"/>
      <c r="H229" s="99">
        <f t="shared" si="3"/>
        <v>382.5</v>
      </c>
    </row>
    <row r="230" spans="2:8" ht="25.5" hidden="1" customHeight="1">
      <c r="B230" s="34" t="s">
        <v>200</v>
      </c>
      <c r="C230" s="71" t="s">
        <v>243</v>
      </c>
      <c r="D230" s="71" t="s">
        <v>130</v>
      </c>
      <c r="E230" s="71"/>
      <c r="F230" s="72">
        <v>382.5</v>
      </c>
      <c r="G230" s="72"/>
      <c r="H230" s="99">
        <f t="shared" si="3"/>
        <v>382.5</v>
      </c>
    </row>
    <row r="231" spans="2:8" ht="19.5" hidden="1" customHeight="1">
      <c r="B231" s="25" t="s">
        <v>273</v>
      </c>
      <c r="C231" s="69" t="s">
        <v>228</v>
      </c>
      <c r="D231" s="69" t="s">
        <v>330</v>
      </c>
      <c r="E231" s="69"/>
      <c r="F231" s="99">
        <f>SUM(F232)</f>
        <v>6147</v>
      </c>
      <c r="G231" s="99"/>
      <c r="H231" s="99">
        <f t="shared" si="3"/>
        <v>6147</v>
      </c>
    </row>
    <row r="232" spans="2:8" ht="21.75" hidden="1" customHeight="1">
      <c r="B232" s="25" t="s">
        <v>270</v>
      </c>
      <c r="C232" s="71" t="s">
        <v>257</v>
      </c>
      <c r="D232" s="71" t="s">
        <v>330</v>
      </c>
      <c r="E232" s="71"/>
      <c r="F232" s="72">
        <f>SUM(F233)</f>
        <v>6147</v>
      </c>
      <c r="G232" s="72"/>
      <c r="H232" s="99">
        <f t="shared" si="3"/>
        <v>6147</v>
      </c>
    </row>
    <row r="233" spans="2:8" ht="39.75" hidden="1" customHeight="1">
      <c r="B233" s="20" t="s">
        <v>141</v>
      </c>
      <c r="C233" s="71" t="s">
        <v>257</v>
      </c>
      <c r="D233" s="71" t="s">
        <v>330</v>
      </c>
      <c r="E233" s="67"/>
      <c r="F233" s="72">
        <v>6147</v>
      </c>
      <c r="G233" s="239"/>
      <c r="H233" s="99">
        <f t="shared" si="3"/>
        <v>6147</v>
      </c>
    </row>
    <row r="234" spans="2:8" ht="24.75" hidden="1" customHeight="1">
      <c r="B234" s="25" t="s">
        <v>270</v>
      </c>
      <c r="C234" s="69" t="s">
        <v>350</v>
      </c>
      <c r="D234" s="69" t="s">
        <v>53</v>
      </c>
      <c r="E234" s="69"/>
      <c r="F234" s="99">
        <f>SUM(F235)</f>
        <v>3295</v>
      </c>
      <c r="G234" s="99"/>
      <c r="H234" s="99">
        <f t="shared" si="3"/>
        <v>3295</v>
      </c>
    </row>
    <row r="235" spans="2:8" ht="34.5" hidden="1" customHeight="1">
      <c r="B235" s="34" t="s">
        <v>32</v>
      </c>
      <c r="C235" s="71" t="s">
        <v>351</v>
      </c>
      <c r="D235" s="71" t="s">
        <v>53</v>
      </c>
      <c r="E235" s="71"/>
      <c r="F235" s="72">
        <v>3295</v>
      </c>
      <c r="G235" s="72"/>
      <c r="H235" s="99">
        <f t="shared" si="3"/>
        <v>3295</v>
      </c>
    </row>
    <row r="236" spans="2:8" ht="22.5" hidden="1" customHeight="1">
      <c r="B236" s="25" t="s">
        <v>270</v>
      </c>
      <c r="C236" s="69" t="s">
        <v>228</v>
      </c>
      <c r="D236" s="69" t="s">
        <v>103</v>
      </c>
      <c r="E236" s="69"/>
      <c r="F236" s="99">
        <f>SUM(F237)</f>
        <v>1716</v>
      </c>
      <c r="G236" s="99"/>
      <c r="H236" s="99">
        <f t="shared" si="3"/>
        <v>1716</v>
      </c>
    </row>
    <row r="237" spans="2:8" ht="35.25" hidden="1" customHeight="1">
      <c r="B237" s="34" t="s">
        <v>206</v>
      </c>
      <c r="C237" s="71" t="s">
        <v>355</v>
      </c>
      <c r="D237" s="71" t="s">
        <v>103</v>
      </c>
      <c r="E237" s="71"/>
      <c r="F237" s="72">
        <v>1716</v>
      </c>
      <c r="G237" s="72"/>
      <c r="H237" s="99">
        <f t="shared" si="3"/>
        <v>1716</v>
      </c>
    </row>
    <row r="238" spans="2:8" ht="19.5" hidden="1" customHeight="1">
      <c r="B238" s="87" t="s">
        <v>16</v>
      </c>
      <c r="C238" s="71"/>
      <c r="D238" s="71"/>
      <c r="E238" s="71"/>
      <c r="F238" s="99">
        <f>SUM(F241,F244,F246,F248,F250,F252)+F239</f>
        <v>46710.9</v>
      </c>
      <c r="G238" s="99">
        <f>SUM(G241,G244,G246,G248,G250,G252)+G239</f>
        <v>5000</v>
      </c>
      <c r="H238" s="99">
        <f t="shared" si="3"/>
        <v>51710.9</v>
      </c>
    </row>
    <row r="239" spans="2:8" ht="28.5" hidden="1" customHeight="1">
      <c r="B239" s="46" t="s">
        <v>652</v>
      </c>
      <c r="C239" s="75"/>
      <c r="D239" s="74" t="s">
        <v>638</v>
      </c>
      <c r="E239" s="71"/>
      <c r="F239" s="104">
        <f>F240</f>
        <v>0</v>
      </c>
      <c r="G239" s="72"/>
      <c r="H239" s="99">
        <f t="shared" si="3"/>
        <v>0</v>
      </c>
    </row>
    <row r="240" spans="2:8" ht="30" hidden="1" customHeight="1">
      <c r="B240" s="20" t="s">
        <v>192</v>
      </c>
      <c r="C240" s="75" t="s">
        <v>651</v>
      </c>
      <c r="D240" s="75" t="s">
        <v>638</v>
      </c>
      <c r="E240" s="71"/>
      <c r="F240" s="103"/>
      <c r="G240" s="72"/>
      <c r="H240" s="99">
        <f t="shared" si="3"/>
        <v>0</v>
      </c>
    </row>
    <row r="241" spans="2:8" ht="24" hidden="1" customHeight="1">
      <c r="B241" s="43" t="s">
        <v>42</v>
      </c>
      <c r="C241" s="69"/>
      <c r="D241" s="69" t="s">
        <v>41</v>
      </c>
      <c r="E241" s="71"/>
      <c r="F241" s="99">
        <f>SUM(F242)</f>
        <v>2906</v>
      </c>
      <c r="G241" s="72"/>
      <c r="H241" s="99">
        <f t="shared" si="3"/>
        <v>2906</v>
      </c>
    </row>
    <row r="242" spans="2:8" ht="31.5" hidden="1" customHeight="1">
      <c r="B242" s="43" t="s">
        <v>372</v>
      </c>
      <c r="C242" s="69" t="s">
        <v>237</v>
      </c>
      <c r="D242" s="69" t="s">
        <v>41</v>
      </c>
      <c r="E242" s="71"/>
      <c r="F242" s="72">
        <f>SUM(F243)</f>
        <v>2906</v>
      </c>
      <c r="G242" s="72"/>
      <c r="H242" s="99">
        <f t="shared" si="3"/>
        <v>2906</v>
      </c>
    </row>
    <row r="243" spans="2:8" ht="25.5" hidden="1" customHeight="1">
      <c r="B243" s="44" t="s">
        <v>182</v>
      </c>
      <c r="C243" s="71" t="s">
        <v>459</v>
      </c>
      <c r="D243" s="71" t="s">
        <v>41</v>
      </c>
      <c r="E243" s="71"/>
      <c r="F243" s="72">
        <v>2906</v>
      </c>
      <c r="G243" s="72"/>
      <c r="H243" s="99">
        <f t="shared" si="3"/>
        <v>2906</v>
      </c>
    </row>
    <row r="244" spans="2:8" ht="21" hidden="1" customHeight="1">
      <c r="B244" s="25" t="s">
        <v>30</v>
      </c>
      <c r="C244" s="69" t="s">
        <v>239</v>
      </c>
      <c r="D244" s="69" t="s">
        <v>306</v>
      </c>
      <c r="E244" s="69"/>
      <c r="F244" s="99">
        <f>F245</f>
        <v>3000</v>
      </c>
      <c r="G244" s="99"/>
      <c r="H244" s="99">
        <f t="shared" si="3"/>
        <v>3000</v>
      </c>
    </row>
    <row r="245" spans="2:8" ht="24.75" hidden="1" customHeight="1">
      <c r="B245" s="20" t="s">
        <v>307</v>
      </c>
      <c r="C245" s="71" t="s">
        <v>240</v>
      </c>
      <c r="D245" s="71" t="s">
        <v>306</v>
      </c>
      <c r="E245" s="71"/>
      <c r="F245" s="72">
        <v>3000</v>
      </c>
      <c r="G245" s="72"/>
      <c r="H245" s="99">
        <f t="shared" si="3"/>
        <v>3000</v>
      </c>
    </row>
    <row r="246" spans="2:8" ht="36.75" hidden="1" customHeight="1">
      <c r="B246" s="45" t="s">
        <v>205</v>
      </c>
      <c r="C246" s="69" t="s">
        <v>340</v>
      </c>
      <c r="D246" s="69" t="s">
        <v>312</v>
      </c>
      <c r="E246" s="69"/>
      <c r="F246" s="99">
        <f>SUM(F247)</f>
        <v>2820.9</v>
      </c>
      <c r="G246" s="99"/>
      <c r="H246" s="99">
        <f t="shared" si="3"/>
        <v>2820.9</v>
      </c>
    </row>
    <row r="247" spans="2:8" ht="20.25" hidden="1" customHeight="1">
      <c r="B247" s="34" t="s">
        <v>84</v>
      </c>
      <c r="C247" s="71" t="s">
        <v>340</v>
      </c>
      <c r="D247" s="71" t="s">
        <v>312</v>
      </c>
      <c r="E247" s="71" t="s">
        <v>85</v>
      </c>
      <c r="F247" s="72">
        <v>2820.9</v>
      </c>
      <c r="G247" s="72"/>
      <c r="H247" s="99">
        <f t="shared" si="3"/>
        <v>2820.9</v>
      </c>
    </row>
    <row r="248" spans="2:8" ht="24" hidden="1" customHeight="1">
      <c r="B248" s="25" t="s">
        <v>293</v>
      </c>
      <c r="C248" s="69" t="s">
        <v>362</v>
      </c>
      <c r="D248" s="69" t="s">
        <v>327</v>
      </c>
      <c r="E248" s="69"/>
      <c r="F248" s="99">
        <f>SUM(F249)</f>
        <v>4000</v>
      </c>
      <c r="G248" s="99"/>
      <c r="H248" s="99">
        <f t="shared" si="3"/>
        <v>4000</v>
      </c>
    </row>
    <row r="249" spans="2:8" ht="34.5" hidden="1" customHeight="1">
      <c r="B249" s="20" t="s">
        <v>180</v>
      </c>
      <c r="C249" s="71" t="s">
        <v>363</v>
      </c>
      <c r="D249" s="71" t="s">
        <v>327</v>
      </c>
      <c r="E249" s="71" t="s">
        <v>83</v>
      </c>
      <c r="F249" s="72">
        <v>4000</v>
      </c>
      <c r="G249" s="72"/>
      <c r="H249" s="99">
        <f t="shared" si="3"/>
        <v>4000</v>
      </c>
    </row>
    <row r="250" spans="2:8" ht="27" hidden="1" customHeight="1">
      <c r="B250" s="166" t="s">
        <v>104</v>
      </c>
      <c r="C250" s="69" t="s">
        <v>365</v>
      </c>
      <c r="D250" s="69" t="s">
        <v>326</v>
      </c>
      <c r="E250" s="69"/>
      <c r="F250" s="99">
        <f>SUM(F251)</f>
        <v>0</v>
      </c>
      <c r="G250" s="99"/>
      <c r="H250" s="99">
        <f t="shared" si="3"/>
        <v>0</v>
      </c>
    </row>
    <row r="251" spans="2:8" ht="28.5" hidden="1" customHeight="1">
      <c r="B251" s="36" t="s">
        <v>285</v>
      </c>
      <c r="C251" s="71" t="s">
        <v>365</v>
      </c>
      <c r="D251" s="71" t="s">
        <v>326</v>
      </c>
      <c r="E251" s="71" t="s">
        <v>80</v>
      </c>
      <c r="F251" s="72">
        <v>0</v>
      </c>
      <c r="G251" s="72"/>
      <c r="H251" s="99">
        <f t="shared" si="3"/>
        <v>0</v>
      </c>
    </row>
    <row r="252" spans="2:8" ht="47.25" customHeight="1">
      <c r="B252" s="45" t="s">
        <v>169</v>
      </c>
      <c r="C252" s="69"/>
      <c r="D252" s="69" t="s">
        <v>168</v>
      </c>
      <c r="E252" s="69"/>
      <c r="F252" s="99">
        <f>SUM(F253)+F265</f>
        <v>33984</v>
      </c>
      <c r="G252" s="99">
        <f t="shared" ref="G252:H252" si="4">SUM(G253)+G265</f>
        <v>5000</v>
      </c>
      <c r="H252" s="99">
        <f t="shared" si="4"/>
        <v>38984</v>
      </c>
    </row>
    <row r="253" spans="2:8" ht="41.25" customHeight="1">
      <c r="B253" s="166" t="s">
        <v>281</v>
      </c>
      <c r="C253" s="69"/>
      <c r="D253" s="69" t="s">
        <v>105</v>
      </c>
      <c r="E253" s="69"/>
      <c r="F253" s="99">
        <f>F254</f>
        <v>33984</v>
      </c>
      <c r="G253" s="99"/>
      <c r="H253" s="99">
        <f t="shared" si="3"/>
        <v>33984</v>
      </c>
    </row>
    <row r="254" spans="2:8" ht="22.5" customHeight="1">
      <c r="B254" s="25" t="s">
        <v>16</v>
      </c>
      <c r="C254" s="69" t="s">
        <v>238</v>
      </c>
      <c r="D254" s="69" t="s">
        <v>105</v>
      </c>
      <c r="E254" s="69"/>
      <c r="F254" s="99">
        <f>SUM(F255,F260)</f>
        <v>33984</v>
      </c>
      <c r="G254" s="99"/>
      <c r="H254" s="99">
        <f t="shared" si="3"/>
        <v>33984</v>
      </c>
    </row>
    <row r="255" spans="2:8" ht="24.75" customHeight="1">
      <c r="B255" s="45" t="s">
        <v>70</v>
      </c>
      <c r="C255" s="69" t="s">
        <v>256</v>
      </c>
      <c r="D255" s="69" t="s">
        <v>105</v>
      </c>
      <c r="E255" s="69"/>
      <c r="F255" s="99">
        <f>SUM(F256,F258)</f>
        <v>23365.8</v>
      </c>
      <c r="G255" s="99"/>
      <c r="H255" s="99">
        <f t="shared" si="3"/>
        <v>23365.8</v>
      </c>
    </row>
    <row r="256" spans="2:8" ht="42" customHeight="1">
      <c r="B256" s="54" t="s">
        <v>73</v>
      </c>
      <c r="C256" s="71" t="s">
        <v>449</v>
      </c>
      <c r="D256" s="71" t="s">
        <v>105</v>
      </c>
      <c r="E256" s="71"/>
      <c r="F256" s="72">
        <f>SUM(F257)</f>
        <v>1498.8</v>
      </c>
      <c r="G256" s="72"/>
      <c r="H256" s="99">
        <f t="shared" si="3"/>
        <v>1498.8</v>
      </c>
    </row>
    <row r="257" spans="2:8" ht="18.75" customHeight="1">
      <c r="B257" s="54" t="s">
        <v>314</v>
      </c>
      <c r="C257" s="71" t="s">
        <v>449</v>
      </c>
      <c r="D257" s="71" t="s">
        <v>105</v>
      </c>
      <c r="E257" s="71" t="s">
        <v>313</v>
      </c>
      <c r="F257" s="72">
        <v>1498.8</v>
      </c>
      <c r="G257" s="72"/>
      <c r="H257" s="99">
        <f t="shared" si="3"/>
        <v>1498.8</v>
      </c>
    </row>
    <row r="258" spans="2:8" ht="41.25" customHeight="1">
      <c r="B258" s="54" t="s">
        <v>74</v>
      </c>
      <c r="C258" s="76" t="s">
        <v>366</v>
      </c>
      <c r="D258" s="76" t="s">
        <v>105</v>
      </c>
      <c r="E258" s="76"/>
      <c r="F258" s="72">
        <f>SUM(F259)</f>
        <v>21867</v>
      </c>
      <c r="G258" s="103"/>
      <c r="H258" s="99">
        <f t="shared" si="3"/>
        <v>21867</v>
      </c>
    </row>
    <row r="259" spans="2:8" ht="23.25" customHeight="1">
      <c r="B259" s="54" t="s">
        <v>314</v>
      </c>
      <c r="C259" s="76" t="s">
        <v>366</v>
      </c>
      <c r="D259" s="76" t="s">
        <v>105</v>
      </c>
      <c r="E259" s="76" t="s">
        <v>313</v>
      </c>
      <c r="F259" s="103">
        <v>21867</v>
      </c>
      <c r="G259" s="103"/>
      <c r="H259" s="99">
        <f t="shared" si="3"/>
        <v>21867</v>
      </c>
    </row>
    <row r="260" spans="2:8" ht="25.5" customHeight="1">
      <c r="B260" s="45" t="s">
        <v>76</v>
      </c>
      <c r="C260" s="69" t="s">
        <v>341</v>
      </c>
      <c r="D260" s="69" t="s">
        <v>105</v>
      </c>
      <c r="E260" s="69"/>
      <c r="F260" s="99">
        <f>SUM(F261,F263)</f>
        <v>10618.2</v>
      </c>
      <c r="G260" s="99"/>
      <c r="H260" s="99">
        <f t="shared" si="3"/>
        <v>10618.2</v>
      </c>
    </row>
    <row r="261" spans="2:8" ht="37.5" customHeight="1">
      <c r="B261" s="54" t="s">
        <v>72</v>
      </c>
      <c r="C261" s="71" t="s">
        <v>450</v>
      </c>
      <c r="D261" s="71" t="s">
        <v>105</v>
      </c>
      <c r="E261" s="71"/>
      <c r="F261" s="72">
        <f>SUM(F262)</f>
        <v>2485.1999999999998</v>
      </c>
      <c r="G261" s="72"/>
      <c r="H261" s="99">
        <f t="shared" si="3"/>
        <v>2485.1999999999998</v>
      </c>
    </row>
    <row r="262" spans="2:8" ht="21" customHeight="1">
      <c r="B262" s="54" t="s">
        <v>314</v>
      </c>
      <c r="C262" s="71" t="s">
        <v>450</v>
      </c>
      <c r="D262" s="71" t="s">
        <v>105</v>
      </c>
      <c r="E262" s="71" t="s">
        <v>313</v>
      </c>
      <c r="F262" s="72">
        <v>2485.1999999999998</v>
      </c>
      <c r="G262" s="72"/>
      <c r="H262" s="99">
        <f t="shared" si="3"/>
        <v>2485.1999999999998</v>
      </c>
    </row>
    <row r="263" spans="2:8" ht="42.75" customHeight="1">
      <c r="B263" s="54" t="s">
        <v>712</v>
      </c>
      <c r="C263" s="76" t="s">
        <v>367</v>
      </c>
      <c r="D263" s="76" t="s">
        <v>105</v>
      </c>
      <c r="E263" s="76"/>
      <c r="F263" s="72">
        <f>SUM(F264)</f>
        <v>8133</v>
      </c>
      <c r="G263" s="103"/>
      <c r="H263" s="99">
        <f t="shared" si="3"/>
        <v>8133</v>
      </c>
    </row>
    <row r="264" spans="2:8" ht="24.75" customHeight="1">
      <c r="B264" s="54" t="s">
        <v>314</v>
      </c>
      <c r="C264" s="76" t="s">
        <v>367</v>
      </c>
      <c r="D264" s="76" t="s">
        <v>105</v>
      </c>
      <c r="E264" s="76" t="s">
        <v>313</v>
      </c>
      <c r="F264" s="103">
        <v>8133</v>
      </c>
      <c r="G264" s="103"/>
      <c r="H264" s="99">
        <f t="shared" si="3"/>
        <v>8133</v>
      </c>
    </row>
    <row r="265" spans="2:8" ht="24" customHeight="1">
      <c r="B265" s="56" t="s">
        <v>660</v>
      </c>
      <c r="C265" s="73" t="s">
        <v>658</v>
      </c>
      <c r="D265" s="73" t="s">
        <v>659</v>
      </c>
      <c r="E265" s="67"/>
      <c r="F265" s="104">
        <f>F267</f>
        <v>0</v>
      </c>
      <c r="G265" s="104">
        <f>G267+G266</f>
        <v>5000</v>
      </c>
      <c r="H265" s="99">
        <f t="shared" si="3"/>
        <v>5000</v>
      </c>
    </row>
    <row r="266" spans="2:8" ht="24" customHeight="1">
      <c r="B266" s="57" t="s">
        <v>661</v>
      </c>
      <c r="C266" s="76" t="s">
        <v>658</v>
      </c>
      <c r="D266" s="76" t="s">
        <v>659</v>
      </c>
      <c r="E266" s="76" t="s">
        <v>662</v>
      </c>
      <c r="F266" s="104"/>
      <c r="G266" s="100">
        <v>1000</v>
      </c>
      <c r="H266" s="99">
        <f t="shared" si="3"/>
        <v>1000</v>
      </c>
    </row>
    <row r="267" spans="2:8" ht="31.5" customHeight="1">
      <c r="B267" s="57" t="s">
        <v>780</v>
      </c>
      <c r="C267" s="76" t="s">
        <v>781</v>
      </c>
      <c r="D267" s="76" t="s">
        <v>659</v>
      </c>
      <c r="E267" s="76" t="s">
        <v>662</v>
      </c>
      <c r="F267" s="100">
        <v>0</v>
      </c>
      <c r="G267" s="103">
        <v>4000</v>
      </c>
      <c r="H267" s="99">
        <f t="shared" si="3"/>
        <v>4000</v>
      </c>
    </row>
  </sheetData>
  <mergeCells count="5">
    <mergeCell ref="E3:H3"/>
    <mergeCell ref="B4:H4"/>
    <mergeCell ref="B8:H8"/>
    <mergeCell ref="D6:H6"/>
    <mergeCell ref="E5:H5"/>
  </mergeCells>
  <phoneticPr fontId="4" type="noConversion"/>
  <pageMargins left="0.39370078740157483" right="0" top="0.59055118110236227" bottom="0" header="0.51181102362204722" footer="0.51181102362204722"/>
  <pageSetup paperSize="9" scale="8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E32"/>
  <sheetViews>
    <sheetView workbookViewId="0">
      <selection activeCell="F5" sqref="F5"/>
    </sheetView>
  </sheetViews>
  <sheetFormatPr defaultRowHeight="12.75"/>
  <cols>
    <col min="1" max="1" width="28.28515625" style="186" customWidth="1"/>
    <col min="2" max="2" width="43.7109375" style="186" customWidth="1"/>
    <col min="3" max="3" width="12.42578125" style="216" customWidth="1"/>
    <col min="4" max="4" width="14.42578125" style="133" customWidth="1"/>
    <col min="5" max="5" width="17.140625" style="200" customWidth="1"/>
  </cols>
  <sheetData>
    <row r="1" spans="1:5">
      <c r="E1" s="203" t="s">
        <v>836</v>
      </c>
    </row>
    <row r="2" spans="1:5">
      <c r="B2" s="270" t="s">
        <v>838</v>
      </c>
      <c r="C2" s="270"/>
      <c r="D2" s="258"/>
      <c r="E2" s="258"/>
    </row>
    <row r="3" spans="1:5" ht="62.25" customHeight="1">
      <c r="A3" s="195"/>
      <c r="B3" s="196"/>
      <c r="C3" s="267" t="s">
        <v>851</v>
      </c>
      <c r="D3" s="271"/>
      <c r="E3" s="271"/>
    </row>
    <row r="4" spans="1:5">
      <c r="A4" s="195"/>
      <c r="B4" s="195"/>
      <c r="C4" s="197"/>
      <c r="D4" s="198"/>
      <c r="E4" s="199"/>
    </row>
    <row r="5" spans="1:5">
      <c r="A5" s="272" t="s">
        <v>789</v>
      </c>
      <c r="B5" s="272"/>
      <c r="C5" s="272"/>
      <c r="D5" s="273"/>
      <c r="E5" s="273"/>
    </row>
    <row r="6" spans="1:5" ht="36.75" customHeight="1">
      <c r="A6" s="196"/>
      <c r="B6" s="196"/>
      <c r="C6" s="274" t="s">
        <v>837</v>
      </c>
      <c r="D6" s="275"/>
      <c r="E6" s="275"/>
    </row>
    <row r="7" spans="1:5">
      <c r="A7" s="244"/>
      <c r="B7" s="244"/>
      <c r="C7" s="244"/>
    </row>
    <row r="8" spans="1:5">
      <c r="A8" s="276" t="s">
        <v>187</v>
      </c>
      <c r="B8" s="276"/>
      <c r="C8" s="276"/>
      <c r="D8" s="258"/>
      <c r="E8" s="258"/>
    </row>
    <row r="9" spans="1:5" ht="14.25">
      <c r="A9" s="269"/>
      <c r="B9" s="269"/>
      <c r="C9" s="269"/>
    </row>
    <row r="10" spans="1:5" ht="21.75" customHeight="1">
      <c r="A10" s="269" t="s">
        <v>835</v>
      </c>
      <c r="B10" s="269"/>
      <c r="C10" s="269"/>
      <c r="D10" s="258"/>
      <c r="E10" s="258"/>
    </row>
    <row r="11" spans="1:5" ht="15.75">
      <c r="A11" s="201"/>
      <c r="C11" s="202" t="s">
        <v>790</v>
      </c>
      <c r="E11" s="203" t="s">
        <v>774</v>
      </c>
    </row>
    <row r="12" spans="1:5" ht="57.75" customHeight="1">
      <c r="A12" s="204" t="s">
        <v>791</v>
      </c>
      <c r="B12" s="205" t="s">
        <v>792</v>
      </c>
      <c r="C12" s="206" t="s">
        <v>834</v>
      </c>
      <c r="D12" s="107" t="s">
        <v>793</v>
      </c>
      <c r="E12" s="107" t="s">
        <v>794</v>
      </c>
    </row>
    <row r="13" spans="1:5" ht="23.25" customHeight="1">
      <c r="A13" s="32"/>
      <c r="B13" s="166" t="s">
        <v>795</v>
      </c>
      <c r="C13" s="207">
        <f>C14+C19+C24</f>
        <v>0</v>
      </c>
      <c r="D13" s="208">
        <f t="shared" ref="D13:E13" si="0">D14+D19+D24</f>
        <v>42496</v>
      </c>
      <c r="E13" s="208">
        <f t="shared" si="0"/>
        <v>42496</v>
      </c>
    </row>
    <row r="14" spans="1:5" ht="25.5" hidden="1">
      <c r="A14" s="204" t="s">
        <v>796</v>
      </c>
      <c r="B14" s="166" t="s">
        <v>797</v>
      </c>
      <c r="C14" s="207">
        <f>C15</f>
        <v>0</v>
      </c>
      <c r="D14" s="209"/>
      <c r="E14" s="209"/>
    </row>
    <row r="15" spans="1:5" ht="25.5" hidden="1">
      <c r="A15" s="32" t="s">
        <v>798</v>
      </c>
      <c r="B15" s="36" t="s">
        <v>799</v>
      </c>
      <c r="C15" s="210">
        <f>C16</f>
        <v>0</v>
      </c>
      <c r="D15" s="209"/>
      <c r="E15" s="209"/>
    </row>
    <row r="16" spans="1:5" ht="38.25" hidden="1">
      <c r="A16" s="32" t="s">
        <v>800</v>
      </c>
      <c r="B16" s="36" t="s">
        <v>801</v>
      </c>
      <c r="C16" s="210">
        <v>0</v>
      </c>
      <c r="D16" s="209"/>
      <c r="E16" s="209"/>
    </row>
    <row r="17" spans="1:5" ht="25.5" hidden="1">
      <c r="A17" s="32" t="s">
        <v>802</v>
      </c>
      <c r="B17" s="31" t="s">
        <v>803</v>
      </c>
      <c r="C17" s="210"/>
      <c r="D17" s="209"/>
      <c r="E17" s="209"/>
    </row>
    <row r="18" spans="1:5" ht="38.25" hidden="1">
      <c r="A18" s="32" t="s">
        <v>804</v>
      </c>
      <c r="B18" s="31" t="s">
        <v>805</v>
      </c>
      <c r="C18" s="210"/>
      <c r="D18" s="209"/>
      <c r="E18" s="209"/>
    </row>
    <row r="19" spans="1:5" ht="25.5" hidden="1">
      <c r="A19" s="204" t="s">
        <v>806</v>
      </c>
      <c r="B19" s="166" t="s">
        <v>807</v>
      </c>
      <c r="C19" s="207">
        <f>SUM(C20,C22)</f>
        <v>0</v>
      </c>
      <c r="D19" s="208">
        <f t="shared" ref="D19:E19" si="1">SUM(D20,D22)</f>
        <v>0</v>
      </c>
      <c r="E19" s="208">
        <f t="shared" si="1"/>
        <v>0</v>
      </c>
    </row>
    <row r="20" spans="1:5" ht="38.25" hidden="1">
      <c r="A20" s="32" t="s">
        <v>808</v>
      </c>
      <c r="B20" s="36" t="s">
        <v>809</v>
      </c>
      <c r="C20" s="210">
        <v>0</v>
      </c>
      <c r="D20" s="209"/>
      <c r="E20" s="209"/>
    </row>
    <row r="21" spans="1:5" ht="38.25" hidden="1">
      <c r="A21" s="32" t="s">
        <v>810</v>
      </c>
      <c r="B21" s="31" t="s">
        <v>811</v>
      </c>
      <c r="C21" s="210">
        <v>0</v>
      </c>
      <c r="D21" s="209"/>
      <c r="E21" s="209"/>
    </row>
    <row r="22" spans="1:5" ht="38.25" hidden="1">
      <c r="A22" s="32" t="s">
        <v>812</v>
      </c>
      <c r="B22" s="31" t="s">
        <v>813</v>
      </c>
      <c r="C22" s="210">
        <f>C23</f>
        <v>0</v>
      </c>
      <c r="D22" s="209"/>
      <c r="E22" s="209"/>
    </row>
    <row r="23" spans="1:5" ht="51" hidden="1">
      <c r="A23" s="32" t="s">
        <v>814</v>
      </c>
      <c r="B23" s="31" t="s">
        <v>815</v>
      </c>
      <c r="C23" s="210">
        <v>0</v>
      </c>
      <c r="D23" s="209"/>
      <c r="E23" s="209"/>
    </row>
    <row r="24" spans="1:5" ht="25.5">
      <c r="A24" s="204" t="s">
        <v>816</v>
      </c>
      <c r="B24" s="33" t="s">
        <v>817</v>
      </c>
      <c r="C24" s="211">
        <f>C31</f>
        <v>0</v>
      </c>
      <c r="D24" s="212">
        <f>D25+D29</f>
        <v>42496</v>
      </c>
      <c r="E24" s="212">
        <f>D24</f>
        <v>42496</v>
      </c>
    </row>
    <row r="25" spans="1:5" ht="19.5" customHeight="1">
      <c r="A25" s="32" t="s">
        <v>818</v>
      </c>
      <c r="B25" s="33" t="s">
        <v>819</v>
      </c>
      <c r="C25" s="211"/>
      <c r="D25" s="212">
        <f>D27</f>
        <v>-1014072.8</v>
      </c>
      <c r="E25" s="212">
        <f>E26</f>
        <v>-1014072.8</v>
      </c>
    </row>
    <row r="26" spans="1:5" ht="25.5">
      <c r="A26" s="32" t="s">
        <v>820</v>
      </c>
      <c r="B26" s="31" t="s">
        <v>821</v>
      </c>
      <c r="C26" s="211"/>
      <c r="D26" s="212">
        <f>D27</f>
        <v>-1014072.8</v>
      </c>
      <c r="E26" s="213">
        <f>E27</f>
        <v>-1014072.8</v>
      </c>
    </row>
    <row r="27" spans="1:5" ht="21" customHeight="1">
      <c r="A27" s="32" t="s">
        <v>822</v>
      </c>
      <c r="B27" s="31" t="s">
        <v>823</v>
      </c>
      <c r="C27" s="211"/>
      <c r="D27" s="213">
        <f>D28</f>
        <v>-1014072.8</v>
      </c>
      <c r="E27" s="213">
        <f>E28</f>
        <v>-1014072.8</v>
      </c>
    </row>
    <row r="28" spans="1:5" ht="30" customHeight="1">
      <c r="A28" s="32" t="s">
        <v>824</v>
      </c>
      <c r="B28" s="31" t="s">
        <v>825</v>
      </c>
      <c r="C28" s="211"/>
      <c r="D28" s="213">
        <v>-1014072.8</v>
      </c>
      <c r="E28" s="213">
        <v>-1014072.8</v>
      </c>
    </row>
    <row r="29" spans="1:5" ht="21" customHeight="1">
      <c r="A29" s="32" t="s">
        <v>826</v>
      </c>
      <c r="B29" s="33" t="s">
        <v>827</v>
      </c>
      <c r="C29" s="211"/>
      <c r="D29" s="212">
        <f>D31</f>
        <v>1056568.8</v>
      </c>
      <c r="E29" s="212">
        <f>E30</f>
        <v>1056568.8</v>
      </c>
    </row>
    <row r="30" spans="1:5" ht="24" customHeight="1">
      <c r="A30" s="32" t="s">
        <v>828</v>
      </c>
      <c r="B30" s="31" t="s">
        <v>829</v>
      </c>
      <c r="C30" s="211"/>
      <c r="D30" s="212">
        <f>D31</f>
        <v>1056568.8</v>
      </c>
      <c r="E30" s="213">
        <f>E31</f>
        <v>1056568.8</v>
      </c>
    </row>
    <row r="31" spans="1:5" ht="28.5" customHeight="1">
      <c r="A31" s="32" t="s">
        <v>830</v>
      </c>
      <c r="B31" s="31" t="s">
        <v>831</v>
      </c>
      <c r="C31" s="214">
        <f>C32</f>
        <v>0</v>
      </c>
      <c r="D31" s="213">
        <f t="shared" ref="D31:E31" si="2">D32</f>
        <v>1056568.8</v>
      </c>
      <c r="E31" s="213">
        <f t="shared" si="2"/>
        <v>1056568.8</v>
      </c>
    </row>
    <row r="32" spans="1:5" ht="34.5" customHeight="1">
      <c r="A32" s="32" t="s">
        <v>832</v>
      </c>
      <c r="B32" s="31" t="s">
        <v>833</v>
      </c>
      <c r="C32" s="210">
        <v>0</v>
      </c>
      <c r="D32" s="215">
        <v>1056568.8</v>
      </c>
      <c r="E32" s="215">
        <f>D32</f>
        <v>1056568.8</v>
      </c>
    </row>
  </sheetData>
  <mergeCells count="8">
    <mergeCell ref="A9:C9"/>
    <mergeCell ref="A10:E10"/>
    <mergeCell ref="B2:E2"/>
    <mergeCell ref="C3:E3"/>
    <mergeCell ref="A5:E5"/>
    <mergeCell ref="C6:E6"/>
    <mergeCell ref="A7:C7"/>
    <mergeCell ref="A8:E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2:L25"/>
  <sheetViews>
    <sheetView workbookViewId="0">
      <selection activeCell="N10" sqref="N10"/>
    </sheetView>
  </sheetViews>
  <sheetFormatPr defaultRowHeight="12.75"/>
  <cols>
    <col min="2" max="2" width="42.7109375" customWidth="1"/>
    <col min="3" max="3" width="13.85546875" customWidth="1"/>
    <col min="4" max="4" width="15" customWidth="1"/>
    <col min="5" max="5" width="12.85546875" customWidth="1"/>
    <col min="6" max="6" width="14.85546875" hidden="1" customWidth="1"/>
    <col min="7" max="7" width="7.140625" hidden="1" customWidth="1"/>
    <col min="8" max="9" width="9.140625" hidden="1" customWidth="1"/>
    <col min="10" max="11" width="0" style="225" hidden="1" customWidth="1"/>
    <col min="12" max="12" width="12" style="226" hidden="1" customWidth="1"/>
  </cols>
  <sheetData>
    <row r="2" spans="1:12" ht="16.5" customHeight="1">
      <c r="D2" s="257" t="s">
        <v>839</v>
      </c>
      <c r="E2" s="257"/>
      <c r="F2" s="258"/>
      <c r="G2" s="258"/>
      <c r="H2" s="258"/>
      <c r="I2" s="258"/>
      <c r="J2" s="258"/>
      <c r="K2" s="258"/>
      <c r="L2" s="258"/>
    </row>
    <row r="3" spans="1:12" ht="54" customHeight="1">
      <c r="C3" s="255" t="s">
        <v>842</v>
      </c>
      <c r="D3" s="255"/>
      <c r="E3" s="255"/>
      <c r="F3" s="278"/>
      <c r="G3" s="278"/>
      <c r="H3" s="278"/>
      <c r="I3" s="278"/>
      <c r="J3" s="278"/>
      <c r="K3" s="278"/>
      <c r="L3" s="278"/>
    </row>
    <row r="4" spans="1:12" ht="53.25" customHeight="1">
      <c r="A4" s="279" t="s">
        <v>841</v>
      </c>
      <c r="B4" s="279"/>
      <c r="C4" s="279"/>
      <c r="D4" s="279"/>
      <c r="E4" s="279"/>
      <c r="F4" s="258"/>
      <c r="G4" s="258"/>
      <c r="H4" s="258"/>
      <c r="I4" s="258"/>
      <c r="J4" s="258"/>
      <c r="K4" s="258"/>
      <c r="L4" s="258"/>
    </row>
    <row r="5" spans="1:12" ht="18.75" customHeight="1">
      <c r="A5" s="7"/>
      <c r="B5" s="7"/>
      <c r="C5" s="280" t="s">
        <v>297</v>
      </c>
      <c r="D5" s="280"/>
      <c r="E5" s="281"/>
    </row>
    <row r="6" spans="1:12" ht="41.25" customHeight="1">
      <c r="A6" s="240" t="s">
        <v>170</v>
      </c>
      <c r="B6" s="240" t="s">
        <v>174</v>
      </c>
      <c r="C6" s="204" t="s">
        <v>794</v>
      </c>
      <c r="D6" s="108" t="s">
        <v>840</v>
      </c>
      <c r="E6" s="204" t="s">
        <v>794</v>
      </c>
      <c r="F6" s="227"/>
      <c r="G6" s="227"/>
      <c r="H6" s="227"/>
      <c r="I6" s="227"/>
      <c r="J6" s="228"/>
      <c r="K6" s="228"/>
      <c r="L6" s="229"/>
    </row>
    <row r="7" spans="1:12" ht="21.75" customHeight="1">
      <c r="A7" s="4">
        <v>1</v>
      </c>
      <c r="B7" s="15" t="s">
        <v>846</v>
      </c>
      <c r="C7" s="228">
        <v>0</v>
      </c>
      <c r="D7" s="228">
        <v>4000</v>
      </c>
      <c r="E7" s="231">
        <f>C7+D7</f>
        <v>4000</v>
      </c>
      <c r="F7" s="230"/>
      <c r="G7" s="230"/>
      <c r="H7" s="230"/>
      <c r="I7" s="230"/>
      <c r="J7" s="232"/>
      <c r="K7" s="232"/>
      <c r="L7" s="228"/>
    </row>
    <row r="8" spans="1:12" ht="21.75" customHeight="1">
      <c r="A8" s="4">
        <v>2</v>
      </c>
      <c r="B8" s="15" t="s">
        <v>848</v>
      </c>
      <c r="C8" s="231"/>
      <c r="D8" s="231">
        <v>500</v>
      </c>
      <c r="E8" s="231">
        <f t="shared" ref="E8:E9" si="0">C8+D8</f>
        <v>500</v>
      </c>
      <c r="F8" s="230"/>
      <c r="G8" s="230"/>
      <c r="H8" s="230"/>
      <c r="I8" s="230"/>
      <c r="J8" s="232"/>
      <c r="K8" s="232"/>
      <c r="L8" s="231"/>
    </row>
    <row r="9" spans="1:12" ht="21" customHeight="1">
      <c r="A9" s="4">
        <v>3</v>
      </c>
      <c r="B9" s="15" t="s">
        <v>171</v>
      </c>
      <c r="C9" s="228"/>
      <c r="D9" s="228">
        <v>500</v>
      </c>
      <c r="E9" s="231">
        <f t="shared" si="0"/>
        <v>500</v>
      </c>
      <c r="F9" s="230"/>
      <c r="G9" s="230"/>
      <c r="H9" s="230"/>
      <c r="I9" s="230"/>
      <c r="J9" s="232"/>
      <c r="K9" s="232"/>
      <c r="L9" s="231"/>
    </row>
    <row r="10" spans="1:12" ht="36.75" customHeight="1">
      <c r="A10" s="277" t="s">
        <v>17</v>
      </c>
      <c r="B10" s="277"/>
      <c r="C10" s="233">
        <f>SUM(C7:C9)</f>
        <v>0</v>
      </c>
      <c r="D10" s="234">
        <f>SUM(D7:D9)</f>
        <v>5000</v>
      </c>
      <c r="E10" s="234">
        <f>C10+D10</f>
        <v>5000</v>
      </c>
      <c r="F10" s="227"/>
      <c r="G10" s="227"/>
      <c r="H10" s="227"/>
      <c r="I10" s="227"/>
      <c r="J10" s="229"/>
      <c r="K10" s="229"/>
      <c r="L10" s="233"/>
    </row>
    <row r="11" spans="1:12" ht="22.5" customHeight="1">
      <c r="A11" s="6"/>
      <c r="B11" s="6"/>
      <c r="C11" s="235"/>
      <c r="D11" s="96"/>
      <c r="E11" s="96"/>
    </row>
    <row r="12" spans="1:12" ht="21.75" customHeight="1">
      <c r="A12" s="6"/>
      <c r="B12" s="6"/>
      <c r="C12" s="6"/>
    </row>
    <row r="13" spans="1:12" ht="21.75" customHeight="1">
      <c r="A13" s="6"/>
      <c r="B13" s="6"/>
      <c r="C13" s="6"/>
    </row>
    <row r="14" spans="1:12" ht="21.75" customHeight="1">
      <c r="A14" s="6"/>
      <c r="B14" s="6"/>
      <c r="C14" s="6"/>
    </row>
    <row r="15" spans="1:12" ht="20.25" customHeight="1">
      <c r="A15" s="6"/>
      <c r="B15" s="6"/>
      <c r="C15" s="6"/>
    </row>
    <row r="16" spans="1:12" ht="20.25" customHeight="1">
      <c r="A16" s="6"/>
      <c r="B16" s="6"/>
      <c r="C16" s="6"/>
    </row>
    <row r="17" spans="1:3" ht="21.75" customHeight="1">
      <c r="A17" s="6"/>
      <c r="B17" s="6"/>
      <c r="C17" s="6"/>
    </row>
    <row r="18" spans="1:3" ht="20.25" customHeight="1">
      <c r="A18" s="6"/>
      <c r="B18" s="6"/>
      <c r="C18" s="6"/>
    </row>
    <row r="19" spans="1:3" ht="19.5" customHeight="1">
      <c r="A19" s="6"/>
      <c r="B19" s="6"/>
      <c r="C19" s="6"/>
    </row>
    <row r="20" spans="1:3" ht="21" customHeight="1">
      <c r="A20" s="6"/>
      <c r="B20" s="6"/>
      <c r="C20" s="6"/>
    </row>
    <row r="21" spans="1:3" ht="21" customHeight="1">
      <c r="A21" s="6"/>
      <c r="B21" s="6"/>
      <c r="C21" s="6"/>
    </row>
    <row r="22" spans="1:3" ht="22.5" customHeight="1">
      <c r="A22" s="6"/>
      <c r="B22" s="6"/>
      <c r="C22" s="6"/>
    </row>
    <row r="23" spans="1:3" ht="22.5" customHeight="1">
      <c r="A23" s="6"/>
      <c r="B23" s="6"/>
      <c r="C23" s="6"/>
    </row>
    <row r="24" spans="1:3" ht="21.75" customHeight="1">
      <c r="A24" s="6"/>
      <c r="B24" s="6"/>
      <c r="C24" s="6"/>
    </row>
    <row r="25" spans="1:3">
      <c r="A25" s="6"/>
      <c r="B25" s="6"/>
      <c r="C25" s="6"/>
    </row>
  </sheetData>
  <mergeCells count="5">
    <mergeCell ref="D2:L2"/>
    <mergeCell ref="A10:B10"/>
    <mergeCell ref="C3:L3"/>
    <mergeCell ref="A4:L4"/>
    <mergeCell ref="C5:E5"/>
  </mergeCells>
  <phoneticPr fontId="4" type="noConversion"/>
  <pageMargins left="0.78740157480314965" right="0.39370078740157483" top="0.98425196850393704" bottom="0.98425196850393704" header="0.51181102362204722" footer="0.51181102362204722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дох</vt:lpstr>
      <vt:lpstr>вед</vt:lpstr>
      <vt:lpstr>функ</vt:lpstr>
      <vt:lpstr>прогр</vt:lpstr>
      <vt:lpstr>источники</vt:lpstr>
      <vt:lpstr>иные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Дзиова</cp:lastModifiedBy>
  <cp:lastPrinted>2022-02-10T11:45:08Z</cp:lastPrinted>
  <dcterms:created xsi:type="dcterms:W3CDTF">1996-10-14T23:33:28Z</dcterms:created>
  <dcterms:modified xsi:type="dcterms:W3CDTF">2022-03-24T09:00:55Z</dcterms:modified>
</cp:coreProperties>
</file>