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3"/>
  </bookViews>
  <sheets>
    <sheet name="дох23" sheetId="1" r:id="rId1"/>
    <sheet name="функц23" sheetId="2" r:id="rId2"/>
    <sheet name="вед23" sheetId="3" r:id="rId3"/>
    <sheet name="прогр23" sheetId="4" r:id="rId4"/>
  </sheets>
  <definedNames/>
  <calcPr fullCalcOnLoad="1"/>
</workbook>
</file>

<file path=xl/sharedStrings.xml><?xml version="1.0" encoding="utf-8"?>
<sst xmlns="http://schemas.openxmlformats.org/spreadsheetml/2006/main" count="1064" uniqueCount="229">
  <si>
    <t>Расходы на выплаты по оплате труда работников муниципальных органов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</si>
  <si>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</si>
  <si>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</si>
  <si>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</si>
  <si>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Глава местной администрации (исполнительно-распорядительного органа муниципального образования)</t>
  </si>
  <si>
    <t>Аппарат администрации местного самоуправления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</si>
  <si>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</si>
  <si>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</si>
  <si>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</si>
  <si>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Наименование</t>
  </si>
  <si>
    <t>Целевая статья</t>
  </si>
  <si>
    <t>Вид расходов</t>
  </si>
  <si>
    <t>Сумма</t>
  </si>
  <si>
    <t xml:space="preserve">ВСЕГО  </t>
  </si>
  <si>
    <t>ОБЩЕГОСУДАРСТВЕННЫЕ ВОПРОСЫ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</si>
  <si>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</si>
  <si>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</si>
  <si>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Расходы на проектно-сметную документацию</t>
  </si>
  <si>
    <t>Обеспечение функционирования представительных органов муниципальных образований</t>
  </si>
  <si>
    <t xml:space="preserve">Обеспечение функционирования местных администраций </t>
  </si>
  <si>
    <t>НАЦИОНАЛЬНАЯ ОБОРОНА</t>
  </si>
  <si>
    <t>Обеспечение функционирования военно-учетных столов</t>
  </si>
  <si>
    <t>НАЦИОНАЛЬНАЯ ЭКОНОМИКА</t>
  </si>
  <si>
    <t>ЖИЛИЩНО-КОММУНАЛЬНОЕ ХОЗЯЙСТВО</t>
  </si>
  <si>
    <t>Реализация государственных (муниципальных) функций в области жилищно-коммунального хозяйства</t>
  </si>
  <si>
    <t>Коммунальное хозяйство</t>
  </si>
  <si>
    <t>СОЦИАЛЬНАЯ ПОЛИТИКА</t>
  </si>
  <si>
    <t>Пенсионное обеспечение</t>
  </si>
  <si>
    <t>Доплаты к пенсиям муниципальных служащих</t>
  </si>
  <si>
    <t>Другие вопросы в области социальной политики</t>
  </si>
  <si>
    <t>Расходы на обеспечение функций муниципальных органов</t>
  </si>
  <si>
    <t>(тыс. руб.)</t>
  </si>
  <si>
    <t>Оказание материальной помощи населению</t>
  </si>
  <si>
    <t>Резервные фонды</t>
  </si>
  <si>
    <t>Непрограммные расходы</t>
  </si>
  <si>
    <t>Резервные фонды местных администраций</t>
  </si>
  <si>
    <t>Резервные средства</t>
  </si>
  <si>
    <t>870</t>
  </si>
  <si>
    <t>Реализация дополнительных мер, направленных на снижение  напряженности на рынке труда муниципальных образований (за счет средств местного бюджета)</t>
  </si>
  <si>
    <t>Праздничные мероприятия</t>
  </si>
  <si>
    <t>76 0 00 00000</t>
  </si>
  <si>
    <t>76 1 00 00000</t>
  </si>
  <si>
    <t>76 1 00 40010</t>
  </si>
  <si>
    <t>77 0 00 00000</t>
  </si>
  <si>
    <t>77 3 00 00000</t>
  </si>
  <si>
    <t>77 3 00 40010</t>
  </si>
  <si>
    <t>77 4 00 00000</t>
  </si>
  <si>
    <t>77 4 00 40010</t>
  </si>
  <si>
    <t>77 4 00 40020</t>
  </si>
  <si>
    <t>98 0 00 00000</t>
  </si>
  <si>
    <t>98 1 00 00000</t>
  </si>
  <si>
    <t>98 1 00 42700</t>
  </si>
  <si>
    <t>Раздел</t>
  </si>
  <si>
    <t>Подраздел</t>
  </si>
  <si>
    <t>01</t>
  </si>
  <si>
    <t xml:space="preserve"> 02</t>
  </si>
  <si>
    <t>00</t>
  </si>
  <si>
    <t>02</t>
  </si>
  <si>
    <t xml:space="preserve"> 03</t>
  </si>
  <si>
    <t>04</t>
  </si>
  <si>
    <t>11</t>
  </si>
  <si>
    <t>03</t>
  </si>
  <si>
    <t xml:space="preserve"> 01</t>
  </si>
  <si>
    <t>05</t>
  </si>
  <si>
    <t>06</t>
  </si>
  <si>
    <t>10</t>
  </si>
  <si>
    <t>120</t>
  </si>
  <si>
    <t>240</t>
  </si>
  <si>
    <t>110</t>
  </si>
  <si>
    <t>Жилищное хозяйство</t>
  </si>
  <si>
    <t>Уплата налогов, сборов и иных платежей</t>
  </si>
  <si>
    <t>850</t>
  </si>
  <si>
    <t>98 2 00 00000</t>
  </si>
  <si>
    <t>Расходы на выплаты персоналу казенных учреждений</t>
  </si>
  <si>
    <t>310</t>
  </si>
  <si>
    <t>98 4 00 00000</t>
  </si>
  <si>
    <t>Мероприятия в области строительства и капитального ремонта объектов муниципальной собственности</t>
  </si>
  <si>
    <t>02 0 00 00000</t>
  </si>
  <si>
    <t>Уличное освещение</t>
  </si>
  <si>
    <t>02 0 00 45500</t>
  </si>
  <si>
    <t>Озеленение</t>
  </si>
  <si>
    <t>02 0 00 45505</t>
  </si>
  <si>
    <t>Мероприятия по санитарной очистке и вывозу бытовых отходов</t>
  </si>
  <si>
    <t>Прочие мероприятия по благоустройству</t>
  </si>
  <si>
    <t>02 0 00 45550</t>
  </si>
  <si>
    <t>02 0 00 45600</t>
  </si>
  <si>
    <t>03 0 00 00000</t>
  </si>
  <si>
    <t>03 0 00 46000</t>
  </si>
  <si>
    <t>Обеспечение деятельности муниципального казенного учреждения «Управление городского хозяйства»</t>
  </si>
  <si>
    <t>Другие вопросы в области жилищно-коммунального хозяйства</t>
  </si>
  <si>
    <t>Публичные нормативные социальные выплаты гражданам</t>
  </si>
  <si>
    <t>01 0 00 00000</t>
  </si>
  <si>
    <t>01 0 00 45900</t>
  </si>
  <si>
    <t>01 0 00 45950</t>
  </si>
  <si>
    <t>Общеэкономические вопросы</t>
  </si>
  <si>
    <t>Гл</t>
  </si>
  <si>
    <t>98 0 00 51180</t>
  </si>
  <si>
    <t>98 0 00 45800</t>
  </si>
  <si>
    <t>98 0 00 40735</t>
  </si>
  <si>
    <t>98 0 00 44000</t>
  </si>
  <si>
    <t>98 0 00 45200</t>
  </si>
  <si>
    <t>Муниципальное казенное учреждение "Управление городского хозяйства"</t>
  </si>
  <si>
    <t>Другие вопросы в области национальной экономики</t>
  </si>
  <si>
    <t>12</t>
  </si>
  <si>
    <t>Расходы на проведение геодезических и кадастровых работ</t>
  </si>
  <si>
    <t>98 0 00 48000</t>
  </si>
  <si>
    <t>Муниципальная целевая программа "Социальная поддержка населения в 2021-2023 годах"</t>
  </si>
  <si>
    <t>Муниципальная целевая программа "Городское хозяйство на 2021-2023 годы"</t>
  </si>
  <si>
    <t>Администрация Алагирского городского поселения</t>
  </si>
  <si>
    <t>Изменения (+,-)</t>
  </si>
  <si>
    <t>Приложение 1</t>
  </si>
  <si>
    <t>Исполнение судебных актов</t>
  </si>
  <si>
    <t>830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</si>
  <si>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</si>
  <si>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</si>
  <si>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76 2 00 00000</t>
  </si>
  <si>
    <t>76 2 00 40010</t>
  </si>
  <si>
    <t>Другие общегосударственные вопросы</t>
  </si>
  <si>
    <t>13</t>
  </si>
  <si>
    <t>Поощрение членов народной дружины</t>
  </si>
  <si>
    <t>98 0 00 47000</t>
  </si>
  <si>
    <t>Специальные расходы</t>
  </si>
  <si>
    <t>880</t>
  </si>
  <si>
    <t>Муниципальная целевая программа "Благоустройство территории Алагирского городского поселения на 2023-2025 годы"</t>
  </si>
  <si>
    <t>Распределение бюджетных ассигнований по разделам и подразделам, целевым статьям и видам расходов классификации расходов бюджета Алагирского городского поселения на 2023 год</t>
  </si>
  <si>
    <t>Приложение 2</t>
  </si>
  <si>
    <t>Ведомственная структура расходов бюджета Алагирского городского поселения на 2023 год</t>
  </si>
  <si>
    <t>98 0 00 49900</t>
  </si>
  <si>
    <t>810</t>
  </si>
  <si>
    <t>Изменения2 (+,-)</t>
  </si>
  <si>
    <t>Субсидия МУП "Алагиркомфорт" для уплаты задолженности за потребленный газ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</si>
  <si>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</si>
  <si>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Субсидия МУП "Алагиркомфорт" на реконструкцию (модернизацию) системы теплоснабжения г.Алагир</t>
  </si>
  <si>
    <t>98 0 00 49910</t>
  </si>
  <si>
    <t>Изменения3 (+,-)</t>
  </si>
  <si>
    <t>Мероприятия в области коммунального хозяйства</t>
  </si>
  <si>
    <t>98 0 00 44100</t>
  </si>
  <si>
    <t>Изменения4 (+,-)</t>
  </si>
  <si>
    <t>Доходы бюджета Алагирского городского поселения на 2023 год</t>
  </si>
  <si>
    <t>Код бюджетной классификации Российской Федерации</t>
  </si>
  <si>
    <t>Доходы</t>
  </si>
  <si>
    <t xml:space="preserve">Сумма      </t>
  </si>
  <si>
    <t>Изменения      (+,-)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</si>
  <si>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</si>
  <si>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</si>
  <si>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</si>
  <si>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</si>
  <si>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</si>
  <si>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</si>
  <si>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</si>
  <si>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</si>
  <si>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</si>
  <si>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</si>
  <si>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</si>
  <si>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</si>
  <si>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</si>
  <si>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</si>
  <si>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</si>
  <si>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</si>
  <si>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налообложения доходы</t>
  </si>
  <si>
    <t>1 05 01011 01 0000 110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</si>
  <si>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</si>
  <si>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</si>
  <si>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</si>
  <si>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 xml:space="preserve">Налог, взимаемый с налогоплательщиков, выбравших в качестве объекта налообложения доходы уменьшенные на величину расходов 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</si>
  <si>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</si>
  <si>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</si>
  <si>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</si>
  <si>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</si>
  <si>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</si>
  <si>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</si>
  <si>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</si>
  <si>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1 06 06000 00 0000 110 </t>
  </si>
  <si>
    <t>Земельный налог</t>
  </si>
  <si>
    <t>1 06 06033 13 0000 110</t>
  </si>
  <si>
    <t>Земельный налог с организаций, обладающих земельным участком, расположенным в границах городских  поселений</t>
  </si>
  <si>
    <t>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</si>
  <si>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</si>
  <si>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</si>
  <si>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</si>
  <si>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</si>
  <si>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</si>
  <si>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</si>
  <si>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</si>
  <si>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</si>
  <si>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</si>
  <si>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</si>
  <si>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</si>
  <si>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1 13 02065 13 0000 130</t>
  </si>
  <si>
    <t xml:space="preserve">Доходы, поступающие в порядке возмещения расходов, понесенных в связи с эксплуатацией имущества городских поселений
</t>
  </si>
  <si>
    <t>1 14 00000 00 0000 000</t>
  </si>
  <si>
    <t xml:space="preserve">Доходы от продажи материальных и нематериальных активов  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</si>
  <si>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</si>
  <si>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</si>
  <si>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</si>
  <si>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</si>
  <si>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НАЛОГОВЫЕ И НЕНАЛОГОВЫЕ ДОХОДЫ</t>
  </si>
  <si>
    <t>2 00 00000 00 0000 000</t>
  </si>
  <si>
    <t>Безвозмездные поступления</t>
  </si>
  <si>
    <t>2 02 10000 00 0000 150</t>
  </si>
  <si>
    <t>Дотации бюджетам бюджетной системы Российской Федерации</t>
  </si>
  <si>
    <t>2 02 15001 13 0000 150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</si>
  <si>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</si>
  <si>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2 02 16001 13 0000 150</t>
  </si>
  <si>
    <t>Дотации бюджетам городских поселений на выравнивание бюджетной обеспеченности из бюджетов муниципальных районов</t>
  </si>
  <si>
    <t>2 02 30000 00 0000 150</t>
  </si>
  <si>
    <t>Субвенции бюджетам Российской Федерации и муниципальных образований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</si>
  <si>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</si>
  <si>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</si>
  <si>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</si>
  <si>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</si>
  <si>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2 02 49999 13 0000 150</t>
  </si>
  <si>
    <t>Прочие межбюджетные трансферты, передаваемые бюджетам городских поселений</t>
  </si>
  <si>
    <t>ВСЕГО ДОХОДОВ</t>
  </si>
  <si>
    <t>Приложение 3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</si>
  <si>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</si>
  <si>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</si>
  <si>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Изменения5 (+,-)</t>
  </si>
  <si>
    <t>Распределение бюджетных ассигнований                                                                                                                                              по муниципальным программам бюджета Алагирского городского поселения на 2023 год</t>
  </si>
  <si>
    <t>10 06</t>
  </si>
  <si>
    <t>Приложение 4</t>
  </si>
  <si>
    <t xml:space="preserve">к  решению Собрания представителей Алагирского городского поселения                                                              </t>
  </si>
  <si>
    <t xml:space="preserve">                                              №30/7 от 27.12.2023 г.</t>
  </si>
  <si>
    <t xml:space="preserve">к решению Собрания представителей Алагирского городского поселения                                                                                                          </t>
  </si>
  <si>
    <t>№30/7  от 27.12.2023 г.</t>
  </si>
  <si>
    <t>№30/7от 27.12.2023 г.</t>
  </si>
  <si>
    <t>к решению Собрания представителей Алагирского городского поселения</t>
  </si>
  <si>
    <t>№30  от 27.12.2023 г.</t>
  </si>
  <si>
    <t xml:space="preserve">                к решению Собрания представителей Алагирского городского поселения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</si>
</sst>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_(* #,##0.0_);_(* \(#,##0.0\);_(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53" applyFont="1" applyFill="1" applyBorder="1" applyAlignment="1">
      <alignment horizontal="left" vertical="center" wrapText="1"/>
      <protection/>
    </xf>
    <xf numFmtId="0" fontId="3" fillId="0" borderId="10" xfId="53" applyFont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53" applyFont="1" applyAlignment="1">
      <alignment horizontal="center" wrapText="1"/>
      <protection/>
    </xf>
    <xf numFmtId="0" fontId="2" fillId="0" borderId="0" xfId="53" applyFont="1" applyBorder="1" applyAlignment="1">
      <alignment horizontal="center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49" fontId="2" fillId="0" borderId="10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top"/>
    </xf>
    <xf numFmtId="49" fontId="6" fillId="0" borderId="10" xfId="53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49" fontId="3" fillId="0" borderId="10" xfId="53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1" xfId="53" applyFont="1" applyBorder="1" applyAlignment="1">
      <alignment/>
      <protection/>
    </xf>
    <xf numFmtId="0" fontId="3" fillId="0" borderId="11" xfId="53" applyFont="1" applyBorder="1" applyAlignment="1">
      <alignment horizont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5" fillId="0" borderId="10" xfId="53" applyNumberFormat="1" applyFont="1" applyFill="1" applyBorder="1" applyAlignment="1">
      <alignment horizontal="center" vertical="center"/>
      <protection/>
    </xf>
    <xf numFmtId="0" fontId="47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wrapText="1"/>
    </xf>
    <xf numFmtId="0" fontId="5" fillId="0" borderId="10" xfId="53" applyFont="1" applyBorder="1" applyAlignment="1">
      <alignment horizontal="left" vertical="center" wrapText="1"/>
      <protection/>
    </xf>
    <xf numFmtId="192" fontId="2" fillId="0" borderId="10" xfId="53" applyNumberFormat="1" applyFont="1" applyFill="1" applyBorder="1" applyAlignment="1">
      <alignment horizontal="right" vertical="center" wrapText="1"/>
      <protection/>
    </xf>
    <xf numFmtId="192" fontId="3" fillId="0" borderId="10" xfId="53" applyNumberFormat="1" applyFont="1" applyFill="1" applyBorder="1" applyAlignment="1">
      <alignment horizontal="right" vertical="center" wrapText="1"/>
      <protection/>
    </xf>
    <xf numFmtId="193" fontId="2" fillId="0" borderId="10" xfId="53" applyNumberFormat="1" applyFont="1" applyFill="1" applyBorder="1" applyAlignment="1">
      <alignment horizontal="right" vertical="center" wrapText="1"/>
      <protection/>
    </xf>
    <xf numFmtId="193" fontId="3" fillId="0" borderId="10" xfId="53" applyNumberFormat="1" applyFont="1" applyFill="1" applyBorder="1" applyAlignment="1">
      <alignment horizontal="right" vertical="center" wrapText="1"/>
      <protection/>
    </xf>
    <xf numFmtId="192" fontId="3" fillId="0" borderId="10" xfId="53" applyNumberFormat="1" applyFont="1" applyBorder="1" applyAlignment="1">
      <alignment horizontal="right" vertical="center" wrapText="1"/>
      <protection/>
    </xf>
    <xf numFmtId="192" fontId="6" fillId="0" borderId="10" xfId="53" applyNumberFormat="1" applyFont="1" applyFill="1" applyBorder="1" applyAlignment="1">
      <alignment horizontal="right" vertical="center"/>
      <protection/>
    </xf>
    <xf numFmtId="192" fontId="5" fillId="0" borderId="10" xfId="53" applyNumberFormat="1" applyFont="1" applyFill="1" applyBorder="1" applyAlignment="1">
      <alignment horizontal="right" vertical="center"/>
      <protection/>
    </xf>
    <xf numFmtId="192" fontId="2" fillId="0" borderId="10" xfId="53" applyNumberFormat="1" applyFont="1" applyBorder="1" applyAlignment="1">
      <alignment horizontal="right" vertical="center" wrapText="1"/>
      <protection/>
    </xf>
    <xf numFmtId="0" fontId="47" fillId="0" borderId="12" xfId="0" applyFont="1" applyBorder="1" applyAlignment="1">
      <alignment horizontal="left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/>
    </xf>
    <xf numFmtId="192" fontId="2" fillId="0" borderId="10" xfId="0" applyNumberFormat="1" applyFont="1" applyBorder="1" applyAlignment="1">
      <alignment vertical="center"/>
    </xf>
    <xf numFmtId="0" fontId="6" fillId="0" borderId="10" xfId="53" applyFont="1" applyBorder="1" applyAlignment="1">
      <alignment horizontal="left" vertical="center" wrapText="1"/>
      <protection/>
    </xf>
    <xf numFmtId="192" fontId="3" fillId="0" borderId="10" xfId="53" applyNumberFormat="1" applyFont="1" applyBorder="1" applyAlignment="1">
      <alignment horizontal="right" vertical="center"/>
      <protection/>
    </xf>
    <xf numFmtId="0" fontId="2" fillId="0" borderId="10" xfId="53" applyFont="1" applyFill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92" fontId="3" fillId="0" borderId="10" xfId="0" applyNumberFormat="1" applyFont="1" applyBorder="1" applyAlignment="1">
      <alignment vertical="center"/>
    </xf>
    <xf numFmtId="0" fontId="49" fillId="0" borderId="0" xfId="0" applyFont="1" applyAlignment="1">
      <alignment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92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92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NumberFormat="1" applyFont="1" applyBorder="1" applyAlignment="1">
      <alignment horizontal="left" vertical="center" wrapText="1"/>
    </xf>
    <xf numFmtId="0" fontId="2" fillId="0" borderId="0" xfId="53" applyFont="1" applyAlignment="1">
      <alignment horizontal="center"/>
      <protection/>
    </xf>
    <xf numFmtId="0" fontId="2" fillId="0" borderId="11" xfId="53" applyFont="1" applyBorder="1">
      <alignment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192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34" borderId="0" xfId="0" applyFont="1" applyFill="1" applyAlignment="1">
      <alignment horizontal="center" wrapText="1"/>
    </xf>
    <xf numFmtId="0" fontId="2" fillId="0" borderId="0" xfId="53" applyFont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37">
      <selection activeCell="A3" sqref="A3:G3"/>
    </sheetView>
  </sheetViews>
  <sheetFormatPr defaultColWidth="9.140625" defaultRowHeight="12.75" outlineLevelCol="2"/>
  <cols>
    <col min="1" max="1" width="21.421875" style="14" customWidth="1"/>
    <col min="2" max="2" width="51.140625" style="14" customWidth="1"/>
    <col min="3" max="5" width="13.140625" style="14" hidden="1" customWidth="1" outlineLevel="2"/>
    <col min="6" max="6" width="13.140625" style="14" hidden="1" customWidth="1" outlineLevel="1" collapsed="1"/>
    <col min="7" max="7" width="13.140625" style="14" customWidth="1" collapsed="1"/>
  </cols>
  <sheetData>
    <row r="1" spans="2:7" ht="12.75">
      <c r="B1" s="72" t="s">
        <v>110</v>
      </c>
      <c r="C1" s="72"/>
      <c r="D1" s="72"/>
      <c r="E1" s="72"/>
      <c r="F1" s="72"/>
      <c r="G1" s="72"/>
    </row>
    <row r="2" spans="1:7" ht="12.75">
      <c r="A2" s="73" t="s">
        <v>221</v>
      </c>
      <c r="B2" s="73"/>
      <c r="C2" s="73"/>
      <c r="D2" s="73"/>
      <c r="E2" s="73"/>
      <c r="F2" s="73"/>
      <c r="G2" s="73"/>
    </row>
    <row r="3" spans="1:7" ht="12.75">
      <c r="A3" s="73" t="s">
        <v>222</v>
      </c>
      <c r="B3" s="73"/>
      <c r="C3" s="73"/>
      <c r="D3" s="73"/>
      <c r="E3" s="73"/>
      <c r="F3" s="73"/>
      <c r="G3" s="73"/>
    </row>
    <row r="4" spans="2:7" ht="12.75">
      <c r="B4" s="49"/>
      <c r="C4" s="49"/>
      <c r="D4" s="49"/>
      <c r="E4" s="49"/>
      <c r="F4" s="49"/>
      <c r="G4" s="49"/>
    </row>
    <row r="5" spans="1:7" ht="12.75">
      <c r="A5" s="74" t="s">
        <v>138</v>
      </c>
      <c r="B5" s="74"/>
      <c r="C5" s="74"/>
      <c r="D5" s="74"/>
      <c r="E5" s="74"/>
      <c r="F5" s="74"/>
      <c r="G5" s="74"/>
    </row>
    <row r="6" spans="1:7" ht="12.75">
      <c r="A6" s="50"/>
      <c r="B6" s="50"/>
      <c r="C6" s="50"/>
      <c r="D6" s="50"/>
      <c r="E6" s="50"/>
      <c r="F6" s="50"/>
      <c r="G6" s="50"/>
    </row>
    <row r="7" spans="3:7" ht="12.75">
      <c r="C7" s="51" t="s">
        <v>31</v>
      </c>
      <c r="D7" s="51"/>
      <c r="E7" s="51"/>
      <c r="F7" s="51"/>
      <c r="G7" s="51" t="s">
        <v>31</v>
      </c>
    </row>
    <row r="8" spans="1:7" ht="38.25">
      <c r="A8" s="52" t="s">
        <v>139</v>
      </c>
      <c r="B8" s="52" t="s">
        <v>140</v>
      </c>
      <c r="C8" s="52" t="s">
        <v>141</v>
      </c>
      <c r="D8" s="52" t="s">
        <v>142</v>
      </c>
      <c r="E8" s="52" t="s">
        <v>142</v>
      </c>
      <c r="F8" s="52" t="s">
        <v>142</v>
      </c>
      <c r="G8" s="52" t="s">
        <v>141</v>
      </c>
    </row>
    <row r="9" spans="1:7" ht="12.75">
      <c r="A9" s="52" t="s">
        <v>143</v>
      </c>
      <c r="B9" s="53" t="s">
        <v>144</v>
      </c>
      <c r="C9" s="54">
        <f>C10</f>
        <v>16715</v>
      </c>
      <c r="D9" s="54"/>
      <c r="E9" s="54"/>
      <c r="F9" s="54">
        <f>F10</f>
        <v>-1000</v>
      </c>
      <c r="G9" s="54">
        <f>G10</f>
        <v>15715</v>
      </c>
    </row>
    <row r="10" spans="1:7" ht="12.75">
      <c r="A10" s="55" t="s">
        <v>145</v>
      </c>
      <c r="B10" s="12" t="s">
        <v>146</v>
      </c>
      <c r="C10" s="56">
        <f>SUM(C11:C14)</f>
        <v>16715</v>
      </c>
      <c r="D10" s="56"/>
      <c r="E10" s="56"/>
      <c r="F10" s="56">
        <f>F11</f>
        <v>-1000</v>
      </c>
      <c r="G10" s="56">
        <f>SUM(G11:G14)</f>
        <v>15715</v>
      </c>
    </row>
    <row r="11" spans="1:7" ht="63.75">
      <c r="A11" s="57" t="s">
        <v>147</v>
      </c>
      <c r="B11" s="12" t="s">
        <v>148</v>
      </c>
      <c r="C11" s="56">
        <v>16565</v>
      </c>
      <c r="D11" s="56"/>
      <c r="E11" s="56"/>
      <c r="F11" s="56">
        <v>-1000</v>
      </c>
      <c r="G11" s="56">
        <f>SUM(C11:F11)</f>
        <v>15565</v>
      </c>
    </row>
    <row r="12" spans="1:7" ht="102">
      <c r="A12" s="57" t="s">
        <v>149</v>
      </c>
      <c r="B12" s="12" t="s">
        <v>150</v>
      </c>
      <c r="C12" s="56">
        <v>30</v>
      </c>
      <c r="D12" s="56"/>
      <c r="E12" s="56"/>
      <c r="F12" s="56"/>
      <c r="G12" s="56">
        <v>30</v>
      </c>
    </row>
    <row r="13" spans="1:7" ht="38.25">
      <c r="A13" s="57" t="s">
        <v>151</v>
      </c>
      <c r="B13" s="12" t="s">
        <v>152</v>
      </c>
      <c r="C13" s="56">
        <v>110</v>
      </c>
      <c r="D13" s="56"/>
      <c r="E13" s="56"/>
      <c r="F13" s="56"/>
      <c r="G13" s="56">
        <v>110</v>
      </c>
    </row>
    <row r="14" spans="1:7" ht="89.25">
      <c r="A14" s="57" t="s">
        <v>153</v>
      </c>
      <c r="B14" s="12" t="s">
        <v>154</v>
      </c>
      <c r="C14" s="56">
        <v>10</v>
      </c>
      <c r="D14" s="56"/>
      <c r="E14" s="56"/>
      <c r="F14" s="56"/>
      <c r="G14" s="56">
        <v>10</v>
      </c>
    </row>
    <row r="15" spans="1:7" ht="12.75">
      <c r="A15" s="52" t="s">
        <v>155</v>
      </c>
      <c r="B15" s="53" t="s">
        <v>156</v>
      </c>
      <c r="C15" s="54">
        <f>C16+C21</f>
        <v>10941</v>
      </c>
      <c r="D15" s="54"/>
      <c r="E15" s="54"/>
      <c r="F15" s="54">
        <f>F16</f>
        <v>-1200</v>
      </c>
      <c r="G15" s="54">
        <f>SUM(C15:F15)</f>
        <v>9741</v>
      </c>
    </row>
    <row r="16" spans="1:7" ht="25.5">
      <c r="A16" s="57" t="s">
        <v>157</v>
      </c>
      <c r="B16" s="12" t="s">
        <v>158</v>
      </c>
      <c r="C16" s="56">
        <f>C17+C19</f>
        <v>10296</v>
      </c>
      <c r="D16" s="56"/>
      <c r="E16" s="56"/>
      <c r="F16" s="56">
        <f>F17</f>
        <v>-1200</v>
      </c>
      <c r="G16" s="56">
        <f>SUM(C16:F16)</f>
        <v>9096</v>
      </c>
    </row>
    <row r="17" spans="1:7" ht="25.5">
      <c r="A17" s="55" t="s">
        <v>157</v>
      </c>
      <c r="B17" s="12" t="s">
        <v>159</v>
      </c>
      <c r="C17" s="56">
        <f>C18</f>
        <v>6200</v>
      </c>
      <c r="D17" s="56"/>
      <c r="E17" s="56"/>
      <c r="F17" s="56">
        <v>-1200</v>
      </c>
      <c r="G17" s="56">
        <f>SUM(C17:F17)</f>
        <v>5000</v>
      </c>
    </row>
    <row r="18" spans="1:7" ht="25.5">
      <c r="A18" s="57" t="s">
        <v>160</v>
      </c>
      <c r="B18" s="12" t="s">
        <v>159</v>
      </c>
      <c r="C18" s="56">
        <v>6200</v>
      </c>
      <c r="D18" s="56"/>
      <c r="E18" s="56"/>
      <c r="F18" s="56"/>
      <c r="G18" s="56">
        <v>6200</v>
      </c>
    </row>
    <row r="19" spans="1:7" ht="38.25">
      <c r="A19" s="57" t="s">
        <v>161</v>
      </c>
      <c r="B19" s="12" t="s">
        <v>162</v>
      </c>
      <c r="C19" s="56">
        <f>C20</f>
        <v>4096</v>
      </c>
      <c r="D19" s="56"/>
      <c r="E19" s="56"/>
      <c r="F19" s="56"/>
      <c r="G19" s="56">
        <f>G20</f>
        <v>4096</v>
      </c>
    </row>
    <row r="20" spans="1:7" ht="38.25">
      <c r="A20" s="55" t="s">
        <v>163</v>
      </c>
      <c r="B20" s="12" t="s">
        <v>164</v>
      </c>
      <c r="C20" s="56">
        <v>4096</v>
      </c>
      <c r="D20" s="56"/>
      <c r="E20" s="56"/>
      <c r="F20" s="56"/>
      <c r="G20" s="56">
        <v>4096</v>
      </c>
    </row>
    <row r="21" spans="1:7" ht="12.75">
      <c r="A21" s="55" t="s">
        <v>165</v>
      </c>
      <c r="B21" s="12" t="s">
        <v>166</v>
      </c>
      <c r="C21" s="56">
        <f>C22</f>
        <v>645</v>
      </c>
      <c r="D21" s="56"/>
      <c r="E21" s="56"/>
      <c r="F21" s="56"/>
      <c r="G21" s="56">
        <f>G22</f>
        <v>645</v>
      </c>
    </row>
    <row r="22" spans="1:7" ht="12.75">
      <c r="A22" s="55" t="s">
        <v>167</v>
      </c>
      <c r="B22" s="12" t="s">
        <v>166</v>
      </c>
      <c r="C22" s="56">
        <v>645</v>
      </c>
      <c r="D22" s="56"/>
      <c r="E22" s="56"/>
      <c r="F22" s="56"/>
      <c r="G22" s="56">
        <f aca="true" t="shared" si="0" ref="G22:G27">SUM(C22:F22)</f>
        <v>645</v>
      </c>
    </row>
    <row r="23" spans="1:7" ht="12.75">
      <c r="A23" s="52" t="s">
        <v>168</v>
      </c>
      <c r="B23" s="53" t="s">
        <v>169</v>
      </c>
      <c r="C23" s="54">
        <f>C24+C25</f>
        <v>6425</v>
      </c>
      <c r="D23" s="54"/>
      <c r="E23" s="54"/>
      <c r="F23" s="54">
        <f>SUM(F25)</f>
        <v>700</v>
      </c>
      <c r="G23" s="54">
        <f t="shared" si="0"/>
        <v>7125</v>
      </c>
    </row>
    <row r="24" spans="1:7" ht="38.25">
      <c r="A24" s="55" t="s">
        <v>170</v>
      </c>
      <c r="B24" s="12" t="s">
        <v>171</v>
      </c>
      <c r="C24" s="56">
        <v>2459</v>
      </c>
      <c r="D24" s="56"/>
      <c r="E24" s="56"/>
      <c r="F24" s="56"/>
      <c r="G24" s="56">
        <f t="shared" si="0"/>
        <v>2459</v>
      </c>
    </row>
    <row r="25" spans="1:7" ht="12.75">
      <c r="A25" s="55" t="s">
        <v>172</v>
      </c>
      <c r="B25" s="12" t="s">
        <v>173</v>
      </c>
      <c r="C25" s="56">
        <f>C26+C27</f>
        <v>3966</v>
      </c>
      <c r="D25" s="56"/>
      <c r="E25" s="56"/>
      <c r="F25" s="56">
        <f>SUM(F26:F27)</f>
        <v>700</v>
      </c>
      <c r="G25" s="56">
        <f t="shared" si="0"/>
        <v>4666</v>
      </c>
    </row>
    <row r="26" spans="1:7" ht="25.5">
      <c r="A26" s="55" t="s">
        <v>174</v>
      </c>
      <c r="B26" s="12" t="s">
        <v>175</v>
      </c>
      <c r="C26" s="56">
        <v>2281</v>
      </c>
      <c r="D26" s="56"/>
      <c r="E26" s="56"/>
      <c r="F26" s="56">
        <v>800</v>
      </c>
      <c r="G26" s="56">
        <f t="shared" si="0"/>
        <v>3081</v>
      </c>
    </row>
    <row r="27" spans="1:7" ht="25.5">
      <c r="A27" s="55" t="s">
        <v>176</v>
      </c>
      <c r="B27" s="12" t="s">
        <v>177</v>
      </c>
      <c r="C27" s="56">
        <v>1685</v>
      </c>
      <c r="D27" s="56"/>
      <c r="E27" s="56"/>
      <c r="F27" s="56">
        <v>-100</v>
      </c>
      <c r="G27" s="56">
        <f t="shared" si="0"/>
        <v>1585</v>
      </c>
    </row>
    <row r="28" spans="1:7" ht="12.75">
      <c r="A28" s="71" t="s">
        <v>178</v>
      </c>
      <c r="B28" s="68" t="s">
        <v>179</v>
      </c>
      <c r="C28" s="70">
        <f>SUM(C30:C32)</f>
        <v>1950</v>
      </c>
      <c r="D28" s="70"/>
      <c r="E28" s="70"/>
      <c r="F28" s="70">
        <f>SUM(F30:F32)</f>
        <v>106</v>
      </c>
      <c r="G28" s="70">
        <f>SUM(C28:F29)</f>
        <v>2056</v>
      </c>
    </row>
    <row r="29" spans="1:7" ht="12.75">
      <c r="A29" s="71"/>
      <c r="B29" s="68"/>
      <c r="C29" s="70"/>
      <c r="D29" s="70"/>
      <c r="E29" s="70"/>
      <c r="F29" s="70"/>
      <c r="G29" s="70"/>
    </row>
    <row r="30" spans="1:7" ht="76.5">
      <c r="A30" s="55" t="s">
        <v>180</v>
      </c>
      <c r="B30" s="12" t="s">
        <v>181</v>
      </c>
      <c r="C30" s="56">
        <v>800</v>
      </c>
      <c r="D30" s="56"/>
      <c r="E30" s="56"/>
      <c r="F30" s="56"/>
      <c r="G30" s="56">
        <v>800</v>
      </c>
    </row>
    <row r="31" spans="1:7" ht="63.75">
      <c r="A31" s="55" t="s">
        <v>182</v>
      </c>
      <c r="B31" s="12" t="s">
        <v>183</v>
      </c>
      <c r="C31" s="56">
        <v>500</v>
      </c>
      <c r="D31" s="56"/>
      <c r="E31" s="56"/>
      <c r="F31" s="56"/>
      <c r="G31" s="56">
        <v>500</v>
      </c>
    </row>
    <row r="32" spans="1:7" ht="63.75">
      <c r="A32" s="55" t="s">
        <v>184</v>
      </c>
      <c r="B32" s="12" t="s">
        <v>185</v>
      </c>
      <c r="C32" s="56">
        <v>650</v>
      </c>
      <c r="D32" s="56"/>
      <c r="E32" s="56"/>
      <c r="F32" s="56">
        <v>106</v>
      </c>
      <c r="G32" s="56">
        <f>SUM(C32:F32)</f>
        <v>756</v>
      </c>
    </row>
    <row r="33" spans="1:7" ht="25.5">
      <c r="A33" s="52" t="s">
        <v>186</v>
      </c>
      <c r="B33" s="53" t="s">
        <v>187</v>
      </c>
      <c r="C33" s="54">
        <f>C34</f>
        <v>250</v>
      </c>
      <c r="D33" s="54"/>
      <c r="E33" s="54"/>
      <c r="F33" s="54">
        <f>F34</f>
        <v>439</v>
      </c>
      <c r="G33" s="54">
        <f>G34</f>
        <v>689</v>
      </c>
    </row>
    <row r="34" spans="1:7" ht="51">
      <c r="A34" s="55" t="s">
        <v>188</v>
      </c>
      <c r="B34" s="12" t="s">
        <v>189</v>
      </c>
      <c r="C34" s="56">
        <v>250</v>
      </c>
      <c r="D34" s="56"/>
      <c r="E34" s="56"/>
      <c r="F34" s="56">
        <f>300+139</f>
        <v>439</v>
      </c>
      <c r="G34" s="56">
        <f>SUM(C34:F34)</f>
        <v>689</v>
      </c>
    </row>
    <row r="35" spans="1:7" ht="30.75" customHeight="1">
      <c r="A35" s="67" t="s">
        <v>190</v>
      </c>
      <c r="B35" s="53" t="s">
        <v>191</v>
      </c>
      <c r="C35" s="54">
        <f>SUM(C37:C37)</f>
        <v>600</v>
      </c>
      <c r="D35" s="54"/>
      <c r="E35" s="54"/>
      <c r="F35" s="54">
        <f>SUM(F36:F38)</f>
        <v>1890</v>
      </c>
      <c r="G35" s="54">
        <f>SUM(C35:F35)</f>
        <v>2490</v>
      </c>
    </row>
    <row r="36" spans="1:7" ht="81.75" customHeight="1">
      <c r="A36" s="55" t="s">
        <v>215</v>
      </c>
      <c r="B36" s="62" t="s">
        <v>216</v>
      </c>
      <c r="C36" s="54"/>
      <c r="D36" s="54"/>
      <c r="E36" s="54"/>
      <c r="F36" s="56">
        <v>510</v>
      </c>
      <c r="G36" s="56">
        <f>SUM(C36:F36)</f>
        <v>510</v>
      </c>
    </row>
    <row r="37" spans="1:7" ht="38.25">
      <c r="A37" s="55" t="s">
        <v>192</v>
      </c>
      <c r="B37" s="12" t="s">
        <v>193</v>
      </c>
      <c r="C37" s="56">
        <v>600</v>
      </c>
      <c r="D37" s="56"/>
      <c r="E37" s="56"/>
      <c r="F37" s="56">
        <v>-300</v>
      </c>
      <c r="G37" s="56">
        <f>SUM(C37:F37)</f>
        <v>300</v>
      </c>
    </row>
    <row r="38" spans="1:7" ht="51">
      <c r="A38" s="55" t="s">
        <v>194</v>
      </c>
      <c r="B38" s="12" t="s">
        <v>195</v>
      </c>
      <c r="C38" s="56"/>
      <c r="D38" s="56"/>
      <c r="E38" s="56"/>
      <c r="F38" s="56">
        <f>1200+480</f>
        <v>1680</v>
      </c>
      <c r="G38" s="56">
        <f>F38</f>
        <v>1680</v>
      </c>
    </row>
    <row r="39" spans="1:7" ht="12.75">
      <c r="A39" s="68" t="s">
        <v>196</v>
      </c>
      <c r="B39" s="68"/>
      <c r="C39" s="54">
        <f>SUM(C9,C15,C23,C28,C33,C35)</f>
        <v>36881</v>
      </c>
      <c r="D39" s="54"/>
      <c r="E39" s="54"/>
      <c r="F39" s="54">
        <f>SUM(F9,F15,F23,F28,F33,F35)</f>
        <v>935</v>
      </c>
      <c r="G39" s="54">
        <f>SUM(G9,G15,G23,G28,G33,G35)</f>
        <v>37816</v>
      </c>
    </row>
    <row r="40" spans="1:7" ht="12.75">
      <c r="A40" s="52" t="s">
        <v>197</v>
      </c>
      <c r="B40" s="53" t="s">
        <v>198</v>
      </c>
      <c r="C40" s="54">
        <f>SUM(C41,C44)</f>
        <v>11676.5</v>
      </c>
      <c r="D40" s="54">
        <f>D46</f>
        <v>56752</v>
      </c>
      <c r="E40" s="54">
        <f>E46</f>
        <v>-7225</v>
      </c>
      <c r="F40" s="54">
        <f>F46</f>
        <v>0</v>
      </c>
      <c r="G40" s="54">
        <f>SUM(C40:F40)</f>
        <v>61203.5</v>
      </c>
    </row>
    <row r="41" spans="1:7" ht="25.5">
      <c r="A41" s="58" t="s">
        <v>199</v>
      </c>
      <c r="B41" s="53" t="s">
        <v>200</v>
      </c>
      <c r="C41" s="54">
        <f>SUM(C42:C43)</f>
        <v>10516.7</v>
      </c>
      <c r="D41" s="54"/>
      <c r="E41" s="54"/>
      <c r="F41" s="54"/>
      <c r="G41" s="54">
        <f>SUM(G42:G43)</f>
        <v>10516.7</v>
      </c>
    </row>
    <row r="42" spans="1:7" ht="38.25">
      <c r="A42" s="59" t="s">
        <v>201</v>
      </c>
      <c r="B42" s="60" t="s">
        <v>202</v>
      </c>
      <c r="C42" s="56">
        <v>2516.7</v>
      </c>
      <c r="D42" s="56"/>
      <c r="E42" s="56"/>
      <c r="F42" s="56"/>
      <c r="G42" s="56">
        <v>2516.7</v>
      </c>
    </row>
    <row r="43" spans="1:7" ht="38.25">
      <c r="A43" s="59" t="s">
        <v>203</v>
      </c>
      <c r="B43" s="60" t="s">
        <v>204</v>
      </c>
      <c r="C43" s="56">
        <v>8000</v>
      </c>
      <c r="D43" s="56"/>
      <c r="E43" s="56"/>
      <c r="F43" s="56"/>
      <c r="G43" s="56">
        <v>8000</v>
      </c>
    </row>
    <row r="44" spans="1:7" ht="25.5">
      <c r="A44" s="52" t="s">
        <v>205</v>
      </c>
      <c r="B44" s="53" t="s">
        <v>206</v>
      </c>
      <c r="C44" s="54">
        <f>SUM(C45)</f>
        <v>1159.8</v>
      </c>
      <c r="D44" s="54"/>
      <c r="E44" s="54"/>
      <c r="F44" s="54"/>
      <c r="G44" s="54">
        <f>SUM(G45)</f>
        <v>1159.8</v>
      </c>
    </row>
    <row r="45" spans="1:7" ht="38.25">
      <c r="A45" s="55" t="s">
        <v>207</v>
      </c>
      <c r="B45" s="12" t="s">
        <v>208</v>
      </c>
      <c r="C45" s="56">
        <v>1159.8</v>
      </c>
      <c r="D45" s="56"/>
      <c r="E45" s="56"/>
      <c r="F45" s="56"/>
      <c r="G45" s="56">
        <v>1159.8</v>
      </c>
    </row>
    <row r="46" spans="1:7" ht="12.75">
      <c r="A46" s="52" t="s">
        <v>209</v>
      </c>
      <c r="B46" s="53" t="s">
        <v>210</v>
      </c>
      <c r="C46" s="54"/>
      <c r="D46" s="54">
        <f>D47</f>
        <v>56752</v>
      </c>
      <c r="E46" s="54">
        <f>E47</f>
        <v>-7225</v>
      </c>
      <c r="F46" s="54">
        <f>F47</f>
        <v>0</v>
      </c>
      <c r="G46" s="54">
        <f>SUM(C46:F46)</f>
        <v>49527</v>
      </c>
    </row>
    <row r="47" spans="1:7" ht="25.5">
      <c r="A47" s="55" t="s">
        <v>211</v>
      </c>
      <c r="B47" s="12" t="s">
        <v>212</v>
      </c>
      <c r="C47" s="56"/>
      <c r="D47" s="56">
        <f>4035+41157+11560</f>
        <v>56752</v>
      </c>
      <c r="E47" s="56">
        <v>-7225</v>
      </c>
      <c r="F47" s="56"/>
      <c r="G47" s="56">
        <f>SUM(C47:F47)</f>
        <v>49527</v>
      </c>
    </row>
    <row r="48" spans="1:7" ht="12.75">
      <c r="A48" s="69" t="s">
        <v>213</v>
      </c>
      <c r="B48" s="69"/>
      <c r="C48" s="54">
        <f>C39+C40</f>
        <v>48557.5</v>
      </c>
      <c r="D48" s="54">
        <f>D39+D40</f>
        <v>56752</v>
      </c>
      <c r="E48" s="54">
        <f>E39+E40</f>
        <v>-7225</v>
      </c>
      <c r="F48" s="54">
        <f>F39+F40</f>
        <v>935</v>
      </c>
      <c r="G48" s="54">
        <f>SUM(C48:F48)</f>
        <v>99019.5</v>
      </c>
    </row>
    <row r="49" ht="15.75">
      <c r="A49" s="61"/>
    </row>
  </sheetData>
  <sheetProtection/>
  <mergeCells count="13">
    <mergeCell ref="B1:G1"/>
    <mergeCell ref="A2:G2"/>
    <mergeCell ref="A3:G3"/>
    <mergeCell ref="A5:G5"/>
    <mergeCell ref="G28:G29"/>
    <mergeCell ref="E28:E29"/>
    <mergeCell ref="A39:B39"/>
    <mergeCell ref="A48:B48"/>
    <mergeCell ref="F28:F29"/>
    <mergeCell ref="A28:A29"/>
    <mergeCell ref="B28:B29"/>
    <mergeCell ref="C28:C29"/>
    <mergeCell ref="D28:D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1">
      <selection activeCell="A3" sqref="A3:L3"/>
    </sheetView>
  </sheetViews>
  <sheetFormatPr defaultColWidth="9.140625" defaultRowHeight="12.75" outlineLevelCol="3"/>
  <cols>
    <col min="1" max="1" width="41.28125" style="14" customWidth="1"/>
    <col min="2" max="2" width="7.8515625" style="14" customWidth="1"/>
    <col min="3" max="3" width="10.8515625" style="14" customWidth="1"/>
    <col min="4" max="4" width="13.140625" style="14" customWidth="1"/>
    <col min="5" max="5" width="8.8515625" style="14" customWidth="1"/>
    <col min="6" max="6" width="10.7109375" style="14" hidden="1" customWidth="1" outlineLevel="2"/>
    <col min="7" max="10" width="10.7109375" style="14" hidden="1" customWidth="1" outlineLevel="3"/>
    <col min="11" max="11" width="10.7109375" style="14" hidden="1" customWidth="1" outlineLevel="1" collapsed="1"/>
    <col min="12" max="12" width="10.7109375" style="14" customWidth="1" collapsed="1"/>
  </cols>
  <sheetData>
    <row r="1" spans="6:12" ht="12.75">
      <c r="F1" s="18"/>
      <c r="G1" s="18"/>
      <c r="H1" s="18"/>
      <c r="I1" s="18"/>
      <c r="J1" s="18"/>
      <c r="K1" s="18"/>
      <c r="L1" s="18" t="s">
        <v>125</v>
      </c>
    </row>
    <row r="2" spans="1:12" ht="19.5" customHeight="1">
      <c r="A2" s="73" t="s">
        <v>223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5.75" customHeight="1">
      <c r="A3" s="73" t="s">
        <v>224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39" customHeight="1">
      <c r="A4" s="75" t="s">
        <v>124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2.75">
      <c r="A5" s="5"/>
      <c r="B5" s="5"/>
      <c r="C5" s="5"/>
      <c r="D5" s="5"/>
      <c r="E5" s="5"/>
      <c r="F5" s="6"/>
      <c r="G5" s="6"/>
      <c r="H5" s="6"/>
      <c r="I5" s="6"/>
      <c r="J5" s="6"/>
      <c r="K5" s="6"/>
      <c r="L5" s="6"/>
    </row>
    <row r="6" spans="1:12" ht="12.75">
      <c r="A6" s="5"/>
      <c r="B6" s="5"/>
      <c r="C6" s="5"/>
      <c r="D6" s="5"/>
      <c r="E6" s="21"/>
      <c r="F6" s="22" t="s">
        <v>31</v>
      </c>
      <c r="G6" s="22" t="s">
        <v>31</v>
      </c>
      <c r="H6" s="22" t="s">
        <v>31</v>
      </c>
      <c r="I6" s="22" t="s">
        <v>31</v>
      </c>
      <c r="J6" s="22" t="s">
        <v>31</v>
      </c>
      <c r="K6" s="22" t="s">
        <v>31</v>
      </c>
      <c r="L6" s="22" t="s">
        <v>31</v>
      </c>
    </row>
    <row r="7" spans="1:12" ht="25.5">
      <c r="A7" s="7" t="s">
        <v>9</v>
      </c>
      <c r="B7" s="7" t="s">
        <v>52</v>
      </c>
      <c r="C7" s="7" t="s">
        <v>53</v>
      </c>
      <c r="D7" s="7" t="s">
        <v>10</v>
      </c>
      <c r="E7" s="7" t="s">
        <v>11</v>
      </c>
      <c r="F7" s="8" t="s">
        <v>12</v>
      </c>
      <c r="G7" s="8" t="s">
        <v>109</v>
      </c>
      <c r="H7" s="8" t="s">
        <v>129</v>
      </c>
      <c r="I7" s="8" t="s">
        <v>134</v>
      </c>
      <c r="J7" s="8" t="s">
        <v>137</v>
      </c>
      <c r="K7" s="8" t="s">
        <v>217</v>
      </c>
      <c r="L7" s="8" t="s">
        <v>12</v>
      </c>
    </row>
    <row r="8" spans="1:12" ht="21" customHeight="1">
      <c r="A8" s="9" t="s">
        <v>13</v>
      </c>
      <c r="B8" s="7"/>
      <c r="C8" s="7"/>
      <c r="D8" s="7"/>
      <c r="E8" s="7"/>
      <c r="F8" s="29">
        <f>SUM(F9,F41,F48,F57,F92)</f>
        <v>48557.5</v>
      </c>
      <c r="G8" s="29">
        <f>SUM(G9,G41,G48,G57,G92)</f>
        <v>8569.4</v>
      </c>
      <c r="H8" s="29">
        <f>SUM(H9,H41,H48,H57,H92)</f>
        <v>56752</v>
      </c>
      <c r="I8" s="29">
        <f>SUM(I9,I41,I48,I57,I92)</f>
        <v>0</v>
      </c>
      <c r="J8" s="29">
        <f>SUM(J9,J57)</f>
        <v>-7225</v>
      </c>
      <c r="K8" s="29">
        <f>SUM(K9,K41,K48,K57,K92)</f>
        <v>935</v>
      </c>
      <c r="L8" s="29">
        <f>SUM(F8:K8)</f>
        <v>107588.9</v>
      </c>
    </row>
    <row r="9" spans="1:12" s="1" customFormat="1" ht="20.25" customHeight="1">
      <c r="A9" s="9" t="s">
        <v>14</v>
      </c>
      <c r="B9" s="10" t="s">
        <v>54</v>
      </c>
      <c r="C9" s="10" t="s">
        <v>56</v>
      </c>
      <c r="D9" s="10"/>
      <c r="E9" s="10"/>
      <c r="F9" s="29">
        <f>SUM(F10,F15,F20,F32,F37)</f>
        <v>12021</v>
      </c>
      <c r="G9" s="29"/>
      <c r="H9" s="29"/>
      <c r="I9" s="29"/>
      <c r="J9" s="29">
        <f>SUM(J32)</f>
        <v>-1000</v>
      </c>
      <c r="K9" s="29">
        <f>SUM(K37)</f>
        <v>-50</v>
      </c>
      <c r="L9" s="29">
        <f>SUM(F9:K9)</f>
        <v>10971</v>
      </c>
    </row>
    <row r="10" spans="1:12" s="1" customFormat="1" ht="38.25">
      <c r="A10" s="9" t="s">
        <v>1</v>
      </c>
      <c r="B10" s="10" t="s">
        <v>54</v>
      </c>
      <c r="C10" s="10" t="s">
        <v>57</v>
      </c>
      <c r="D10" s="10"/>
      <c r="E10" s="10"/>
      <c r="F10" s="29">
        <f>SUM(F12)</f>
        <v>1029</v>
      </c>
      <c r="G10" s="29"/>
      <c r="H10" s="29"/>
      <c r="I10" s="29"/>
      <c r="J10" s="29"/>
      <c r="K10" s="29"/>
      <c r="L10" s="29">
        <f aca="true" t="shared" si="0" ref="L10:L47">SUM(F10:H10)</f>
        <v>1029</v>
      </c>
    </row>
    <row r="11" spans="1:12" ht="38.25">
      <c r="A11" s="2" t="s">
        <v>18</v>
      </c>
      <c r="B11" s="11" t="s">
        <v>54</v>
      </c>
      <c r="C11" s="11" t="s">
        <v>57</v>
      </c>
      <c r="D11" s="11" t="s">
        <v>40</v>
      </c>
      <c r="E11" s="11"/>
      <c r="F11" s="30">
        <f>F12</f>
        <v>1029</v>
      </c>
      <c r="G11" s="30"/>
      <c r="H11" s="30"/>
      <c r="I11" s="30"/>
      <c r="J11" s="30"/>
      <c r="K11" s="30"/>
      <c r="L11" s="30">
        <f t="shared" si="0"/>
        <v>1029</v>
      </c>
    </row>
    <row r="12" spans="1:12" ht="12.75">
      <c r="A12" s="2" t="s">
        <v>2</v>
      </c>
      <c r="B12" s="11" t="s">
        <v>54</v>
      </c>
      <c r="C12" s="11" t="s">
        <v>57</v>
      </c>
      <c r="D12" s="11" t="s">
        <v>41</v>
      </c>
      <c r="E12" s="11"/>
      <c r="F12" s="30">
        <f>F13</f>
        <v>1029</v>
      </c>
      <c r="G12" s="30"/>
      <c r="H12" s="30"/>
      <c r="I12" s="30"/>
      <c r="J12" s="30"/>
      <c r="K12" s="30"/>
      <c r="L12" s="30">
        <f t="shared" si="0"/>
        <v>1029</v>
      </c>
    </row>
    <row r="13" spans="1:12" ht="25.5">
      <c r="A13" s="2" t="s">
        <v>0</v>
      </c>
      <c r="B13" s="11" t="s">
        <v>54</v>
      </c>
      <c r="C13" s="11" t="s">
        <v>57</v>
      </c>
      <c r="D13" s="11" t="s">
        <v>42</v>
      </c>
      <c r="E13" s="11"/>
      <c r="F13" s="30">
        <f>F14</f>
        <v>1029</v>
      </c>
      <c r="G13" s="30"/>
      <c r="H13" s="30"/>
      <c r="I13" s="30"/>
      <c r="J13" s="30"/>
      <c r="K13" s="30"/>
      <c r="L13" s="30">
        <f t="shared" si="0"/>
        <v>1029</v>
      </c>
    </row>
    <row r="14" spans="1:12" ht="25.5">
      <c r="A14" s="2" t="s">
        <v>15</v>
      </c>
      <c r="B14" s="11" t="s">
        <v>54</v>
      </c>
      <c r="C14" s="11" t="s">
        <v>57</v>
      </c>
      <c r="D14" s="11" t="s">
        <v>42</v>
      </c>
      <c r="E14" s="11" t="s">
        <v>66</v>
      </c>
      <c r="F14" s="30">
        <v>1029</v>
      </c>
      <c r="G14" s="30"/>
      <c r="H14" s="30"/>
      <c r="I14" s="30"/>
      <c r="J14" s="30"/>
      <c r="K14" s="30"/>
      <c r="L14" s="30">
        <f t="shared" si="0"/>
        <v>1029</v>
      </c>
    </row>
    <row r="15" spans="1:12" s="1" customFormat="1" ht="51">
      <c r="A15" s="43" t="s">
        <v>113</v>
      </c>
      <c r="B15" s="10" t="s">
        <v>54</v>
      </c>
      <c r="C15" s="10" t="s">
        <v>61</v>
      </c>
      <c r="D15" s="10"/>
      <c r="E15" s="10"/>
      <c r="F15" s="29">
        <f>F16</f>
        <v>501</v>
      </c>
      <c r="G15" s="29"/>
      <c r="H15" s="29"/>
      <c r="I15" s="29"/>
      <c r="J15" s="29"/>
      <c r="K15" s="29"/>
      <c r="L15" s="29">
        <f t="shared" si="0"/>
        <v>501</v>
      </c>
    </row>
    <row r="16" spans="1:12" s="1" customFormat="1" ht="38.25">
      <c r="A16" s="43" t="s">
        <v>18</v>
      </c>
      <c r="B16" s="10" t="s">
        <v>54</v>
      </c>
      <c r="C16" s="10" t="s">
        <v>61</v>
      </c>
      <c r="D16" s="10" t="s">
        <v>40</v>
      </c>
      <c r="E16" s="10"/>
      <c r="F16" s="29">
        <f>F17</f>
        <v>501</v>
      </c>
      <c r="G16" s="29"/>
      <c r="H16" s="29"/>
      <c r="I16" s="29"/>
      <c r="J16" s="29"/>
      <c r="K16" s="29"/>
      <c r="L16" s="29">
        <f t="shared" si="0"/>
        <v>501</v>
      </c>
    </row>
    <row r="17" spans="1:12" ht="25.5">
      <c r="A17" s="44" t="s">
        <v>114</v>
      </c>
      <c r="B17" s="11" t="s">
        <v>54</v>
      </c>
      <c r="C17" s="11" t="s">
        <v>61</v>
      </c>
      <c r="D17" s="11" t="s">
        <v>115</v>
      </c>
      <c r="E17" s="11"/>
      <c r="F17" s="30">
        <f>F18</f>
        <v>501</v>
      </c>
      <c r="G17" s="45"/>
      <c r="H17" s="45"/>
      <c r="I17" s="45"/>
      <c r="J17" s="45"/>
      <c r="K17" s="45"/>
      <c r="L17" s="30">
        <f t="shared" si="0"/>
        <v>501</v>
      </c>
    </row>
    <row r="18" spans="1:12" ht="25.5">
      <c r="A18" s="44" t="s">
        <v>0</v>
      </c>
      <c r="B18" s="11" t="s">
        <v>54</v>
      </c>
      <c r="C18" s="11" t="s">
        <v>61</v>
      </c>
      <c r="D18" s="11" t="s">
        <v>116</v>
      </c>
      <c r="E18" s="11"/>
      <c r="F18" s="30">
        <f>F19</f>
        <v>501</v>
      </c>
      <c r="G18" s="45"/>
      <c r="H18" s="45"/>
      <c r="I18" s="45"/>
      <c r="J18" s="45"/>
      <c r="K18" s="45"/>
      <c r="L18" s="30">
        <f t="shared" si="0"/>
        <v>501</v>
      </c>
    </row>
    <row r="19" spans="1:12" ht="25.5">
      <c r="A19" s="44" t="s">
        <v>15</v>
      </c>
      <c r="B19" s="11" t="s">
        <v>54</v>
      </c>
      <c r="C19" s="11" t="s">
        <v>61</v>
      </c>
      <c r="D19" s="11" t="s">
        <v>116</v>
      </c>
      <c r="E19" s="11" t="s">
        <v>66</v>
      </c>
      <c r="F19" s="30">
        <v>501</v>
      </c>
      <c r="G19" s="45"/>
      <c r="H19" s="45"/>
      <c r="I19" s="45"/>
      <c r="J19" s="45"/>
      <c r="K19" s="45"/>
      <c r="L19" s="30">
        <f t="shared" si="0"/>
        <v>501</v>
      </c>
    </row>
    <row r="20" spans="1:12" s="1" customFormat="1" ht="38.25">
      <c r="A20" s="9" t="s">
        <v>3</v>
      </c>
      <c r="B20" s="10" t="s">
        <v>54</v>
      </c>
      <c r="C20" s="10" t="s">
        <v>59</v>
      </c>
      <c r="D20" s="10"/>
      <c r="E20" s="10"/>
      <c r="F20" s="29">
        <f>SUM(F21)</f>
        <v>9441</v>
      </c>
      <c r="G20" s="46"/>
      <c r="H20" s="46"/>
      <c r="I20" s="46"/>
      <c r="J20" s="46"/>
      <c r="K20" s="46"/>
      <c r="L20" s="29">
        <f t="shared" si="0"/>
        <v>9441</v>
      </c>
    </row>
    <row r="21" spans="1:12" ht="25.5">
      <c r="A21" s="2" t="s">
        <v>19</v>
      </c>
      <c r="B21" s="11" t="s">
        <v>54</v>
      </c>
      <c r="C21" s="11" t="s">
        <v>59</v>
      </c>
      <c r="D21" s="11" t="s">
        <v>43</v>
      </c>
      <c r="E21" s="11"/>
      <c r="F21" s="30">
        <f>F25+F22</f>
        <v>9441</v>
      </c>
      <c r="G21" s="45"/>
      <c r="H21" s="45"/>
      <c r="I21" s="45"/>
      <c r="J21" s="45"/>
      <c r="K21" s="45"/>
      <c r="L21" s="30">
        <f t="shared" si="0"/>
        <v>9441</v>
      </c>
    </row>
    <row r="22" spans="1:12" s="1" customFormat="1" ht="38.25">
      <c r="A22" s="2" t="s">
        <v>4</v>
      </c>
      <c r="B22" s="11" t="s">
        <v>54</v>
      </c>
      <c r="C22" s="11" t="s">
        <v>59</v>
      </c>
      <c r="D22" s="11" t="s">
        <v>44</v>
      </c>
      <c r="E22" s="11"/>
      <c r="F22" s="30">
        <f>SUM(F23)</f>
        <v>1156</v>
      </c>
      <c r="G22" s="29"/>
      <c r="H22" s="29"/>
      <c r="I22" s="29"/>
      <c r="J22" s="29"/>
      <c r="K22" s="29"/>
      <c r="L22" s="30">
        <f t="shared" si="0"/>
        <v>1156</v>
      </c>
    </row>
    <row r="23" spans="1:12" ht="25.5">
      <c r="A23" s="2" t="s">
        <v>0</v>
      </c>
      <c r="B23" s="11" t="s">
        <v>54</v>
      </c>
      <c r="C23" s="11" t="s">
        <v>59</v>
      </c>
      <c r="D23" s="11" t="s">
        <v>45</v>
      </c>
      <c r="E23" s="11"/>
      <c r="F23" s="30">
        <f>SUM(F24)</f>
        <v>1156</v>
      </c>
      <c r="G23" s="30"/>
      <c r="H23" s="30"/>
      <c r="I23" s="30"/>
      <c r="J23" s="30"/>
      <c r="K23" s="30"/>
      <c r="L23" s="30">
        <f t="shared" si="0"/>
        <v>1156</v>
      </c>
    </row>
    <row r="24" spans="1:12" ht="40.5" customHeight="1">
      <c r="A24" s="2" t="s">
        <v>15</v>
      </c>
      <c r="B24" s="11" t="s">
        <v>54</v>
      </c>
      <c r="C24" s="11" t="s">
        <v>59</v>
      </c>
      <c r="D24" s="11" t="s">
        <v>45</v>
      </c>
      <c r="E24" s="11" t="s">
        <v>66</v>
      </c>
      <c r="F24" s="30">
        <v>1156</v>
      </c>
      <c r="G24" s="30"/>
      <c r="H24" s="30"/>
      <c r="I24" s="30"/>
      <c r="J24" s="30"/>
      <c r="K24" s="30"/>
      <c r="L24" s="30">
        <f t="shared" si="0"/>
        <v>1156</v>
      </c>
    </row>
    <row r="25" spans="1:12" ht="25.5">
      <c r="A25" s="2" t="s">
        <v>5</v>
      </c>
      <c r="B25" s="11" t="s">
        <v>54</v>
      </c>
      <c r="C25" s="11" t="s">
        <v>59</v>
      </c>
      <c r="D25" s="11" t="s">
        <v>46</v>
      </c>
      <c r="E25" s="11"/>
      <c r="F25" s="30">
        <f>F26+F28</f>
        <v>8285</v>
      </c>
      <c r="G25" s="30"/>
      <c r="H25" s="30"/>
      <c r="I25" s="30"/>
      <c r="J25" s="30"/>
      <c r="K25" s="30"/>
      <c r="L25" s="30">
        <f t="shared" si="0"/>
        <v>8285</v>
      </c>
    </row>
    <row r="26" spans="1:12" ht="25.5">
      <c r="A26" s="2" t="s">
        <v>0</v>
      </c>
      <c r="B26" s="11" t="s">
        <v>54</v>
      </c>
      <c r="C26" s="11" t="s">
        <v>59</v>
      </c>
      <c r="D26" s="11" t="s">
        <v>47</v>
      </c>
      <c r="E26" s="11"/>
      <c r="F26" s="30">
        <f>SUM(F27)</f>
        <v>5351</v>
      </c>
      <c r="G26" s="30"/>
      <c r="H26" s="30"/>
      <c r="I26" s="30"/>
      <c r="J26" s="30"/>
      <c r="K26" s="30"/>
      <c r="L26" s="30">
        <f t="shared" si="0"/>
        <v>5351</v>
      </c>
    </row>
    <row r="27" spans="1:12" ht="30.75" customHeight="1">
      <c r="A27" s="2" t="s">
        <v>15</v>
      </c>
      <c r="B27" s="11" t="s">
        <v>54</v>
      </c>
      <c r="C27" s="11" t="s">
        <v>59</v>
      </c>
      <c r="D27" s="11" t="s">
        <v>47</v>
      </c>
      <c r="E27" s="11" t="s">
        <v>66</v>
      </c>
      <c r="F27" s="30">
        <v>5351</v>
      </c>
      <c r="G27" s="30"/>
      <c r="H27" s="30"/>
      <c r="I27" s="30"/>
      <c r="J27" s="30"/>
      <c r="K27" s="30"/>
      <c r="L27" s="30">
        <f t="shared" si="0"/>
        <v>5351</v>
      </c>
    </row>
    <row r="28" spans="1:12" ht="25.5">
      <c r="A28" s="2" t="s">
        <v>30</v>
      </c>
      <c r="B28" s="11" t="s">
        <v>54</v>
      </c>
      <c r="C28" s="11" t="s">
        <v>59</v>
      </c>
      <c r="D28" s="11" t="s">
        <v>48</v>
      </c>
      <c r="E28" s="11"/>
      <c r="F28" s="30">
        <f>SUM(F29:F31)</f>
        <v>2934</v>
      </c>
      <c r="G28" s="30"/>
      <c r="H28" s="30"/>
      <c r="I28" s="30"/>
      <c r="J28" s="30"/>
      <c r="K28" s="30"/>
      <c r="L28" s="30">
        <f t="shared" si="0"/>
        <v>2934</v>
      </c>
    </row>
    <row r="29" spans="1:12" ht="26.25" customHeight="1">
      <c r="A29" s="2" t="s">
        <v>15</v>
      </c>
      <c r="B29" s="11" t="s">
        <v>54</v>
      </c>
      <c r="C29" s="11" t="s">
        <v>59</v>
      </c>
      <c r="D29" s="11" t="s">
        <v>48</v>
      </c>
      <c r="E29" s="11" t="s">
        <v>66</v>
      </c>
      <c r="F29" s="30">
        <v>95</v>
      </c>
      <c r="G29" s="30"/>
      <c r="H29" s="30"/>
      <c r="I29" s="30"/>
      <c r="J29" s="30"/>
      <c r="K29" s="30"/>
      <c r="L29" s="30">
        <f t="shared" si="0"/>
        <v>95</v>
      </c>
    </row>
    <row r="30" spans="1:12" ht="38.25">
      <c r="A30" s="2" t="s">
        <v>16</v>
      </c>
      <c r="B30" s="11" t="s">
        <v>54</v>
      </c>
      <c r="C30" s="11" t="s">
        <v>59</v>
      </c>
      <c r="D30" s="11" t="s">
        <v>48</v>
      </c>
      <c r="E30" s="11" t="s">
        <v>67</v>
      </c>
      <c r="F30" s="30">
        <v>2779</v>
      </c>
      <c r="G30" s="30"/>
      <c r="H30" s="30"/>
      <c r="I30" s="30"/>
      <c r="J30" s="30"/>
      <c r="K30" s="30"/>
      <c r="L30" s="30">
        <f t="shared" si="0"/>
        <v>2779</v>
      </c>
    </row>
    <row r="31" spans="1:12" ht="12.75">
      <c r="A31" s="26" t="s">
        <v>70</v>
      </c>
      <c r="B31" s="11" t="s">
        <v>54</v>
      </c>
      <c r="C31" s="11" t="s">
        <v>59</v>
      </c>
      <c r="D31" s="11" t="s">
        <v>48</v>
      </c>
      <c r="E31" s="11" t="s">
        <v>71</v>
      </c>
      <c r="F31" s="30">
        <v>60</v>
      </c>
      <c r="G31" s="30"/>
      <c r="H31" s="30"/>
      <c r="I31" s="30"/>
      <c r="J31" s="30"/>
      <c r="K31" s="30"/>
      <c r="L31" s="30">
        <f t="shared" si="0"/>
        <v>60</v>
      </c>
    </row>
    <row r="32" spans="1:12" s="1" customFormat="1" ht="12.75">
      <c r="A32" s="9" t="s">
        <v>33</v>
      </c>
      <c r="B32" s="10" t="s">
        <v>54</v>
      </c>
      <c r="C32" s="10" t="s">
        <v>60</v>
      </c>
      <c r="D32" s="10"/>
      <c r="E32" s="10"/>
      <c r="F32" s="31">
        <f>F33</f>
        <v>1000</v>
      </c>
      <c r="G32" s="29"/>
      <c r="H32" s="29"/>
      <c r="I32" s="29"/>
      <c r="J32" s="31">
        <f>J33</f>
        <v>-1000</v>
      </c>
      <c r="K32" s="31"/>
      <c r="L32" s="29">
        <f aca="true" t="shared" si="1" ref="L32:L40">SUM(F32:K32)</f>
        <v>0</v>
      </c>
    </row>
    <row r="33" spans="1:12" ht="16.5" customHeight="1">
      <c r="A33" s="2" t="s">
        <v>34</v>
      </c>
      <c r="B33" s="11" t="s">
        <v>54</v>
      </c>
      <c r="C33" s="11" t="s">
        <v>60</v>
      </c>
      <c r="D33" s="11" t="s">
        <v>49</v>
      </c>
      <c r="E33" s="11"/>
      <c r="F33" s="32">
        <f>F34</f>
        <v>1000</v>
      </c>
      <c r="G33" s="30"/>
      <c r="H33" s="30"/>
      <c r="I33" s="30"/>
      <c r="J33" s="32">
        <f>J34</f>
        <v>-1000</v>
      </c>
      <c r="K33" s="32"/>
      <c r="L33" s="30">
        <f t="shared" si="1"/>
        <v>0</v>
      </c>
    </row>
    <row r="34" spans="1:12" ht="12.75">
      <c r="A34" s="2" t="s">
        <v>33</v>
      </c>
      <c r="B34" s="11" t="s">
        <v>54</v>
      </c>
      <c r="C34" s="11" t="s">
        <v>60</v>
      </c>
      <c r="D34" s="11" t="s">
        <v>50</v>
      </c>
      <c r="E34" s="11"/>
      <c r="F34" s="32">
        <f>F36</f>
        <v>1000</v>
      </c>
      <c r="G34" s="30"/>
      <c r="H34" s="30"/>
      <c r="I34" s="30"/>
      <c r="J34" s="32">
        <f>J35</f>
        <v>-1000</v>
      </c>
      <c r="K34" s="32"/>
      <c r="L34" s="30">
        <f t="shared" si="1"/>
        <v>0</v>
      </c>
    </row>
    <row r="35" spans="1:12" s="1" customFormat="1" ht="17.25" customHeight="1">
      <c r="A35" s="2" t="s">
        <v>35</v>
      </c>
      <c r="B35" s="11" t="s">
        <v>54</v>
      </c>
      <c r="C35" s="11" t="s">
        <v>60</v>
      </c>
      <c r="D35" s="11" t="s">
        <v>51</v>
      </c>
      <c r="E35" s="11"/>
      <c r="F35" s="32">
        <f>F36</f>
        <v>1000</v>
      </c>
      <c r="G35" s="31"/>
      <c r="H35" s="31"/>
      <c r="I35" s="31"/>
      <c r="J35" s="32">
        <v>-1000</v>
      </c>
      <c r="K35" s="32"/>
      <c r="L35" s="30">
        <f t="shared" si="1"/>
        <v>0</v>
      </c>
    </row>
    <row r="36" spans="1:12" ht="12.75">
      <c r="A36" s="23" t="s">
        <v>36</v>
      </c>
      <c r="B36" s="11" t="s">
        <v>54</v>
      </c>
      <c r="C36" s="11" t="s">
        <v>60</v>
      </c>
      <c r="D36" s="11" t="s">
        <v>51</v>
      </c>
      <c r="E36" s="11" t="s">
        <v>37</v>
      </c>
      <c r="F36" s="32">
        <v>1000</v>
      </c>
      <c r="G36" s="32"/>
      <c r="H36" s="32"/>
      <c r="I36" s="32"/>
      <c r="J36" s="32">
        <v>-1000</v>
      </c>
      <c r="K36" s="32"/>
      <c r="L36" s="30">
        <f t="shared" si="1"/>
        <v>0</v>
      </c>
    </row>
    <row r="37" spans="1:12" s="1" customFormat="1" ht="12.75">
      <c r="A37" s="4" t="s">
        <v>117</v>
      </c>
      <c r="B37" s="10" t="s">
        <v>54</v>
      </c>
      <c r="C37" s="10" t="s">
        <v>118</v>
      </c>
      <c r="D37" s="10"/>
      <c r="E37" s="10"/>
      <c r="F37" s="31">
        <f>F38</f>
        <v>50</v>
      </c>
      <c r="G37" s="31"/>
      <c r="H37" s="31"/>
      <c r="I37" s="31"/>
      <c r="J37" s="31"/>
      <c r="K37" s="31">
        <f>K38</f>
        <v>-50</v>
      </c>
      <c r="L37" s="29">
        <f t="shared" si="1"/>
        <v>0</v>
      </c>
    </row>
    <row r="38" spans="1:12" s="16" customFormat="1" ht="12.75">
      <c r="A38" s="23" t="s">
        <v>34</v>
      </c>
      <c r="B38" s="11" t="s">
        <v>54</v>
      </c>
      <c r="C38" s="11" t="s">
        <v>118</v>
      </c>
      <c r="D38" s="11" t="s">
        <v>49</v>
      </c>
      <c r="E38" s="11"/>
      <c r="F38" s="32">
        <f>F39</f>
        <v>50</v>
      </c>
      <c r="G38" s="32"/>
      <c r="H38" s="32"/>
      <c r="I38" s="32"/>
      <c r="J38" s="32"/>
      <c r="K38" s="32">
        <f>K39</f>
        <v>-50</v>
      </c>
      <c r="L38" s="30">
        <f t="shared" si="1"/>
        <v>0</v>
      </c>
    </row>
    <row r="39" spans="1:12" ht="12.75">
      <c r="A39" s="23" t="s">
        <v>119</v>
      </c>
      <c r="B39" s="11" t="s">
        <v>54</v>
      </c>
      <c r="C39" s="11" t="s">
        <v>118</v>
      </c>
      <c r="D39" s="11" t="s">
        <v>120</v>
      </c>
      <c r="E39" s="11"/>
      <c r="F39" s="32">
        <f>F40</f>
        <v>50</v>
      </c>
      <c r="G39" s="32"/>
      <c r="H39" s="32"/>
      <c r="I39" s="32"/>
      <c r="J39" s="32"/>
      <c r="K39" s="32">
        <f>K40</f>
        <v>-50</v>
      </c>
      <c r="L39" s="30">
        <f t="shared" si="1"/>
        <v>0</v>
      </c>
    </row>
    <row r="40" spans="1:12" s="1" customFormat="1" ht="20.25" customHeight="1">
      <c r="A40" s="2" t="s">
        <v>121</v>
      </c>
      <c r="B40" s="11" t="s">
        <v>54</v>
      </c>
      <c r="C40" s="11" t="s">
        <v>118</v>
      </c>
      <c r="D40" s="11" t="s">
        <v>120</v>
      </c>
      <c r="E40" s="11" t="s">
        <v>122</v>
      </c>
      <c r="F40" s="32">
        <v>50</v>
      </c>
      <c r="G40" s="29"/>
      <c r="H40" s="29"/>
      <c r="I40" s="29"/>
      <c r="J40" s="29"/>
      <c r="K40" s="30">
        <v>-50</v>
      </c>
      <c r="L40" s="30">
        <f t="shared" si="1"/>
        <v>0</v>
      </c>
    </row>
    <row r="41" spans="1:12" s="1" customFormat="1" ht="18" customHeight="1">
      <c r="A41" s="4" t="s">
        <v>20</v>
      </c>
      <c r="B41" s="10" t="s">
        <v>57</v>
      </c>
      <c r="C41" s="10" t="s">
        <v>56</v>
      </c>
      <c r="D41" s="10"/>
      <c r="E41" s="10"/>
      <c r="F41" s="29">
        <f>SUM(F42)</f>
        <v>1159.8</v>
      </c>
      <c r="G41" s="29"/>
      <c r="H41" s="29"/>
      <c r="I41" s="29"/>
      <c r="J41" s="29"/>
      <c r="K41" s="29"/>
      <c r="L41" s="29">
        <f t="shared" si="0"/>
        <v>1159.8</v>
      </c>
    </row>
    <row r="42" spans="1:12" s="1" customFormat="1" ht="12.75">
      <c r="A42" s="4" t="s">
        <v>6</v>
      </c>
      <c r="B42" s="10" t="s">
        <v>57</v>
      </c>
      <c r="C42" s="10" t="s">
        <v>61</v>
      </c>
      <c r="D42" s="10"/>
      <c r="E42" s="10"/>
      <c r="F42" s="29">
        <f>SUM(F43)</f>
        <v>1159.8</v>
      </c>
      <c r="G42" s="29"/>
      <c r="H42" s="29"/>
      <c r="I42" s="29"/>
      <c r="J42" s="29"/>
      <c r="K42" s="29"/>
      <c r="L42" s="29">
        <f t="shared" si="0"/>
        <v>1159.8</v>
      </c>
    </row>
    <row r="43" spans="1:12" s="24" customFormat="1" ht="12.75" hidden="1">
      <c r="A43" s="2" t="s">
        <v>34</v>
      </c>
      <c r="B43" s="11" t="s">
        <v>57</v>
      </c>
      <c r="C43" s="11" t="s">
        <v>61</v>
      </c>
      <c r="D43" s="11" t="s">
        <v>49</v>
      </c>
      <c r="E43" s="11"/>
      <c r="F43" s="30">
        <f>F44</f>
        <v>1159.8</v>
      </c>
      <c r="G43" s="30"/>
      <c r="H43" s="30"/>
      <c r="I43" s="30"/>
      <c r="J43" s="30"/>
      <c r="K43" s="30"/>
      <c r="L43" s="30">
        <f t="shared" si="0"/>
        <v>1159.8</v>
      </c>
    </row>
    <row r="44" spans="1:12" ht="25.5">
      <c r="A44" s="23" t="s">
        <v>21</v>
      </c>
      <c r="B44" s="11" t="s">
        <v>57</v>
      </c>
      <c r="C44" s="11" t="s">
        <v>61</v>
      </c>
      <c r="D44" s="11" t="s">
        <v>72</v>
      </c>
      <c r="E44" s="11"/>
      <c r="F44" s="30">
        <f>F45</f>
        <v>1159.8</v>
      </c>
      <c r="G44" s="30"/>
      <c r="H44" s="30"/>
      <c r="I44" s="30"/>
      <c r="J44" s="30"/>
      <c r="K44" s="30"/>
      <c r="L44" s="30">
        <f t="shared" si="0"/>
        <v>1159.8</v>
      </c>
    </row>
    <row r="45" spans="1:12" s="16" customFormat="1" ht="39.75" customHeight="1">
      <c r="A45" s="23" t="s">
        <v>7</v>
      </c>
      <c r="B45" s="11" t="s">
        <v>57</v>
      </c>
      <c r="C45" s="11" t="s">
        <v>61</v>
      </c>
      <c r="D45" s="11" t="s">
        <v>96</v>
      </c>
      <c r="E45" s="11"/>
      <c r="F45" s="30">
        <f>SUM(F46:F47)</f>
        <v>1159.8</v>
      </c>
      <c r="G45" s="33"/>
      <c r="H45" s="33"/>
      <c r="I45" s="33"/>
      <c r="J45" s="33"/>
      <c r="K45" s="33"/>
      <c r="L45" s="30">
        <f t="shared" si="0"/>
        <v>1159.8</v>
      </c>
    </row>
    <row r="46" spans="1:12" ht="25.5">
      <c r="A46" s="27" t="s">
        <v>15</v>
      </c>
      <c r="B46" s="11" t="s">
        <v>57</v>
      </c>
      <c r="C46" s="19" t="s">
        <v>61</v>
      </c>
      <c r="D46" s="11" t="s">
        <v>96</v>
      </c>
      <c r="E46" s="19" t="s">
        <v>66</v>
      </c>
      <c r="F46" s="33">
        <v>1101</v>
      </c>
      <c r="G46" s="33"/>
      <c r="H46" s="33">
        <v>3.9</v>
      </c>
      <c r="I46" s="33"/>
      <c r="J46" s="33"/>
      <c r="K46" s="33"/>
      <c r="L46" s="30">
        <f t="shared" si="0"/>
        <v>1104.9</v>
      </c>
    </row>
    <row r="47" spans="1:12" s="1" customFormat="1" ht="37.5" customHeight="1">
      <c r="A47" s="2" t="s">
        <v>16</v>
      </c>
      <c r="B47" s="11" t="s">
        <v>57</v>
      </c>
      <c r="C47" s="19" t="s">
        <v>61</v>
      </c>
      <c r="D47" s="11" t="s">
        <v>96</v>
      </c>
      <c r="E47" s="19" t="s">
        <v>67</v>
      </c>
      <c r="F47" s="33">
        <v>58.8</v>
      </c>
      <c r="G47" s="34"/>
      <c r="H47" s="35">
        <v>-3.9</v>
      </c>
      <c r="I47" s="35"/>
      <c r="J47" s="35"/>
      <c r="K47" s="35"/>
      <c r="L47" s="30">
        <f t="shared" si="0"/>
        <v>54.9</v>
      </c>
    </row>
    <row r="48" spans="1:12" s="1" customFormat="1" ht="15.75" customHeight="1">
      <c r="A48" s="9" t="s">
        <v>22</v>
      </c>
      <c r="B48" s="10" t="s">
        <v>59</v>
      </c>
      <c r="C48" s="17" t="s">
        <v>56</v>
      </c>
      <c r="D48" s="17"/>
      <c r="E48" s="17"/>
      <c r="F48" s="34">
        <f>SUM(F49,F53)</f>
        <v>450</v>
      </c>
      <c r="G48" s="34"/>
      <c r="H48" s="34"/>
      <c r="I48" s="34">
        <f>I49</f>
        <v>-150</v>
      </c>
      <c r="J48" s="34"/>
      <c r="K48" s="34">
        <f>K53</f>
        <v>-41</v>
      </c>
      <c r="L48" s="29">
        <f>SUM(F48:K48)</f>
        <v>259</v>
      </c>
    </row>
    <row r="49" spans="1:12" s="1" customFormat="1" ht="12.75">
      <c r="A49" s="9" t="s">
        <v>94</v>
      </c>
      <c r="B49" s="10" t="s">
        <v>59</v>
      </c>
      <c r="C49" s="17" t="s">
        <v>54</v>
      </c>
      <c r="D49" s="17"/>
      <c r="E49" s="17"/>
      <c r="F49" s="34">
        <f>SUM(F50)</f>
        <v>150</v>
      </c>
      <c r="G49" s="34"/>
      <c r="H49" s="34"/>
      <c r="I49" s="34">
        <f>I50</f>
        <v>-150</v>
      </c>
      <c r="J49" s="34"/>
      <c r="K49" s="34"/>
      <c r="L49" s="29">
        <f>SUM(F49:I49)</f>
        <v>0</v>
      </c>
    </row>
    <row r="50" spans="1:12" ht="16.5" customHeight="1">
      <c r="A50" s="2" t="s">
        <v>34</v>
      </c>
      <c r="B50" s="11" t="s">
        <v>59</v>
      </c>
      <c r="C50" s="25" t="s">
        <v>54</v>
      </c>
      <c r="D50" s="25" t="s">
        <v>49</v>
      </c>
      <c r="E50" s="25"/>
      <c r="F50" s="35">
        <f>F51</f>
        <v>150</v>
      </c>
      <c r="G50" s="33"/>
      <c r="H50" s="33"/>
      <c r="I50" s="33">
        <f>I51</f>
        <v>-150</v>
      </c>
      <c r="J50" s="33"/>
      <c r="K50" s="33"/>
      <c r="L50" s="30">
        <f>SUM(F50:I50)</f>
        <v>0</v>
      </c>
    </row>
    <row r="51" spans="1:12" ht="54" customHeight="1">
      <c r="A51" s="3" t="s">
        <v>38</v>
      </c>
      <c r="B51" s="11" t="s">
        <v>59</v>
      </c>
      <c r="C51" s="19" t="s">
        <v>62</v>
      </c>
      <c r="D51" s="19" t="s">
        <v>97</v>
      </c>
      <c r="E51" s="19"/>
      <c r="F51" s="33">
        <f>F52</f>
        <v>150</v>
      </c>
      <c r="G51" s="36"/>
      <c r="H51" s="36"/>
      <c r="I51" s="33">
        <v>-150</v>
      </c>
      <c r="J51" s="33"/>
      <c r="K51" s="33"/>
      <c r="L51" s="30">
        <f>SUM(F51:I51)</f>
        <v>0</v>
      </c>
    </row>
    <row r="52" spans="1:12" ht="38.25">
      <c r="A52" s="2" t="s">
        <v>16</v>
      </c>
      <c r="B52" s="11" t="s">
        <v>59</v>
      </c>
      <c r="C52" s="19" t="s">
        <v>54</v>
      </c>
      <c r="D52" s="19" t="s">
        <v>97</v>
      </c>
      <c r="E52" s="19" t="s">
        <v>67</v>
      </c>
      <c r="F52" s="33">
        <v>150</v>
      </c>
      <c r="G52" s="33"/>
      <c r="H52" s="33"/>
      <c r="I52" s="33">
        <v>-150</v>
      </c>
      <c r="J52" s="33"/>
      <c r="K52" s="33"/>
      <c r="L52" s="30">
        <f>SUM(F52:I52)</f>
        <v>0</v>
      </c>
    </row>
    <row r="53" spans="1:12" s="1" customFormat="1" ht="25.5">
      <c r="A53" s="41" t="s">
        <v>102</v>
      </c>
      <c r="B53" s="10" t="s">
        <v>59</v>
      </c>
      <c r="C53" s="15" t="s">
        <v>103</v>
      </c>
      <c r="D53" s="15"/>
      <c r="E53" s="15"/>
      <c r="F53" s="36">
        <f>F54</f>
        <v>300</v>
      </c>
      <c r="G53" s="36"/>
      <c r="H53" s="36"/>
      <c r="I53" s="36"/>
      <c r="J53" s="36"/>
      <c r="K53" s="36">
        <f>K54</f>
        <v>-41</v>
      </c>
      <c r="L53" s="29">
        <f>SUM(F53:K53)</f>
        <v>259</v>
      </c>
    </row>
    <row r="54" spans="1:12" ht="17.25" customHeight="1">
      <c r="A54" s="2" t="s">
        <v>34</v>
      </c>
      <c r="B54" s="11" t="s">
        <v>59</v>
      </c>
      <c r="C54" s="19" t="s">
        <v>103</v>
      </c>
      <c r="D54" s="25" t="s">
        <v>49</v>
      </c>
      <c r="E54" s="19"/>
      <c r="F54" s="33">
        <f>F55</f>
        <v>300</v>
      </c>
      <c r="G54" s="36"/>
      <c r="H54" s="36"/>
      <c r="I54" s="36"/>
      <c r="J54" s="36"/>
      <c r="K54" s="33">
        <f>K55</f>
        <v>-41</v>
      </c>
      <c r="L54" s="30">
        <f>SUM(F54:K54)</f>
        <v>259</v>
      </c>
    </row>
    <row r="55" spans="1:12" s="1" customFormat="1" ht="25.5" customHeight="1">
      <c r="A55" s="28" t="s">
        <v>104</v>
      </c>
      <c r="B55" s="11" t="s">
        <v>59</v>
      </c>
      <c r="C55" s="19" t="s">
        <v>103</v>
      </c>
      <c r="D55" s="19" t="s">
        <v>105</v>
      </c>
      <c r="E55" s="19"/>
      <c r="F55" s="33">
        <f>F56</f>
        <v>300</v>
      </c>
      <c r="G55" s="29"/>
      <c r="H55" s="29"/>
      <c r="I55" s="29"/>
      <c r="J55" s="29"/>
      <c r="K55" s="30">
        <f>K56</f>
        <v>-41</v>
      </c>
      <c r="L55" s="30">
        <f>SUM(F55:K55)</f>
        <v>259</v>
      </c>
    </row>
    <row r="56" spans="1:12" s="1" customFormat="1" ht="38.25" customHeight="1">
      <c r="A56" s="2" t="s">
        <v>16</v>
      </c>
      <c r="B56" s="11" t="s">
        <v>59</v>
      </c>
      <c r="C56" s="19" t="s">
        <v>103</v>
      </c>
      <c r="D56" s="19" t="s">
        <v>105</v>
      </c>
      <c r="E56" s="19" t="s">
        <v>67</v>
      </c>
      <c r="F56" s="33">
        <v>300</v>
      </c>
      <c r="G56" s="30"/>
      <c r="H56" s="30"/>
      <c r="I56" s="30"/>
      <c r="J56" s="30"/>
      <c r="K56" s="30">
        <v>-41</v>
      </c>
      <c r="L56" s="30">
        <f>SUM(F56:K56)</f>
        <v>259</v>
      </c>
    </row>
    <row r="57" spans="1:12" s="1" customFormat="1" ht="12.75">
      <c r="A57" s="9" t="s">
        <v>23</v>
      </c>
      <c r="B57" s="10" t="s">
        <v>63</v>
      </c>
      <c r="C57" s="17" t="s">
        <v>56</v>
      </c>
      <c r="D57" s="10"/>
      <c r="E57" s="10"/>
      <c r="F57" s="29">
        <f>SUM(F58,F62,F73,F86)</f>
        <v>33768.7</v>
      </c>
      <c r="G57" s="29">
        <f>SUM(G58,G73,G62,G86)</f>
        <v>8469.4</v>
      </c>
      <c r="H57" s="29">
        <f>SUM(H58,H73,H62,H86)</f>
        <v>56752</v>
      </c>
      <c r="I57" s="29">
        <f>SUM(I58,I62,I73,I86)</f>
        <v>0</v>
      </c>
      <c r="J57" s="29">
        <f>SUM(J58,J62,J73,J86)</f>
        <v>-6225</v>
      </c>
      <c r="K57" s="29">
        <f>SUM(K58,K62,K73,K86)</f>
        <v>1004</v>
      </c>
      <c r="L57" s="29">
        <f aca="true" t="shared" si="2" ref="L57:L66">SUM(F57:K57)</f>
        <v>93769.1</v>
      </c>
    </row>
    <row r="58" spans="1:12" s="1" customFormat="1" ht="12.75">
      <c r="A58" s="9" t="s">
        <v>69</v>
      </c>
      <c r="B58" s="10" t="s">
        <v>63</v>
      </c>
      <c r="C58" s="17" t="s">
        <v>54</v>
      </c>
      <c r="D58" s="10"/>
      <c r="E58" s="10"/>
      <c r="F58" s="29">
        <f>F61</f>
        <v>420</v>
      </c>
      <c r="G58" s="29"/>
      <c r="H58" s="29"/>
      <c r="I58" s="29"/>
      <c r="J58" s="29"/>
      <c r="K58" s="29">
        <f>K59</f>
        <v>-184</v>
      </c>
      <c r="L58" s="29">
        <f t="shared" si="2"/>
        <v>236</v>
      </c>
    </row>
    <row r="59" spans="1:12" ht="15.75" customHeight="1">
      <c r="A59" s="2" t="s">
        <v>34</v>
      </c>
      <c r="B59" s="11" t="s">
        <v>63</v>
      </c>
      <c r="C59" s="25" t="s">
        <v>54</v>
      </c>
      <c r="D59" s="25" t="s">
        <v>49</v>
      </c>
      <c r="E59" s="11"/>
      <c r="F59" s="30">
        <v>420</v>
      </c>
      <c r="G59" s="30"/>
      <c r="H59" s="30"/>
      <c r="I59" s="30"/>
      <c r="J59" s="30"/>
      <c r="K59" s="30">
        <f>K60</f>
        <v>-184</v>
      </c>
      <c r="L59" s="30">
        <f t="shared" si="2"/>
        <v>236</v>
      </c>
    </row>
    <row r="60" spans="1:12" ht="38.25">
      <c r="A60" s="2" t="s">
        <v>76</v>
      </c>
      <c r="B60" s="11" t="s">
        <v>63</v>
      </c>
      <c r="C60" s="25" t="s">
        <v>54</v>
      </c>
      <c r="D60" s="11" t="s">
        <v>98</v>
      </c>
      <c r="E60" s="11"/>
      <c r="F60" s="30">
        <v>420</v>
      </c>
      <c r="G60" s="29"/>
      <c r="H60" s="29"/>
      <c r="I60" s="29"/>
      <c r="J60" s="29"/>
      <c r="K60" s="30">
        <f>K61</f>
        <v>-184</v>
      </c>
      <c r="L60" s="30">
        <f t="shared" si="2"/>
        <v>236</v>
      </c>
    </row>
    <row r="61" spans="1:12" s="24" customFormat="1" ht="37.5" customHeight="1">
      <c r="A61" s="2" t="s">
        <v>16</v>
      </c>
      <c r="B61" s="11" t="s">
        <v>63</v>
      </c>
      <c r="C61" s="25" t="s">
        <v>54</v>
      </c>
      <c r="D61" s="11" t="s">
        <v>98</v>
      </c>
      <c r="E61" s="11" t="s">
        <v>67</v>
      </c>
      <c r="F61" s="30">
        <v>420</v>
      </c>
      <c r="G61" s="33"/>
      <c r="H61" s="33"/>
      <c r="I61" s="33"/>
      <c r="J61" s="33"/>
      <c r="K61" s="33">
        <v>-184</v>
      </c>
      <c r="L61" s="30">
        <f t="shared" si="2"/>
        <v>236</v>
      </c>
    </row>
    <row r="62" spans="1:12" s="1" customFormat="1" ht="16.5" customHeight="1">
      <c r="A62" s="9" t="s">
        <v>25</v>
      </c>
      <c r="B62" s="10" t="s">
        <v>63</v>
      </c>
      <c r="C62" s="10" t="s">
        <v>57</v>
      </c>
      <c r="D62" s="10"/>
      <c r="E62" s="10"/>
      <c r="F62" s="29">
        <f>F64</f>
        <v>200</v>
      </c>
      <c r="G62" s="30"/>
      <c r="H62" s="29">
        <f>H63</f>
        <v>56752</v>
      </c>
      <c r="I62" s="29">
        <f>I63</f>
        <v>681</v>
      </c>
      <c r="J62" s="31">
        <f>J63</f>
        <v>-6975</v>
      </c>
      <c r="K62" s="31">
        <f>K63</f>
        <v>-93</v>
      </c>
      <c r="L62" s="36">
        <f t="shared" si="2"/>
        <v>50565</v>
      </c>
    </row>
    <row r="63" spans="1:12" ht="21.75" customHeight="1">
      <c r="A63" s="2" t="s">
        <v>34</v>
      </c>
      <c r="B63" s="11" t="s">
        <v>63</v>
      </c>
      <c r="C63" s="11" t="s">
        <v>57</v>
      </c>
      <c r="D63" s="11" t="s">
        <v>49</v>
      </c>
      <c r="E63" s="11"/>
      <c r="F63" s="30">
        <f>F64</f>
        <v>200</v>
      </c>
      <c r="G63" s="30"/>
      <c r="H63" s="30">
        <f>SUM(H65,H69,H71)</f>
        <v>56752</v>
      </c>
      <c r="I63" s="30">
        <f>I67</f>
        <v>681</v>
      </c>
      <c r="J63" s="32">
        <f>J65+J69</f>
        <v>-6975</v>
      </c>
      <c r="K63" s="32">
        <f>K65</f>
        <v>-93</v>
      </c>
      <c r="L63" s="33">
        <f t="shared" si="2"/>
        <v>50565</v>
      </c>
    </row>
    <row r="64" spans="1:12" ht="39.75" customHeight="1" hidden="1">
      <c r="A64" s="2" t="s">
        <v>24</v>
      </c>
      <c r="B64" s="11" t="s">
        <v>63</v>
      </c>
      <c r="C64" s="11" t="s">
        <v>57</v>
      </c>
      <c r="D64" s="11" t="s">
        <v>75</v>
      </c>
      <c r="E64" s="11"/>
      <c r="F64" s="30">
        <f>F65</f>
        <v>200</v>
      </c>
      <c r="G64" s="30"/>
      <c r="H64" s="30"/>
      <c r="I64" s="30"/>
      <c r="J64" s="32">
        <v>250</v>
      </c>
      <c r="K64" s="32"/>
      <c r="L64" s="33">
        <f t="shared" si="2"/>
        <v>450</v>
      </c>
    </row>
    <row r="65" spans="1:12" ht="15.75" customHeight="1">
      <c r="A65" s="3" t="s">
        <v>17</v>
      </c>
      <c r="B65" s="11" t="s">
        <v>63</v>
      </c>
      <c r="C65" s="19" t="s">
        <v>55</v>
      </c>
      <c r="D65" s="19" t="s">
        <v>99</v>
      </c>
      <c r="E65" s="19"/>
      <c r="F65" s="33">
        <f>F66</f>
        <v>200</v>
      </c>
      <c r="G65" s="33"/>
      <c r="H65" s="33"/>
      <c r="I65" s="33"/>
      <c r="J65" s="32">
        <v>250</v>
      </c>
      <c r="K65" s="32">
        <f>K66</f>
        <v>-93</v>
      </c>
      <c r="L65" s="33">
        <f t="shared" si="2"/>
        <v>357</v>
      </c>
    </row>
    <row r="66" spans="1:12" ht="39.75" customHeight="1">
      <c r="A66" s="2" t="s">
        <v>16</v>
      </c>
      <c r="B66" s="11" t="s">
        <v>63</v>
      </c>
      <c r="C66" s="19" t="s">
        <v>55</v>
      </c>
      <c r="D66" s="19" t="s">
        <v>99</v>
      </c>
      <c r="E66" s="19" t="s">
        <v>67</v>
      </c>
      <c r="F66" s="33">
        <v>200</v>
      </c>
      <c r="G66" s="33"/>
      <c r="H66" s="33"/>
      <c r="I66" s="33"/>
      <c r="J66" s="32">
        <v>250</v>
      </c>
      <c r="K66" s="32">
        <v>-93</v>
      </c>
      <c r="L66" s="33">
        <f t="shared" si="2"/>
        <v>357</v>
      </c>
    </row>
    <row r="67" spans="1:12" ht="27.75" customHeight="1">
      <c r="A67" s="2" t="s">
        <v>135</v>
      </c>
      <c r="B67" s="11" t="s">
        <v>63</v>
      </c>
      <c r="C67" s="19" t="s">
        <v>55</v>
      </c>
      <c r="D67" s="19" t="s">
        <v>136</v>
      </c>
      <c r="E67" s="19"/>
      <c r="F67" s="33"/>
      <c r="G67" s="33"/>
      <c r="H67" s="33"/>
      <c r="I67" s="33">
        <v>681</v>
      </c>
      <c r="J67" s="33"/>
      <c r="K67" s="33"/>
      <c r="L67" s="33">
        <f>I67</f>
        <v>681</v>
      </c>
    </row>
    <row r="68" spans="1:12" ht="39.75" customHeight="1">
      <c r="A68" s="2" t="s">
        <v>16</v>
      </c>
      <c r="B68" s="11" t="s">
        <v>63</v>
      </c>
      <c r="C68" s="19" t="s">
        <v>55</v>
      </c>
      <c r="D68" s="19" t="s">
        <v>136</v>
      </c>
      <c r="E68" s="19" t="s">
        <v>67</v>
      </c>
      <c r="F68" s="33"/>
      <c r="G68" s="33"/>
      <c r="H68" s="33"/>
      <c r="I68" s="33">
        <v>681</v>
      </c>
      <c r="J68" s="33"/>
      <c r="K68" s="33"/>
      <c r="L68" s="33">
        <f>I68</f>
        <v>681</v>
      </c>
    </row>
    <row r="69" spans="1:12" ht="30.75" customHeight="1">
      <c r="A69" s="3" t="s">
        <v>130</v>
      </c>
      <c r="B69" s="11" t="s">
        <v>63</v>
      </c>
      <c r="C69" s="19" t="s">
        <v>55</v>
      </c>
      <c r="D69" s="19" t="s">
        <v>127</v>
      </c>
      <c r="E69" s="19"/>
      <c r="F69" s="33"/>
      <c r="G69" s="33"/>
      <c r="H69" s="33">
        <f>H70</f>
        <v>15595</v>
      </c>
      <c r="I69" s="33"/>
      <c r="J69" s="33">
        <v>-7225</v>
      </c>
      <c r="K69" s="33"/>
      <c r="L69" s="33">
        <f>L70</f>
        <v>8370</v>
      </c>
    </row>
    <row r="70" spans="1:12" ht="54" customHeight="1">
      <c r="A70" s="48" t="s">
        <v>131</v>
      </c>
      <c r="B70" s="11" t="s">
        <v>63</v>
      </c>
      <c r="C70" s="19" t="s">
        <v>55</v>
      </c>
      <c r="D70" s="19" t="s">
        <v>127</v>
      </c>
      <c r="E70" s="19" t="s">
        <v>128</v>
      </c>
      <c r="F70" s="33"/>
      <c r="G70" s="33"/>
      <c r="H70" s="33">
        <f>4035+11560</f>
        <v>15595</v>
      </c>
      <c r="I70" s="33"/>
      <c r="J70" s="33">
        <v>-7225</v>
      </c>
      <c r="K70" s="33"/>
      <c r="L70" s="33">
        <f>SUM(F70:K70)</f>
        <v>8370</v>
      </c>
    </row>
    <row r="71" spans="1:12" ht="39.75" customHeight="1">
      <c r="A71" s="3" t="s">
        <v>132</v>
      </c>
      <c r="B71" s="11" t="s">
        <v>63</v>
      </c>
      <c r="C71" s="19" t="s">
        <v>55</v>
      </c>
      <c r="D71" s="19" t="s">
        <v>133</v>
      </c>
      <c r="E71" s="19"/>
      <c r="F71" s="33"/>
      <c r="G71" s="33"/>
      <c r="H71" s="33">
        <v>41157</v>
      </c>
      <c r="I71" s="33"/>
      <c r="J71" s="33"/>
      <c r="K71" s="33"/>
      <c r="L71" s="33">
        <f>H71</f>
        <v>41157</v>
      </c>
    </row>
    <row r="72" spans="1:12" ht="51.75" customHeight="1">
      <c r="A72" s="48" t="s">
        <v>131</v>
      </c>
      <c r="B72" s="11" t="s">
        <v>63</v>
      </c>
      <c r="C72" s="19" t="s">
        <v>55</v>
      </c>
      <c r="D72" s="19" t="s">
        <v>133</v>
      </c>
      <c r="E72" s="19" t="s">
        <v>128</v>
      </c>
      <c r="F72" s="33"/>
      <c r="G72" s="33"/>
      <c r="H72" s="33">
        <v>41157</v>
      </c>
      <c r="I72" s="33"/>
      <c r="J72" s="33"/>
      <c r="K72" s="33"/>
      <c r="L72" s="33">
        <f>H72</f>
        <v>41157</v>
      </c>
    </row>
    <row r="73" spans="1:12" s="1" customFormat="1" ht="18.75" customHeight="1">
      <c r="A73" s="4" t="s">
        <v>8</v>
      </c>
      <c r="B73" s="10" t="s">
        <v>63</v>
      </c>
      <c r="C73" s="10" t="s">
        <v>61</v>
      </c>
      <c r="D73" s="10"/>
      <c r="E73" s="10"/>
      <c r="F73" s="29">
        <f aca="true" t="shared" si="3" ref="F73:K73">F74</f>
        <v>26508.7</v>
      </c>
      <c r="G73" s="36">
        <f t="shared" si="3"/>
        <v>3969.4</v>
      </c>
      <c r="H73" s="36">
        <f t="shared" si="3"/>
        <v>-2434</v>
      </c>
      <c r="I73" s="36">
        <f t="shared" si="3"/>
        <v>529.5</v>
      </c>
      <c r="J73" s="36">
        <f t="shared" si="3"/>
        <v>750</v>
      </c>
      <c r="K73" s="36">
        <f t="shared" si="3"/>
        <v>2878.5</v>
      </c>
      <c r="L73" s="36">
        <f>SUM(F73:K73)</f>
        <v>32202.100000000002</v>
      </c>
    </row>
    <row r="74" spans="1:12" s="1" customFormat="1" ht="39.75" customHeight="1">
      <c r="A74" s="9" t="s">
        <v>123</v>
      </c>
      <c r="B74" s="10" t="s">
        <v>63</v>
      </c>
      <c r="C74" s="10" t="s">
        <v>61</v>
      </c>
      <c r="D74" s="10" t="s">
        <v>77</v>
      </c>
      <c r="E74" s="10"/>
      <c r="F74" s="29">
        <f>SUM(F75,F77,F79,F82)</f>
        <v>26508.7</v>
      </c>
      <c r="G74" s="36">
        <f>SUM(G82)</f>
        <v>3969.4</v>
      </c>
      <c r="H74" s="36">
        <f>SUM(H75,H77,H79,H82)</f>
        <v>-2434</v>
      </c>
      <c r="I74" s="36">
        <f>I82</f>
        <v>529.5</v>
      </c>
      <c r="J74" s="36">
        <f>SUM(J75,J77,J79,J82)</f>
        <v>750</v>
      </c>
      <c r="K74" s="36">
        <f>SUM(K75,K77,K79,K82)</f>
        <v>2878.5</v>
      </c>
      <c r="L74" s="29">
        <f aca="true" t="shared" si="4" ref="L74:L83">SUM(F74:K74)</f>
        <v>32202.100000000002</v>
      </c>
    </row>
    <row r="75" spans="1:12" ht="15.75" customHeight="1">
      <c r="A75" s="23" t="s">
        <v>78</v>
      </c>
      <c r="B75" s="11" t="s">
        <v>63</v>
      </c>
      <c r="C75" s="11" t="s">
        <v>61</v>
      </c>
      <c r="D75" s="11" t="s">
        <v>79</v>
      </c>
      <c r="E75" s="11"/>
      <c r="F75" s="30">
        <f>SUM(F76)</f>
        <v>10000</v>
      </c>
      <c r="G75" s="36"/>
      <c r="H75" s="36"/>
      <c r="I75" s="36"/>
      <c r="J75" s="33">
        <f>J76</f>
        <v>450</v>
      </c>
      <c r="K75" s="33">
        <f>K76</f>
        <v>1383</v>
      </c>
      <c r="L75" s="30">
        <f t="shared" si="4"/>
        <v>11833</v>
      </c>
    </row>
    <row r="76" spans="1:12" ht="45" customHeight="1">
      <c r="A76" s="2" t="s">
        <v>16</v>
      </c>
      <c r="B76" s="11" t="s">
        <v>63</v>
      </c>
      <c r="C76" s="19" t="s">
        <v>58</v>
      </c>
      <c r="D76" s="11" t="s">
        <v>79</v>
      </c>
      <c r="E76" s="19" t="s">
        <v>67</v>
      </c>
      <c r="F76" s="33">
        <v>10000</v>
      </c>
      <c r="G76" s="36"/>
      <c r="H76" s="36"/>
      <c r="I76" s="36"/>
      <c r="J76" s="33">
        <v>450</v>
      </c>
      <c r="K76" s="33">
        <v>1383</v>
      </c>
      <c r="L76" s="30">
        <f t="shared" si="4"/>
        <v>11833</v>
      </c>
    </row>
    <row r="77" spans="1:12" ht="18" customHeight="1">
      <c r="A77" s="2" t="s">
        <v>80</v>
      </c>
      <c r="B77" s="11" t="s">
        <v>63</v>
      </c>
      <c r="C77" s="11" t="s">
        <v>61</v>
      </c>
      <c r="D77" s="11" t="s">
        <v>81</v>
      </c>
      <c r="E77" s="19"/>
      <c r="F77" s="33">
        <f>SUM(F78)</f>
        <v>100</v>
      </c>
      <c r="G77" s="33"/>
      <c r="H77" s="33"/>
      <c r="I77" s="33"/>
      <c r="J77" s="33"/>
      <c r="K77" s="33">
        <v>-100</v>
      </c>
      <c r="L77" s="30">
        <f t="shared" si="4"/>
        <v>0</v>
      </c>
    </row>
    <row r="78" spans="1:12" s="1" customFormat="1" ht="39" customHeight="1">
      <c r="A78" s="2" t="s">
        <v>16</v>
      </c>
      <c r="B78" s="11" t="s">
        <v>63</v>
      </c>
      <c r="C78" s="19" t="s">
        <v>61</v>
      </c>
      <c r="D78" s="11" t="s">
        <v>81</v>
      </c>
      <c r="E78" s="19" t="s">
        <v>67</v>
      </c>
      <c r="F78" s="33">
        <v>100</v>
      </c>
      <c r="G78" s="29"/>
      <c r="H78" s="29"/>
      <c r="I78" s="29"/>
      <c r="J78" s="29"/>
      <c r="K78" s="30">
        <v>-100</v>
      </c>
      <c r="L78" s="30">
        <f t="shared" si="4"/>
        <v>0</v>
      </c>
    </row>
    <row r="79" spans="1:12" s="1" customFormat="1" ht="31.5" customHeight="1">
      <c r="A79" s="13" t="s">
        <v>82</v>
      </c>
      <c r="B79" s="11" t="s">
        <v>63</v>
      </c>
      <c r="C79" s="11" t="s">
        <v>61</v>
      </c>
      <c r="D79" s="11" t="s">
        <v>84</v>
      </c>
      <c r="E79" s="19"/>
      <c r="F79" s="33">
        <f>SUM(F80)</f>
        <v>11100</v>
      </c>
      <c r="G79" s="29"/>
      <c r="H79" s="30">
        <f>SUM(H80:H81)</f>
        <v>818</v>
      </c>
      <c r="I79" s="30"/>
      <c r="J79" s="30"/>
      <c r="K79" s="30"/>
      <c r="L79" s="30">
        <f t="shared" si="4"/>
        <v>11918</v>
      </c>
    </row>
    <row r="80" spans="1:12" ht="38.25" customHeight="1">
      <c r="A80" s="2" t="s">
        <v>16</v>
      </c>
      <c r="B80" s="11" t="s">
        <v>63</v>
      </c>
      <c r="C80" s="19" t="s">
        <v>61</v>
      </c>
      <c r="D80" s="11" t="s">
        <v>84</v>
      </c>
      <c r="E80" s="19" t="s">
        <v>67</v>
      </c>
      <c r="F80" s="33">
        <v>11100</v>
      </c>
      <c r="G80" s="30"/>
      <c r="H80" s="30">
        <v>682</v>
      </c>
      <c r="I80" s="30"/>
      <c r="J80" s="30"/>
      <c r="K80" s="30"/>
      <c r="L80" s="30">
        <f t="shared" si="4"/>
        <v>11782</v>
      </c>
    </row>
    <row r="81" spans="1:12" ht="20.25" customHeight="1">
      <c r="A81" s="2" t="s">
        <v>111</v>
      </c>
      <c r="B81" s="11" t="s">
        <v>63</v>
      </c>
      <c r="C81" s="19" t="s">
        <v>61</v>
      </c>
      <c r="D81" s="11" t="s">
        <v>84</v>
      </c>
      <c r="E81" s="19" t="s">
        <v>112</v>
      </c>
      <c r="F81" s="33"/>
      <c r="G81" s="30"/>
      <c r="H81" s="30">
        <v>136</v>
      </c>
      <c r="I81" s="30"/>
      <c r="J81" s="30"/>
      <c r="K81" s="30"/>
      <c r="L81" s="30">
        <f t="shared" si="4"/>
        <v>136</v>
      </c>
    </row>
    <row r="82" spans="1:12" ht="21.75" customHeight="1">
      <c r="A82" s="13" t="s">
        <v>83</v>
      </c>
      <c r="B82" s="11" t="s">
        <v>63</v>
      </c>
      <c r="C82" s="11" t="s">
        <v>61</v>
      </c>
      <c r="D82" s="11" t="s">
        <v>85</v>
      </c>
      <c r="E82" s="19"/>
      <c r="F82" s="33">
        <f>SUM(F83:F85)</f>
        <v>5308.7</v>
      </c>
      <c r="G82" s="33">
        <f>SUM(G83:G85)</f>
        <v>3969.4</v>
      </c>
      <c r="H82" s="33">
        <f>SUM(H83:H85)</f>
        <v>-3252</v>
      </c>
      <c r="I82" s="33">
        <f>I83</f>
        <v>529.5</v>
      </c>
      <c r="J82" s="33">
        <f>J84</f>
        <v>300</v>
      </c>
      <c r="K82" s="33">
        <f>SUM(K83:K84)</f>
        <v>1595.5</v>
      </c>
      <c r="L82" s="30">
        <f t="shared" si="4"/>
        <v>8451.1</v>
      </c>
    </row>
    <row r="83" spans="1:12" ht="40.5" customHeight="1">
      <c r="A83" s="2" t="s">
        <v>16</v>
      </c>
      <c r="B83" s="11" t="s">
        <v>63</v>
      </c>
      <c r="C83" s="19" t="s">
        <v>61</v>
      </c>
      <c r="D83" s="11" t="s">
        <v>85</v>
      </c>
      <c r="E83" s="19" t="s">
        <v>67</v>
      </c>
      <c r="F83" s="42">
        <v>5198.7</v>
      </c>
      <c r="G83" s="33">
        <v>3847.3</v>
      </c>
      <c r="H83" s="33">
        <v>-3252</v>
      </c>
      <c r="I83" s="33">
        <v>529.5</v>
      </c>
      <c r="J83" s="33"/>
      <c r="K83" s="33">
        <v>1895.5</v>
      </c>
      <c r="L83" s="30">
        <f t="shared" si="4"/>
        <v>8219</v>
      </c>
    </row>
    <row r="84" spans="1:12" ht="18" customHeight="1">
      <c r="A84" s="2" t="s">
        <v>111</v>
      </c>
      <c r="B84" s="11" t="s">
        <v>63</v>
      </c>
      <c r="C84" s="19" t="s">
        <v>61</v>
      </c>
      <c r="D84" s="11" t="s">
        <v>85</v>
      </c>
      <c r="E84" s="19" t="s">
        <v>112</v>
      </c>
      <c r="F84" s="42"/>
      <c r="G84" s="33">
        <v>122.1</v>
      </c>
      <c r="H84" s="33"/>
      <c r="I84" s="33"/>
      <c r="J84" s="33">
        <v>300</v>
      </c>
      <c r="K84" s="33">
        <v>-300</v>
      </c>
      <c r="L84" s="30">
        <f>SUM(F84:K84)</f>
        <v>122.10000000000002</v>
      </c>
    </row>
    <row r="85" spans="1:12" ht="19.5" customHeight="1">
      <c r="A85" s="26" t="s">
        <v>70</v>
      </c>
      <c r="B85" s="11" t="s">
        <v>63</v>
      </c>
      <c r="C85" s="19" t="s">
        <v>61</v>
      </c>
      <c r="D85" s="11" t="s">
        <v>85</v>
      </c>
      <c r="E85" s="19" t="s">
        <v>71</v>
      </c>
      <c r="F85" s="33">
        <v>110</v>
      </c>
      <c r="G85" s="33"/>
      <c r="H85" s="33"/>
      <c r="I85" s="33"/>
      <c r="J85" s="33"/>
      <c r="K85" s="33"/>
      <c r="L85" s="30">
        <f>SUM(F85:H85)</f>
        <v>110</v>
      </c>
    </row>
    <row r="86" spans="1:12" s="1" customFormat="1" ht="25.5">
      <c r="A86" s="9" t="s">
        <v>89</v>
      </c>
      <c r="B86" s="10" t="s">
        <v>63</v>
      </c>
      <c r="C86" s="15" t="s">
        <v>63</v>
      </c>
      <c r="D86" s="10"/>
      <c r="E86" s="15"/>
      <c r="F86" s="36">
        <f aca="true" t="shared" si="5" ref="F86:H87">F87</f>
        <v>6640</v>
      </c>
      <c r="G86" s="36">
        <f t="shared" si="5"/>
        <v>4500</v>
      </c>
      <c r="H86" s="36">
        <f t="shared" si="5"/>
        <v>2434</v>
      </c>
      <c r="I86" s="36">
        <f>I87</f>
        <v>-1210.5</v>
      </c>
      <c r="J86" s="36"/>
      <c r="K86" s="36">
        <f>K87</f>
        <v>-1597.5</v>
      </c>
      <c r="L86" s="29">
        <f aca="true" t="shared" si="6" ref="L86:L92">SUM(F86:K86)</f>
        <v>10766</v>
      </c>
    </row>
    <row r="87" spans="1:12" s="1" customFormat="1" ht="25.5">
      <c r="A87" s="9" t="s">
        <v>107</v>
      </c>
      <c r="B87" s="10" t="s">
        <v>63</v>
      </c>
      <c r="C87" s="15" t="s">
        <v>63</v>
      </c>
      <c r="D87" s="10" t="s">
        <v>86</v>
      </c>
      <c r="E87" s="15"/>
      <c r="F87" s="36">
        <f t="shared" si="5"/>
        <v>6640</v>
      </c>
      <c r="G87" s="36">
        <f t="shared" si="5"/>
        <v>4500</v>
      </c>
      <c r="H87" s="36">
        <f t="shared" si="5"/>
        <v>2434</v>
      </c>
      <c r="I87" s="36">
        <f>I88</f>
        <v>-1210.5</v>
      </c>
      <c r="J87" s="36"/>
      <c r="K87" s="36">
        <f>K88</f>
        <v>-1597.5</v>
      </c>
      <c r="L87" s="29">
        <f t="shared" si="6"/>
        <v>10766</v>
      </c>
    </row>
    <row r="88" spans="1:12" s="1" customFormat="1" ht="40.5" customHeight="1">
      <c r="A88" s="37" t="s">
        <v>88</v>
      </c>
      <c r="B88" s="11" t="s">
        <v>63</v>
      </c>
      <c r="C88" s="19" t="s">
        <v>63</v>
      </c>
      <c r="D88" s="11" t="s">
        <v>87</v>
      </c>
      <c r="E88" s="19"/>
      <c r="F88" s="33">
        <f>SUM(F89:F90)</f>
        <v>6640</v>
      </c>
      <c r="G88" s="33">
        <f>G90</f>
        <v>4500</v>
      </c>
      <c r="H88" s="33">
        <f>SUM(H89:H90)</f>
        <v>2434</v>
      </c>
      <c r="I88" s="33">
        <f>I90</f>
        <v>-1210.5</v>
      </c>
      <c r="J88" s="33"/>
      <c r="K88" s="33">
        <f>SUM(K89:K91)</f>
        <v>-1597.5</v>
      </c>
      <c r="L88" s="30">
        <f t="shared" si="6"/>
        <v>10766</v>
      </c>
    </row>
    <row r="89" spans="1:12" ht="25.5">
      <c r="A89" s="28" t="s">
        <v>73</v>
      </c>
      <c r="B89" s="11" t="s">
        <v>63</v>
      </c>
      <c r="C89" s="19" t="s">
        <v>63</v>
      </c>
      <c r="D89" s="11" t="s">
        <v>87</v>
      </c>
      <c r="E89" s="19" t="s">
        <v>68</v>
      </c>
      <c r="F89" s="33">
        <v>3422</v>
      </c>
      <c r="G89" s="36"/>
      <c r="H89" s="33">
        <v>3732</v>
      </c>
      <c r="I89" s="33"/>
      <c r="J89" s="33"/>
      <c r="K89" s="33">
        <v>533</v>
      </c>
      <c r="L89" s="30">
        <f t="shared" si="6"/>
        <v>7687</v>
      </c>
    </row>
    <row r="90" spans="1:12" s="1" customFormat="1" ht="38.25">
      <c r="A90" s="2" t="s">
        <v>16</v>
      </c>
      <c r="B90" s="11" t="s">
        <v>63</v>
      </c>
      <c r="C90" s="19" t="s">
        <v>63</v>
      </c>
      <c r="D90" s="11" t="s">
        <v>87</v>
      </c>
      <c r="E90" s="19" t="s">
        <v>67</v>
      </c>
      <c r="F90" s="33">
        <v>3218</v>
      </c>
      <c r="G90" s="33">
        <v>4500</v>
      </c>
      <c r="H90" s="33">
        <v>-1298</v>
      </c>
      <c r="I90" s="33">
        <f>-529.5-681</f>
        <v>-1210.5</v>
      </c>
      <c r="J90" s="33"/>
      <c r="K90" s="33">
        <v>-2131</v>
      </c>
      <c r="L90" s="30">
        <f t="shared" si="6"/>
        <v>3078.5</v>
      </c>
    </row>
    <row r="91" spans="1:12" s="1" customFormat="1" ht="12.75">
      <c r="A91" s="26" t="s">
        <v>70</v>
      </c>
      <c r="B91" s="11" t="s">
        <v>63</v>
      </c>
      <c r="C91" s="19" t="s">
        <v>63</v>
      </c>
      <c r="D91" s="11" t="s">
        <v>87</v>
      </c>
      <c r="E91" s="19" t="s">
        <v>71</v>
      </c>
      <c r="F91" s="33"/>
      <c r="G91" s="33"/>
      <c r="H91" s="33"/>
      <c r="I91" s="33"/>
      <c r="J91" s="33"/>
      <c r="K91" s="33">
        <v>0.5</v>
      </c>
      <c r="L91" s="30">
        <f t="shared" si="6"/>
        <v>0.5</v>
      </c>
    </row>
    <row r="92" spans="1:12" s="1" customFormat="1" ht="12.75">
      <c r="A92" s="9" t="s">
        <v>26</v>
      </c>
      <c r="B92" s="10" t="s">
        <v>65</v>
      </c>
      <c r="C92" s="10" t="s">
        <v>56</v>
      </c>
      <c r="D92" s="10"/>
      <c r="E92" s="10"/>
      <c r="F92" s="29">
        <f>F93+F97</f>
        <v>1158</v>
      </c>
      <c r="G92" s="36">
        <f>G97</f>
        <v>100</v>
      </c>
      <c r="H92" s="36">
        <f>H97</f>
        <v>0</v>
      </c>
      <c r="I92" s="36">
        <f>I97</f>
        <v>150</v>
      </c>
      <c r="J92" s="36"/>
      <c r="K92" s="36">
        <f>K97</f>
        <v>22</v>
      </c>
      <c r="L92" s="29">
        <f t="shared" si="6"/>
        <v>1430</v>
      </c>
    </row>
    <row r="93" spans="1:12" s="1" customFormat="1" ht="20.25" customHeight="1">
      <c r="A93" s="4" t="s">
        <v>27</v>
      </c>
      <c r="B93" s="10" t="s">
        <v>65</v>
      </c>
      <c r="C93" s="10" t="s">
        <v>54</v>
      </c>
      <c r="D93" s="10"/>
      <c r="E93" s="10"/>
      <c r="F93" s="29">
        <f>F94</f>
        <v>558</v>
      </c>
      <c r="G93" s="36"/>
      <c r="H93" s="36"/>
      <c r="I93" s="36"/>
      <c r="J93" s="36"/>
      <c r="K93" s="36"/>
      <c r="L93" s="29">
        <f>SUM(F93:H93)</f>
        <v>558</v>
      </c>
    </row>
    <row r="94" spans="1:12" s="1" customFormat="1" ht="22.5" customHeight="1">
      <c r="A94" s="2" t="s">
        <v>34</v>
      </c>
      <c r="B94" s="11" t="s">
        <v>65</v>
      </c>
      <c r="C94" s="11" t="s">
        <v>54</v>
      </c>
      <c r="D94" s="11" t="s">
        <v>49</v>
      </c>
      <c r="E94" s="11"/>
      <c r="F94" s="30">
        <f>F95</f>
        <v>558</v>
      </c>
      <c r="G94" s="33"/>
      <c r="H94" s="33"/>
      <c r="I94" s="33"/>
      <c r="J94" s="33"/>
      <c r="K94" s="33"/>
      <c r="L94" s="30">
        <f>SUM(F94:H94)</f>
        <v>558</v>
      </c>
    </row>
    <row r="95" spans="1:12" s="1" customFormat="1" ht="18.75" customHeight="1">
      <c r="A95" s="2" t="s">
        <v>28</v>
      </c>
      <c r="B95" s="11" t="s">
        <v>65</v>
      </c>
      <c r="C95" s="11" t="s">
        <v>54</v>
      </c>
      <c r="D95" s="11" t="s">
        <v>100</v>
      </c>
      <c r="E95" s="11"/>
      <c r="F95" s="30">
        <f>SUM(F96)</f>
        <v>558</v>
      </c>
      <c r="G95" s="36"/>
      <c r="H95" s="36"/>
      <c r="I95" s="36"/>
      <c r="J95" s="36"/>
      <c r="K95" s="36"/>
      <c r="L95" s="30">
        <f>SUM(F95:H95)</f>
        <v>558</v>
      </c>
    </row>
    <row r="96" spans="1:12" ht="33" customHeight="1">
      <c r="A96" s="12" t="s">
        <v>90</v>
      </c>
      <c r="B96" s="11" t="s">
        <v>65</v>
      </c>
      <c r="C96" s="19" t="s">
        <v>62</v>
      </c>
      <c r="D96" s="19" t="s">
        <v>100</v>
      </c>
      <c r="E96" s="19" t="s">
        <v>74</v>
      </c>
      <c r="F96" s="33">
        <v>558</v>
      </c>
      <c r="G96" s="33"/>
      <c r="H96" s="33"/>
      <c r="I96" s="33"/>
      <c r="J96" s="33"/>
      <c r="K96" s="33"/>
      <c r="L96" s="30">
        <f>SUM(F96:H96)</f>
        <v>558</v>
      </c>
    </row>
    <row r="97" spans="1:12" s="1" customFormat="1" ht="23.25" customHeight="1">
      <c r="A97" s="9" t="s">
        <v>29</v>
      </c>
      <c r="B97" s="10" t="s">
        <v>65</v>
      </c>
      <c r="C97" s="10" t="s">
        <v>64</v>
      </c>
      <c r="D97" s="10"/>
      <c r="E97" s="10"/>
      <c r="F97" s="29">
        <f>F98</f>
        <v>600</v>
      </c>
      <c r="G97" s="36">
        <f>G98</f>
        <v>100</v>
      </c>
      <c r="H97" s="36">
        <f>H98</f>
        <v>0</v>
      </c>
      <c r="I97" s="36">
        <f>I98</f>
        <v>150</v>
      </c>
      <c r="J97" s="36"/>
      <c r="K97" s="36">
        <f>K98</f>
        <v>22</v>
      </c>
      <c r="L97" s="29">
        <f>SUM(F97:K97)</f>
        <v>872</v>
      </c>
    </row>
    <row r="98" spans="1:12" s="1" customFormat="1" ht="27.75" customHeight="1">
      <c r="A98" s="4" t="s">
        <v>106</v>
      </c>
      <c r="B98" s="10" t="s">
        <v>65</v>
      </c>
      <c r="C98" s="10" t="s">
        <v>64</v>
      </c>
      <c r="D98" s="10" t="s">
        <v>91</v>
      </c>
      <c r="E98" s="10"/>
      <c r="F98" s="29">
        <f>SUM(F99,F101)</f>
        <v>600</v>
      </c>
      <c r="G98" s="36">
        <f>SUM(G99,G101)</f>
        <v>100</v>
      </c>
      <c r="H98" s="36">
        <f>SUM(H99,H101)</f>
        <v>0</v>
      </c>
      <c r="I98" s="36">
        <f>I99</f>
        <v>150</v>
      </c>
      <c r="J98" s="36"/>
      <c r="K98" s="36">
        <f>K99</f>
        <v>22</v>
      </c>
      <c r="L98" s="29">
        <f>SUM(F98:K98)</f>
        <v>872</v>
      </c>
    </row>
    <row r="99" spans="1:12" ht="22.5" customHeight="1">
      <c r="A99" s="12" t="s">
        <v>32</v>
      </c>
      <c r="B99" s="11" t="s">
        <v>65</v>
      </c>
      <c r="C99" s="11" t="s">
        <v>64</v>
      </c>
      <c r="D99" s="19" t="s">
        <v>92</v>
      </c>
      <c r="E99" s="19"/>
      <c r="F99" s="33">
        <v>500</v>
      </c>
      <c r="G99" s="33"/>
      <c r="H99" s="33"/>
      <c r="I99" s="33">
        <f>I100</f>
        <v>150</v>
      </c>
      <c r="J99" s="33"/>
      <c r="K99" s="33">
        <f>K100</f>
        <v>22</v>
      </c>
      <c r="L99" s="30">
        <f>SUM(F99:K99)</f>
        <v>672</v>
      </c>
    </row>
    <row r="100" spans="1:12" s="1" customFormat="1" ht="28.5" customHeight="1">
      <c r="A100" s="12" t="s">
        <v>90</v>
      </c>
      <c r="B100" s="11" t="s">
        <v>65</v>
      </c>
      <c r="C100" s="11" t="s">
        <v>64</v>
      </c>
      <c r="D100" s="19" t="s">
        <v>92</v>
      </c>
      <c r="E100" s="19" t="s">
        <v>74</v>
      </c>
      <c r="F100" s="33">
        <v>500</v>
      </c>
      <c r="G100" s="29"/>
      <c r="H100" s="29"/>
      <c r="I100" s="30">
        <v>150</v>
      </c>
      <c r="J100" s="30"/>
      <c r="K100" s="30">
        <v>22</v>
      </c>
      <c r="L100" s="30">
        <f>SUM(F100:K100)</f>
        <v>672</v>
      </c>
    </row>
    <row r="101" spans="1:12" ht="15.75" customHeight="1">
      <c r="A101" s="12" t="s">
        <v>39</v>
      </c>
      <c r="B101" s="11" t="s">
        <v>65</v>
      </c>
      <c r="C101" s="11" t="s">
        <v>64</v>
      </c>
      <c r="D101" s="19" t="s">
        <v>93</v>
      </c>
      <c r="E101" s="19"/>
      <c r="F101" s="33">
        <v>100</v>
      </c>
      <c r="G101" s="30">
        <f>G102</f>
        <v>100</v>
      </c>
      <c r="H101" s="30"/>
      <c r="I101" s="30"/>
      <c r="J101" s="30"/>
      <c r="K101" s="30"/>
      <c r="L101" s="30">
        <f>SUM(F101:H101)</f>
        <v>200</v>
      </c>
    </row>
    <row r="102" spans="1:12" ht="41.25" customHeight="1">
      <c r="A102" s="2" t="s">
        <v>16</v>
      </c>
      <c r="B102" s="11" t="s">
        <v>65</v>
      </c>
      <c r="C102" s="11" t="s">
        <v>64</v>
      </c>
      <c r="D102" s="19" t="s">
        <v>93</v>
      </c>
      <c r="E102" s="19" t="s">
        <v>67</v>
      </c>
      <c r="F102" s="33">
        <v>100</v>
      </c>
      <c r="G102" s="30">
        <v>100</v>
      </c>
      <c r="H102" s="30"/>
      <c r="I102" s="30"/>
      <c r="J102" s="30"/>
      <c r="K102" s="30"/>
      <c r="L102" s="30">
        <f>SUM(F102:H102)</f>
        <v>200</v>
      </c>
    </row>
  </sheetData>
  <sheetProtection/>
  <mergeCells count="3">
    <mergeCell ref="A2:L2"/>
    <mergeCell ref="A3:L3"/>
    <mergeCell ref="A4:L4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3"/>
  <sheetViews>
    <sheetView zoomScalePageLayoutView="0" workbookViewId="0" topLeftCell="A97">
      <selection activeCell="A2" sqref="A2:M2"/>
    </sheetView>
  </sheetViews>
  <sheetFormatPr defaultColWidth="9.140625" defaultRowHeight="12.75" outlineLevelCol="3"/>
  <cols>
    <col min="1" max="1" width="41.28125" style="14" customWidth="1"/>
    <col min="2" max="2" width="4.421875" style="14" customWidth="1"/>
    <col min="3" max="3" width="7.8515625" style="14" customWidth="1"/>
    <col min="4" max="4" width="10.00390625" style="14" customWidth="1"/>
    <col min="5" max="5" width="13.8515625" style="14" customWidth="1"/>
    <col min="6" max="6" width="8.8515625" style="14" customWidth="1"/>
    <col min="7" max="7" width="9.8515625" style="14" hidden="1" customWidth="1" outlineLevel="2"/>
    <col min="8" max="11" width="9.8515625" style="14" hidden="1" customWidth="1" outlineLevel="3"/>
    <col min="12" max="12" width="9.8515625" style="14" hidden="1" customWidth="1" outlineLevel="1" collapsed="1"/>
    <col min="13" max="13" width="9.8515625" style="14" customWidth="1" collapsed="1"/>
  </cols>
  <sheetData>
    <row r="1" spans="7:13" ht="12.75">
      <c r="G1" s="18"/>
      <c r="H1" s="18"/>
      <c r="I1" s="18"/>
      <c r="J1" s="18"/>
      <c r="K1" s="18"/>
      <c r="L1" s="18"/>
      <c r="M1" s="18" t="s">
        <v>214</v>
      </c>
    </row>
    <row r="2" spans="1:13" ht="22.5" customHeight="1">
      <c r="A2" s="73" t="s">
        <v>228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5.75" customHeight="1">
      <c r="A3" s="73" t="s">
        <v>225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20.25" customHeight="1">
      <c r="A4" s="76" t="s">
        <v>126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12.75">
      <c r="A5" s="5"/>
      <c r="B5" s="5"/>
      <c r="C5" s="5"/>
      <c r="D5" s="5"/>
      <c r="E5" s="5"/>
      <c r="F5" s="21"/>
      <c r="G5" s="22" t="s">
        <v>31</v>
      </c>
      <c r="H5" s="22"/>
      <c r="I5" s="22"/>
      <c r="J5" s="22"/>
      <c r="K5" s="22"/>
      <c r="L5" s="22"/>
      <c r="M5" s="22" t="s">
        <v>31</v>
      </c>
    </row>
    <row r="6" spans="1:13" ht="25.5">
      <c r="A6" s="7" t="s">
        <v>9</v>
      </c>
      <c r="B6" s="7" t="s">
        <v>95</v>
      </c>
      <c r="C6" s="7" t="s">
        <v>52</v>
      </c>
      <c r="D6" s="7" t="s">
        <v>53</v>
      </c>
      <c r="E6" s="7" t="s">
        <v>10</v>
      </c>
      <c r="F6" s="7" t="s">
        <v>11</v>
      </c>
      <c r="G6" s="8" t="s">
        <v>12</v>
      </c>
      <c r="H6" s="8" t="s">
        <v>109</v>
      </c>
      <c r="I6" s="8" t="s">
        <v>129</v>
      </c>
      <c r="J6" s="8" t="s">
        <v>134</v>
      </c>
      <c r="K6" s="8" t="s">
        <v>137</v>
      </c>
      <c r="L6" s="8" t="s">
        <v>217</v>
      </c>
      <c r="M6" s="8" t="s">
        <v>12</v>
      </c>
    </row>
    <row r="7" spans="1:13" ht="13.5" customHeight="1">
      <c r="A7" s="9" t="s">
        <v>13</v>
      </c>
      <c r="B7" s="9"/>
      <c r="C7" s="7"/>
      <c r="D7" s="7"/>
      <c r="E7" s="7"/>
      <c r="F7" s="7"/>
      <c r="G7" s="29">
        <f aca="true" t="shared" si="0" ref="G7:L7">SUM(G8,G90)</f>
        <v>48557.5</v>
      </c>
      <c r="H7" s="29">
        <f t="shared" si="0"/>
        <v>8569.4</v>
      </c>
      <c r="I7" s="29">
        <f t="shared" si="0"/>
        <v>56752</v>
      </c>
      <c r="J7" s="29">
        <f t="shared" si="0"/>
        <v>0</v>
      </c>
      <c r="K7" s="29">
        <f t="shared" si="0"/>
        <v>-7225</v>
      </c>
      <c r="L7" s="29">
        <f t="shared" si="0"/>
        <v>935</v>
      </c>
      <c r="M7" s="29">
        <f>SUM(G7:L7)</f>
        <v>107588.9</v>
      </c>
    </row>
    <row r="8" spans="1:13" ht="27.75" customHeight="1">
      <c r="A8" s="9" t="s">
        <v>108</v>
      </c>
      <c r="B8" s="9"/>
      <c r="C8" s="7"/>
      <c r="D8" s="7"/>
      <c r="E8" s="7"/>
      <c r="F8" s="7"/>
      <c r="G8" s="29">
        <f aca="true" t="shared" si="1" ref="G8:L8">SUM(G9,G41,G48,G57,G79)</f>
        <v>15318.8</v>
      </c>
      <c r="H8" s="29">
        <f t="shared" si="1"/>
        <v>406.6</v>
      </c>
      <c r="I8" s="29">
        <f t="shared" si="1"/>
        <v>56752</v>
      </c>
      <c r="J8" s="29">
        <f t="shared" si="1"/>
        <v>0</v>
      </c>
      <c r="K8" s="29">
        <f t="shared" si="1"/>
        <v>-7675</v>
      </c>
      <c r="L8" s="29">
        <f t="shared" si="1"/>
        <v>-553</v>
      </c>
      <c r="M8" s="29">
        <f>SUM(G8:L8)</f>
        <v>64249.399999999994</v>
      </c>
    </row>
    <row r="9" spans="1:13" s="1" customFormat="1" ht="15" customHeight="1">
      <c r="A9" s="9" t="s">
        <v>14</v>
      </c>
      <c r="B9" s="7">
        <v>440</v>
      </c>
      <c r="C9" s="10" t="s">
        <v>54</v>
      </c>
      <c r="D9" s="10" t="s">
        <v>56</v>
      </c>
      <c r="E9" s="10"/>
      <c r="F9" s="10"/>
      <c r="G9" s="29">
        <f>SUM(G10,G15,G20,G32,G37)</f>
        <v>12021</v>
      </c>
      <c r="H9" s="29">
        <f>SUM(H10,H22)</f>
        <v>0</v>
      </c>
      <c r="I9" s="29">
        <f>SUM(I10,I22)</f>
        <v>0</v>
      </c>
      <c r="J9" s="29">
        <f>SUM(J10,J22)</f>
        <v>0</v>
      </c>
      <c r="K9" s="29">
        <f>SUM(K10,K15,K20,K32,K37)</f>
        <v>-1000</v>
      </c>
      <c r="L9" s="29">
        <f>L37</f>
        <v>-50</v>
      </c>
      <c r="M9" s="29">
        <f>SUM(G9:L9)</f>
        <v>10971</v>
      </c>
    </row>
    <row r="10" spans="1:13" s="1" customFormat="1" ht="38.25">
      <c r="A10" s="9" t="s">
        <v>1</v>
      </c>
      <c r="B10" s="7">
        <v>440</v>
      </c>
      <c r="C10" s="10" t="s">
        <v>54</v>
      </c>
      <c r="D10" s="10" t="s">
        <v>57</v>
      </c>
      <c r="E10" s="10"/>
      <c r="F10" s="10"/>
      <c r="G10" s="29">
        <f>SUM(G12)</f>
        <v>1029</v>
      </c>
      <c r="H10" s="29"/>
      <c r="I10" s="29"/>
      <c r="J10" s="29"/>
      <c r="K10" s="29"/>
      <c r="L10" s="29"/>
      <c r="M10" s="29">
        <f aca="true" t="shared" si="2" ref="M10:M70">SUM(G10:I10)</f>
        <v>1029</v>
      </c>
    </row>
    <row r="11" spans="1:13" ht="31.5" customHeight="1">
      <c r="A11" s="2" t="s">
        <v>18</v>
      </c>
      <c r="B11" s="38">
        <v>440</v>
      </c>
      <c r="C11" s="11" t="s">
        <v>54</v>
      </c>
      <c r="D11" s="11" t="s">
        <v>57</v>
      </c>
      <c r="E11" s="11" t="s">
        <v>40</v>
      </c>
      <c r="F11" s="11"/>
      <c r="G11" s="30">
        <f>G12</f>
        <v>1029</v>
      </c>
      <c r="H11" s="30"/>
      <c r="I11" s="30"/>
      <c r="J11" s="30"/>
      <c r="K11" s="30"/>
      <c r="L11" s="30"/>
      <c r="M11" s="30">
        <f t="shared" si="2"/>
        <v>1029</v>
      </c>
    </row>
    <row r="12" spans="1:13" ht="12.75">
      <c r="A12" s="2" t="s">
        <v>2</v>
      </c>
      <c r="B12" s="38">
        <v>440</v>
      </c>
      <c r="C12" s="11" t="s">
        <v>54</v>
      </c>
      <c r="D12" s="11" t="s">
        <v>57</v>
      </c>
      <c r="E12" s="11" t="s">
        <v>41</v>
      </c>
      <c r="F12" s="11"/>
      <c r="G12" s="30">
        <f>G13</f>
        <v>1029</v>
      </c>
      <c r="H12" s="30"/>
      <c r="I12" s="30"/>
      <c r="J12" s="30"/>
      <c r="K12" s="30"/>
      <c r="L12" s="30"/>
      <c r="M12" s="30">
        <f t="shared" si="2"/>
        <v>1029</v>
      </c>
    </row>
    <row r="13" spans="1:13" ht="25.5">
      <c r="A13" s="2" t="s">
        <v>0</v>
      </c>
      <c r="B13" s="38">
        <v>440</v>
      </c>
      <c r="C13" s="11" t="s">
        <v>54</v>
      </c>
      <c r="D13" s="11" t="s">
        <v>57</v>
      </c>
      <c r="E13" s="11" t="s">
        <v>42</v>
      </c>
      <c r="F13" s="11"/>
      <c r="G13" s="30">
        <f>G14</f>
        <v>1029</v>
      </c>
      <c r="H13" s="30"/>
      <c r="I13" s="30"/>
      <c r="J13" s="30"/>
      <c r="K13" s="30"/>
      <c r="L13" s="30"/>
      <c r="M13" s="30">
        <f t="shared" si="2"/>
        <v>1029</v>
      </c>
    </row>
    <row r="14" spans="1:13" ht="25.5">
      <c r="A14" s="2" t="s">
        <v>15</v>
      </c>
      <c r="B14" s="38">
        <v>440</v>
      </c>
      <c r="C14" s="11" t="s">
        <v>54</v>
      </c>
      <c r="D14" s="11" t="s">
        <v>57</v>
      </c>
      <c r="E14" s="11" t="s">
        <v>42</v>
      </c>
      <c r="F14" s="11" t="s">
        <v>66</v>
      </c>
      <c r="G14" s="30">
        <v>1029</v>
      </c>
      <c r="H14" s="30"/>
      <c r="I14" s="30"/>
      <c r="J14" s="30"/>
      <c r="K14" s="30"/>
      <c r="L14" s="30"/>
      <c r="M14" s="30">
        <f t="shared" si="2"/>
        <v>1029</v>
      </c>
    </row>
    <row r="15" spans="1:13" ht="51">
      <c r="A15" s="43" t="s">
        <v>113</v>
      </c>
      <c r="B15" s="7">
        <v>440</v>
      </c>
      <c r="C15" s="10" t="s">
        <v>54</v>
      </c>
      <c r="D15" s="10" t="s">
        <v>61</v>
      </c>
      <c r="E15" s="10"/>
      <c r="F15" s="11"/>
      <c r="G15" s="29">
        <f>G16</f>
        <v>501</v>
      </c>
      <c r="H15" s="29"/>
      <c r="I15" s="29"/>
      <c r="J15" s="29"/>
      <c r="K15" s="29"/>
      <c r="L15" s="29"/>
      <c r="M15" s="29">
        <f t="shared" si="2"/>
        <v>501</v>
      </c>
    </row>
    <row r="16" spans="1:13" ht="38.25">
      <c r="A16" s="43" t="s">
        <v>18</v>
      </c>
      <c r="B16" s="7">
        <v>440</v>
      </c>
      <c r="C16" s="10" t="s">
        <v>54</v>
      </c>
      <c r="D16" s="10" t="s">
        <v>61</v>
      </c>
      <c r="E16" s="10" t="s">
        <v>40</v>
      </c>
      <c r="F16" s="11"/>
      <c r="G16" s="29">
        <f>G17</f>
        <v>501</v>
      </c>
      <c r="H16" s="29"/>
      <c r="I16" s="29"/>
      <c r="J16" s="29"/>
      <c r="K16" s="29"/>
      <c r="L16" s="29"/>
      <c r="M16" s="29">
        <f t="shared" si="2"/>
        <v>501</v>
      </c>
    </row>
    <row r="17" spans="1:13" ht="25.5">
      <c r="A17" s="44" t="s">
        <v>114</v>
      </c>
      <c r="B17" s="38">
        <v>440</v>
      </c>
      <c r="C17" s="11" t="s">
        <v>54</v>
      </c>
      <c r="D17" s="11" t="s">
        <v>61</v>
      </c>
      <c r="E17" s="11" t="s">
        <v>115</v>
      </c>
      <c r="F17" s="11"/>
      <c r="G17" s="30">
        <f>G18</f>
        <v>501</v>
      </c>
      <c r="H17" s="45"/>
      <c r="I17" s="45"/>
      <c r="J17" s="45"/>
      <c r="K17" s="45"/>
      <c r="L17" s="45"/>
      <c r="M17" s="30">
        <f t="shared" si="2"/>
        <v>501</v>
      </c>
    </row>
    <row r="18" spans="1:13" ht="25.5">
      <c r="A18" s="44" t="s">
        <v>0</v>
      </c>
      <c r="B18" s="38">
        <v>440</v>
      </c>
      <c r="C18" s="11" t="s">
        <v>54</v>
      </c>
      <c r="D18" s="11" t="s">
        <v>61</v>
      </c>
      <c r="E18" s="11" t="s">
        <v>116</v>
      </c>
      <c r="F18" s="11"/>
      <c r="G18" s="30">
        <f>G19</f>
        <v>501</v>
      </c>
      <c r="H18" s="45"/>
      <c r="I18" s="45"/>
      <c r="J18" s="45"/>
      <c r="K18" s="45"/>
      <c r="L18" s="45"/>
      <c r="M18" s="30">
        <f t="shared" si="2"/>
        <v>501</v>
      </c>
    </row>
    <row r="19" spans="1:13" ht="25.5">
      <c r="A19" s="44" t="s">
        <v>15</v>
      </c>
      <c r="B19" s="38">
        <v>440</v>
      </c>
      <c r="C19" s="11" t="s">
        <v>54</v>
      </c>
      <c r="D19" s="11" t="s">
        <v>61</v>
      </c>
      <c r="E19" s="11" t="s">
        <v>116</v>
      </c>
      <c r="F19" s="11" t="s">
        <v>66</v>
      </c>
      <c r="G19" s="30">
        <v>501</v>
      </c>
      <c r="H19" s="45"/>
      <c r="I19" s="45"/>
      <c r="J19" s="45"/>
      <c r="K19" s="45"/>
      <c r="L19" s="45"/>
      <c r="M19" s="30">
        <f t="shared" si="2"/>
        <v>501</v>
      </c>
    </row>
    <row r="20" spans="1:13" ht="38.25">
      <c r="A20" s="9" t="s">
        <v>3</v>
      </c>
      <c r="B20" s="38">
        <v>440</v>
      </c>
      <c r="C20" s="10" t="s">
        <v>54</v>
      </c>
      <c r="D20" s="10" t="s">
        <v>59</v>
      </c>
      <c r="E20" s="10"/>
      <c r="F20" s="10"/>
      <c r="G20" s="29">
        <f>SUM(G21)</f>
        <v>9441</v>
      </c>
      <c r="H20" s="46"/>
      <c r="I20" s="46"/>
      <c r="J20" s="46"/>
      <c r="K20" s="46"/>
      <c r="L20" s="46"/>
      <c r="M20" s="29">
        <f t="shared" si="2"/>
        <v>9441</v>
      </c>
    </row>
    <row r="21" spans="1:13" ht="25.5">
      <c r="A21" s="2" t="s">
        <v>19</v>
      </c>
      <c r="B21" s="38">
        <v>440</v>
      </c>
      <c r="C21" s="11" t="s">
        <v>54</v>
      </c>
      <c r="D21" s="11" t="s">
        <v>59</v>
      </c>
      <c r="E21" s="11" t="s">
        <v>43</v>
      </c>
      <c r="F21" s="11"/>
      <c r="G21" s="30">
        <f>G25+G22</f>
        <v>9441</v>
      </c>
      <c r="H21" s="45"/>
      <c r="I21" s="45"/>
      <c r="J21" s="45"/>
      <c r="K21" s="45"/>
      <c r="L21" s="45"/>
      <c r="M21" s="30">
        <f t="shared" si="2"/>
        <v>9441</v>
      </c>
    </row>
    <row r="22" spans="1:13" s="1" customFormat="1" ht="38.25">
      <c r="A22" s="2" t="s">
        <v>4</v>
      </c>
      <c r="B22" s="38">
        <v>440</v>
      </c>
      <c r="C22" s="11" t="s">
        <v>54</v>
      </c>
      <c r="D22" s="11" t="s">
        <v>59</v>
      </c>
      <c r="E22" s="11" t="s">
        <v>44</v>
      </c>
      <c r="F22" s="11"/>
      <c r="G22" s="30">
        <f>SUM(G23)</f>
        <v>1156</v>
      </c>
      <c r="H22" s="29"/>
      <c r="I22" s="29"/>
      <c r="J22" s="29"/>
      <c r="K22" s="29"/>
      <c r="L22" s="29"/>
      <c r="M22" s="30">
        <f t="shared" si="2"/>
        <v>1156</v>
      </c>
    </row>
    <row r="23" spans="1:13" ht="25.5">
      <c r="A23" s="2" t="s">
        <v>0</v>
      </c>
      <c r="B23" s="38">
        <v>440</v>
      </c>
      <c r="C23" s="11" t="s">
        <v>54</v>
      </c>
      <c r="D23" s="11" t="s">
        <v>59</v>
      </c>
      <c r="E23" s="11" t="s">
        <v>45</v>
      </c>
      <c r="F23" s="11"/>
      <c r="G23" s="30">
        <f>SUM(G24)</f>
        <v>1156</v>
      </c>
      <c r="H23" s="30"/>
      <c r="I23" s="30"/>
      <c r="J23" s="30"/>
      <c r="K23" s="30"/>
      <c r="L23" s="30"/>
      <c r="M23" s="30">
        <f t="shared" si="2"/>
        <v>1156</v>
      </c>
    </row>
    <row r="24" spans="1:13" ht="40.5" customHeight="1">
      <c r="A24" s="2" t="s">
        <v>15</v>
      </c>
      <c r="B24" s="38">
        <v>440</v>
      </c>
      <c r="C24" s="11" t="s">
        <v>54</v>
      </c>
      <c r="D24" s="11" t="s">
        <v>59</v>
      </c>
      <c r="E24" s="11" t="s">
        <v>45</v>
      </c>
      <c r="F24" s="11" t="s">
        <v>66</v>
      </c>
      <c r="G24" s="30">
        <v>1156</v>
      </c>
      <c r="H24" s="30"/>
      <c r="I24" s="30"/>
      <c r="J24" s="30"/>
      <c r="K24" s="30"/>
      <c r="L24" s="30"/>
      <c r="M24" s="30">
        <f t="shared" si="2"/>
        <v>1156</v>
      </c>
    </row>
    <row r="25" spans="1:13" ht="25.5">
      <c r="A25" s="2" t="s">
        <v>5</v>
      </c>
      <c r="B25" s="38">
        <v>440</v>
      </c>
      <c r="C25" s="11" t="s">
        <v>54</v>
      </c>
      <c r="D25" s="11" t="s">
        <v>59</v>
      </c>
      <c r="E25" s="11" t="s">
        <v>46</v>
      </c>
      <c r="F25" s="11"/>
      <c r="G25" s="30">
        <f>G26+G28</f>
        <v>8285</v>
      </c>
      <c r="H25" s="30"/>
      <c r="I25" s="30"/>
      <c r="J25" s="30"/>
      <c r="K25" s="30"/>
      <c r="L25" s="30"/>
      <c r="M25" s="30">
        <f t="shared" si="2"/>
        <v>8285</v>
      </c>
    </row>
    <row r="26" spans="1:13" ht="25.5">
      <c r="A26" s="2" t="s">
        <v>0</v>
      </c>
      <c r="B26" s="38">
        <v>440</v>
      </c>
      <c r="C26" s="11" t="s">
        <v>54</v>
      </c>
      <c r="D26" s="11" t="s">
        <v>59</v>
      </c>
      <c r="E26" s="11" t="s">
        <v>47</v>
      </c>
      <c r="F26" s="11"/>
      <c r="G26" s="30">
        <f>SUM(G27)</f>
        <v>5351</v>
      </c>
      <c r="H26" s="30"/>
      <c r="I26" s="30"/>
      <c r="J26" s="30"/>
      <c r="K26" s="30"/>
      <c r="L26" s="30"/>
      <c r="M26" s="30">
        <f t="shared" si="2"/>
        <v>5351</v>
      </c>
    </row>
    <row r="27" spans="1:13" ht="30.75" customHeight="1">
      <c r="A27" s="2" t="s">
        <v>15</v>
      </c>
      <c r="B27" s="38">
        <v>440</v>
      </c>
      <c r="C27" s="11" t="s">
        <v>54</v>
      </c>
      <c r="D27" s="11" t="s">
        <v>59</v>
      </c>
      <c r="E27" s="11" t="s">
        <v>47</v>
      </c>
      <c r="F27" s="11" t="s">
        <v>66</v>
      </c>
      <c r="G27" s="30">
        <v>5351</v>
      </c>
      <c r="H27" s="30"/>
      <c r="I27" s="30"/>
      <c r="J27" s="30"/>
      <c r="K27" s="30"/>
      <c r="L27" s="30"/>
      <c r="M27" s="30">
        <f t="shared" si="2"/>
        <v>5351</v>
      </c>
    </row>
    <row r="28" spans="1:13" ht="25.5">
      <c r="A28" s="2" t="s">
        <v>30</v>
      </c>
      <c r="B28" s="38">
        <v>440</v>
      </c>
      <c r="C28" s="11" t="s">
        <v>54</v>
      </c>
      <c r="D28" s="11" t="s">
        <v>59</v>
      </c>
      <c r="E28" s="11" t="s">
        <v>48</v>
      </c>
      <c r="F28" s="11"/>
      <c r="G28" s="30">
        <f>SUM(G29:G31)</f>
        <v>2934</v>
      </c>
      <c r="H28" s="30"/>
      <c r="I28" s="30"/>
      <c r="J28" s="30"/>
      <c r="K28" s="30"/>
      <c r="L28" s="30"/>
      <c r="M28" s="30">
        <f t="shared" si="2"/>
        <v>2934</v>
      </c>
    </row>
    <row r="29" spans="1:13" ht="26.25" customHeight="1">
      <c r="A29" s="2" t="s">
        <v>15</v>
      </c>
      <c r="B29" s="38">
        <v>440</v>
      </c>
      <c r="C29" s="11" t="s">
        <v>54</v>
      </c>
      <c r="D29" s="11" t="s">
        <v>59</v>
      </c>
      <c r="E29" s="11" t="s">
        <v>48</v>
      </c>
      <c r="F29" s="11" t="s">
        <v>66</v>
      </c>
      <c r="G29" s="30">
        <v>95</v>
      </c>
      <c r="H29" s="30"/>
      <c r="I29" s="30"/>
      <c r="J29" s="30"/>
      <c r="K29" s="30"/>
      <c r="L29" s="30"/>
      <c r="M29" s="30">
        <f t="shared" si="2"/>
        <v>95</v>
      </c>
    </row>
    <row r="30" spans="1:13" ht="38.25">
      <c r="A30" s="2" t="s">
        <v>16</v>
      </c>
      <c r="B30" s="38">
        <v>440</v>
      </c>
      <c r="C30" s="11" t="s">
        <v>54</v>
      </c>
      <c r="D30" s="11" t="s">
        <v>59</v>
      </c>
      <c r="E30" s="11" t="s">
        <v>48</v>
      </c>
      <c r="F30" s="11" t="s">
        <v>67</v>
      </c>
      <c r="G30" s="30">
        <v>2779</v>
      </c>
      <c r="H30" s="30"/>
      <c r="I30" s="30"/>
      <c r="J30" s="30"/>
      <c r="K30" s="30"/>
      <c r="L30" s="30"/>
      <c r="M30" s="30">
        <f t="shared" si="2"/>
        <v>2779</v>
      </c>
    </row>
    <row r="31" spans="1:13" ht="12.75">
      <c r="A31" s="26" t="s">
        <v>70</v>
      </c>
      <c r="B31" s="38">
        <v>440</v>
      </c>
      <c r="C31" s="11" t="s">
        <v>54</v>
      </c>
      <c r="D31" s="11" t="s">
        <v>59</v>
      </c>
      <c r="E31" s="11" t="s">
        <v>48</v>
      </c>
      <c r="F31" s="11" t="s">
        <v>71</v>
      </c>
      <c r="G31" s="30">
        <v>60</v>
      </c>
      <c r="H31" s="30"/>
      <c r="I31" s="30"/>
      <c r="J31" s="30"/>
      <c r="K31" s="30"/>
      <c r="L31" s="30"/>
      <c r="M31" s="30">
        <f t="shared" si="2"/>
        <v>60</v>
      </c>
    </row>
    <row r="32" spans="1:13" ht="21.75" customHeight="1">
      <c r="A32" s="9" t="s">
        <v>33</v>
      </c>
      <c r="B32" s="7">
        <v>440</v>
      </c>
      <c r="C32" s="10" t="s">
        <v>54</v>
      </c>
      <c r="D32" s="10" t="s">
        <v>60</v>
      </c>
      <c r="E32" s="10"/>
      <c r="F32" s="10"/>
      <c r="G32" s="31">
        <f>G33</f>
        <v>1000</v>
      </c>
      <c r="H32" s="29"/>
      <c r="I32" s="29"/>
      <c r="J32" s="29"/>
      <c r="K32" s="31">
        <f>K33</f>
        <v>-1000</v>
      </c>
      <c r="L32" s="31"/>
      <c r="M32" s="29">
        <f aca="true" t="shared" si="3" ref="M32:M40">SUM(G32:L32)</f>
        <v>0</v>
      </c>
    </row>
    <row r="33" spans="1:13" ht="12.75">
      <c r="A33" s="2" t="s">
        <v>34</v>
      </c>
      <c r="B33" s="38">
        <v>440</v>
      </c>
      <c r="C33" s="11" t="s">
        <v>54</v>
      </c>
      <c r="D33" s="11" t="s">
        <v>60</v>
      </c>
      <c r="E33" s="11" t="s">
        <v>49</v>
      </c>
      <c r="F33" s="11"/>
      <c r="G33" s="32">
        <f>G34</f>
        <v>1000</v>
      </c>
      <c r="H33" s="30"/>
      <c r="I33" s="30"/>
      <c r="J33" s="30"/>
      <c r="K33" s="32">
        <f>K34</f>
        <v>-1000</v>
      </c>
      <c r="L33" s="32"/>
      <c r="M33" s="30">
        <f t="shared" si="3"/>
        <v>0</v>
      </c>
    </row>
    <row r="34" spans="1:13" ht="12.75">
      <c r="A34" s="2" t="s">
        <v>33</v>
      </c>
      <c r="B34" s="38">
        <v>440</v>
      </c>
      <c r="C34" s="11" t="s">
        <v>54</v>
      </c>
      <c r="D34" s="11" t="s">
        <v>60</v>
      </c>
      <c r="E34" s="11" t="s">
        <v>50</v>
      </c>
      <c r="F34" s="11"/>
      <c r="G34" s="32">
        <f>G36</f>
        <v>1000</v>
      </c>
      <c r="H34" s="30"/>
      <c r="I34" s="30"/>
      <c r="J34" s="30"/>
      <c r="K34" s="32">
        <f>K35</f>
        <v>-1000</v>
      </c>
      <c r="L34" s="32"/>
      <c r="M34" s="30">
        <f t="shared" si="3"/>
        <v>0</v>
      </c>
    </row>
    <row r="35" spans="1:13" s="1" customFormat="1" ht="17.25" customHeight="1">
      <c r="A35" s="2" t="s">
        <v>35</v>
      </c>
      <c r="B35" s="38">
        <v>440</v>
      </c>
      <c r="C35" s="11" t="s">
        <v>54</v>
      </c>
      <c r="D35" s="11" t="s">
        <v>60</v>
      </c>
      <c r="E35" s="11" t="s">
        <v>51</v>
      </c>
      <c r="F35" s="11"/>
      <c r="G35" s="32">
        <f>G36</f>
        <v>1000</v>
      </c>
      <c r="H35" s="31"/>
      <c r="I35" s="31"/>
      <c r="J35" s="31"/>
      <c r="K35" s="32">
        <f>K36</f>
        <v>-1000</v>
      </c>
      <c r="L35" s="32"/>
      <c r="M35" s="30">
        <f t="shared" si="3"/>
        <v>0</v>
      </c>
    </row>
    <row r="36" spans="1:13" ht="12.75">
      <c r="A36" s="23" t="s">
        <v>36</v>
      </c>
      <c r="B36" s="38">
        <v>440</v>
      </c>
      <c r="C36" s="11" t="s">
        <v>54</v>
      </c>
      <c r="D36" s="11" t="s">
        <v>60</v>
      </c>
      <c r="E36" s="11" t="s">
        <v>51</v>
      </c>
      <c r="F36" s="11" t="s">
        <v>37</v>
      </c>
      <c r="G36" s="32">
        <v>1000</v>
      </c>
      <c r="H36" s="32"/>
      <c r="I36" s="32"/>
      <c r="J36" s="32"/>
      <c r="K36" s="32">
        <v>-1000</v>
      </c>
      <c r="L36" s="32"/>
      <c r="M36" s="30">
        <f t="shared" si="3"/>
        <v>0</v>
      </c>
    </row>
    <row r="37" spans="1:13" ht="21" customHeight="1">
      <c r="A37" s="4" t="s">
        <v>117</v>
      </c>
      <c r="B37" s="7">
        <v>440</v>
      </c>
      <c r="C37" s="10" t="s">
        <v>54</v>
      </c>
      <c r="D37" s="10" t="s">
        <v>118</v>
      </c>
      <c r="E37" s="10"/>
      <c r="F37" s="10"/>
      <c r="G37" s="31">
        <f>G38</f>
        <v>50</v>
      </c>
      <c r="H37" s="31"/>
      <c r="I37" s="31"/>
      <c r="J37" s="31"/>
      <c r="K37" s="31"/>
      <c r="L37" s="31">
        <f>L38</f>
        <v>-50</v>
      </c>
      <c r="M37" s="29">
        <f t="shared" si="3"/>
        <v>0</v>
      </c>
    </row>
    <row r="38" spans="1:13" s="16" customFormat="1" ht="12.75">
      <c r="A38" s="23" t="s">
        <v>34</v>
      </c>
      <c r="B38" s="38">
        <v>440</v>
      </c>
      <c r="C38" s="11" t="s">
        <v>54</v>
      </c>
      <c r="D38" s="11" t="s">
        <v>118</v>
      </c>
      <c r="E38" s="11" t="s">
        <v>49</v>
      </c>
      <c r="F38" s="11"/>
      <c r="G38" s="32">
        <f>G39</f>
        <v>50</v>
      </c>
      <c r="H38" s="32"/>
      <c r="I38" s="32"/>
      <c r="J38" s="32"/>
      <c r="K38" s="32"/>
      <c r="L38" s="32">
        <f>L39</f>
        <v>-50</v>
      </c>
      <c r="M38" s="30">
        <f t="shared" si="3"/>
        <v>0</v>
      </c>
    </row>
    <row r="39" spans="1:13" ht="12.75">
      <c r="A39" s="23" t="s">
        <v>119</v>
      </c>
      <c r="B39" s="38">
        <v>440</v>
      </c>
      <c r="C39" s="11" t="s">
        <v>54</v>
      </c>
      <c r="D39" s="11" t="s">
        <v>118</v>
      </c>
      <c r="E39" s="11" t="s">
        <v>120</v>
      </c>
      <c r="F39" s="11"/>
      <c r="G39" s="32">
        <f>G40</f>
        <v>50</v>
      </c>
      <c r="H39" s="32"/>
      <c r="I39" s="32"/>
      <c r="J39" s="32"/>
      <c r="K39" s="32"/>
      <c r="L39" s="32">
        <f>L40</f>
        <v>-50</v>
      </c>
      <c r="M39" s="30">
        <f t="shared" si="3"/>
        <v>0</v>
      </c>
    </row>
    <row r="40" spans="1:13" s="1" customFormat="1" ht="20.25" customHeight="1">
      <c r="A40" s="2" t="s">
        <v>121</v>
      </c>
      <c r="B40" s="38">
        <v>440</v>
      </c>
      <c r="C40" s="11" t="s">
        <v>54</v>
      </c>
      <c r="D40" s="11" t="s">
        <v>118</v>
      </c>
      <c r="E40" s="11" t="s">
        <v>120</v>
      </c>
      <c r="F40" s="11" t="s">
        <v>122</v>
      </c>
      <c r="G40" s="32">
        <v>50</v>
      </c>
      <c r="H40" s="29"/>
      <c r="I40" s="29"/>
      <c r="J40" s="29"/>
      <c r="K40" s="29"/>
      <c r="L40" s="30">
        <v>-50</v>
      </c>
      <c r="M40" s="30">
        <f t="shared" si="3"/>
        <v>0</v>
      </c>
    </row>
    <row r="41" spans="1:13" s="1" customFormat="1" ht="18" customHeight="1">
      <c r="A41" s="4" t="s">
        <v>20</v>
      </c>
      <c r="B41" s="7">
        <v>440</v>
      </c>
      <c r="C41" s="10" t="s">
        <v>57</v>
      </c>
      <c r="D41" s="10" t="s">
        <v>56</v>
      </c>
      <c r="E41" s="10"/>
      <c r="F41" s="10"/>
      <c r="G41" s="29">
        <f>SUM(G42)</f>
        <v>1159.8</v>
      </c>
      <c r="H41" s="29"/>
      <c r="I41" s="29"/>
      <c r="J41" s="29"/>
      <c r="K41" s="29"/>
      <c r="L41" s="29"/>
      <c r="M41" s="29">
        <f t="shared" si="2"/>
        <v>1159.8</v>
      </c>
    </row>
    <row r="42" spans="1:13" s="24" customFormat="1" ht="18" customHeight="1">
      <c r="A42" s="4" t="s">
        <v>6</v>
      </c>
      <c r="B42" s="7">
        <v>440</v>
      </c>
      <c r="C42" s="10" t="s">
        <v>57</v>
      </c>
      <c r="D42" s="10" t="s">
        <v>61</v>
      </c>
      <c r="E42" s="10"/>
      <c r="F42" s="10"/>
      <c r="G42" s="29">
        <f>SUM(G43)</f>
        <v>1159.8</v>
      </c>
      <c r="H42" s="29"/>
      <c r="I42" s="29"/>
      <c r="J42" s="29"/>
      <c r="K42" s="29"/>
      <c r="L42" s="29"/>
      <c r="M42" s="29">
        <f t="shared" si="2"/>
        <v>1159.8</v>
      </c>
    </row>
    <row r="43" spans="1:13" s="24" customFormat="1" ht="18.75" customHeight="1">
      <c r="A43" s="2" t="s">
        <v>34</v>
      </c>
      <c r="B43" s="38">
        <v>440</v>
      </c>
      <c r="C43" s="11" t="s">
        <v>57</v>
      </c>
      <c r="D43" s="11" t="s">
        <v>61</v>
      </c>
      <c r="E43" s="11" t="s">
        <v>49</v>
      </c>
      <c r="F43" s="11"/>
      <c r="G43" s="30">
        <f>G44</f>
        <v>1159.8</v>
      </c>
      <c r="H43" s="30"/>
      <c r="I43" s="30"/>
      <c r="J43" s="30"/>
      <c r="K43" s="30"/>
      <c r="L43" s="30"/>
      <c r="M43" s="30">
        <f t="shared" si="2"/>
        <v>1159.8</v>
      </c>
    </row>
    <row r="44" spans="1:13" ht="25.5">
      <c r="A44" s="23" t="s">
        <v>21</v>
      </c>
      <c r="B44" s="38">
        <v>440</v>
      </c>
      <c r="C44" s="11" t="s">
        <v>57</v>
      </c>
      <c r="D44" s="11" t="s">
        <v>61</v>
      </c>
      <c r="E44" s="11" t="s">
        <v>72</v>
      </c>
      <c r="F44" s="11"/>
      <c r="G44" s="30">
        <f>G45</f>
        <v>1159.8</v>
      </c>
      <c r="H44" s="30"/>
      <c r="I44" s="30"/>
      <c r="J44" s="30"/>
      <c r="K44" s="30"/>
      <c r="L44" s="30"/>
      <c r="M44" s="30">
        <f t="shared" si="2"/>
        <v>1159.8</v>
      </c>
    </row>
    <row r="45" spans="1:13" s="16" customFormat="1" ht="45" customHeight="1">
      <c r="A45" s="23" t="s">
        <v>7</v>
      </c>
      <c r="B45" s="38">
        <v>440</v>
      </c>
      <c r="C45" s="11" t="s">
        <v>57</v>
      </c>
      <c r="D45" s="11" t="s">
        <v>61</v>
      </c>
      <c r="E45" s="11" t="s">
        <v>96</v>
      </c>
      <c r="F45" s="11"/>
      <c r="G45" s="30">
        <f>SUM(G46:G47)</f>
        <v>1159.8</v>
      </c>
      <c r="H45" s="33"/>
      <c r="I45" s="33"/>
      <c r="J45" s="33"/>
      <c r="K45" s="33"/>
      <c r="L45" s="33"/>
      <c r="M45" s="30">
        <f t="shared" si="2"/>
        <v>1159.8</v>
      </c>
    </row>
    <row r="46" spans="1:13" ht="25.5">
      <c r="A46" s="27" t="s">
        <v>15</v>
      </c>
      <c r="B46" s="38">
        <v>440</v>
      </c>
      <c r="C46" s="11" t="s">
        <v>57</v>
      </c>
      <c r="D46" s="19" t="s">
        <v>61</v>
      </c>
      <c r="E46" s="11" t="s">
        <v>96</v>
      </c>
      <c r="F46" s="19" t="s">
        <v>66</v>
      </c>
      <c r="G46" s="33">
        <v>1101</v>
      </c>
      <c r="H46" s="33"/>
      <c r="I46" s="33">
        <v>3.9</v>
      </c>
      <c r="J46" s="33"/>
      <c r="K46" s="33"/>
      <c r="L46" s="33"/>
      <c r="M46" s="30">
        <f t="shared" si="2"/>
        <v>1104.9</v>
      </c>
    </row>
    <row r="47" spans="1:13" s="1" customFormat="1" ht="39.75" customHeight="1">
      <c r="A47" s="2" t="s">
        <v>16</v>
      </c>
      <c r="B47" s="38">
        <v>440</v>
      </c>
      <c r="C47" s="11" t="s">
        <v>57</v>
      </c>
      <c r="D47" s="19" t="s">
        <v>61</v>
      </c>
      <c r="E47" s="11" t="s">
        <v>96</v>
      </c>
      <c r="F47" s="19" t="s">
        <v>67</v>
      </c>
      <c r="G47" s="33">
        <v>58.8</v>
      </c>
      <c r="H47" s="34"/>
      <c r="I47" s="35">
        <v>-3.9</v>
      </c>
      <c r="J47" s="35"/>
      <c r="K47" s="35"/>
      <c r="L47" s="35"/>
      <c r="M47" s="30">
        <f t="shared" si="2"/>
        <v>54.9</v>
      </c>
    </row>
    <row r="48" spans="1:13" s="1" customFormat="1" ht="15.75" customHeight="1">
      <c r="A48" s="9" t="s">
        <v>22</v>
      </c>
      <c r="B48" s="7">
        <v>440</v>
      </c>
      <c r="C48" s="10" t="s">
        <v>59</v>
      </c>
      <c r="D48" s="17" t="s">
        <v>56</v>
      </c>
      <c r="E48" s="17"/>
      <c r="F48" s="17"/>
      <c r="G48" s="34">
        <f>SUM(G49,G53)</f>
        <v>450</v>
      </c>
      <c r="H48" s="34"/>
      <c r="I48" s="34"/>
      <c r="J48" s="34">
        <v>-150</v>
      </c>
      <c r="K48" s="34"/>
      <c r="L48" s="34">
        <f>L53</f>
        <v>-41</v>
      </c>
      <c r="M48" s="29">
        <f>SUM(G48:L48)</f>
        <v>259</v>
      </c>
    </row>
    <row r="49" spans="1:13" ht="12.75">
      <c r="A49" s="9" t="s">
        <v>94</v>
      </c>
      <c r="B49" s="7">
        <v>440</v>
      </c>
      <c r="C49" s="10" t="s">
        <v>59</v>
      </c>
      <c r="D49" s="17" t="s">
        <v>54</v>
      </c>
      <c r="E49" s="17"/>
      <c r="F49" s="17"/>
      <c r="G49" s="34">
        <f>G50</f>
        <v>150</v>
      </c>
      <c r="H49" s="34"/>
      <c r="I49" s="34"/>
      <c r="J49" s="34">
        <f>J51</f>
        <v>-150</v>
      </c>
      <c r="K49" s="34"/>
      <c r="L49" s="34"/>
      <c r="M49" s="29">
        <f>SUM(G49:J49)</f>
        <v>0</v>
      </c>
    </row>
    <row r="50" spans="1:13" ht="12.75" hidden="1">
      <c r="A50" s="2" t="s">
        <v>34</v>
      </c>
      <c r="B50" s="38">
        <v>440</v>
      </c>
      <c r="C50" s="11" t="s">
        <v>59</v>
      </c>
      <c r="D50" s="25" t="s">
        <v>54</v>
      </c>
      <c r="E50" s="25" t="s">
        <v>49</v>
      </c>
      <c r="F50" s="25"/>
      <c r="G50" s="35">
        <f>G51</f>
        <v>150</v>
      </c>
      <c r="H50" s="35"/>
      <c r="I50" s="35"/>
      <c r="J50" s="35"/>
      <c r="K50" s="35"/>
      <c r="L50" s="35"/>
      <c r="M50" s="30">
        <f>SUM(G50:J50)</f>
        <v>150</v>
      </c>
    </row>
    <row r="51" spans="1:13" ht="53.25" customHeight="1">
      <c r="A51" s="3" t="s">
        <v>38</v>
      </c>
      <c r="B51" s="38">
        <v>440</v>
      </c>
      <c r="C51" s="11" t="s">
        <v>59</v>
      </c>
      <c r="D51" s="19" t="s">
        <v>62</v>
      </c>
      <c r="E51" s="19" t="s">
        <v>97</v>
      </c>
      <c r="F51" s="19"/>
      <c r="G51" s="33">
        <f>G52</f>
        <v>150</v>
      </c>
      <c r="H51" s="33"/>
      <c r="I51" s="33"/>
      <c r="J51" s="33">
        <f>J52</f>
        <v>-150</v>
      </c>
      <c r="K51" s="33"/>
      <c r="L51" s="33"/>
      <c r="M51" s="30">
        <f>SUM(G51:J51)</f>
        <v>0</v>
      </c>
    </row>
    <row r="52" spans="1:13" ht="38.25">
      <c r="A52" s="2" t="s">
        <v>16</v>
      </c>
      <c r="B52" s="38">
        <v>440</v>
      </c>
      <c r="C52" s="11" t="s">
        <v>59</v>
      </c>
      <c r="D52" s="19" t="s">
        <v>54</v>
      </c>
      <c r="E52" s="19" t="s">
        <v>97</v>
      </c>
      <c r="F52" s="19" t="s">
        <v>67</v>
      </c>
      <c r="G52" s="33">
        <v>150</v>
      </c>
      <c r="H52" s="33"/>
      <c r="I52" s="33"/>
      <c r="J52" s="33">
        <v>-150</v>
      </c>
      <c r="K52" s="33"/>
      <c r="L52" s="33"/>
      <c r="M52" s="30">
        <f>SUM(G52:J52)</f>
        <v>0</v>
      </c>
    </row>
    <row r="53" spans="1:13" ht="25.5">
      <c r="A53" s="41" t="s">
        <v>102</v>
      </c>
      <c r="B53" s="7">
        <v>440</v>
      </c>
      <c r="C53" s="10" t="s">
        <v>59</v>
      </c>
      <c r="D53" s="15" t="s">
        <v>103</v>
      </c>
      <c r="E53" s="15"/>
      <c r="F53" s="15"/>
      <c r="G53" s="36">
        <f>G54</f>
        <v>300</v>
      </c>
      <c r="H53" s="36"/>
      <c r="I53" s="36"/>
      <c r="J53" s="36"/>
      <c r="K53" s="36"/>
      <c r="L53" s="36">
        <f>L54</f>
        <v>-41</v>
      </c>
      <c r="M53" s="29">
        <f>SUM(G53:L53)</f>
        <v>259</v>
      </c>
    </row>
    <row r="54" spans="1:13" ht="12.75">
      <c r="A54" s="2" t="s">
        <v>34</v>
      </c>
      <c r="B54" s="38">
        <v>440</v>
      </c>
      <c r="C54" s="11" t="s">
        <v>59</v>
      </c>
      <c r="D54" s="19" t="s">
        <v>103</v>
      </c>
      <c r="E54" s="25" t="s">
        <v>49</v>
      </c>
      <c r="F54" s="19"/>
      <c r="G54" s="33">
        <f>G55</f>
        <v>300</v>
      </c>
      <c r="H54" s="33"/>
      <c r="I54" s="33"/>
      <c r="J54" s="33"/>
      <c r="K54" s="33"/>
      <c r="L54" s="33">
        <f>L55</f>
        <v>-41</v>
      </c>
      <c r="M54" s="30">
        <f>SUM(G54:L54)</f>
        <v>259</v>
      </c>
    </row>
    <row r="55" spans="1:13" ht="25.5">
      <c r="A55" s="28" t="s">
        <v>104</v>
      </c>
      <c r="B55" s="38">
        <v>440</v>
      </c>
      <c r="C55" s="11" t="s">
        <v>59</v>
      </c>
      <c r="D55" s="19" t="s">
        <v>103</v>
      </c>
      <c r="E55" s="19" t="s">
        <v>105</v>
      </c>
      <c r="F55" s="19"/>
      <c r="G55" s="33">
        <f>G56</f>
        <v>300</v>
      </c>
      <c r="H55" s="33"/>
      <c r="I55" s="33"/>
      <c r="J55" s="33"/>
      <c r="K55" s="33"/>
      <c r="L55" s="33">
        <f>L56</f>
        <v>-41</v>
      </c>
      <c r="M55" s="30">
        <f>SUM(G55:L55)</f>
        <v>259</v>
      </c>
    </row>
    <row r="56" spans="1:13" ht="38.25">
      <c r="A56" s="2" t="s">
        <v>16</v>
      </c>
      <c r="B56" s="38">
        <v>440</v>
      </c>
      <c r="C56" s="11" t="s">
        <v>59</v>
      </c>
      <c r="D56" s="19" t="s">
        <v>103</v>
      </c>
      <c r="E56" s="19" t="s">
        <v>105</v>
      </c>
      <c r="F56" s="19" t="s">
        <v>67</v>
      </c>
      <c r="G56" s="33">
        <v>300</v>
      </c>
      <c r="H56" s="33"/>
      <c r="I56" s="33"/>
      <c r="J56" s="33"/>
      <c r="K56" s="33"/>
      <c r="L56" s="33">
        <v>-41</v>
      </c>
      <c r="M56" s="30">
        <f>SUM(G56:L56)</f>
        <v>259</v>
      </c>
    </row>
    <row r="57" spans="1:13" s="1" customFormat="1" ht="19.5" customHeight="1">
      <c r="A57" s="9" t="s">
        <v>23</v>
      </c>
      <c r="B57" s="7">
        <v>440</v>
      </c>
      <c r="C57" s="10" t="s">
        <v>63</v>
      </c>
      <c r="D57" s="17" t="s">
        <v>56</v>
      </c>
      <c r="E57" s="10"/>
      <c r="F57" s="10"/>
      <c r="G57" s="29">
        <f>SUM(G58,G71)</f>
        <v>530</v>
      </c>
      <c r="H57" s="29">
        <f>SUM(H71)</f>
        <v>306.6</v>
      </c>
      <c r="I57" s="29">
        <f>SUM(I63)</f>
        <v>56752</v>
      </c>
      <c r="J57" s="29"/>
      <c r="K57" s="29">
        <f>SUM(K58,K63,K71)</f>
        <v>-6675</v>
      </c>
      <c r="L57" s="29">
        <f>SUM(L58,L71,L63)</f>
        <v>-484</v>
      </c>
      <c r="M57" s="29">
        <f aca="true" t="shared" si="4" ref="M57:M62">SUM(G57:L57)</f>
        <v>50429.6</v>
      </c>
    </row>
    <row r="58" spans="1:13" s="1" customFormat="1" ht="14.25" customHeight="1">
      <c r="A58" s="9" t="s">
        <v>69</v>
      </c>
      <c r="B58" s="7">
        <v>440</v>
      </c>
      <c r="C58" s="10" t="s">
        <v>63</v>
      </c>
      <c r="D58" s="17" t="s">
        <v>54</v>
      </c>
      <c r="E58" s="10"/>
      <c r="F58" s="10"/>
      <c r="G58" s="29">
        <f>G62</f>
        <v>420</v>
      </c>
      <c r="H58" s="29"/>
      <c r="I58" s="29"/>
      <c r="J58" s="29"/>
      <c r="K58" s="29"/>
      <c r="L58" s="29">
        <f>L59</f>
        <v>-184</v>
      </c>
      <c r="M58" s="29">
        <f t="shared" si="4"/>
        <v>236</v>
      </c>
    </row>
    <row r="59" spans="1:13" ht="12.75">
      <c r="A59" s="2" t="s">
        <v>34</v>
      </c>
      <c r="B59" s="38">
        <v>440</v>
      </c>
      <c r="C59" s="11" t="s">
        <v>63</v>
      </c>
      <c r="D59" s="25" t="s">
        <v>54</v>
      </c>
      <c r="E59" s="25" t="s">
        <v>49</v>
      </c>
      <c r="F59" s="11"/>
      <c r="G59" s="30">
        <v>420</v>
      </c>
      <c r="H59" s="30"/>
      <c r="I59" s="30"/>
      <c r="J59" s="30"/>
      <c r="K59" s="30"/>
      <c r="L59" s="30">
        <f>L61</f>
        <v>-184</v>
      </c>
      <c r="M59" s="30">
        <f t="shared" si="4"/>
        <v>236</v>
      </c>
    </row>
    <row r="60" spans="1:13" ht="38.25" hidden="1">
      <c r="A60" s="2" t="s">
        <v>24</v>
      </c>
      <c r="B60" s="38">
        <v>440</v>
      </c>
      <c r="C60" s="11" t="s">
        <v>63</v>
      </c>
      <c r="D60" s="25" t="s">
        <v>54</v>
      </c>
      <c r="E60" s="11" t="s">
        <v>75</v>
      </c>
      <c r="F60" s="11"/>
      <c r="G60" s="30">
        <f>G62</f>
        <v>420</v>
      </c>
      <c r="H60" s="30"/>
      <c r="I60" s="30"/>
      <c r="J60" s="30"/>
      <c r="K60" s="30"/>
      <c r="L60" s="30"/>
      <c r="M60" s="30">
        <f t="shared" si="4"/>
        <v>420</v>
      </c>
    </row>
    <row r="61" spans="1:13" ht="38.25">
      <c r="A61" s="2" t="s">
        <v>76</v>
      </c>
      <c r="B61" s="38">
        <v>440</v>
      </c>
      <c r="C61" s="11" t="s">
        <v>63</v>
      </c>
      <c r="D61" s="25" t="s">
        <v>54</v>
      </c>
      <c r="E61" s="11" t="s">
        <v>98</v>
      </c>
      <c r="F61" s="11"/>
      <c r="G61" s="30">
        <v>420</v>
      </c>
      <c r="H61" s="30"/>
      <c r="I61" s="30"/>
      <c r="J61" s="30"/>
      <c r="K61" s="30"/>
      <c r="L61" s="30">
        <f>L62</f>
        <v>-184</v>
      </c>
      <c r="M61" s="30">
        <f t="shared" si="4"/>
        <v>236</v>
      </c>
    </row>
    <row r="62" spans="1:13" ht="38.25">
      <c r="A62" s="2" t="s">
        <v>16</v>
      </c>
      <c r="B62" s="38">
        <v>440</v>
      </c>
      <c r="C62" s="11" t="s">
        <v>63</v>
      </c>
      <c r="D62" s="25" t="s">
        <v>54</v>
      </c>
      <c r="E62" s="11" t="s">
        <v>98</v>
      </c>
      <c r="F62" s="11" t="s">
        <v>67</v>
      </c>
      <c r="G62" s="30">
        <v>420</v>
      </c>
      <c r="H62" s="30"/>
      <c r="I62" s="30"/>
      <c r="J62" s="30"/>
      <c r="K62" s="30"/>
      <c r="L62" s="30">
        <v>-184</v>
      </c>
      <c r="M62" s="30">
        <f t="shared" si="4"/>
        <v>236</v>
      </c>
    </row>
    <row r="63" spans="1:13" ht="12.75">
      <c r="A63" s="9" t="s">
        <v>25</v>
      </c>
      <c r="B63" s="7">
        <v>440</v>
      </c>
      <c r="C63" s="10" t="s">
        <v>63</v>
      </c>
      <c r="D63" s="10" t="s">
        <v>57</v>
      </c>
      <c r="E63" s="10"/>
      <c r="F63" s="11"/>
      <c r="G63" s="30"/>
      <c r="H63" s="30"/>
      <c r="I63" s="29">
        <f>I64</f>
        <v>56752</v>
      </c>
      <c r="J63" s="29"/>
      <c r="K63" s="29">
        <f>K64</f>
        <v>-6975</v>
      </c>
      <c r="L63" s="29"/>
      <c r="M63" s="29">
        <f aca="true" t="shared" si="5" ref="M63:M68">SUM(G63:L63)</f>
        <v>49777</v>
      </c>
    </row>
    <row r="64" spans="1:13" ht="12.75">
      <c r="A64" s="2" t="s">
        <v>34</v>
      </c>
      <c r="B64" s="38">
        <v>440</v>
      </c>
      <c r="C64" s="11" t="s">
        <v>63</v>
      </c>
      <c r="D64" s="11" t="s">
        <v>57</v>
      </c>
      <c r="E64" s="11" t="s">
        <v>49</v>
      </c>
      <c r="F64" s="11"/>
      <c r="G64" s="30"/>
      <c r="H64" s="30"/>
      <c r="I64" s="30">
        <f>SUM(I67,I69)</f>
        <v>56752</v>
      </c>
      <c r="J64" s="30"/>
      <c r="K64" s="30">
        <f>K65+K67</f>
        <v>-6975</v>
      </c>
      <c r="L64" s="30"/>
      <c r="M64" s="30">
        <f t="shared" si="5"/>
        <v>49777</v>
      </c>
    </row>
    <row r="65" spans="1:13" ht="15.75" customHeight="1">
      <c r="A65" s="3" t="s">
        <v>17</v>
      </c>
      <c r="B65" s="38">
        <v>440</v>
      </c>
      <c r="C65" s="11" t="s">
        <v>63</v>
      </c>
      <c r="D65" s="19" t="s">
        <v>55</v>
      </c>
      <c r="E65" s="19" t="s">
        <v>99</v>
      </c>
      <c r="F65" s="19"/>
      <c r="G65" s="33"/>
      <c r="H65" s="30"/>
      <c r="I65" s="30"/>
      <c r="J65" s="30"/>
      <c r="K65" s="30">
        <v>250</v>
      </c>
      <c r="L65" s="30"/>
      <c r="M65" s="30">
        <f t="shared" si="5"/>
        <v>250</v>
      </c>
    </row>
    <row r="66" spans="1:13" ht="42" customHeight="1">
      <c r="A66" s="2" t="s">
        <v>16</v>
      </c>
      <c r="B66" s="38">
        <v>440</v>
      </c>
      <c r="C66" s="11" t="s">
        <v>63</v>
      </c>
      <c r="D66" s="19" t="s">
        <v>55</v>
      </c>
      <c r="E66" s="19" t="s">
        <v>99</v>
      </c>
      <c r="F66" s="19" t="s">
        <v>67</v>
      </c>
      <c r="G66" s="33"/>
      <c r="H66" s="33"/>
      <c r="I66" s="33"/>
      <c r="J66" s="33"/>
      <c r="K66" s="33">
        <v>250</v>
      </c>
      <c r="L66" s="33"/>
      <c r="M66" s="30">
        <f t="shared" si="5"/>
        <v>250</v>
      </c>
    </row>
    <row r="67" spans="1:13" ht="25.5">
      <c r="A67" s="3" t="s">
        <v>130</v>
      </c>
      <c r="B67" s="38">
        <v>440</v>
      </c>
      <c r="C67" s="11" t="s">
        <v>63</v>
      </c>
      <c r="D67" s="19" t="s">
        <v>55</v>
      </c>
      <c r="E67" s="19" t="s">
        <v>127</v>
      </c>
      <c r="F67" s="19"/>
      <c r="G67" s="30"/>
      <c r="H67" s="30"/>
      <c r="I67" s="30">
        <f>I68</f>
        <v>15595</v>
      </c>
      <c r="J67" s="30"/>
      <c r="K67" s="30">
        <f>K68</f>
        <v>-7225</v>
      </c>
      <c r="L67" s="30"/>
      <c r="M67" s="30">
        <f t="shared" si="5"/>
        <v>8370</v>
      </c>
    </row>
    <row r="68" spans="1:13" ht="51">
      <c r="A68" s="48" t="s">
        <v>131</v>
      </c>
      <c r="B68" s="38">
        <v>440</v>
      </c>
      <c r="C68" s="11" t="s">
        <v>63</v>
      </c>
      <c r="D68" s="19" t="s">
        <v>55</v>
      </c>
      <c r="E68" s="19" t="s">
        <v>127</v>
      </c>
      <c r="F68" s="19" t="s">
        <v>128</v>
      </c>
      <c r="G68" s="30"/>
      <c r="H68" s="30"/>
      <c r="I68" s="30">
        <v>15595</v>
      </c>
      <c r="J68" s="30"/>
      <c r="K68" s="30">
        <v>-7225</v>
      </c>
      <c r="L68" s="30"/>
      <c r="M68" s="30">
        <f t="shared" si="5"/>
        <v>8370</v>
      </c>
    </row>
    <row r="69" spans="1:13" ht="38.25">
      <c r="A69" s="3" t="s">
        <v>132</v>
      </c>
      <c r="B69" s="38">
        <v>440</v>
      </c>
      <c r="C69" s="11" t="s">
        <v>63</v>
      </c>
      <c r="D69" s="19" t="s">
        <v>55</v>
      </c>
      <c r="E69" s="19" t="s">
        <v>133</v>
      </c>
      <c r="F69" s="19"/>
      <c r="G69" s="30"/>
      <c r="H69" s="30"/>
      <c r="I69" s="30">
        <f>I70</f>
        <v>41157</v>
      </c>
      <c r="J69" s="30"/>
      <c r="K69" s="30"/>
      <c r="L69" s="30"/>
      <c r="M69" s="30">
        <f t="shared" si="2"/>
        <v>41157</v>
      </c>
    </row>
    <row r="70" spans="1:13" ht="51">
      <c r="A70" s="48" t="s">
        <v>131</v>
      </c>
      <c r="B70" s="38">
        <v>440</v>
      </c>
      <c r="C70" s="11" t="s">
        <v>63</v>
      </c>
      <c r="D70" s="19" t="s">
        <v>55</v>
      </c>
      <c r="E70" s="19" t="s">
        <v>133</v>
      </c>
      <c r="F70" s="19" t="s">
        <v>128</v>
      </c>
      <c r="G70" s="30"/>
      <c r="H70" s="30"/>
      <c r="I70" s="30">
        <v>41157</v>
      </c>
      <c r="J70" s="30"/>
      <c r="K70" s="30"/>
      <c r="L70" s="30"/>
      <c r="M70" s="30">
        <f t="shared" si="2"/>
        <v>41157</v>
      </c>
    </row>
    <row r="71" spans="1:13" ht="17.25" customHeight="1">
      <c r="A71" s="4" t="s">
        <v>8</v>
      </c>
      <c r="B71" s="7">
        <v>440</v>
      </c>
      <c r="C71" s="10" t="s">
        <v>63</v>
      </c>
      <c r="D71" s="10" t="s">
        <v>61</v>
      </c>
      <c r="E71" s="10"/>
      <c r="F71" s="10"/>
      <c r="G71" s="29">
        <f>G72</f>
        <v>110</v>
      </c>
      <c r="H71" s="29">
        <f>H72</f>
        <v>306.6</v>
      </c>
      <c r="I71" s="29">
        <f>I72</f>
        <v>0</v>
      </c>
      <c r="J71" s="29"/>
      <c r="K71" s="29">
        <f>K72</f>
        <v>300</v>
      </c>
      <c r="L71" s="29">
        <f>L72</f>
        <v>-300</v>
      </c>
      <c r="M71" s="29">
        <f>SUM(G71:L71)</f>
        <v>416.6</v>
      </c>
    </row>
    <row r="72" spans="1:13" ht="38.25">
      <c r="A72" s="9" t="s">
        <v>123</v>
      </c>
      <c r="B72" s="7">
        <v>440</v>
      </c>
      <c r="C72" s="10" t="s">
        <v>63</v>
      </c>
      <c r="D72" s="10" t="s">
        <v>61</v>
      </c>
      <c r="E72" s="10" t="s">
        <v>77</v>
      </c>
      <c r="F72" s="10"/>
      <c r="G72" s="29">
        <f>SUM(G75)</f>
        <v>110</v>
      </c>
      <c r="H72" s="29">
        <f>SUM(H73,H75)</f>
        <v>306.6</v>
      </c>
      <c r="I72" s="29">
        <f>SUM(I73,I75)</f>
        <v>0</v>
      </c>
      <c r="J72" s="29"/>
      <c r="K72" s="29">
        <f>K75</f>
        <v>300</v>
      </c>
      <c r="L72" s="29">
        <f>L75</f>
        <v>-300</v>
      </c>
      <c r="M72" s="29">
        <f>SUM(G72:L72)</f>
        <v>416.6</v>
      </c>
    </row>
    <row r="73" spans="1:13" ht="25.5">
      <c r="A73" s="13" t="s">
        <v>82</v>
      </c>
      <c r="B73" s="38">
        <v>440</v>
      </c>
      <c r="C73" s="11" t="s">
        <v>63</v>
      </c>
      <c r="D73" s="11" t="s">
        <v>61</v>
      </c>
      <c r="E73" s="11" t="s">
        <v>84</v>
      </c>
      <c r="F73" s="19"/>
      <c r="G73" s="33"/>
      <c r="H73" s="47">
        <v>5</v>
      </c>
      <c r="I73" s="47"/>
      <c r="J73" s="47"/>
      <c r="K73" s="47"/>
      <c r="L73" s="47"/>
      <c r="M73" s="30">
        <f>SUM(G73:I73)</f>
        <v>5</v>
      </c>
    </row>
    <row r="74" spans="1:13" ht="38.25">
      <c r="A74" s="2" t="s">
        <v>16</v>
      </c>
      <c r="B74" s="38">
        <v>440</v>
      </c>
      <c r="C74" s="11" t="s">
        <v>63</v>
      </c>
      <c r="D74" s="19" t="s">
        <v>61</v>
      </c>
      <c r="E74" s="11" t="s">
        <v>84</v>
      </c>
      <c r="F74" s="19" t="s">
        <v>67</v>
      </c>
      <c r="G74" s="33"/>
      <c r="H74" s="47">
        <v>5</v>
      </c>
      <c r="I74" s="47"/>
      <c r="J74" s="47"/>
      <c r="K74" s="47"/>
      <c r="L74" s="47"/>
      <c r="M74" s="30">
        <f>SUM(G74:I74)</f>
        <v>5</v>
      </c>
    </row>
    <row r="75" spans="1:13" ht="17.25" customHeight="1">
      <c r="A75" s="13" t="s">
        <v>83</v>
      </c>
      <c r="B75" s="38">
        <v>440</v>
      </c>
      <c r="C75" s="11" t="s">
        <v>63</v>
      </c>
      <c r="D75" s="11" t="s">
        <v>61</v>
      </c>
      <c r="E75" s="11" t="s">
        <v>85</v>
      </c>
      <c r="F75" s="19"/>
      <c r="G75" s="30">
        <f>G78</f>
        <v>110</v>
      </c>
      <c r="H75" s="30">
        <f>SUM(H76:H77)</f>
        <v>301.6</v>
      </c>
      <c r="I75" s="30"/>
      <c r="J75" s="30"/>
      <c r="K75" s="30">
        <f>K77</f>
        <v>300</v>
      </c>
      <c r="L75" s="30">
        <f>L77</f>
        <v>-300</v>
      </c>
      <c r="M75" s="30">
        <f>SUM(G75:L75)</f>
        <v>411.6</v>
      </c>
    </row>
    <row r="76" spans="1:13" ht="36.75" customHeight="1">
      <c r="A76" s="2" t="s">
        <v>16</v>
      </c>
      <c r="B76" s="38">
        <v>440</v>
      </c>
      <c r="C76" s="11" t="s">
        <v>63</v>
      </c>
      <c r="D76" s="19" t="s">
        <v>61</v>
      </c>
      <c r="E76" s="11" t="s">
        <v>85</v>
      </c>
      <c r="F76" s="19" t="s">
        <v>67</v>
      </c>
      <c r="G76" s="30"/>
      <c r="H76" s="30">
        <v>179.5</v>
      </c>
      <c r="I76" s="30"/>
      <c r="J76" s="30"/>
      <c r="K76" s="30"/>
      <c r="L76" s="30"/>
      <c r="M76" s="30">
        <f>SUM(G76:L76)</f>
        <v>179.5</v>
      </c>
    </row>
    <row r="77" spans="1:13" ht="17.25" customHeight="1">
      <c r="A77" s="2" t="s">
        <v>111</v>
      </c>
      <c r="B77" s="38">
        <v>440</v>
      </c>
      <c r="C77" s="11" t="s">
        <v>63</v>
      </c>
      <c r="D77" s="19" t="s">
        <v>61</v>
      </c>
      <c r="E77" s="11" t="s">
        <v>85</v>
      </c>
      <c r="F77" s="19" t="s">
        <v>112</v>
      </c>
      <c r="G77" s="30"/>
      <c r="H77" s="30">
        <v>122.1</v>
      </c>
      <c r="I77" s="30"/>
      <c r="J77" s="30"/>
      <c r="K77" s="30">
        <v>300</v>
      </c>
      <c r="L77" s="30">
        <v>-300</v>
      </c>
      <c r="M77" s="30">
        <f>SUM(G77:L77)</f>
        <v>122.10000000000002</v>
      </c>
    </row>
    <row r="78" spans="1:13" ht="12.75">
      <c r="A78" s="26" t="s">
        <v>70</v>
      </c>
      <c r="B78" s="38">
        <v>440</v>
      </c>
      <c r="C78" s="11" t="s">
        <v>63</v>
      </c>
      <c r="D78" s="19" t="s">
        <v>61</v>
      </c>
      <c r="E78" s="11" t="s">
        <v>85</v>
      </c>
      <c r="F78" s="19" t="s">
        <v>71</v>
      </c>
      <c r="G78" s="30">
        <v>110</v>
      </c>
      <c r="H78" s="30"/>
      <c r="I78" s="30"/>
      <c r="J78" s="30"/>
      <c r="K78" s="30"/>
      <c r="L78" s="30"/>
      <c r="M78" s="30">
        <f>SUM(G78:I78)</f>
        <v>110</v>
      </c>
    </row>
    <row r="79" spans="1:13" ht="12.75">
      <c r="A79" s="9" t="s">
        <v>26</v>
      </c>
      <c r="B79" s="7">
        <v>440</v>
      </c>
      <c r="C79" s="10" t="s">
        <v>65</v>
      </c>
      <c r="D79" s="10" t="s">
        <v>56</v>
      </c>
      <c r="E79" s="10"/>
      <c r="F79" s="10"/>
      <c r="G79" s="29">
        <f>G80+G84</f>
        <v>1158</v>
      </c>
      <c r="H79" s="36">
        <f>SUM(H84)</f>
        <v>100</v>
      </c>
      <c r="I79" s="36">
        <f>SUM(I84)</f>
        <v>0</v>
      </c>
      <c r="J79" s="36">
        <f>J84</f>
        <v>150</v>
      </c>
      <c r="K79" s="36"/>
      <c r="L79" s="36">
        <f>L84</f>
        <v>22</v>
      </c>
      <c r="M79" s="29">
        <f>SUM(G79:L79)</f>
        <v>1430</v>
      </c>
    </row>
    <row r="80" spans="1:13" ht="12.75">
      <c r="A80" s="4" t="s">
        <v>27</v>
      </c>
      <c r="B80" s="7">
        <v>440</v>
      </c>
      <c r="C80" s="10" t="s">
        <v>65</v>
      </c>
      <c r="D80" s="10" t="s">
        <v>54</v>
      </c>
      <c r="E80" s="10"/>
      <c r="F80" s="10"/>
      <c r="G80" s="29">
        <f>G81</f>
        <v>558</v>
      </c>
      <c r="H80" s="36"/>
      <c r="I80" s="36"/>
      <c r="J80" s="36"/>
      <c r="K80" s="36"/>
      <c r="L80" s="36"/>
      <c r="M80" s="29">
        <f>SUM(G80:I80)</f>
        <v>558</v>
      </c>
    </row>
    <row r="81" spans="1:13" ht="12.75">
      <c r="A81" s="2" t="s">
        <v>34</v>
      </c>
      <c r="B81" s="38">
        <v>440</v>
      </c>
      <c r="C81" s="11" t="s">
        <v>65</v>
      </c>
      <c r="D81" s="11" t="s">
        <v>54</v>
      </c>
      <c r="E81" s="11" t="s">
        <v>49</v>
      </c>
      <c r="F81" s="11"/>
      <c r="G81" s="30">
        <f>G82</f>
        <v>558</v>
      </c>
      <c r="H81" s="33"/>
      <c r="I81" s="33"/>
      <c r="J81" s="33"/>
      <c r="K81" s="33"/>
      <c r="L81" s="33"/>
      <c r="M81" s="30">
        <f>SUM(G81:I81)</f>
        <v>558</v>
      </c>
    </row>
    <row r="82" spans="1:13" ht="12.75">
      <c r="A82" s="2" t="s">
        <v>28</v>
      </c>
      <c r="B82" s="38">
        <v>440</v>
      </c>
      <c r="C82" s="11" t="s">
        <v>65</v>
      </c>
      <c r="D82" s="11" t="s">
        <v>54</v>
      </c>
      <c r="E82" s="11" t="s">
        <v>100</v>
      </c>
      <c r="F82" s="11"/>
      <c r="G82" s="30">
        <v>558</v>
      </c>
      <c r="H82" s="33"/>
      <c r="I82" s="33"/>
      <c r="J82" s="33"/>
      <c r="K82" s="33"/>
      <c r="L82" s="33"/>
      <c r="M82" s="30">
        <f>SUM(G82:I82)</f>
        <v>558</v>
      </c>
    </row>
    <row r="83" spans="1:13" ht="25.5">
      <c r="A83" s="12" t="s">
        <v>90</v>
      </c>
      <c r="B83" s="38">
        <v>440</v>
      </c>
      <c r="C83" s="11" t="s">
        <v>65</v>
      </c>
      <c r="D83" s="19" t="s">
        <v>62</v>
      </c>
      <c r="E83" s="19" t="s">
        <v>100</v>
      </c>
      <c r="F83" s="19" t="s">
        <v>74</v>
      </c>
      <c r="G83" s="33">
        <v>558</v>
      </c>
      <c r="H83" s="33"/>
      <c r="I83" s="33"/>
      <c r="J83" s="33"/>
      <c r="K83" s="33"/>
      <c r="L83" s="33"/>
      <c r="M83" s="30">
        <f>SUM(G83:I83)</f>
        <v>558</v>
      </c>
    </row>
    <row r="84" spans="1:13" ht="12.75">
      <c r="A84" s="9" t="s">
        <v>29</v>
      </c>
      <c r="B84" s="7">
        <v>440</v>
      </c>
      <c r="C84" s="10" t="s">
        <v>65</v>
      </c>
      <c r="D84" s="10" t="s">
        <v>64</v>
      </c>
      <c r="E84" s="10"/>
      <c r="F84" s="10"/>
      <c r="G84" s="29">
        <f>G85</f>
        <v>600</v>
      </c>
      <c r="H84" s="36">
        <f>H85</f>
        <v>100</v>
      </c>
      <c r="I84" s="36">
        <f>I85</f>
        <v>0</v>
      </c>
      <c r="J84" s="36">
        <f>J85</f>
        <v>150</v>
      </c>
      <c r="K84" s="36"/>
      <c r="L84" s="36">
        <f>L85</f>
        <v>22</v>
      </c>
      <c r="M84" s="29">
        <f aca="true" t="shared" si="6" ref="M84:M94">SUM(G84:L84)</f>
        <v>872</v>
      </c>
    </row>
    <row r="85" spans="1:13" s="1" customFormat="1" ht="29.25" customHeight="1">
      <c r="A85" s="4" t="s">
        <v>106</v>
      </c>
      <c r="B85" s="7">
        <v>440</v>
      </c>
      <c r="C85" s="10" t="s">
        <v>65</v>
      </c>
      <c r="D85" s="10" t="s">
        <v>64</v>
      </c>
      <c r="E85" s="10" t="s">
        <v>91</v>
      </c>
      <c r="F85" s="10"/>
      <c r="G85" s="29">
        <f>SUM(G86,G88)</f>
        <v>600</v>
      </c>
      <c r="H85" s="29">
        <f>SUM(H88)</f>
        <v>100</v>
      </c>
      <c r="I85" s="29">
        <f>SUM(I88)</f>
        <v>0</v>
      </c>
      <c r="J85" s="29">
        <f>J86</f>
        <v>150</v>
      </c>
      <c r="K85" s="29"/>
      <c r="L85" s="29">
        <f>L87+L88</f>
        <v>22</v>
      </c>
      <c r="M85" s="29">
        <f t="shared" si="6"/>
        <v>872</v>
      </c>
    </row>
    <row r="86" spans="1:13" s="1" customFormat="1" ht="20.25" customHeight="1">
      <c r="A86" s="12" t="s">
        <v>32</v>
      </c>
      <c r="B86" s="38">
        <v>440</v>
      </c>
      <c r="C86" s="11" t="s">
        <v>65</v>
      </c>
      <c r="D86" s="19" t="s">
        <v>64</v>
      </c>
      <c r="E86" s="19" t="s">
        <v>92</v>
      </c>
      <c r="F86" s="19"/>
      <c r="G86" s="33">
        <v>500</v>
      </c>
      <c r="H86" s="29"/>
      <c r="I86" s="29"/>
      <c r="J86" s="30">
        <v>150</v>
      </c>
      <c r="K86" s="30"/>
      <c r="L86" s="30">
        <f>L87</f>
        <v>22</v>
      </c>
      <c r="M86" s="30">
        <f t="shared" si="6"/>
        <v>672</v>
      </c>
    </row>
    <row r="87" spans="1:13" ht="30.75" customHeight="1">
      <c r="A87" s="12" t="s">
        <v>90</v>
      </c>
      <c r="B87" s="38">
        <v>440</v>
      </c>
      <c r="C87" s="11" t="s">
        <v>65</v>
      </c>
      <c r="D87" s="19" t="s">
        <v>64</v>
      </c>
      <c r="E87" s="19" t="s">
        <v>92</v>
      </c>
      <c r="F87" s="19" t="s">
        <v>74</v>
      </c>
      <c r="G87" s="33">
        <v>500</v>
      </c>
      <c r="H87" s="33"/>
      <c r="I87" s="33"/>
      <c r="J87" s="33">
        <v>150</v>
      </c>
      <c r="K87" s="33"/>
      <c r="L87" s="33">
        <v>22</v>
      </c>
      <c r="M87" s="30">
        <f t="shared" si="6"/>
        <v>672</v>
      </c>
    </row>
    <row r="88" spans="1:13" ht="16.5" customHeight="1">
      <c r="A88" s="12" t="s">
        <v>39</v>
      </c>
      <c r="B88" s="38">
        <v>440</v>
      </c>
      <c r="C88" s="11" t="s">
        <v>65</v>
      </c>
      <c r="D88" s="19" t="s">
        <v>64</v>
      </c>
      <c r="E88" s="19" t="s">
        <v>93</v>
      </c>
      <c r="F88" s="19"/>
      <c r="G88" s="33">
        <v>100</v>
      </c>
      <c r="H88" s="33">
        <f>H89</f>
        <v>100</v>
      </c>
      <c r="I88" s="33"/>
      <c r="J88" s="33"/>
      <c r="K88" s="33"/>
      <c r="L88" s="33"/>
      <c r="M88" s="30">
        <f t="shared" si="6"/>
        <v>200</v>
      </c>
    </row>
    <row r="89" spans="1:13" ht="41.25" customHeight="1">
      <c r="A89" s="2" t="s">
        <v>16</v>
      </c>
      <c r="B89" s="38">
        <v>440</v>
      </c>
      <c r="C89" s="11" t="s">
        <v>65</v>
      </c>
      <c r="D89" s="19" t="s">
        <v>64</v>
      </c>
      <c r="E89" s="19" t="s">
        <v>93</v>
      </c>
      <c r="F89" s="19" t="s">
        <v>67</v>
      </c>
      <c r="G89" s="33">
        <v>100</v>
      </c>
      <c r="H89" s="33">
        <v>100</v>
      </c>
      <c r="I89" s="33"/>
      <c r="J89" s="33"/>
      <c r="K89" s="33"/>
      <c r="L89" s="33"/>
      <c r="M89" s="30">
        <f t="shared" si="6"/>
        <v>200</v>
      </c>
    </row>
    <row r="90" spans="1:13" ht="28.5" customHeight="1">
      <c r="A90" s="20" t="s">
        <v>101</v>
      </c>
      <c r="B90" s="7">
        <v>440</v>
      </c>
      <c r="C90" s="39"/>
      <c r="D90" s="39"/>
      <c r="E90" s="39"/>
      <c r="F90" s="39"/>
      <c r="G90" s="40">
        <f>SUM(G91,G97,G108)</f>
        <v>33238.7</v>
      </c>
      <c r="H90" s="29">
        <f>SUM(H91,H97,H108)</f>
        <v>8162.8</v>
      </c>
      <c r="I90" s="29">
        <f>SUM(I91,I97,I108)</f>
        <v>0</v>
      </c>
      <c r="J90" s="29">
        <f>SUM(J91,J97,J108)</f>
        <v>0</v>
      </c>
      <c r="K90" s="29">
        <f>K97</f>
        <v>450</v>
      </c>
      <c r="L90" s="29">
        <f>SUM(L91,L97,L108)</f>
        <v>1488</v>
      </c>
      <c r="M90" s="29">
        <f t="shared" si="6"/>
        <v>43339.5</v>
      </c>
    </row>
    <row r="91" spans="1:13" ht="19.5" customHeight="1">
      <c r="A91" s="9" t="s">
        <v>25</v>
      </c>
      <c r="B91" s="38">
        <v>440</v>
      </c>
      <c r="C91" s="10" t="s">
        <v>63</v>
      </c>
      <c r="D91" s="10" t="s">
        <v>57</v>
      </c>
      <c r="E91" s="10"/>
      <c r="F91" s="10"/>
      <c r="G91" s="29">
        <f>G92</f>
        <v>200</v>
      </c>
      <c r="H91" s="29"/>
      <c r="I91" s="29"/>
      <c r="J91" s="29">
        <f>J92</f>
        <v>681</v>
      </c>
      <c r="K91" s="29"/>
      <c r="L91" s="29">
        <f>L92</f>
        <v>-93</v>
      </c>
      <c r="M91" s="29">
        <f t="shared" si="6"/>
        <v>788</v>
      </c>
    </row>
    <row r="92" spans="1:13" s="1" customFormat="1" ht="17.25" customHeight="1">
      <c r="A92" s="2" t="s">
        <v>34</v>
      </c>
      <c r="B92" s="38">
        <v>440</v>
      </c>
      <c r="C92" s="11" t="s">
        <v>63</v>
      </c>
      <c r="D92" s="11" t="s">
        <v>57</v>
      </c>
      <c r="E92" s="11" t="s">
        <v>49</v>
      </c>
      <c r="F92" s="11"/>
      <c r="G92" s="30">
        <f>G93</f>
        <v>200</v>
      </c>
      <c r="H92" s="30"/>
      <c r="I92" s="30"/>
      <c r="J92" s="30">
        <f>J95</f>
        <v>681</v>
      </c>
      <c r="K92" s="30"/>
      <c r="L92" s="30">
        <f>L93</f>
        <v>-93</v>
      </c>
      <c r="M92" s="30">
        <f t="shared" si="6"/>
        <v>788</v>
      </c>
    </row>
    <row r="93" spans="1:13" ht="15.75" customHeight="1">
      <c r="A93" s="3" t="s">
        <v>17</v>
      </c>
      <c r="B93" s="38">
        <v>440</v>
      </c>
      <c r="C93" s="11" t="s">
        <v>63</v>
      </c>
      <c r="D93" s="19" t="s">
        <v>55</v>
      </c>
      <c r="E93" s="19" t="s">
        <v>99</v>
      </c>
      <c r="F93" s="19"/>
      <c r="G93" s="33">
        <f>G94</f>
        <v>200</v>
      </c>
      <c r="H93" s="30"/>
      <c r="I93" s="30"/>
      <c r="J93" s="30"/>
      <c r="K93" s="30"/>
      <c r="L93" s="30">
        <f>L94</f>
        <v>-93</v>
      </c>
      <c r="M93" s="30">
        <f t="shared" si="6"/>
        <v>107</v>
      </c>
    </row>
    <row r="94" spans="1:13" ht="42" customHeight="1">
      <c r="A94" s="2" t="s">
        <v>16</v>
      </c>
      <c r="B94" s="38">
        <v>440</v>
      </c>
      <c r="C94" s="11" t="s">
        <v>63</v>
      </c>
      <c r="D94" s="19" t="s">
        <v>55</v>
      </c>
      <c r="E94" s="19" t="s">
        <v>99</v>
      </c>
      <c r="F94" s="19" t="s">
        <v>67</v>
      </c>
      <c r="G94" s="33">
        <v>200</v>
      </c>
      <c r="H94" s="33"/>
      <c r="I94" s="33"/>
      <c r="J94" s="33"/>
      <c r="K94" s="33"/>
      <c r="L94" s="33">
        <v>-93</v>
      </c>
      <c r="M94" s="30">
        <f t="shared" si="6"/>
        <v>107</v>
      </c>
    </row>
    <row r="95" spans="1:13" ht="25.5" customHeight="1">
      <c r="A95" s="2" t="s">
        <v>135</v>
      </c>
      <c r="B95" s="38">
        <v>440</v>
      </c>
      <c r="C95" s="11" t="s">
        <v>63</v>
      </c>
      <c r="D95" s="19" t="s">
        <v>55</v>
      </c>
      <c r="E95" s="19" t="s">
        <v>136</v>
      </c>
      <c r="F95" s="19"/>
      <c r="G95" s="33"/>
      <c r="H95" s="33"/>
      <c r="I95" s="33"/>
      <c r="J95" s="33">
        <f>J96</f>
        <v>681</v>
      </c>
      <c r="K95" s="33"/>
      <c r="L95" s="33"/>
      <c r="M95" s="30">
        <f>M96</f>
        <v>681</v>
      </c>
    </row>
    <row r="96" spans="1:13" ht="39.75" customHeight="1">
      <c r="A96" s="2" t="s">
        <v>16</v>
      </c>
      <c r="B96" s="38">
        <v>440</v>
      </c>
      <c r="C96" s="11" t="s">
        <v>63</v>
      </c>
      <c r="D96" s="19" t="s">
        <v>55</v>
      </c>
      <c r="E96" s="19" t="s">
        <v>136</v>
      </c>
      <c r="F96" s="19" t="s">
        <v>67</v>
      </c>
      <c r="G96" s="33"/>
      <c r="H96" s="33"/>
      <c r="I96" s="33"/>
      <c r="J96" s="33">
        <v>681</v>
      </c>
      <c r="K96" s="33"/>
      <c r="L96" s="33"/>
      <c r="M96" s="30">
        <f>SUM(G96:J96)</f>
        <v>681</v>
      </c>
    </row>
    <row r="97" spans="1:13" ht="14.25" customHeight="1">
      <c r="A97" s="4" t="s">
        <v>8</v>
      </c>
      <c r="B97" s="7">
        <v>440</v>
      </c>
      <c r="C97" s="10" t="s">
        <v>63</v>
      </c>
      <c r="D97" s="10" t="s">
        <v>61</v>
      </c>
      <c r="E97" s="10"/>
      <c r="F97" s="10"/>
      <c r="G97" s="29">
        <f aca="true" t="shared" si="7" ref="G97:L97">G98</f>
        <v>26398.7</v>
      </c>
      <c r="H97" s="29">
        <f t="shared" si="7"/>
        <v>3662.8</v>
      </c>
      <c r="I97" s="29">
        <f t="shared" si="7"/>
        <v>-2434</v>
      </c>
      <c r="J97" s="29">
        <f t="shared" si="7"/>
        <v>529.5</v>
      </c>
      <c r="K97" s="29">
        <f t="shared" si="7"/>
        <v>450</v>
      </c>
      <c r="L97" s="29">
        <f t="shared" si="7"/>
        <v>3178.5</v>
      </c>
      <c r="M97" s="29">
        <f aca="true" t="shared" si="8" ref="M97:M102">SUM(G97:L97)</f>
        <v>31785.5</v>
      </c>
    </row>
    <row r="98" spans="1:13" ht="36.75" customHeight="1">
      <c r="A98" s="9" t="s">
        <v>123</v>
      </c>
      <c r="B98" s="7">
        <v>440</v>
      </c>
      <c r="C98" s="10" t="s">
        <v>63</v>
      </c>
      <c r="D98" s="10" t="s">
        <v>61</v>
      </c>
      <c r="E98" s="10" t="s">
        <v>77</v>
      </c>
      <c r="F98" s="10"/>
      <c r="G98" s="29">
        <f>SUM(G99,G101,G103,G106)</f>
        <v>26398.7</v>
      </c>
      <c r="H98" s="29">
        <f>SUM(H99,H101,H103,H106)</f>
        <v>3662.8</v>
      </c>
      <c r="I98" s="29">
        <f>SUM(I99,I101,I103,I106)</f>
        <v>-2434</v>
      </c>
      <c r="J98" s="29">
        <f>J106</f>
        <v>529.5</v>
      </c>
      <c r="K98" s="29">
        <f>K99</f>
        <v>450</v>
      </c>
      <c r="L98" s="29">
        <f>SUM(L99,L101,L103,L106)</f>
        <v>3178.5</v>
      </c>
      <c r="M98" s="29">
        <f t="shared" si="8"/>
        <v>31785.5</v>
      </c>
    </row>
    <row r="99" spans="1:13" s="1" customFormat="1" ht="18" customHeight="1">
      <c r="A99" s="23" t="s">
        <v>78</v>
      </c>
      <c r="B99" s="38">
        <v>440</v>
      </c>
      <c r="C99" s="11" t="s">
        <v>63</v>
      </c>
      <c r="D99" s="11" t="s">
        <v>61</v>
      </c>
      <c r="E99" s="11" t="s">
        <v>79</v>
      </c>
      <c r="F99" s="11"/>
      <c r="G99" s="30">
        <f>SUM(G100)</f>
        <v>10000</v>
      </c>
      <c r="H99" s="33"/>
      <c r="I99" s="33"/>
      <c r="J99" s="33"/>
      <c r="K99" s="33">
        <f>K100</f>
        <v>450</v>
      </c>
      <c r="L99" s="33">
        <f>L100</f>
        <v>1383</v>
      </c>
      <c r="M99" s="30">
        <f t="shared" si="8"/>
        <v>11833</v>
      </c>
    </row>
    <row r="100" spans="1:13" s="1" customFormat="1" ht="24.75" customHeight="1">
      <c r="A100" s="2" t="s">
        <v>16</v>
      </c>
      <c r="B100" s="38">
        <v>440</v>
      </c>
      <c r="C100" s="11" t="s">
        <v>63</v>
      </c>
      <c r="D100" s="19" t="s">
        <v>58</v>
      </c>
      <c r="E100" s="11" t="s">
        <v>79</v>
      </c>
      <c r="F100" s="19" t="s">
        <v>67</v>
      </c>
      <c r="G100" s="33">
        <v>10000</v>
      </c>
      <c r="H100" s="33"/>
      <c r="I100" s="33"/>
      <c r="J100" s="33"/>
      <c r="K100" s="33">
        <v>450</v>
      </c>
      <c r="L100" s="33">
        <v>1383</v>
      </c>
      <c r="M100" s="30">
        <f t="shared" si="8"/>
        <v>11833</v>
      </c>
    </row>
    <row r="101" spans="1:13" ht="15.75" customHeight="1">
      <c r="A101" s="2" t="s">
        <v>80</v>
      </c>
      <c r="B101" s="38">
        <v>440</v>
      </c>
      <c r="C101" s="11" t="s">
        <v>63</v>
      </c>
      <c r="D101" s="11" t="s">
        <v>61</v>
      </c>
      <c r="E101" s="11" t="s">
        <v>81</v>
      </c>
      <c r="F101" s="19"/>
      <c r="G101" s="33">
        <f>SUM(G102)</f>
        <v>100</v>
      </c>
      <c r="H101" s="33"/>
      <c r="I101" s="33"/>
      <c r="J101" s="33"/>
      <c r="K101" s="33"/>
      <c r="L101" s="33">
        <v>-100</v>
      </c>
      <c r="M101" s="30">
        <f t="shared" si="8"/>
        <v>0</v>
      </c>
    </row>
    <row r="102" spans="1:13" ht="38.25">
      <c r="A102" s="2" t="s">
        <v>16</v>
      </c>
      <c r="B102" s="38">
        <v>440</v>
      </c>
      <c r="C102" s="11" t="s">
        <v>63</v>
      </c>
      <c r="D102" s="19" t="s">
        <v>61</v>
      </c>
      <c r="E102" s="11" t="s">
        <v>81</v>
      </c>
      <c r="F102" s="19" t="s">
        <v>67</v>
      </c>
      <c r="G102" s="33">
        <v>100</v>
      </c>
      <c r="H102" s="33"/>
      <c r="I102" s="33"/>
      <c r="J102" s="33"/>
      <c r="K102" s="33"/>
      <c r="L102" s="33">
        <v>-100</v>
      </c>
      <c r="M102" s="30">
        <f t="shared" si="8"/>
        <v>0</v>
      </c>
    </row>
    <row r="103" spans="1:13" ht="25.5">
      <c r="A103" s="13" t="s">
        <v>82</v>
      </c>
      <c r="B103" s="38">
        <v>440</v>
      </c>
      <c r="C103" s="11" t="s">
        <v>63</v>
      </c>
      <c r="D103" s="11" t="s">
        <v>61</v>
      </c>
      <c r="E103" s="11" t="s">
        <v>84</v>
      </c>
      <c r="F103" s="19"/>
      <c r="G103" s="33">
        <v>11100</v>
      </c>
      <c r="H103" s="47">
        <f>H104</f>
        <v>-5</v>
      </c>
      <c r="I103" s="47">
        <f>SUM(I104:I105)</f>
        <v>818</v>
      </c>
      <c r="J103" s="47"/>
      <c r="K103" s="47"/>
      <c r="L103" s="47"/>
      <c r="M103" s="30">
        <f>SUM(G103:I103)</f>
        <v>11913</v>
      </c>
    </row>
    <row r="104" spans="1:13" ht="38.25">
      <c r="A104" s="2" t="s">
        <v>16</v>
      </c>
      <c r="B104" s="38">
        <v>440</v>
      </c>
      <c r="C104" s="11" t="s">
        <v>63</v>
      </c>
      <c r="D104" s="19" t="s">
        <v>61</v>
      </c>
      <c r="E104" s="11" t="s">
        <v>84</v>
      </c>
      <c r="F104" s="19" t="s">
        <v>67</v>
      </c>
      <c r="G104" s="33">
        <v>11100</v>
      </c>
      <c r="H104" s="47">
        <v>-5</v>
      </c>
      <c r="I104" s="47">
        <v>682</v>
      </c>
      <c r="J104" s="47"/>
      <c r="K104" s="47"/>
      <c r="L104" s="47"/>
      <c r="M104" s="30">
        <f>SUM(G104:I104)</f>
        <v>11777</v>
      </c>
    </row>
    <row r="105" spans="1:13" ht="15.75" customHeight="1">
      <c r="A105" s="2" t="s">
        <v>111</v>
      </c>
      <c r="B105" s="38">
        <v>440</v>
      </c>
      <c r="C105" s="11" t="s">
        <v>63</v>
      </c>
      <c r="D105" s="19" t="s">
        <v>61</v>
      </c>
      <c r="E105" s="11" t="s">
        <v>84</v>
      </c>
      <c r="F105" s="19" t="s">
        <v>112</v>
      </c>
      <c r="G105" s="33"/>
      <c r="H105" s="47"/>
      <c r="I105" s="47">
        <v>136</v>
      </c>
      <c r="J105" s="47"/>
      <c r="K105" s="47"/>
      <c r="L105" s="47"/>
      <c r="M105" s="30">
        <f>SUM(G105:I105)</f>
        <v>136</v>
      </c>
    </row>
    <row r="106" spans="1:13" ht="17.25" customHeight="1">
      <c r="A106" s="13" t="s">
        <v>83</v>
      </c>
      <c r="B106" s="38">
        <v>440</v>
      </c>
      <c r="C106" s="11" t="s">
        <v>63</v>
      </c>
      <c r="D106" s="11" t="s">
        <v>61</v>
      </c>
      <c r="E106" s="11" t="s">
        <v>85</v>
      </c>
      <c r="F106" s="19"/>
      <c r="G106" s="33">
        <f>SUM(G107:G107)</f>
        <v>5198.7</v>
      </c>
      <c r="H106" s="30">
        <f>H107</f>
        <v>3667.8</v>
      </c>
      <c r="I106" s="30">
        <v>-3252</v>
      </c>
      <c r="J106" s="30">
        <f>J107</f>
        <v>529.5</v>
      </c>
      <c r="K106" s="30"/>
      <c r="L106" s="30">
        <f>L107</f>
        <v>1895.5</v>
      </c>
      <c r="M106" s="30">
        <f aca="true" t="shared" si="9" ref="M106:M112">SUM(G106:L106)</f>
        <v>8039.5</v>
      </c>
    </row>
    <row r="107" spans="1:13" ht="38.25">
      <c r="A107" s="2" t="s">
        <v>16</v>
      </c>
      <c r="B107" s="38">
        <v>440</v>
      </c>
      <c r="C107" s="11" t="s">
        <v>63</v>
      </c>
      <c r="D107" s="19" t="s">
        <v>61</v>
      </c>
      <c r="E107" s="11" t="s">
        <v>85</v>
      </c>
      <c r="F107" s="19" t="s">
        <v>67</v>
      </c>
      <c r="G107" s="33">
        <v>5198.7</v>
      </c>
      <c r="H107" s="30">
        <v>3667.8</v>
      </c>
      <c r="I107" s="30">
        <v>-3252</v>
      </c>
      <c r="J107" s="30">
        <v>529.5</v>
      </c>
      <c r="K107" s="30"/>
      <c r="L107" s="30">
        <v>1895.5</v>
      </c>
      <c r="M107" s="30">
        <f t="shared" si="9"/>
        <v>8039.5</v>
      </c>
    </row>
    <row r="108" spans="1:13" ht="25.5">
      <c r="A108" s="9" t="s">
        <v>89</v>
      </c>
      <c r="B108" s="7">
        <v>440</v>
      </c>
      <c r="C108" s="10" t="s">
        <v>63</v>
      </c>
      <c r="D108" s="15" t="s">
        <v>63</v>
      </c>
      <c r="E108" s="10"/>
      <c r="F108" s="15"/>
      <c r="G108" s="36">
        <f aca="true" t="shared" si="10" ref="G108:I109">G109</f>
        <v>6640</v>
      </c>
      <c r="H108" s="36">
        <f t="shared" si="10"/>
        <v>4500</v>
      </c>
      <c r="I108" s="36">
        <f t="shared" si="10"/>
        <v>2434</v>
      </c>
      <c r="J108" s="36">
        <f>J109</f>
        <v>-1210.5</v>
      </c>
      <c r="K108" s="36"/>
      <c r="L108" s="36">
        <f>L109</f>
        <v>-1597.5</v>
      </c>
      <c r="M108" s="29">
        <f t="shared" si="9"/>
        <v>10766</v>
      </c>
    </row>
    <row r="109" spans="1:13" ht="25.5">
      <c r="A109" s="9" t="s">
        <v>107</v>
      </c>
      <c r="B109" s="7">
        <v>440</v>
      </c>
      <c r="C109" s="10" t="s">
        <v>63</v>
      </c>
      <c r="D109" s="15" t="s">
        <v>63</v>
      </c>
      <c r="E109" s="10" t="s">
        <v>86</v>
      </c>
      <c r="F109" s="15"/>
      <c r="G109" s="36">
        <f t="shared" si="10"/>
        <v>6640</v>
      </c>
      <c r="H109" s="36">
        <f t="shared" si="10"/>
        <v>4500</v>
      </c>
      <c r="I109" s="36">
        <f t="shared" si="10"/>
        <v>2434</v>
      </c>
      <c r="J109" s="36">
        <f>J110</f>
        <v>-1210.5</v>
      </c>
      <c r="K109" s="36"/>
      <c r="L109" s="36">
        <f>L110</f>
        <v>-1597.5</v>
      </c>
      <c r="M109" s="29">
        <f t="shared" si="9"/>
        <v>10766</v>
      </c>
    </row>
    <row r="110" spans="1:13" ht="44.25" customHeight="1">
      <c r="A110" s="37" t="s">
        <v>88</v>
      </c>
      <c r="B110" s="38">
        <v>440</v>
      </c>
      <c r="C110" s="11" t="s">
        <v>63</v>
      </c>
      <c r="D110" s="19" t="s">
        <v>63</v>
      </c>
      <c r="E110" s="11" t="s">
        <v>87</v>
      </c>
      <c r="F110" s="19"/>
      <c r="G110" s="33">
        <f>SUM(G111:G112)</f>
        <v>6640</v>
      </c>
      <c r="H110" s="30">
        <f>H112</f>
        <v>4500</v>
      </c>
      <c r="I110" s="30">
        <f>SUM(I111:I112)</f>
        <v>2434</v>
      </c>
      <c r="J110" s="30">
        <f>J112</f>
        <v>-1210.5</v>
      </c>
      <c r="K110" s="30"/>
      <c r="L110" s="30">
        <f>SUM(L111:L113)</f>
        <v>-1597.5</v>
      </c>
      <c r="M110" s="30">
        <f t="shared" si="9"/>
        <v>10766</v>
      </c>
    </row>
    <row r="111" spans="1:13" ht="25.5">
      <c r="A111" s="28" t="s">
        <v>73</v>
      </c>
      <c r="B111" s="38">
        <v>440</v>
      </c>
      <c r="C111" s="11" t="s">
        <v>63</v>
      </c>
      <c r="D111" s="19" t="s">
        <v>63</v>
      </c>
      <c r="E111" s="11" t="s">
        <v>87</v>
      </c>
      <c r="F111" s="19" t="s">
        <v>68</v>
      </c>
      <c r="G111" s="33">
        <v>3422</v>
      </c>
      <c r="H111" s="29"/>
      <c r="I111" s="30">
        <v>3732</v>
      </c>
      <c r="J111" s="30"/>
      <c r="K111" s="30"/>
      <c r="L111" s="30">
        <v>533</v>
      </c>
      <c r="M111" s="30">
        <f t="shared" si="9"/>
        <v>7687</v>
      </c>
    </row>
    <row r="112" spans="1:13" ht="38.25">
      <c r="A112" s="2" t="s">
        <v>16</v>
      </c>
      <c r="B112" s="38">
        <v>440</v>
      </c>
      <c r="C112" s="11" t="s">
        <v>63</v>
      </c>
      <c r="D112" s="19" t="s">
        <v>63</v>
      </c>
      <c r="E112" s="11" t="s">
        <v>87</v>
      </c>
      <c r="F112" s="19" t="s">
        <v>67</v>
      </c>
      <c r="G112" s="33">
        <v>3218</v>
      </c>
      <c r="H112" s="30">
        <v>4500</v>
      </c>
      <c r="I112" s="30">
        <v>-1298</v>
      </c>
      <c r="J112" s="30">
        <f>-529.5-681</f>
        <v>-1210.5</v>
      </c>
      <c r="K112" s="30"/>
      <c r="L112" s="30">
        <v>-2131</v>
      </c>
      <c r="M112" s="30">
        <f t="shared" si="9"/>
        <v>3078.5</v>
      </c>
    </row>
    <row r="113" spans="1:13" ht="12.75">
      <c r="A113" s="26" t="s">
        <v>70</v>
      </c>
      <c r="B113" s="38">
        <v>440</v>
      </c>
      <c r="C113" s="11" t="s">
        <v>63</v>
      </c>
      <c r="D113" s="19" t="s">
        <v>63</v>
      </c>
      <c r="E113" s="11" t="s">
        <v>87</v>
      </c>
      <c r="F113" s="19" t="s">
        <v>71</v>
      </c>
      <c r="G113" s="33"/>
      <c r="H113" s="30"/>
      <c r="I113" s="30"/>
      <c r="J113" s="30"/>
      <c r="K113" s="30"/>
      <c r="L113" s="30">
        <v>0.5</v>
      </c>
      <c r="M113" s="30">
        <f>SUM(G113:L113)</f>
        <v>0.5</v>
      </c>
    </row>
  </sheetData>
  <sheetProtection/>
  <mergeCells count="3">
    <mergeCell ref="A2:M2"/>
    <mergeCell ref="A3:M3"/>
    <mergeCell ref="A4:M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A3" sqref="A3:F3"/>
    </sheetView>
  </sheetViews>
  <sheetFormatPr defaultColWidth="9.140625" defaultRowHeight="12.75"/>
  <cols>
    <col min="1" max="1" width="41.28125" style="14" customWidth="1"/>
    <col min="2" max="2" width="12.00390625" style="14" customWidth="1"/>
    <col min="3" max="3" width="7.140625" style="14" customWidth="1"/>
    <col min="4" max="4" width="9.7109375" style="14" customWidth="1"/>
    <col min="5" max="5" width="8.00390625" style="14" customWidth="1"/>
    <col min="6" max="6" width="7.8515625" style="14" customWidth="1"/>
  </cols>
  <sheetData>
    <row r="1" ht="12.75">
      <c r="F1" s="18" t="s">
        <v>220</v>
      </c>
    </row>
    <row r="2" spans="1:6" ht="12.75">
      <c r="A2" s="73" t="s">
        <v>226</v>
      </c>
      <c r="B2" s="73"/>
      <c r="C2" s="73"/>
      <c r="D2" s="73"/>
      <c r="E2" s="73"/>
      <c r="F2" s="73"/>
    </row>
    <row r="3" spans="1:6" ht="12.75">
      <c r="A3" s="73" t="s">
        <v>227</v>
      </c>
      <c r="B3" s="73"/>
      <c r="C3" s="73"/>
      <c r="D3" s="73"/>
      <c r="E3" s="73"/>
      <c r="F3" s="73"/>
    </row>
    <row r="4" spans="1:6" ht="12.75">
      <c r="A4" s="73"/>
      <c r="B4" s="73"/>
      <c r="C4" s="73"/>
      <c r="D4" s="73"/>
      <c r="E4" s="73"/>
      <c r="F4" s="73"/>
    </row>
    <row r="5" spans="1:6" ht="25.5" customHeight="1">
      <c r="A5" s="75" t="s">
        <v>218</v>
      </c>
      <c r="B5" s="75"/>
      <c r="C5" s="75"/>
      <c r="D5" s="75"/>
      <c r="E5" s="75"/>
      <c r="F5" s="75"/>
    </row>
    <row r="6" spans="1:6" ht="12.75">
      <c r="A6" s="5"/>
      <c r="B6" s="5"/>
      <c r="C6" s="5"/>
      <c r="D6" s="5"/>
      <c r="E6" s="5"/>
      <c r="F6" s="63"/>
    </row>
    <row r="7" spans="1:6" ht="12.75">
      <c r="A7" s="5"/>
      <c r="B7" s="5"/>
      <c r="C7" s="5"/>
      <c r="D7" s="5"/>
      <c r="E7" s="64"/>
      <c r="F7" s="22" t="s">
        <v>31</v>
      </c>
    </row>
    <row r="8" spans="1:6" ht="38.25">
      <c r="A8" s="65" t="s">
        <v>9</v>
      </c>
      <c r="B8" s="65" t="s">
        <v>10</v>
      </c>
      <c r="C8" s="65" t="s">
        <v>52</v>
      </c>
      <c r="D8" s="65" t="s">
        <v>53</v>
      </c>
      <c r="E8" s="65" t="s">
        <v>11</v>
      </c>
      <c r="F8" s="52" t="s">
        <v>12</v>
      </c>
    </row>
    <row r="9" spans="1:6" ht="12.75">
      <c r="A9" s="66" t="s">
        <v>13</v>
      </c>
      <c r="B9" s="65"/>
      <c r="C9" s="65"/>
      <c r="D9" s="65"/>
      <c r="E9" s="65"/>
      <c r="F9" s="36">
        <f>SUM(F10,F15,F27)</f>
        <v>43840.1</v>
      </c>
    </row>
    <row r="10" spans="1:6" ht="38.25">
      <c r="A10" s="53" t="s">
        <v>106</v>
      </c>
      <c r="B10" s="15" t="s">
        <v>91</v>
      </c>
      <c r="C10" s="15" t="s">
        <v>65</v>
      </c>
      <c r="D10" s="15" t="s">
        <v>64</v>
      </c>
      <c r="E10" s="15"/>
      <c r="F10" s="36">
        <f>SUM(F11,F13)</f>
        <v>872</v>
      </c>
    </row>
    <row r="11" spans="1:6" ht="12.75">
      <c r="A11" s="12" t="s">
        <v>32</v>
      </c>
      <c r="B11" s="19" t="s">
        <v>92</v>
      </c>
      <c r="C11" s="19" t="s">
        <v>65</v>
      </c>
      <c r="D11" s="19" t="s">
        <v>219</v>
      </c>
      <c r="E11" s="19"/>
      <c r="F11" s="33">
        <f>F12</f>
        <v>672</v>
      </c>
    </row>
    <row r="12" spans="1:6" ht="25.5">
      <c r="A12" s="12" t="s">
        <v>90</v>
      </c>
      <c r="B12" s="19" t="s">
        <v>92</v>
      </c>
      <c r="C12" s="19" t="s">
        <v>65</v>
      </c>
      <c r="D12" s="19" t="s">
        <v>219</v>
      </c>
      <c r="E12" s="19" t="s">
        <v>74</v>
      </c>
      <c r="F12" s="33">
        <v>672</v>
      </c>
    </row>
    <row r="13" spans="1:6" ht="12.75">
      <c r="A13" s="12" t="s">
        <v>39</v>
      </c>
      <c r="B13" s="19" t="s">
        <v>93</v>
      </c>
      <c r="C13" s="19" t="s">
        <v>65</v>
      </c>
      <c r="D13" s="19" t="s">
        <v>219</v>
      </c>
      <c r="E13" s="19"/>
      <c r="F13" s="33">
        <v>200</v>
      </c>
    </row>
    <row r="14" spans="1:6" ht="38.25">
      <c r="A14" s="3" t="s">
        <v>16</v>
      </c>
      <c r="B14" s="19" t="s">
        <v>92</v>
      </c>
      <c r="C14" s="19" t="s">
        <v>65</v>
      </c>
      <c r="D14" s="19" t="s">
        <v>219</v>
      </c>
      <c r="E14" s="19" t="s">
        <v>67</v>
      </c>
      <c r="F14" s="33">
        <v>200</v>
      </c>
    </row>
    <row r="15" spans="1:6" ht="38.25">
      <c r="A15" s="66" t="s">
        <v>123</v>
      </c>
      <c r="B15" s="15" t="s">
        <v>77</v>
      </c>
      <c r="C15" s="15" t="s">
        <v>63</v>
      </c>
      <c r="D15" s="15" t="s">
        <v>61</v>
      </c>
      <c r="E15" s="15"/>
      <c r="F15" s="36">
        <f>SUM(F16,F18,F20,F23)</f>
        <v>32202.1</v>
      </c>
    </row>
    <row r="16" spans="1:6" ht="12.75">
      <c r="A16" s="12" t="s">
        <v>78</v>
      </c>
      <c r="B16" s="19" t="s">
        <v>79</v>
      </c>
      <c r="C16" s="19" t="s">
        <v>63</v>
      </c>
      <c r="D16" s="19" t="s">
        <v>61</v>
      </c>
      <c r="E16" s="19"/>
      <c r="F16" s="33">
        <f>SUM(F17)</f>
        <v>11833</v>
      </c>
    </row>
    <row r="17" spans="1:6" ht="38.25">
      <c r="A17" s="3" t="s">
        <v>16</v>
      </c>
      <c r="B17" s="19" t="s">
        <v>79</v>
      </c>
      <c r="C17" s="19" t="s">
        <v>63</v>
      </c>
      <c r="D17" s="19" t="s">
        <v>58</v>
      </c>
      <c r="E17" s="19" t="s">
        <v>67</v>
      </c>
      <c r="F17" s="33">
        <v>11833</v>
      </c>
    </row>
    <row r="18" spans="1:6" ht="12.75">
      <c r="A18" s="3" t="s">
        <v>80</v>
      </c>
      <c r="B18" s="19" t="s">
        <v>81</v>
      </c>
      <c r="C18" s="19" t="s">
        <v>63</v>
      </c>
      <c r="D18" s="19" t="s">
        <v>61</v>
      </c>
      <c r="E18" s="19"/>
      <c r="F18" s="33">
        <f>SUM(F19)</f>
        <v>0</v>
      </c>
    </row>
    <row r="19" spans="1:6" ht="38.25">
      <c r="A19" s="3" t="s">
        <v>16</v>
      </c>
      <c r="B19" s="19" t="s">
        <v>81</v>
      </c>
      <c r="C19" s="19" t="s">
        <v>63</v>
      </c>
      <c r="D19" s="19" t="s">
        <v>61</v>
      </c>
      <c r="E19" s="19" t="s">
        <v>67</v>
      </c>
      <c r="F19" s="33">
        <v>0</v>
      </c>
    </row>
    <row r="20" spans="1:6" ht="25.5">
      <c r="A20" s="13" t="s">
        <v>82</v>
      </c>
      <c r="B20" s="19" t="s">
        <v>84</v>
      </c>
      <c r="C20" s="19" t="s">
        <v>63</v>
      </c>
      <c r="D20" s="19" t="s">
        <v>61</v>
      </c>
      <c r="E20" s="19"/>
      <c r="F20" s="33">
        <f>SUM(F21:F22)</f>
        <v>11918</v>
      </c>
    </row>
    <row r="21" spans="1:6" ht="38.25">
      <c r="A21" s="3" t="s">
        <v>16</v>
      </c>
      <c r="B21" s="19" t="s">
        <v>84</v>
      </c>
      <c r="C21" s="19" t="s">
        <v>63</v>
      </c>
      <c r="D21" s="19" t="s">
        <v>61</v>
      </c>
      <c r="E21" s="19" t="s">
        <v>67</v>
      </c>
      <c r="F21" s="33">
        <v>11782</v>
      </c>
    </row>
    <row r="22" spans="1:6" ht="12.75">
      <c r="A22" s="2" t="s">
        <v>111</v>
      </c>
      <c r="B22" s="19" t="s">
        <v>84</v>
      </c>
      <c r="C22" s="19" t="s">
        <v>63</v>
      </c>
      <c r="D22" s="19" t="s">
        <v>61</v>
      </c>
      <c r="E22" s="19" t="s">
        <v>112</v>
      </c>
      <c r="F22" s="33">
        <v>136</v>
      </c>
    </row>
    <row r="23" spans="1:6" ht="12.75">
      <c r="A23" s="13" t="s">
        <v>83</v>
      </c>
      <c r="B23" s="19" t="s">
        <v>85</v>
      </c>
      <c r="C23" s="19" t="s">
        <v>63</v>
      </c>
      <c r="D23" s="19" t="s">
        <v>61</v>
      </c>
      <c r="E23" s="19"/>
      <c r="F23" s="33">
        <f>SUM(F24:F26)</f>
        <v>8451.1</v>
      </c>
    </row>
    <row r="24" spans="1:6" ht="38.25">
      <c r="A24" s="2" t="s">
        <v>16</v>
      </c>
      <c r="B24" s="11" t="s">
        <v>85</v>
      </c>
      <c r="C24" s="19" t="s">
        <v>63</v>
      </c>
      <c r="D24" s="19" t="s">
        <v>61</v>
      </c>
      <c r="E24" s="19" t="s">
        <v>67</v>
      </c>
      <c r="F24" s="33">
        <v>8219</v>
      </c>
    </row>
    <row r="25" spans="1:6" ht="12.75">
      <c r="A25" s="2" t="s">
        <v>111</v>
      </c>
      <c r="B25" s="11" t="s">
        <v>85</v>
      </c>
      <c r="C25" s="19" t="s">
        <v>63</v>
      </c>
      <c r="D25" s="19" t="s">
        <v>61</v>
      </c>
      <c r="E25" s="19" t="s">
        <v>112</v>
      </c>
      <c r="F25" s="33">
        <v>122.1</v>
      </c>
    </row>
    <row r="26" spans="1:6" ht="12.75">
      <c r="A26" s="26" t="s">
        <v>70</v>
      </c>
      <c r="B26" s="11" t="s">
        <v>85</v>
      </c>
      <c r="C26" s="19" t="s">
        <v>63</v>
      </c>
      <c r="D26" s="19" t="s">
        <v>61</v>
      </c>
      <c r="E26" s="19" t="s">
        <v>71</v>
      </c>
      <c r="F26" s="33">
        <v>110</v>
      </c>
    </row>
    <row r="27" spans="1:6" ht="25.5">
      <c r="A27" s="66" t="s">
        <v>107</v>
      </c>
      <c r="B27" s="15" t="s">
        <v>86</v>
      </c>
      <c r="C27" s="15" t="s">
        <v>63</v>
      </c>
      <c r="D27" s="15" t="s">
        <v>63</v>
      </c>
      <c r="E27" s="15"/>
      <c r="F27" s="36">
        <f>F28</f>
        <v>10766</v>
      </c>
    </row>
    <row r="28" spans="1:6" ht="38.25">
      <c r="A28" s="13" t="s">
        <v>88</v>
      </c>
      <c r="B28" s="19" t="s">
        <v>87</v>
      </c>
      <c r="C28" s="19" t="s">
        <v>63</v>
      </c>
      <c r="D28" s="19" t="s">
        <v>63</v>
      </c>
      <c r="E28" s="19"/>
      <c r="F28" s="33">
        <f>SUM(F29:F31)</f>
        <v>10766</v>
      </c>
    </row>
    <row r="29" spans="1:6" ht="25.5">
      <c r="A29" s="28" t="s">
        <v>73</v>
      </c>
      <c r="B29" s="19" t="s">
        <v>87</v>
      </c>
      <c r="C29" s="19" t="s">
        <v>63</v>
      </c>
      <c r="D29" s="19" t="s">
        <v>63</v>
      </c>
      <c r="E29" s="19" t="s">
        <v>68</v>
      </c>
      <c r="F29" s="33">
        <v>7687</v>
      </c>
    </row>
    <row r="30" spans="1:6" ht="38.25">
      <c r="A30" s="3" t="s">
        <v>16</v>
      </c>
      <c r="B30" s="19" t="s">
        <v>87</v>
      </c>
      <c r="C30" s="19" t="s">
        <v>63</v>
      </c>
      <c r="D30" s="19" t="s">
        <v>63</v>
      </c>
      <c r="E30" s="19" t="s">
        <v>67</v>
      </c>
      <c r="F30" s="33">
        <v>3078.5</v>
      </c>
    </row>
    <row r="31" spans="1:6" ht="12.75">
      <c r="A31" s="26" t="s">
        <v>70</v>
      </c>
      <c r="B31" s="19" t="s">
        <v>87</v>
      </c>
      <c r="C31" s="19" t="s">
        <v>63</v>
      </c>
      <c r="D31" s="19" t="s">
        <v>63</v>
      </c>
      <c r="E31" s="19" t="s">
        <v>71</v>
      </c>
      <c r="F31" s="33">
        <v>0.5</v>
      </c>
    </row>
  </sheetData>
  <sheetProtection/>
  <mergeCells count="4">
    <mergeCell ref="A2:F2"/>
    <mergeCell ref="A3:F3"/>
    <mergeCell ref="A4:F4"/>
    <mergeCell ref="A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2023-12-27T11:49:38Z</cp:lastPrinted>
  <dcterms:created xsi:type="dcterms:W3CDTF">1996-10-08T23:32:33Z</dcterms:created>
  <dcterms:modified xsi:type="dcterms:W3CDTF">2023-12-27T11:51:00Z</dcterms:modified>
  <cp:category/>
  <cp:version/>
  <cp:contentType/>
  <cp:contentStatus/>
</cp:coreProperties>
</file>