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910" windowHeight="9870" tabRatio="858" activeTab="1"/>
  </bookViews>
  <sheets>
    <sheet name="дох" sheetId="76" r:id="rId1"/>
    <sheet name="вед" sheetId="74" r:id="rId2"/>
    <sheet name="функ" sheetId="36" r:id="rId3"/>
    <sheet name="прогр" sheetId="41" r:id="rId4"/>
    <sheet name="иные" sheetId="77" r:id="rId5"/>
  </sheets>
  <calcPr calcId="124519"/>
</workbook>
</file>

<file path=xl/calcChain.xml><?xml version="1.0" encoding="utf-8"?>
<calcChain xmlns="http://schemas.openxmlformats.org/spreadsheetml/2006/main">
  <c r="S176" i="36"/>
  <c r="T223" i="41"/>
  <c r="T213"/>
  <c r="T160" i="36"/>
  <c r="T199"/>
  <c r="T200"/>
  <c r="T201"/>
  <c r="U205" i="74"/>
  <c r="U226"/>
  <c r="U227"/>
  <c r="D15" i="77"/>
  <c r="E15"/>
  <c r="F15"/>
  <c r="C15"/>
  <c r="F10"/>
  <c r="F11"/>
  <c r="F12"/>
  <c r="F13"/>
  <c r="F14"/>
  <c r="F9"/>
  <c r="S224" i="41" l="1"/>
  <c r="S183"/>
  <c r="S101"/>
  <c r="S37"/>
  <c r="S94"/>
  <c r="S62"/>
  <c r="S63"/>
  <c r="S39"/>
  <c r="S42"/>
  <c r="S198"/>
  <c r="T250" l="1"/>
  <c r="T94"/>
  <c r="T224"/>
  <c r="U12"/>
  <c r="U13"/>
  <c r="U14"/>
  <c r="U15"/>
  <c r="U16"/>
  <c r="U17"/>
  <c r="U18"/>
  <c r="U19"/>
  <c r="U20"/>
  <c r="U21"/>
  <c r="U22"/>
  <c r="U23"/>
  <c r="U24"/>
  <c r="U25"/>
  <c r="U26"/>
  <c r="U27"/>
  <c r="U28"/>
  <c r="U30"/>
  <c r="U31"/>
  <c r="U32"/>
  <c r="U33"/>
  <c r="U34"/>
  <c r="U35"/>
  <c r="U3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65"/>
  <c r="U166"/>
  <c r="U167"/>
  <c r="U168"/>
  <c r="U169"/>
  <c r="U170"/>
  <c r="U171"/>
  <c r="U174"/>
  <c r="U175"/>
  <c r="U176"/>
  <c r="U177"/>
  <c r="U178"/>
  <c r="U179"/>
  <c r="U180"/>
  <c r="U181"/>
  <c r="U182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14"/>
  <c r="U215"/>
  <c r="U216"/>
  <c r="U217"/>
  <c r="U218"/>
  <c r="U219"/>
  <c r="U220"/>
  <c r="U221"/>
  <c r="U222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T233"/>
  <c r="T234"/>
  <c r="T97"/>
  <c r="T96" s="1"/>
  <c r="T95" s="1"/>
  <c r="T99"/>
  <c r="T183"/>
  <c r="T101"/>
  <c r="T102"/>
  <c r="T103"/>
  <c r="T105"/>
  <c r="T112"/>
  <c r="T113"/>
  <c r="T114"/>
  <c r="T246"/>
  <c r="T40"/>
  <c r="T39" s="1"/>
  <c r="T38" s="1"/>
  <c r="T37" s="1"/>
  <c r="T29" s="1"/>
  <c r="T56"/>
  <c r="T57"/>
  <c r="T58"/>
  <c r="T145"/>
  <c r="T146"/>
  <c r="T147"/>
  <c r="T148"/>
  <c r="T149"/>
  <c r="T264"/>
  <c r="T277"/>
  <c r="T173"/>
  <c r="U173" s="1"/>
  <c r="T172"/>
  <c r="U172" s="1"/>
  <c r="S173"/>
  <c r="S134" i="36"/>
  <c r="S135"/>
  <c r="T136"/>
  <c r="T135" s="1"/>
  <c r="T134" s="1"/>
  <c r="S136"/>
  <c r="S218"/>
  <c r="T11" i="41" l="1"/>
  <c r="U18" i="36"/>
  <c r="U27"/>
  <c r="U36"/>
  <c r="U56"/>
  <c r="U65"/>
  <c r="U126"/>
  <c r="U193"/>
  <c r="U233"/>
  <c r="U268"/>
  <c r="U309"/>
  <c r="T295"/>
  <c r="T294" s="1"/>
  <c r="T277"/>
  <c r="T276" s="1"/>
  <c r="T275" s="1"/>
  <c r="T274" s="1"/>
  <c r="T273" s="1"/>
  <c r="T278"/>
  <c r="T266"/>
  <c r="T265" s="1"/>
  <c r="T259" s="1"/>
  <c r="T247"/>
  <c r="T246" s="1"/>
  <c r="T245" s="1"/>
  <c r="T237" s="1"/>
  <c r="T225"/>
  <c r="T222"/>
  <c r="T221" s="1"/>
  <c r="T220" s="1"/>
  <c r="T219" s="1"/>
  <c r="T213"/>
  <c r="T210"/>
  <c r="T209" s="1"/>
  <c r="T208" s="1"/>
  <c r="T207" s="1"/>
  <c r="T206" s="1"/>
  <c r="T205" s="1"/>
  <c r="T325"/>
  <c r="T324" s="1"/>
  <c r="T323" s="1"/>
  <c r="T317" s="1"/>
  <c r="T326"/>
  <c r="T217"/>
  <c r="S133"/>
  <c r="T133"/>
  <c r="T132" s="1"/>
  <c r="T119" s="1"/>
  <c r="T401"/>
  <c r="T388" s="1"/>
  <c r="T41"/>
  <c r="T32" s="1"/>
  <c r="T13" s="1"/>
  <c r="T42"/>
  <c r="T237" i="74"/>
  <c r="T12" i="36" l="1"/>
  <c r="N85" i="76"/>
  <c r="U307" i="74"/>
  <c r="U331"/>
  <c r="U330" s="1"/>
  <c r="U329" s="1"/>
  <c r="U328" s="1"/>
  <c r="U343"/>
  <c r="U342" s="1"/>
  <c r="U341" s="1"/>
  <c r="U335" s="1"/>
  <c r="U41"/>
  <c r="U40" s="1"/>
  <c r="U412"/>
  <c r="U411" s="1"/>
  <c r="U172"/>
  <c r="U159" s="1"/>
  <c r="U127" s="1"/>
  <c r="U271"/>
  <c r="U270" s="1"/>
  <c r="U269" s="1"/>
  <c r="U314"/>
  <c r="U319"/>
  <c r="U317" s="1"/>
  <c r="V19"/>
  <c r="V28"/>
  <c r="V37"/>
  <c r="V55"/>
  <c r="V263"/>
  <c r="V327"/>
  <c r="U395"/>
  <c r="P70" i="76"/>
  <c r="P102"/>
  <c r="P103"/>
  <c r="O66"/>
  <c r="N66"/>
  <c r="O71"/>
  <c r="O85"/>
  <c r="O83" s="1"/>
  <c r="O65" s="1"/>
  <c r="O104" s="1"/>
  <c r="U304" i="74"/>
  <c r="U303" s="1"/>
  <c r="U302" s="1"/>
  <c r="U301" s="1"/>
  <c r="U394" l="1"/>
  <c r="U393" s="1"/>
  <c r="U392" s="1"/>
  <c r="U391" s="1"/>
  <c r="U381" s="1"/>
  <c r="U313"/>
  <c r="U312" s="1"/>
  <c r="U311" s="1"/>
  <c r="U33"/>
  <c r="U14" s="1"/>
  <c r="U13" s="1"/>
  <c r="U300"/>
  <c r="U290"/>
  <c r="U289" s="1"/>
  <c r="U288" s="1"/>
  <c r="U287" s="1"/>
  <c r="U239"/>
  <c r="U237"/>
  <c r="S246" i="41"/>
  <c r="S248"/>
  <c r="S244"/>
  <c r="S243" s="1"/>
  <c r="S239"/>
  <c r="S237"/>
  <c r="S236" s="1"/>
  <c r="S234"/>
  <c r="S233" s="1"/>
  <c r="S228"/>
  <c r="S229"/>
  <c r="S226"/>
  <c r="S225" s="1"/>
  <c r="S213"/>
  <c r="S190"/>
  <c r="S189" s="1"/>
  <c r="S188" s="1"/>
  <c r="S187" s="1"/>
  <c r="S300" i="36"/>
  <c r="S217"/>
  <c r="S234"/>
  <c r="S266"/>
  <c r="S265" s="1"/>
  <c r="S259" s="1"/>
  <c r="S304"/>
  <c r="S303" s="1"/>
  <c r="S307"/>
  <c r="S306" s="1"/>
  <c r="S374"/>
  <c r="S225"/>
  <c r="S177"/>
  <c r="S175" s="1"/>
  <c r="S174" s="1"/>
  <c r="S173" s="1"/>
  <c r="S124"/>
  <c r="S123" s="1"/>
  <c r="S122" s="1"/>
  <c r="S63"/>
  <c r="S62" s="1"/>
  <c r="S54"/>
  <c r="S53" s="1"/>
  <c r="S41"/>
  <c r="S34"/>
  <c r="S33" s="1"/>
  <c r="S25"/>
  <c r="S24" s="1"/>
  <c r="S23" s="1"/>
  <c r="S16"/>
  <c r="S15" s="1"/>
  <c r="S14" s="1"/>
  <c r="S194"/>
  <c r="S190" s="1"/>
  <c r="S201"/>
  <c r="T397" i="74"/>
  <c r="T419"/>
  <c r="T418" s="1"/>
  <c r="T260"/>
  <c r="T273"/>
  <c r="T280"/>
  <c r="T279" s="1"/>
  <c r="T278" s="1"/>
  <c r="T296"/>
  <c r="T226"/>
  <c r="T422"/>
  <c r="T209"/>
  <c r="T208" s="1"/>
  <c r="T207" s="1"/>
  <c r="T206" s="1"/>
  <c r="T271"/>
  <c r="T319"/>
  <c r="T257"/>
  <c r="T53"/>
  <c r="T52" s="1"/>
  <c r="T51" s="1"/>
  <c r="T26"/>
  <c r="T25" s="1"/>
  <c r="T17"/>
  <c r="T16" s="1"/>
  <c r="T15" s="1"/>
  <c r="T35"/>
  <c r="T40"/>
  <c r="T131"/>
  <c r="T130" s="1"/>
  <c r="T129" s="1"/>
  <c r="T128" s="1"/>
  <c r="T127" s="1"/>
  <c r="T179"/>
  <c r="T178" s="1"/>
  <c r="T177" s="1"/>
  <c r="T421"/>
  <c r="T342"/>
  <c r="T341" s="1"/>
  <c r="T335" s="1"/>
  <c r="N24" i="76"/>
  <c r="N23" s="1"/>
  <c r="N30"/>
  <c r="N34"/>
  <c r="N33" s="1"/>
  <c r="N26"/>
  <c r="U224" i="41" l="1"/>
  <c r="U246"/>
  <c r="U299" i="74"/>
  <c r="S52" i="36"/>
  <c r="U234" i="74"/>
  <c r="U233" s="1"/>
  <c r="U232" s="1"/>
  <c r="U231" s="1"/>
  <c r="U12" s="1"/>
  <c r="U298"/>
  <c r="S364" i="36"/>
  <c r="S200"/>
  <c r="T256" i="74"/>
  <c r="S302" i="36"/>
  <c r="T34" i="74"/>
  <c r="T33" s="1"/>
  <c r="T14" s="1"/>
  <c r="T270"/>
  <c r="T269" s="1"/>
  <c r="T295"/>
  <c r="T225"/>
  <c r="T317"/>
  <c r="S32" i="36"/>
  <c r="S13" s="1"/>
  <c r="T417" i="74"/>
  <c r="N22" i="76"/>
  <c r="N12" s="1"/>
  <c r="S251" i="41"/>
  <c r="S250" s="1"/>
  <c r="S132"/>
  <c r="S131" s="1"/>
  <c r="S130" s="1"/>
  <c r="S40"/>
  <c r="S38" s="1"/>
  <c r="S29" s="1"/>
  <c r="S103"/>
  <c r="S102" s="1"/>
  <c r="S97"/>
  <c r="S96" s="1"/>
  <c r="S95" s="1"/>
  <c r="S200"/>
  <c r="S172"/>
  <c r="S120" i="36"/>
  <c r="S203"/>
  <c r="S199" s="1"/>
  <c r="S132"/>
  <c r="S185"/>
  <c r="S160" s="1"/>
  <c r="S210"/>
  <c r="S209" s="1"/>
  <c r="S208" s="1"/>
  <c r="S207" s="1"/>
  <c r="S206" s="1"/>
  <c r="S222"/>
  <c r="S221" s="1"/>
  <c r="S220" s="1"/>
  <c r="S219" s="1"/>
  <c r="S348"/>
  <c r="S347" s="1"/>
  <c r="S346" s="1"/>
  <c r="S345" s="1"/>
  <c r="S344" s="1"/>
  <c r="S317" s="1"/>
  <c r="S276"/>
  <c r="S275" s="1"/>
  <c r="S274" s="1"/>
  <c r="S273" s="1"/>
  <c r="S278"/>
  <c r="S277" s="1"/>
  <c r="T94" i="74"/>
  <c r="T93" s="1"/>
  <c r="T13" s="1"/>
  <c r="N95" i="76"/>
  <c r="R44" i="36"/>
  <c r="U44" s="1"/>
  <c r="T395" i="74"/>
  <c r="T322"/>
  <c r="T246"/>
  <c r="T194"/>
  <c r="T193" s="1"/>
  <c r="T192" s="1"/>
  <c r="T239"/>
  <c r="Q429"/>
  <c r="Q426"/>
  <c r="Q408"/>
  <c r="Q407"/>
  <c r="S426"/>
  <c r="V426" s="1"/>
  <c r="S408"/>
  <c r="V408" s="1"/>
  <c r="S407"/>
  <c r="V407" s="1"/>
  <c r="T304"/>
  <c r="T303" s="1"/>
  <c r="T302" s="1"/>
  <c r="T301" s="1"/>
  <c r="T300" s="1"/>
  <c r="T314"/>
  <c r="R375"/>
  <c r="R370" s="1"/>
  <c r="R369" s="1"/>
  <c r="R368" s="1"/>
  <c r="R367" s="1"/>
  <c r="R365"/>
  <c r="R364" s="1"/>
  <c r="R363" s="1"/>
  <c r="R362" s="1"/>
  <c r="R322"/>
  <c r="R312" s="1"/>
  <c r="R311" s="1"/>
  <c r="R299" s="1"/>
  <c r="R298" s="1"/>
  <c r="R184"/>
  <c r="R179" s="1"/>
  <c r="R178" s="1"/>
  <c r="R177" s="1"/>
  <c r="R176" s="1"/>
  <c r="R175" s="1"/>
  <c r="R172"/>
  <c r="R159" s="1"/>
  <c r="R127" s="1"/>
  <c r="R119"/>
  <c r="R114" s="1"/>
  <c r="R113" s="1"/>
  <c r="R111"/>
  <c r="R110" s="1"/>
  <c r="R109" s="1"/>
  <c r="R101"/>
  <c r="R96" s="1"/>
  <c r="R93" s="1"/>
  <c r="R76"/>
  <c r="R40"/>
  <c r="R34" s="1"/>
  <c r="R33" s="1"/>
  <c r="R14" s="1"/>
  <c r="N71" i="76"/>
  <c r="N83"/>
  <c r="N65" s="1"/>
  <c r="I101"/>
  <c r="K101" s="1"/>
  <c r="M101" s="1"/>
  <c r="P101" s="1"/>
  <c r="Q371" i="36"/>
  <c r="Q366" s="1"/>
  <c r="Q365" s="1"/>
  <c r="Q364" s="1"/>
  <c r="Q363" s="1"/>
  <c r="Q257"/>
  <c r="Q256" s="1"/>
  <c r="Q255" s="1"/>
  <c r="Q254" s="1"/>
  <c r="Q156" i="41"/>
  <c r="Q155" s="1"/>
  <c r="Q154" s="1"/>
  <c r="Q153" s="1"/>
  <c r="Q152" s="1"/>
  <c r="Q277"/>
  <c r="Q264" s="1"/>
  <c r="Q250" s="1"/>
  <c r="Q234"/>
  <c r="Q233" s="1"/>
  <c r="Q224" s="1"/>
  <c r="Q244"/>
  <c r="Q243" s="1"/>
  <c r="P279"/>
  <c r="R279" s="1"/>
  <c r="Q105"/>
  <c r="Q102" s="1"/>
  <c r="Q101" s="1"/>
  <c r="Q94" s="1"/>
  <c r="Q73"/>
  <c r="Q72" s="1"/>
  <c r="Q71" s="1"/>
  <c r="Q14"/>
  <c r="Q13" s="1"/>
  <c r="Q12" s="1"/>
  <c r="P20"/>
  <c r="R20" s="1"/>
  <c r="P192"/>
  <c r="R192" s="1"/>
  <c r="P195"/>
  <c r="R195" s="1"/>
  <c r="P196"/>
  <c r="R196" s="1"/>
  <c r="Q225" i="36"/>
  <c r="Q221" s="1"/>
  <c r="Q220" s="1"/>
  <c r="Q219" s="1"/>
  <c r="Q129"/>
  <c r="Q124" s="1"/>
  <c r="Q123" s="1"/>
  <c r="Q122" s="1"/>
  <c r="Q401"/>
  <c r="Q388" s="1"/>
  <c r="Q155"/>
  <c r="Q154" s="1"/>
  <c r="Q153" s="1"/>
  <c r="Q141" s="1"/>
  <c r="Q119" s="1"/>
  <c r="Q105"/>
  <c r="Q104" s="1"/>
  <c r="Q103" s="1"/>
  <c r="Q102" s="1"/>
  <c r="Q94" s="1"/>
  <c r="Q41"/>
  <c r="Q33" s="1"/>
  <c r="Q32" s="1"/>
  <c r="Q13" s="1"/>
  <c r="Q42"/>
  <c r="Q355"/>
  <c r="Q351" s="1"/>
  <c r="Q350" s="1"/>
  <c r="Q317" s="1"/>
  <c r="P162"/>
  <c r="R162" s="1"/>
  <c r="U162" s="1"/>
  <c r="P163"/>
  <c r="R163" s="1"/>
  <c r="U163" s="1"/>
  <c r="P164"/>
  <c r="R164" s="1"/>
  <c r="U164" s="1"/>
  <c r="P180"/>
  <c r="R180" s="1"/>
  <c r="U180" s="1"/>
  <c r="P191"/>
  <c r="R191" s="1"/>
  <c r="U191" s="1"/>
  <c r="P192"/>
  <c r="R192" s="1"/>
  <c r="U192" s="1"/>
  <c r="P356"/>
  <c r="R356" s="1"/>
  <c r="U356" s="1"/>
  <c r="T234" i="74" l="1"/>
  <c r="T233" s="1"/>
  <c r="T232" s="1"/>
  <c r="T231" s="1"/>
  <c r="S119" i="36"/>
  <c r="S363"/>
  <c r="S223" i="41"/>
  <c r="S11" s="1"/>
  <c r="T205" i="74"/>
  <c r="T294"/>
  <c r="S205" i="36"/>
  <c r="T313" i="74"/>
  <c r="T394"/>
  <c r="T393" s="1"/>
  <c r="T392" s="1"/>
  <c r="T391" s="1"/>
  <c r="T381" s="1"/>
  <c r="T176"/>
  <c r="T175" s="1"/>
  <c r="Q223" i="41"/>
  <c r="Q11" s="1"/>
  <c r="N104" i="76"/>
  <c r="Q205" i="36"/>
  <c r="Q12" s="1"/>
  <c r="R361" i="74"/>
  <c r="R108"/>
  <c r="R13" s="1"/>
  <c r="R12" s="1"/>
  <c r="S12" i="36" l="1"/>
  <c r="T312" i="74"/>
  <c r="Q212"/>
  <c r="S212" s="1"/>
  <c r="V212" s="1"/>
  <c r="Q258"/>
  <c r="S258" s="1"/>
  <c r="V258" s="1"/>
  <c r="Q259"/>
  <c r="S259" s="1"/>
  <c r="V259" s="1"/>
  <c r="L95" i="76"/>
  <c r="L65" s="1"/>
  <c r="L104" s="1"/>
  <c r="I103"/>
  <c r="K103" s="1"/>
  <c r="E100"/>
  <c r="G100" s="1"/>
  <c r="I100" s="1"/>
  <c r="K100" s="1"/>
  <c r="M100" s="1"/>
  <c r="P100" s="1"/>
  <c r="E99"/>
  <c r="G99" s="1"/>
  <c r="I99" s="1"/>
  <c r="K99" s="1"/>
  <c r="M99" s="1"/>
  <c r="P99" s="1"/>
  <c r="I98"/>
  <c r="K98" s="1"/>
  <c r="M98" s="1"/>
  <c r="P98" s="1"/>
  <c r="E97"/>
  <c r="G97" s="1"/>
  <c r="I97" s="1"/>
  <c r="K97" s="1"/>
  <c r="M97" s="1"/>
  <c r="P97" s="1"/>
  <c r="E96"/>
  <c r="G96" s="1"/>
  <c r="I96" s="1"/>
  <c r="K96" s="1"/>
  <c r="M96" s="1"/>
  <c r="P96" s="1"/>
  <c r="J95"/>
  <c r="H95"/>
  <c r="D95"/>
  <c r="C95"/>
  <c r="E94"/>
  <c r="G94" s="1"/>
  <c r="I94" s="1"/>
  <c r="K94" s="1"/>
  <c r="M94" s="1"/>
  <c r="P94" s="1"/>
  <c r="E93"/>
  <c r="G93" s="1"/>
  <c r="I93" s="1"/>
  <c r="K93" s="1"/>
  <c r="M93" s="1"/>
  <c r="P93" s="1"/>
  <c r="E92"/>
  <c r="G92" s="1"/>
  <c r="I92" s="1"/>
  <c r="K92" s="1"/>
  <c r="M92" s="1"/>
  <c r="P92" s="1"/>
  <c r="E91"/>
  <c r="G91" s="1"/>
  <c r="I91" s="1"/>
  <c r="K91" s="1"/>
  <c r="M91" s="1"/>
  <c r="P91" s="1"/>
  <c r="E90"/>
  <c r="G90" s="1"/>
  <c r="I90" s="1"/>
  <c r="K90" s="1"/>
  <c r="M90" s="1"/>
  <c r="P90" s="1"/>
  <c r="E89"/>
  <c r="G89" s="1"/>
  <c r="I89" s="1"/>
  <c r="K89" s="1"/>
  <c r="M89" s="1"/>
  <c r="P89" s="1"/>
  <c r="E88"/>
  <c r="G88" s="1"/>
  <c r="I88" s="1"/>
  <c r="K88" s="1"/>
  <c r="M88" s="1"/>
  <c r="P88" s="1"/>
  <c r="E87"/>
  <c r="G87" s="1"/>
  <c r="I87" s="1"/>
  <c r="K87" s="1"/>
  <c r="M87" s="1"/>
  <c r="P87" s="1"/>
  <c r="E86"/>
  <c r="G86" s="1"/>
  <c r="I86" s="1"/>
  <c r="K86" s="1"/>
  <c r="M86" s="1"/>
  <c r="P86" s="1"/>
  <c r="D85"/>
  <c r="C85"/>
  <c r="E84"/>
  <c r="G84" s="1"/>
  <c r="I84" s="1"/>
  <c r="K84" s="1"/>
  <c r="M84" s="1"/>
  <c r="P84" s="1"/>
  <c r="J83"/>
  <c r="D83"/>
  <c r="C83"/>
  <c r="E83" s="1"/>
  <c r="G83" s="1"/>
  <c r="I83" s="1"/>
  <c r="K83" s="1"/>
  <c r="M83" s="1"/>
  <c r="P83" s="1"/>
  <c r="E82"/>
  <c r="G82" s="1"/>
  <c r="I82" s="1"/>
  <c r="E81"/>
  <c r="G81" s="1"/>
  <c r="I81" s="1"/>
  <c r="K81" s="1"/>
  <c r="M81" s="1"/>
  <c r="P81" s="1"/>
  <c r="E80"/>
  <c r="G80" s="1"/>
  <c r="I80" s="1"/>
  <c r="K80" s="1"/>
  <c r="M80" s="1"/>
  <c r="P80" s="1"/>
  <c r="I79"/>
  <c r="K79" s="1"/>
  <c r="M79" s="1"/>
  <c r="P79" s="1"/>
  <c r="E78"/>
  <c r="G78" s="1"/>
  <c r="I78" s="1"/>
  <c r="K78" s="1"/>
  <c r="M78" s="1"/>
  <c r="P78" s="1"/>
  <c r="E77"/>
  <c r="G77" s="1"/>
  <c r="I77" s="1"/>
  <c r="J76"/>
  <c r="J71" s="1"/>
  <c r="E76"/>
  <c r="G76" s="1"/>
  <c r="I76" s="1"/>
  <c r="K76" s="1"/>
  <c r="M76" s="1"/>
  <c r="P76" s="1"/>
  <c r="E75"/>
  <c r="G75" s="1"/>
  <c r="I75" s="1"/>
  <c r="K75" s="1"/>
  <c r="M75" s="1"/>
  <c r="P75" s="1"/>
  <c r="E74"/>
  <c r="G74" s="1"/>
  <c r="I74" s="1"/>
  <c r="K74" s="1"/>
  <c r="M74" s="1"/>
  <c r="P74" s="1"/>
  <c r="E73"/>
  <c r="G73" s="1"/>
  <c r="I73" s="1"/>
  <c r="K73" s="1"/>
  <c r="M73" s="1"/>
  <c r="P73" s="1"/>
  <c r="E72"/>
  <c r="G72" s="1"/>
  <c r="I72" s="1"/>
  <c r="K72" s="1"/>
  <c r="M72" s="1"/>
  <c r="P72" s="1"/>
  <c r="H71"/>
  <c r="F71"/>
  <c r="D71"/>
  <c r="C71"/>
  <c r="E71" s="1"/>
  <c r="G71" s="1"/>
  <c r="I71" s="1"/>
  <c r="J69"/>
  <c r="K69" s="1"/>
  <c r="M69" s="1"/>
  <c r="P69" s="1"/>
  <c r="E68"/>
  <c r="G68" s="1"/>
  <c r="I68" s="1"/>
  <c r="K68" s="1"/>
  <c r="M68" s="1"/>
  <c r="P68" s="1"/>
  <c r="E67"/>
  <c r="G67" s="1"/>
  <c r="I67" s="1"/>
  <c r="K67" s="1"/>
  <c r="M67" s="1"/>
  <c r="P67" s="1"/>
  <c r="J66"/>
  <c r="D66"/>
  <c r="C66"/>
  <c r="E66" s="1"/>
  <c r="G66" s="1"/>
  <c r="I66" s="1"/>
  <c r="H65"/>
  <c r="H104" s="1"/>
  <c r="F65"/>
  <c r="F104" s="1"/>
  <c r="E64"/>
  <c r="G64" s="1"/>
  <c r="I64" s="1"/>
  <c r="K64" s="1"/>
  <c r="M64" s="1"/>
  <c r="P64" s="1"/>
  <c r="E63"/>
  <c r="G63" s="1"/>
  <c r="I63" s="1"/>
  <c r="K63" s="1"/>
  <c r="M63" s="1"/>
  <c r="P63" s="1"/>
  <c r="E62"/>
  <c r="G62" s="1"/>
  <c r="I62" s="1"/>
  <c r="K62" s="1"/>
  <c r="M62" s="1"/>
  <c r="P62" s="1"/>
  <c r="E61"/>
  <c r="G61" s="1"/>
  <c r="I61" s="1"/>
  <c r="K61" s="1"/>
  <c r="M61" s="1"/>
  <c r="P61" s="1"/>
  <c r="E60"/>
  <c r="G60" s="1"/>
  <c r="I60" s="1"/>
  <c r="K60" s="1"/>
  <c r="M60" s="1"/>
  <c r="P60" s="1"/>
  <c r="C59"/>
  <c r="E59" s="1"/>
  <c r="G59" s="1"/>
  <c r="I59" s="1"/>
  <c r="K59" s="1"/>
  <c r="M59" s="1"/>
  <c r="P59" s="1"/>
  <c r="E58"/>
  <c r="G58" s="1"/>
  <c r="I58" s="1"/>
  <c r="K58" s="1"/>
  <c r="M58" s="1"/>
  <c r="P58" s="1"/>
  <c r="E57"/>
  <c r="G57" s="1"/>
  <c r="I57" s="1"/>
  <c r="K57" s="1"/>
  <c r="M57" s="1"/>
  <c r="P57" s="1"/>
  <c r="E56"/>
  <c r="G56" s="1"/>
  <c r="I56" s="1"/>
  <c r="K56" s="1"/>
  <c r="M56" s="1"/>
  <c r="P56" s="1"/>
  <c r="E55"/>
  <c r="G55" s="1"/>
  <c r="I55" s="1"/>
  <c r="K55" s="1"/>
  <c r="M55" s="1"/>
  <c r="P55" s="1"/>
  <c r="E54"/>
  <c r="G54" s="1"/>
  <c r="I54" s="1"/>
  <c r="K54" s="1"/>
  <c r="M54" s="1"/>
  <c r="P54" s="1"/>
  <c r="C53"/>
  <c r="E53" s="1"/>
  <c r="G53" s="1"/>
  <c r="I53" s="1"/>
  <c r="K53" s="1"/>
  <c r="M53" s="1"/>
  <c r="P53" s="1"/>
  <c r="E52"/>
  <c r="G52" s="1"/>
  <c r="I52" s="1"/>
  <c r="K52" s="1"/>
  <c r="M52" s="1"/>
  <c r="P52" s="1"/>
  <c r="C51"/>
  <c r="E51" s="1"/>
  <c r="G51" s="1"/>
  <c r="I51" s="1"/>
  <c r="K51" s="1"/>
  <c r="M51" s="1"/>
  <c r="P51" s="1"/>
  <c r="E50"/>
  <c r="G50" s="1"/>
  <c r="I50" s="1"/>
  <c r="K50" s="1"/>
  <c r="M50" s="1"/>
  <c r="P50" s="1"/>
  <c r="E49"/>
  <c r="G49" s="1"/>
  <c r="I49" s="1"/>
  <c r="K49" s="1"/>
  <c r="M49" s="1"/>
  <c r="P49" s="1"/>
  <c r="E48"/>
  <c r="G48" s="1"/>
  <c r="I48" s="1"/>
  <c r="K48" s="1"/>
  <c r="M48" s="1"/>
  <c r="P48" s="1"/>
  <c r="E47"/>
  <c r="G47" s="1"/>
  <c r="I47" s="1"/>
  <c r="K47" s="1"/>
  <c r="M47" s="1"/>
  <c r="P47" s="1"/>
  <c r="C46"/>
  <c r="E46" s="1"/>
  <c r="G46" s="1"/>
  <c r="I46" s="1"/>
  <c r="K46" s="1"/>
  <c r="M46" s="1"/>
  <c r="P46" s="1"/>
  <c r="E44"/>
  <c r="G44" s="1"/>
  <c r="I44" s="1"/>
  <c r="K44" s="1"/>
  <c r="M44" s="1"/>
  <c r="P44" s="1"/>
  <c r="E43"/>
  <c r="G43" s="1"/>
  <c r="I43" s="1"/>
  <c r="K43" s="1"/>
  <c r="M43" s="1"/>
  <c r="P43" s="1"/>
  <c r="E42"/>
  <c r="G42" s="1"/>
  <c r="I42" s="1"/>
  <c r="K42" s="1"/>
  <c r="M42" s="1"/>
  <c r="P42" s="1"/>
  <c r="E41"/>
  <c r="G41" s="1"/>
  <c r="I41" s="1"/>
  <c r="K41" s="1"/>
  <c r="M41" s="1"/>
  <c r="P41" s="1"/>
  <c r="E40"/>
  <c r="G40" s="1"/>
  <c r="I40" s="1"/>
  <c r="K40" s="1"/>
  <c r="M40" s="1"/>
  <c r="P40" s="1"/>
  <c r="C39"/>
  <c r="E39" s="1"/>
  <c r="G39" s="1"/>
  <c r="I39" s="1"/>
  <c r="K39" s="1"/>
  <c r="M39" s="1"/>
  <c r="P39" s="1"/>
  <c r="E38"/>
  <c r="G38" s="1"/>
  <c r="I38" s="1"/>
  <c r="K38" s="1"/>
  <c r="M38" s="1"/>
  <c r="P38" s="1"/>
  <c r="E37"/>
  <c r="G37" s="1"/>
  <c r="I37" s="1"/>
  <c r="K37" s="1"/>
  <c r="M37" s="1"/>
  <c r="P37" s="1"/>
  <c r="C36"/>
  <c r="E36" s="1"/>
  <c r="G36" s="1"/>
  <c r="I36" s="1"/>
  <c r="K36" s="1"/>
  <c r="M36" s="1"/>
  <c r="P36" s="1"/>
  <c r="E35"/>
  <c r="G35" s="1"/>
  <c r="I35" s="1"/>
  <c r="K35" s="1"/>
  <c r="M35" s="1"/>
  <c r="P35" s="1"/>
  <c r="C34"/>
  <c r="E34" s="1"/>
  <c r="G34" s="1"/>
  <c r="I34" s="1"/>
  <c r="K34" s="1"/>
  <c r="M34" s="1"/>
  <c r="P34" s="1"/>
  <c r="E32"/>
  <c r="G32" s="1"/>
  <c r="I32" s="1"/>
  <c r="K32" s="1"/>
  <c r="M32" s="1"/>
  <c r="P32" s="1"/>
  <c r="E31"/>
  <c r="G31" s="1"/>
  <c r="I31" s="1"/>
  <c r="K31" s="1"/>
  <c r="M31" s="1"/>
  <c r="P31" s="1"/>
  <c r="C30"/>
  <c r="E30" s="1"/>
  <c r="G30" s="1"/>
  <c r="I30" s="1"/>
  <c r="K30" s="1"/>
  <c r="M30" s="1"/>
  <c r="P30" s="1"/>
  <c r="E29"/>
  <c r="G29" s="1"/>
  <c r="I29" s="1"/>
  <c r="K29" s="1"/>
  <c r="M29" s="1"/>
  <c r="P29" s="1"/>
  <c r="C28"/>
  <c r="E28" s="1"/>
  <c r="G28" s="1"/>
  <c r="I28" s="1"/>
  <c r="K28" s="1"/>
  <c r="M28" s="1"/>
  <c r="P28" s="1"/>
  <c r="E27"/>
  <c r="G27" s="1"/>
  <c r="I27" s="1"/>
  <c r="K27" s="1"/>
  <c r="M27" s="1"/>
  <c r="P27" s="1"/>
  <c r="C26"/>
  <c r="E26" s="1"/>
  <c r="G26" s="1"/>
  <c r="I26" s="1"/>
  <c r="K26" s="1"/>
  <c r="M26" s="1"/>
  <c r="P26" s="1"/>
  <c r="E25"/>
  <c r="G25" s="1"/>
  <c r="I25" s="1"/>
  <c r="K25" s="1"/>
  <c r="M25" s="1"/>
  <c r="P25" s="1"/>
  <c r="C24"/>
  <c r="E24" s="1"/>
  <c r="G24" s="1"/>
  <c r="I24" s="1"/>
  <c r="K24" s="1"/>
  <c r="M24" s="1"/>
  <c r="P24" s="1"/>
  <c r="E21"/>
  <c r="G21" s="1"/>
  <c r="I21" s="1"/>
  <c r="K21" s="1"/>
  <c r="M21" s="1"/>
  <c r="P21" s="1"/>
  <c r="E20"/>
  <c r="G20" s="1"/>
  <c r="I20" s="1"/>
  <c r="K20" s="1"/>
  <c r="M20" s="1"/>
  <c r="P20" s="1"/>
  <c r="E19"/>
  <c r="G19" s="1"/>
  <c r="I19" s="1"/>
  <c r="K19" s="1"/>
  <c r="M19" s="1"/>
  <c r="P19" s="1"/>
  <c r="E18"/>
  <c r="G18" s="1"/>
  <c r="I18" s="1"/>
  <c r="K18" s="1"/>
  <c r="M18" s="1"/>
  <c r="P18" s="1"/>
  <c r="C17"/>
  <c r="E17" s="1"/>
  <c r="G17" s="1"/>
  <c r="I17" s="1"/>
  <c r="K17" s="1"/>
  <c r="M17" s="1"/>
  <c r="P17" s="1"/>
  <c r="E16"/>
  <c r="G16" s="1"/>
  <c r="I16" s="1"/>
  <c r="K16" s="1"/>
  <c r="M16" s="1"/>
  <c r="P16" s="1"/>
  <c r="E15"/>
  <c r="G15" s="1"/>
  <c r="I15" s="1"/>
  <c r="K15" s="1"/>
  <c r="M15" s="1"/>
  <c r="P15" s="1"/>
  <c r="C14"/>
  <c r="E14" s="1"/>
  <c r="G14" s="1"/>
  <c r="I14" s="1"/>
  <c r="K14" s="1"/>
  <c r="M14" s="1"/>
  <c r="P14" s="1"/>
  <c r="K66" l="1"/>
  <c r="M66" s="1"/>
  <c r="P66" s="1"/>
  <c r="D65"/>
  <c r="D104" s="1"/>
  <c r="E95"/>
  <c r="G95" s="1"/>
  <c r="I95" s="1"/>
  <c r="K95" s="1"/>
  <c r="M95" s="1"/>
  <c r="P95" s="1"/>
  <c r="C65"/>
  <c r="E65" s="1"/>
  <c r="G65" s="1"/>
  <c r="I65" s="1"/>
  <c r="T311" i="74"/>
  <c r="K77" i="76"/>
  <c r="M77" s="1"/>
  <c r="P77" s="1"/>
  <c r="K82"/>
  <c r="M82" s="1"/>
  <c r="P82" s="1"/>
  <c r="K71"/>
  <c r="M71" s="1"/>
  <c r="P71" s="1"/>
  <c r="C33"/>
  <c r="E33" s="1"/>
  <c r="G33" s="1"/>
  <c r="I33" s="1"/>
  <c r="K33" s="1"/>
  <c r="M33" s="1"/>
  <c r="P33" s="1"/>
  <c r="C45"/>
  <c r="E45" s="1"/>
  <c r="G45" s="1"/>
  <c r="I45" s="1"/>
  <c r="K45" s="1"/>
  <c r="M45" s="1"/>
  <c r="P45" s="1"/>
  <c r="J65"/>
  <c r="J104" s="1"/>
  <c r="E85"/>
  <c r="G85" s="1"/>
  <c r="I85" s="1"/>
  <c r="K85" s="1"/>
  <c r="M85" s="1"/>
  <c r="P85" s="1"/>
  <c r="C13"/>
  <c r="C23"/>
  <c r="T299" i="74" l="1"/>
  <c r="K65" i="76"/>
  <c r="M65" s="1"/>
  <c r="P65" s="1"/>
  <c r="E13"/>
  <c r="G13" s="1"/>
  <c r="I13" s="1"/>
  <c r="K13" s="1"/>
  <c r="M13" s="1"/>
  <c r="P13" s="1"/>
  <c r="E23"/>
  <c r="G23" s="1"/>
  <c r="I23" s="1"/>
  <c r="K23" s="1"/>
  <c r="M23" s="1"/>
  <c r="P23" s="1"/>
  <c r="C22"/>
  <c r="E22" s="1"/>
  <c r="G22" s="1"/>
  <c r="I22" s="1"/>
  <c r="K22" s="1"/>
  <c r="M22" s="1"/>
  <c r="P22" s="1"/>
  <c r="T298" i="74" l="1"/>
  <c r="C12" i="76"/>
  <c r="T12" i="74" l="1"/>
  <c r="E12" i="76"/>
  <c r="G12" s="1"/>
  <c r="I12" s="1"/>
  <c r="K12" s="1"/>
  <c r="M12" s="1"/>
  <c r="P12" s="1"/>
  <c r="C104"/>
  <c r="E104" s="1"/>
  <c r="G104" s="1"/>
  <c r="I104" s="1"/>
  <c r="K104" l="1"/>
  <c r="M104" s="1"/>
  <c r="P104" s="1"/>
  <c r="O202" i="41" l="1"/>
  <c r="O211"/>
  <c r="O210" s="1"/>
  <c r="O209" s="1"/>
  <c r="O374" i="36"/>
  <c r="O364" s="1"/>
  <c r="O363" s="1"/>
  <c r="O234"/>
  <c r="O194"/>
  <c r="O190" s="1"/>
  <c r="O167"/>
  <c r="O166" s="1"/>
  <c r="O165" s="1"/>
  <c r="O161" s="1"/>
  <c r="P260" i="74"/>
  <c r="P257" s="1"/>
  <c r="P256" s="1"/>
  <c r="P296"/>
  <c r="P295" s="1"/>
  <c r="P294" s="1"/>
  <c r="P273"/>
  <c r="P270" s="1"/>
  <c r="P269" s="1"/>
  <c r="P254"/>
  <c r="P253" s="1"/>
  <c r="P252" s="1"/>
  <c r="P247" s="1"/>
  <c r="P246" l="1"/>
  <c r="P231" s="1"/>
  <c r="K190" i="41" l="1"/>
  <c r="K189" s="1"/>
  <c r="K188" s="1"/>
  <c r="K187" s="1"/>
  <c r="O190"/>
  <c r="O189" s="1"/>
  <c r="O188" s="1"/>
  <c r="O187" s="1"/>
  <c r="O183" s="1"/>
  <c r="O105"/>
  <c r="O102" s="1"/>
  <c r="O101" s="1"/>
  <c r="O94" s="1"/>
  <c r="O19"/>
  <c r="O13" s="1"/>
  <c r="O12" s="1"/>
  <c r="O24"/>
  <c r="N52"/>
  <c r="N53"/>
  <c r="N184"/>
  <c r="P184" s="1"/>
  <c r="R184" s="1"/>
  <c r="N205"/>
  <c r="P205" s="1"/>
  <c r="R205" s="1"/>
  <c r="O355" i="36"/>
  <c r="O361"/>
  <c r="O225"/>
  <c r="O221" s="1"/>
  <c r="O220" s="1"/>
  <c r="O177"/>
  <c r="O176" s="1"/>
  <c r="O175" s="1"/>
  <c r="O174" s="1"/>
  <c r="O173" s="1"/>
  <c r="O185"/>
  <c r="N20"/>
  <c r="P20" s="1"/>
  <c r="R20" s="1"/>
  <c r="U20" s="1"/>
  <c r="N38"/>
  <c r="P38" s="1"/>
  <c r="R38" s="1"/>
  <c r="U38" s="1"/>
  <c r="N45"/>
  <c r="P45" s="1"/>
  <c r="R45" s="1"/>
  <c r="U45" s="1"/>
  <c r="N58"/>
  <c r="P58" s="1"/>
  <c r="R58" s="1"/>
  <c r="U58" s="1"/>
  <c r="N128"/>
  <c r="P128" s="1"/>
  <c r="R128" s="1"/>
  <c r="U128" s="1"/>
  <c r="N140"/>
  <c r="P140" s="1"/>
  <c r="R140" s="1"/>
  <c r="U140" s="1"/>
  <c r="N236"/>
  <c r="P236" s="1"/>
  <c r="R236" s="1"/>
  <c r="U236" s="1"/>
  <c r="N270"/>
  <c r="P270" s="1"/>
  <c r="R270" s="1"/>
  <c r="U270" s="1"/>
  <c r="N283"/>
  <c r="P283" s="1"/>
  <c r="R283" s="1"/>
  <c r="U283" s="1"/>
  <c r="N284"/>
  <c r="P284" s="1"/>
  <c r="R284" s="1"/>
  <c r="U284" s="1"/>
  <c r="N292"/>
  <c r="P292" s="1"/>
  <c r="R292" s="1"/>
  <c r="U292" s="1"/>
  <c r="N293"/>
  <c r="P293" s="1"/>
  <c r="R293" s="1"/>
  <c r="U293" s="1"/>
  <c r="N311"/>
  <c r="P311" s="1"/>
  <c r="R311" s="1"/>
  <c r="U311" s="1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P319" i="74"/>
  <c r="P312" s="1"/>
  <c r="P311" s="1"/>
  <c r="P299" s="1"/>
  <c r="P298" s="1"/>
  <c r="P209"/>
  <c r="P208" s="1"/>
  <c r="P207" s="1"/>
  <c r="P206" s="1"/>
  <c r="P205" s="1"/>
  <c r="P119"/>
  <c r="P114" s="1"/>
  <c r="P113" s="1"/>
  <c r="P108" s="1"/>
  <c r="P13" s="1"/>
  <c r="O21"/>
  <c r="Q21" s="1"/>
  <c r="S21" s="1"/>
  <c r="V21" s="1"/>
  <c r="O39"/>
  <c r="Q39" s="1"/>
  <c r="S39" s="1"/>
  <c r="V39" s="1"/>
  <c r="O44"/>
  <c r="Q44" s="1"/>
  <c r="S44" s="1"/>
  <c r="V44" s="1"/>
  <c r="O134"/>
  <c r="Q134" s="1"/>
  <c r="S134" s="1"/>
  <c r="V134" s="1"/>
  <c r="O183"/>
  <c r="Q183" s="1"/>
  <c r="S183" s="1"/>
  <c r="V183" s="1"/>
  <c r="O215"/>
  <c r="Q215" s="1"/>
  <c r="S215" s="1"/>
  <c r="V215" s="1"/>
  <c r="O216"/>
  <c r="Q216" s="1"/>
  <c r="S216" s="1"/>
  <c r="V216" s="1"/>
  <c r="O241"/>
  <c r="Q241" s="1"/>
  <c r="S241" s="1"/>
  <c r="V241" s="1"/>
  <c r="O275"/>
  <c r="Q275" s="1"/>
  <c r="S275" s="1"/>
  <c r="V275" s="1"/>
  <c r="O346"/>
  <c r="Q346" s="1"/>
  <c r="S346" s="1"/>
  <c r="V346" s="1"/>
  <c r="O407"/>
  <c r="O408"/>
  <c r="O426"/>
  <c r="M246" i="41"/>
  <c r="M244"/>
  <c r="M243" s="1"/>
  <c r="M226"/>
  <c r="M225" s="1"/>
  <c r="M237"/>
  <c r="M236" s="1"/>
  <c r="M234"/>
  <c r="M233" s="1"/>
  <c r="M183"/>
  <c r="M202"/>
  <c r="M128"/>
  <c r="M127" s="1"/>
  <c r="M126" s="1"/>
  <c r="M102"/>
  <c r="M101" s="1"/>
  <c r="M37"/>
  <c r="M300" i="36"/>
  <c r="N207" i="74"/>
  <c r="N206" s="1"/>
  <c r="N205" s="1"/>
  <c r="N68"/>
  <c r="N67" s="1"/>
  <c r="N66" s="1"/>
  <c r="N65" s="1"/>
  <c r="M175" i="36"/>
  <c r="M174" s="1"/>
  <c r="M173" s="1"/>
  <c r="M78"/>
  <c r="M77" s="1"/>
  <c r="M76" s="1"/>
  <c r="M75" s="1"/>
  <c r="M54"/>
  <c r="M53" s="1"/>
  <c r="M52" s="1"/>
  <c r="M41"/>
  <c r="M34"/>
  <c r="M33" s="1"/>
  <c r="M32" s="1"/>
  <c r="M16"/>
  <c r="M15" s="1"/>
  <c r="M14" s="1"/>
  <c r="M124"/>
  <c r="M123" s="1"/>
  <c r="M122" s="1"/>
  <c r="M132"/>
  <c r="M234"/>
  <c r="M266"/>
  <c r="M265" s="1"/>
  <c r="M259" s="1"/>
  <c r="M307"/>
  <c r="M306" s="1"/>
  <c r="M287"/>
  <c r="N280" i="74"/>
  <c r="N279" s="1"/>
  <c r="N278" s="1"/>
  <c r="N342"/>
  <c r="N341" s="1"/>
  <c r="N335" s="1"/>
  <c r="N179"/>
  <c r="N178" s="1"/>
  <c r="N177" s="1"/>
  <c r="N176" s="1"/>
  <c r="N175" s="1"/>
  <c r="N131"/>
  <c r="N130" s="1"/>
  <c r="N129" s="1"/>
  <c r="N128" s="1"/>
  <c r="N40"/>
  <c r="N35"/>
  <c r="N34" s="1"/>
  <c r="N17"/>
  <c r="N16" s="1"/>
  <c r="N15" s="1"/>
  <c r="K47"/>
  <c r="M47" s="1"/>
  <c r="O47" s="1"/>
  <c r="Q47" s="1"/>
  <c r="S47" s="1"/>
  <c r="V47" s="1"/>
  <c r="N274"/>
  <c r="N232"/>
  <c r="N404"/>
  <c r="N399"/>
  <c r="M13" i="36" l="1"/>
  <c r="O219"/>
  <c r="O205" s="1"/>
  <c r="O223" i="41"/>
  <c r="O11" s="1"/>
  <c r="P52"/>
  <c r="R52" s="1"/>
  <c r="U52" s="1"/>
  <c r="P53"/>
  <c r="R53" s="1"/>
  <c r="U53" s="1"/>
  <c r="O160" i="36"/>
  <c r="O352"/>
  <c r="O351" s="1"/>
  <c r="O350" s="1"/>
  <c r="O317" s="1"/>
  <c r="M119"/>
  <c r="P12" i="74"/>
  <c r="N393"/>
  <c r="N392" s="1"/>
  <c r="N33"/>
  <c r="N14" s="1"/>
  <c r="N13" s="1"/>
  <c r="M94" i="41"/>
  <c r="M223" s="1"/>
  <c r="M248"/>
  <c r="M258"/>
  <c r="M250" s="1"/>
  <c r="L203"/>
  <c r="N203" s="1"/>
  <c r="P203" s="1"/>
  <c r="R203" s="1"/>
  <c r="M302" i="36"/>
  <c r="M282"/>
  <c r="M275" s="1"/>
  <c r="M274" s="1"/>
  <c r="M333"/>
  <c r="M332" s="1"/>
  <c r="M331" s="1"/>
  <c r="M330" s="1"/>
  <c r="M221"/>
  <c r="M220" s="1"/>
  <c r="M170"/>
  <c r="M169" s="1"/>
  <c r="M161" s="1"/>
  <c r="M160" s="1"/>
  <c r="M89"/>
  <c r="M88" s="1"/>
  <c r="M87" s="1"/>
  <c r="M86" s="1"/>
  <c r="L218"/>
  <c r="L232"/>
  <c r="N232" s="1"/>
  <c r="P232" s="1"/>
  <c r="R232" s="1"/>
  <c r="U232" s="1"/>
  <c r="L335"/>
  <c r="N335" s="1"/>
  <c r="L336"/>
  <c r="N336" s="1"/>
  <c r="L337"/>
  <c r="N337" s="1"/>
  <c r="L338"/>
  <c r="N338" s="1"/>
  <c r="L339"/>
  <c r="N339" s="1"/>
  <c r="L340"/>
  <c r="N340" s="1"/>
  <c r="L341"/>
  <c r="N341" s="1"/>
  <c r="L342"/>
  <c r="N342" s="1"/>
  <c r="L343"/>
  <c r="N343" s="1"/>
  <c r="N427" i="74"/>
  <c r="N353"/>
  <c r="N352" s="1"/>
  <c r="N351" s="1"/>
  <c r="N350" s="1"/>
  <c r="N349" s="1"/>
  <c r="N322"/>
  <c r="N311" s="1"/>
  <c r="N299" s="1"/>
  <c r="N142"/>
  <c r="N141" s="1"/>
  <c r="N140" s="1"/>
  <c r="N139" s="1"/>
  <c r="N127" s="1"/>
  <c r="N249"/>
  <c r="N248" s="1"/>
  <c r="N247" s="1"/>
  <c r="N246" s="1"/>
  <c r="N273"/>
  <c r="N270" s="1"/>
  <c r="M195"/>
  <c r="O195" s="1"/>
  <c r="Q195" s="1"/>
  <c r="S195" s="1"/>
  <c r="V195" s="1"/>
  <c r="M272"/>
  <c r="O272" s="1"/>
  <c r="Q272" s="1"/>
  <c r="S272" s="1"/>
  <c r="V272" s="1"/>
  <c r="M326"/>
  <c r="O326" s="1"/>
  <c r="Q326" s="1"/>
  <c r="S326" s="1"/>
  <c r="V326" s="1"/>
  <c r="M429"/>
  <c r="K225" i="36"/>
  <c r="K262"/>
  <c r="K261" s="1"/>
  <c r="K260" s="1"/>
  <c r="K259" s="1"/>
  <c r="K71"/>
  <c r="K70" s="1"/>
  <c r="K69" s="1"/>
  <c r="K13" s="1"/>
  <c r="L61" i="74"/>
  <c r="L60" s="1"/>
  <c r="L59" s="1"/>
  <c r="L338"/>
  <c r="L337" s="1"/>
  <c r="L336" s="1"/>
  <c r="L335" s="1"/>
  <c r="K221" i="36"/>
  <c r="K220" s="1"/>
  <c r="K219" s="1"/>
  <c r="K367"/>
  <c r="K366" s="1"/>
  <c r="K365" s="1"/>
  <c r="K364" s="1"/>
  <c r="K363" s="1"/>
  <c r="K328"/>
  <c r="K325" s="1"/>
  <c r="K324" s="1"/>
  <c r="K323" s="1"/>
  <c r="K317" s="1"/>
  <c r="K217"/>
  <c r="L217" s="1"/>
  <c r="K177"/>
  <c r="K176" s="1"/>
  <c r="K175"/>
  <c r="K174" s="1"/>
  <c r="K173" s="1"/>
  <c r="K160" s="1"/>
  <c r="K169"/>
  <c r="K120"/>
  <c r="K119" s="1"/>
  <c r="J172"/>
  <c r="K251" i="41"/>
  <c r="K250" s="1"/>
  <c r="K202"/>
  <c r="K183"/>
  <c r="K149"/>
  <c r="K148" s="1"/>
  <c r="K147" s="1"/>
  <c r="K146" s="1"/>
  <c r="K145" s="1"/>
  <c r="K139"/>
  <c r="K138" s="1"/>
  <c r="K134" s="1"/>
  <c r="K105"/>
  <c r="K101" s="1"/>
  <c r="K94" s="1"/>
  <c r="J110"/>
  <c r="L110" s="1"/>
  <c r="N110" s="1"/>
  <c r="P110" s="1"/>
  <c r="R110" s="1"/>
  <c r="L94" i="74"/>
  <c r="L93" s="1"/>
  <c r="L271"/>
  <c r="M271" s="1"/>
  <c r="O271" s="1"/>
  <c r="Q271" s="1"/>
  <c r="S271" s="1"/>
  <c r="V271" s="1"/>
  <c r="L194"/>
  <c r="L193" s="1"/>
  <c r="I195"/>
  <c r="I194"/>
  <c r="L229"/>
  <c r="L209"/>
  <c r="L208" s="1"/>
  <c r="L207" s="1"/>
  <c r="L206" s="1"/>
  <c r="L289"/>
  <c r="L288" s="1"/>
  <c r="L287" s="1"/>
  <c r="L371"/>
  <c r="L370" s="1"/>
  <c r="L369" s="1"/>
  <c r="L368" s="1"/>
  <c r="L367" s="1"/>
  <c r="L361" s="1"/>
  <c r="L322"/>
  <c r="L319"/>
  <c r="K136"/>
  <c r="M136" s="1"/>
  <c r="O136" s="1"/>
  <c r="Q136" s="1"/>
  <c r="S136" s="1"/>
  <c r="V136" s="1"/>
  <c r="K182"/>
  <c r="M182" s="1"/>
  <c r="O182" s="1"/>
  <c r="Q182" s="1"/>
  <c r="S182" s="1"/>
  <c r="V182" s="1"/>
  <c r="K251"/>
  <c r="M251" s="1"/>
  <c r="O251" s="1"/>
  <c r="Q251" s="1"/>
  <c r="S251" s="1"/>
  <c r="V251" s="1"/>
  <c r="K345"/>
  <c r="M345" s="1"/>
  <c r="O345" s="1"/>
  <c r="Q345" s="1"/>
  <c r="S345" s="1"/>
  <c r="V345" s="1"/>
  <c r="K425"/>
  <c r="Q425" s="1"/>
  <c r="O429" l="1"/>
  <c r="S429"/>
  <c r="V429" s="1"/>
  <c r="O12" i="36"/>
  <c r="P342"/>
  <c r="R342" s="1"/>
  <c r="U342" s="1"/>
  <c r="P340"/>
  <c r="R340" s="1"/>
  <c r="U340" s="1"/>
  <c r="P338"/>
  <c r="R338" s="1"/>
  <c r="U338" s="1"/>
  <c r="P336"/>
  <c r="R336" s="1"/>
  <c r="U336" s="1"/>
  <c r="P343"/>
  <c r="R343" s="1"/>
  <c r="U343" s="1"/>
  <c r="P341"/>
  <c r="R341" s="1"/>
  <c r="U341" s="1"/>
  <c r="P339"/>
  <c r="R339" s="1"/>
  <c r="U339" s="1"/>
  <c r="P337"/>
  <c r="R337" s="1"/>
  <c r="U337" s="1"/>
  <c r="P335"/>
  <c r="R335" s="1"/>
  <c r="U335" s="1"/>
  <c r="M273"/>
  <c r="M224" i="41"/>
  <c r="M11" s="1"/>
  <c r="M219" i="36"/>
  <c r="M205" s="1"/>
  <c r="N218"/>
  <c r="P218" s="1"/>
  <c r="R218" s="1"/>
  <c r="U218" s="1"/>
  <c r="N217"/>
  <c r="P217" s="1"/>
  <c r="R217" s="1"/>
  <c r="U217" s="1"/>
  <c r="N422" i="74"/>
  <c r="N421" s="1"/>
  <c r="N417" s="1"/>
  <c r="N391" s="1"/>
  <c r="N381" s="1"/>
  <c r="N298"/>
  <c r="K223" i="41"/>
  <c r="K11" s="1"/>
  <c r="M323" i="36"/>
  <c r="M317"/>
  <c r="L313" i="74"/>
  <c r="L312" s="1"/>
  <c r="L311" s="1"/>
  <c r="L299" s="1"/>
  <c r="L205"/>
  <c r="K209" i="36"/>
  <c r="K208" s="1"/>
  <c r="K207" s="1"/>
  <c r="K206" s="1"/>
  <c r="K205" s="1"/>
  <c r="K12" s="1"/>
  <c r="L172"/>
  <c r="M193" i="74"/>
  <c r="O193" s="1"/>
  <c r="Q193" s="1"/>
  <c r="S193" s="1"/>
  <c r="V193" s="1"/>
  <c r="L192"/>
  <c r="M194"/>
  <c r="O194" s="1"/>
  <c r="Q194" s="1"/>
  <c r="S194" s="1"/>
  <c r="V194" s="1"/>
  <c r="N319"/>
  <c r="L270"/>
  <c r="L269" s="1"/>
  <c r="N269"/>
  <c r="N231" s="1"/>
  <c r="L231"/>
  <c r="L13"/>
  <c r="M425"/>
  <c r="J40"/>
  <c r="J34" s="1"/>
  <c r="J33" s="1"/>
  <c r="I43"/>
  <c r="K43" s="1"/>
  <c r="M43" s="1"/>
  <c r="O43" s="1"/>
  <c r="Q43" s="1"/>
  <c r="S43" s="1"/>
  <c r="V43" s="1"/>
  <c r="J131"/>
  <c r="J130" s="1"/>
  <c r="J129" s="1"/>
  <c r="J128" s="1"/>
  <c r="J179"/>
  <c r="J342"/>
  <c r="J421"/>
  <c r="I32"/>
  <c r="K32" s="1"/>
  <c r="M32" s="1"/>
  <c r="O32" s="1"/>
  <c r="Q32" s="1"/>
  <c r="S32" s="1"/>
  <c r="V32" s="1"/>
  <c r="I170" i="36"/>
  <c r="I169" s="1"/>
  <c r="J248" i="74"/>
  <c r="J247" s="1"/>
  <c r="N12" l="1"/>
  <c r="O425"/>
  <c r="S425"/>
  <c r="V425" s="1"/>
  <c r="M12" i="36"/>
  <c r="N172"/>
  <c r="P172" s="1"/>
  <c r="R172" s="1"/>
  <c r="U172" s="1"/>
  <c r="N313" i="74"/>
  <c r="N312" s="1"/>
  <c r="L175"/>
  <c r="M192"/>
  <c r="O192" s="1"/>
  <c r="Q192" s="1"/>
  <c r="S192" s="1"/>
  <c r="V192" s="1"/>
  <c r="L298"/>
  <c r="J280"/>
  <c r="I248" i="41"/>
  <c r="I237"/>
  <c r="I236" s="1"/>
  <c r="I277"/>
  <c r="I264" s="1"/>
  <c r="I250" s="1"/>
  <c r="I220"/>
  <c r="I219" s="1"/>
  <c r="I218" s="1"/>
  <c r="I202"/>
  <c r="I183" s="1"/>
  <c r="I169"/>
  <c r="I168" s="1"/>
  <c r="I167" s="1"/>
  <c r="I166" s="1"/>
  <c r="I165" s="1"/>
  <c r="I13" i="36"/>
  <c r="I401"/>
  <c r="I388" s="1"/>
  <c r="I302"/>
  <c r="I259"/>
  <c r="I300"/>
  <c r="I274" s="1"/>
  <c r="I234"/>
  <c r="I219" s="1"/>
  <c r="I196"/>
  <c r="I185" s="1"/>
  <c r="I160" s="1"/>
  <c r="I142"/>
  <c r="I141" s="1"/>
  <c r="I119" s="1"/>
  <c r="H19"/>
  <c r="J19" s="1"/>
  <c r="L19" s="1"/>
  <c r="H22"/>
  <c r="J22" s="1"/>
  <c r="L22" s="1"/>
  <c r="H28"/>
  <c r="J28" s="1"/>
  <c r="L28" s="1"/>
  <c r="H30"/>
  <c r="J30" s="1"/>
  <c r="L30" s="1"/>
  <c r="H31"/>
  <c r="J31" s="1"/>
  <c r="L31" s="1"/>
  <c r="H37"/>
  <c r="J37" s="1"/>
  <c r="L37" s="1"/>
  <c r="H39"/>
  <c r="J39" s="1"/>
  <c r="L39" s="1"/>
  <c r="H40"/>
  <c r="J40" s="1"/>
  <c r="L40" s="1"/>
  <c r="H43"/>
  <c r="J43" s="1"/>
  <c r="L43" s="1"/>
  <c r="H47"/>
  <c r="J47" s="1"/>
  <c r="L47" s="1"/>
  <c r="H48"/>
  <c r="J48" s="1"/>
  <c r="L48" s="1"/>
  <c r="H49"/>
  <c r="J49" s="1"/>
  <c r="L49" s="1"/>
  <c r="H51"/>
  <c r="J51" s="1"/>
  <c r="L51" s="1"/>
  <c r="H57"/>
  <c r="H60"/>
  <c r="H61"/>
  <c r="H66"/>
  <c r="J66" s="1"/>
  <c r="L66" s="1"/>
  <c r="H68"/>
  <c r="J68" s="1"/>
  <c r="L68" s="1"/>
  <c r="H72"/>
  <c r="J72" s="1"/>
  <c r="H74"/>
  <c r="J74" s="1"/>
  <c r="H75"/>
  <c r="J75" s="1"/>
  <c r="H76"/>
  <c r="J76" s="1"/>
  <c r="H78"/>
  <c r="J78" s="1"/>
  <c r="H79"/>
  <c r="J79" s="1"/>
  <c r="H84"/>
  <c r="J84" s="1"/>
  <c r="H85"/>
  <c r="J85" s="1"/>
  <c r="H90"/>
  <c r="J90" s="1"/>
  <c r="H93"/>
  <c r="J93" s="1"/>
  <c r="H99"/>
  <c r="J99" s="1"/>
  <c r="H100"/>
  <c r="J100" s="1"/>
  <c r="H101"/>
  <c r="J101" s="1"/>
  <c r="H106"/>
  <c r="J106" s="1"/>
  <c r="H110"/>
  <c r="J110" s="1"/>
  <c r="H114"/>
  <c r="J114" s="1"/>
  <c r="H118"/>
  <c r="J118" s="1"/>
  <c r="H121"/>
  <c r="J121" s="1"/>
  <c r="H127"/>
  <c r="J127" s="1"/>
  <c r="H130"/>
  <c r="J130" s="1"/>
  <c r="H131"/>
  <c r="J131" s="1"/>
  <c r="H136"/>
  <c r="J136" s="1"/>
  <c r="H138"/>
  <c r="J138" s="1"/>
  <c r="H139"/>
  <c r="J139" s="1"/>
  <c r="H145"/>
  <c r="J145" s="1"/>
  <c r="H148"/>
  <c r="J148" s="1"/>
  <c r="H152"/>
  <c r="J152" s="1"/>
  <c r="L152" s="1"/>
  <c r="H156"/>
  <c r="J156" s="1"/>
  <c r="L156" s="1"/>
  <c r="H159"/>
  <c r="J159" s="1"/>
  <c r="L159" s="1"/>
  <c r="H168"/>
  <c r="J168" s="1"/>
  <c r="H171"/>
  <c r="J171" s="1"/>
  <c r="H178"/>
  <c r="J178" s="1"/>
  <c r="L178" s="1"/>
  <c r="H179"/>
  <c r="J179" s="1"/>
  <c r="L179" s="1"/>
  <c r="H182"/>
  <c r="J182" s="1"/>
  <c r="L182" s="1"/>
  <c r="H184"/>
  <c r="J184" s="1"/>
  <c r="L184" s="1"/>
  <c r="H188"/>
  <c r="J188" s="1"/>
  <c r="L188" s="1"/>
  <c r="H189"/>
  <c r="J189" s="1"/>
  <c r="L189" s="1"/>
  <c r="H195"/>
  <c r="J195" s="1"/>
  <c r="L195" s="1"/>
  <c r="H197"/>
  <c r="J197" s="1"/>
  <c r="L197" s="1"/>
  <c r="H198"/>
  <c r="J198" s="1"/>
  <c r="L198" s="1"/>
  <c r="H202"/>
  <c r="J202" s="1"/>
  <c r="L202" s="1"/>
  <c r="H204"/>
  <c r="J204" s="1"/>
  <c r="L204" s="1"/>
  <c r="H211"/>
  <c r="J211" s="1"/>
  <c r="L211" s="1"/>
  <c r="H212"/>
  <c r="J212" s="1"/>
  <c r="L212" s="1"/>
  <c r="H214"/>
  <c r="J214" s="1"/>
  <c r="L214" s="1"/>
  <c r="H215"/>
  <c r="J215" s="1"/>
  <c r="L215" s="1"/>
  <c r="H216"/>
  <c r="J216" s="1"/>
  <c r="L216" s="1"/>
  <c r="H223"/>
  <c r="J223" s="1"/>
  <c r="L223" s="1"/>
  <c r="N223" s="1"/>
  <c r="P223" s="1"/>
  <c r="R223" s="1"/>
  <c r="U223" s="1"/>
  <c r="H224"/>
  <c r="J224" s="1"/>
  <c r="L224" s="1"/>
  <c r="N224" s="1"/>
  <c r="P224" s="1"/>
  <c r="R224" s="1"/>
  <c r="U224" s="1"/>
  <c r="H226"/>
  <c r="J226" s="1"/>
  <c r="L226" s="1"/>
  <c r="N226" s="1"/>
  <c r="P226" s="1"/>
  <c r="R226" s="1"/>
  <c r="U226" s="1"/>
  <c r="H227"/>
  <c r="J227" s="1"/>
  <c r="L227" s="1"/>
  <c r="N227" s="1"/>
  <c r="P227" s="1"/>
  <c r="R227" s="1"/>
  <c r="U227" s="1"/>
  <c r="H228"/>
  <c r="J228" s="1"/>
  <c r="L228" s="1"/>
  <c r="N228" s="1"/>
  <c r="P228" s="1"/>
  <c r="R228" s="1"/>
  <c r="U228" s="1"/>
  <c r="H229"/>
  <c r="J229" s="1"/>
  <c r="L229" s="1"/>
  <c r="N229" s="1"/>
  <c r="P229" s="1"/>
  <c r="R229" s="1"/>
  <c r="U229" s="1"/>
  <c r="H230"/>
  <c r="J230" s="1"/>
  <c r="L230" s="1"/>
  <c r="N230" s="1"/>
  <c r="P230" s="1"/>
  <c r="R230" s="1"/>
  <c r="U230" s="1"/>
  <c r="H231"/>
  <c r="J231" s="1"/>
  <c r="L231" s="1"/>
  <c r="N231" s="1"/>
  <c r="P231" s="1"/>
  <c r="R231" s="1"/>
  <c r="U231" s="1"/>
  <c r="H235"/>
  <c r="J235" s="1"/>
  <c r="L235" s="1"/>
  <c r="N235" s="1"/>
  <c r="P235" s="1"/>
  <c r="R235" s="1"/>
  <c r="U235" s="1"/>
  <c r="H242"/>
  <c r="J242" s="1"/>
  <c r="L242" s="1"/>
  <c r="N242" s="1"/>
  <c r="P242" s="1"/>
  <c r="R242" s="1"/>
  <c r="U242" s="1"/>
  <c r="H243"/>
  <c r="J243" s="1"/>
  <c r="L243" s="1"/>
  <c r="N243" s="1"/>
  <c r="P243" s="1"/>
  <c r="R243" s="1"/>
  <c r="U243" s="1"/>
  <c r="H244"/>
  <c r="J244" s="1"/>
  <c r="L244" s="1"/>
  <c r="N244" s="1"/>
  <c r="P244" s="1"/>
  <c r="R244" s="1"/>
  <c r="U244" s="1"/>
  <c r="H248"/>
  <c r="J248" s="1"/>
  <c r="L248" s="1"/>
  <c r="N248" s="1"/>
  <c r="P248" s="1"/>
  <c r="R248" s="1"/>
  <c r="U248" s="1"/>
  <c r="H250"/>
  <c r="J250" s="1"/>
  <c r="L250" s="1"/>
  <c r="N250" s="1"/>
  <c r="P250" s="1"/>
  <c r="R250" s="1"/>
  <c r="U250" s="1"/>
  <c r="H251"/>
  <c r="J251" s="1"/>
  <c r="L251" s="1"/>
  <c r="N251" s="1"/>
  <c r="P251" s="1"/>
  <c r="R251" s="1"/>
  <c r="U251" s="1"/>
  <c r="H253"/>
  <c r="J253" s="1"/>
  <c r="L253" s="1"/>
  <c r="N253" s="1"/>
  <c r="P253" s="1"/>
  <c r="R253" s="1"/>
  <c r="U253" s="1"/>
  <c r="H258"/>
  <c r="J258" s="1"/>
  <c r="L258" s="1"/>
  <c r="N258" s="1"/>
  <c r="P258" s="1"/>
  <c r="R258" s="1"/>
  <c r="U258" s="1"/>
  <c r="H263"/>
  <c r="J263" s="1"/>
  <c r="L263" s="1"/>
  <c r="N263" s="1"/>
  <c r="P263" s="1"/>
  <c r="R263" s="1"/>
  <c r="U263" s="1"/>
  <c r="H264"/>
  <c r="J264" s="1"/>
  <c r="L264" s="1"/>
  <c r="N264" s="1"/>
  <c r="P264" s="1"/>
  <c r="R264" s="1"/>
  <c r="U264" s="1"/>
  <c r="H269"/>
  <c r="J269" s="1"/>
  <c r="L269" s="1"/>
  <c r="N269" s="1"/>
  <c r="P269" s="1"/>
  <c r="R269" s="1"/>
  <c r="U269" s="1"/>
  <c r="H272"/>
  <c r="J272" s="1"/>
  <c r="L272" s="1"/>
  <c r="N272" s="1"/>
  <c r="P272" s="1"/>
  <c r="R272" s="1"/>
  <c r="U272" s="1"/>
  <c r="H279"/>
  <c r="J279" s="1"/>
  <c r="L279" s="1"/>
  <c r="N279" s="1"/>
  <c r="P279" s="1"/>
  <c r="R279" s="1"/>
  <c r="U279" s="1"/>
  <c r="H281"/>
  <c r="J281" s="1"/>
  <c r="L281" s="1"/>
  <c r="N281" s="1"/>
  <c r="P281" s="1"/>
  <c r="R281" s="1"/>
  <c r="U281" s="1"/>
  <c r="H285"/>
  <c r="J285" s="1"/>
  <c r="L285" s="1"/>
  <c r="N285" s="1"/>
  <c r="P285" s="1"/>
  <c r="R285" s="1"/>
  <c r="U285" s="1"/>
  <c r="H286"/>
  <c r="J286" s="1"/>
  <c r="L286" s="1"/>
  <c r="N286" s="1"/>
  <c r="P286" s="1"/>
  <c r="R286" s="1"/>
  <c r="U286" s="1"/>
  <c r="H289"/>
  <c r="J289" s="1"/>
  <c r="L289" s="1"/>
  <c r="N289" s="1"/>
  <c r="P289" s="1"/>
  <c r="R289" s="1"/>
  <c r="U289" s="1"/>
  <c r="H290"/>
  <c r="J290" s="1"/>
  <c r="L290" s="1"/>
  <c r="N290" s="1"/>
  <c r="P290" s="1"/>
  <c r="R290" s="1"/>
  <c r="U290" s="1"/>
  <c r="H291"/>
  <c r="J291" s="1"/>
  <c r="L291" s="1"/>
  <c r="N291" s="1"/>
  <c r="P291" s="1"/>
  <c r="R291" s="1"/>
  <c r="U291" s="1"/>
  <c r="H296"/>
  <c r="J296" s="1"/>
  <c r="L296" s="1"/>
  <c r="N296" s="1"/>
  <c r="P296" s="1"/>
  <c r="R296" s="1"/>
  <c r="U296" s="1"/>
  <c r="H298"/>
  <c r="J298" s="1"/>
  <c r="L298" s="1"/>
  <c r="N298" s="1"/>
  <c r="P298" s="1"/>
  <c r="R298" s="1"/>
  <c r="U298" s="1"/>
  <c r="H299"/>
  <c r="J299" s="1"/>
  <c r="L299" s="1"/>
  <c r="N299" s="1"/>
  <c r="P299" s="1"/>
  <c r="R299" s="1"/>
  <c r="U299" s="1"/>
  <c r="H301"/>
  <c r="J301" s="1"/>
  <c r="L301" s="1"/>
  <c r="N301" s="1"/>
  <c r="P301" s="1"/>
  <c r="R301" s="1"/>
  <c r="U301" s="1"/>
  <c r="H305"/>
  <c r="J305" s="1"/>
  <c r="L305" s="1"/>
  <c r="N305" s="1"/>
  <c r="P305" s="1"/>
  <c r="R305" s="1"/>
  <c r="U305" s="1"/>
  <c r="H310"/>
  <c r="J310" s="1"/>
  <c r="L310" s="1"/>
  <c r="N310" s="1"/>
  <c r="P310" s="1"/>
  <c r="R310" s="1"/>
  <c r="U310" s="1"/>
  <c r="H313"/>
  <c r="J313" s="1"/>
  <c r="L313" s="1"/>
  <c r="N313" s="1"/>
  <c r="P313" s="1"/>
  <c r="R313" s="1"/>
  <c r="U313" s="1"/>
  <c r="H315"/>
  <c r="J315" s="1"/>
  <c r="L315" s="1"/>
  <c r="N315" s="1"/>
  <c r="P315" s="1"/>
  <c r="R315" s="1"/>
  <c r="U315" s="1"/>
  <c r="H316"/>
  <c r="J316" s="1"/>
  <c r="L316" s="1"/>
  <c r="N316" s="1"/>
  <c r="P316" s="1"/>
  <c r="R316" s="1"/>
  <c r="U316" s="1"/>
  <c r="H322"/>
  <c r="J322" s="1"/>
  <c r="L322" s="1"/>
  <c r="N322" s="1"/>
  <c r="H327"/>
  <c r="J327" s="1"/>
  <c r="L327" s="1"/>
  <c r="N327" s="1"/>
  <c r="H329"/>
  <c r="J329" s="1"/>
  <c r="L329" s="1"/>
  <c r="N329" s="1"/>
  <c r="H334"/>
  <c r="J334" s="1"/>
  <c r="L334" s="1"/>
  <c r="N334" s="1"/>
  <c r="H349"/>
  <c r="J349" s="1"/>
  <c r="L349" s="1"/>
  <c r="N349" s="1"/>
  <c r="H354"/>
  <c r="J354" s="1"/>
  <c r="L354" s="1"/>
  <c r="N354" s="1"/>
  <c r="P354" s="1"/>
  <c r="R354" s="1"/>
  <c r="U354" s="1"/>
  <c r="H357"/>
  <c r="J357" s="1"/>
  <c r="L357" s="1"/>
  <c r="N357" s="1"/>
  <c r="P357" s="1"/>
  <c r="R357" s="1"/>
  <c r="U357" s="1"/>
  <c r="H358"/>
  <c r="J358" s="1"/>
  <c r="L358" s="1"/>
  <c r="N358" s="1"/>
  <c r="P358" s="1"/>
  <c r="R358" s="1"/>
  <c r="U358" s="1"/>
  <c r="H359"/>
  <c r="J359" s="1"/>
  <c r="L359" s="1"/>
  <c r="N359" s="1"/>
  <c r="P359" s="1"/>
  <c r="R359" s="1"/>
  <c r="U359" s="1"/>
  <c r="H360"/>
  <c r="J360" s="1"/>
  <c r="L360" s="1"/>
  <c r="N360" s="1"/>
  <c r="P360" s="1"/>
  <c r="R360" s="1"/>
  <c r="U360" s="1"/>
  <c r="H362"/>
  <c r="J362" s="1"/>
  <c r="L362" s="1"/>
  <c r="N362" s="1"/>
  <c r="P362" s="1"/>
  <c r="R362" s="1"/>
  <c r="U362" s="1"/>
  <c r="H368"/>
  <c r="J368" s="1"/>
  <c r="L368" s="1"/>
  <c r="N368" s="1"/>
  <c r="P368" s="1"/>
  <c r="R368" s="1"/>
  <c r="U368" s="1"/>
  <c r="H370"/>
  <c r="J370" s="1"/>
  <c r="L370" s="1"/>
  <c r="N370" s="1"/>
  <c r="P370" s="1"/>
  <c r="R370" s="1"/>
  <c r="U370" s="1"/>
  <c r="H372"/>
  <c r="J372" s="1"/>
  <c r="L372" s="1"/>
  <c r="N372" s="1"/>
  <c r="P372" s="1"/>
  <c r="R372" s="1"/>
  <c r="U372" s="1"/>
  <c r="H373"/>
  <c r="J373" s="1"/>
  <c r="L373" s="1"/>
  <c r="N373" s="1"/>
  <c r="P373" s="1"/>
  <c r="R373" s="1"/>
  <c r="U373" s="1"/>
  <c r="H375"/>
  <c r="J375" s="1"/>
  <c r="L375" s="1"/>
  <c r="N375" s="1"/>
  <c r="P375" s="1"/>
  <c r="R375" s="1"/>
  <c r="U375" s="1"/>
  <c r="H381"/>
  <c r="H387"/>
  <c r="H393"/>
  <c r="H395"/>
  <c r="H398"/>
  <c r="H400"/>
  <c r="H402"/>
  <c r="H403"/>
  <c r="H15" i="41"/>
  <c r="J15" s="1"/>
  <c r="L15" s="1"/>
  <c r="N15" s="1"/>
  <c r="H18"/>
  <c r="J18" s="1"/>
  <c r="L18" s="1"/>
  <c r="N18" s="1"/>
  <c r="H21"/>
  <c r="J21" s="1"/>
  <c r="L21" s="1"/>
  <c r="N21" s="1"/>
  <c r="H22"/>
  <c r="J22" s="1"/>
  <c r="L22" s="1"/>
  <c r="N22" s="1"/>
  <c r="H23"/>
  <c r="J23" s="1"/>
  <c r="L23" s="1"/>
  <c r="N23" s="1"/>
  <c r="H25"/>
  <c r="J25" s="1"/>
  <c r="L25" s="1"/>
  <c r="N25" s="1"/>
  <c r="H28"/>
  <c r="J28" s="1"/>
  <c r="L28" s="1"/>
  <c r="N28" s="1"/>
  <c r="H34"/>
  <c r="J34" s="1"/>
  <c r="L34" s="1"/>
  <c r="N34" s="1"/>
  <c r="H35"/>
  <c r="J35" s="1"/>
  <c r="L35" s="1"/>
  <c r="N35" s="1"/>
  <c r="H36"/>
  <c r="J36" s="1"/>
  <c r="L36" s="1"/>
  <c r="N36" s="1"/>
  <c r="H41"/>
  <c r="J41" s="1"/>
  <c r="L41" s="1"/>
  <c r="N41" s="1"/>
  <c r="H43"/>
  <c r="J43" s="1"/>
  <c r="L43" s="1"/>
  <c r="N43" s="1"/>
  <c r="H44"/>
  <c r="J44" s="1"/>
  <c r="L44" s="1"/>
  <c r="N44" s="1"/>
  <c r="H45"/>
  <c r="J45" s="1"/>
  <c r="L45" s="1"/>
  <c r="N45" s="1"/>
  <c r="H46"/>
  <c r="J46" s="1"/>
  <c r="L46" s="1"/>
  <c r="N46" s="1"/>
  <c r="H47"/>
  <c r="J47" s="1"/>
  <c r="L47" s="1"/>
  <c r="N47" s="1"/>
  <c r="H51"/>
  <c r="J51" s="1"/>
  <c r="L51" s="1"/>
  <c r="N51" s="1"/>
  <c r="H54"/>
  <c r="J54" s="1"/>
  <c r="L54" s="1"/>
  <c r="N54" s="1"/>
  <c r="H55"/>
  <c r="J55" s="1"/>
  <c r="L55" s="1"/>
  <c r="N55" s="1"/>
  <c r="H59"/>
  <c r="J59" s="1"/>
  <c r="L59" s="1"/>
  <c r="N59" s="1"/>
  <c r="H60"/>
  <c r="J60" s="1"/>
  <c r="L60" s="1"/>
  <c r="N60" s="1"/>
  <c r="H61"/>
  <c r="J61" s="1"/>
  <c r="L61" s="1"/>
  <c r="N61" s="1"/>
  <c r="H64"/>
  <c r="J64" s="1"/>
  <c r="L64" s="1"/>
  <c r="N64" s="1"/>
  <c r="H66"/>
  <c r="J66" s="1"/>
  <c r="L66" s="1"/>
  <c r="N66" s="1"/>
  <c r="H67"/>
  <c r="J67" s="1"/>
  <c r="L67" s="1"/>
  <c r="N67" s="1"/>
  <c r="H70"/>
  <c r="J70" s="1"/>
  <c r="L70" s="1"/>
  <c r="N70" s="1"/>
  <c r="H74"/>
  <c r="J74" s="1"/>
  <c r="L74" s="1"/>
  <c r="N74" s="1"/>
  <c r="H78"/>
  <c r="J78" s="1"/>
  <c r="L78" s="1"/>
  <c r="N78" s="1"/>
  <c r="H82"/>
  <c r="J82" s="1"/>
  <c r="L82" s="1"/>
  <c r="N82" s="1"/>
  <c r="P82" s="1"/>
  <c r="R82" s="1"/>
  <c r="H86"/>
  <c r="J86" s="1"/>
  <c r="L86" s="1"/>
  <c r="N86" s="1"/>
  <c r="P86" s="1"/>
  <c r="R86" s="1"/>
  <c r="H92"/>
  <c r="J92" s="1"/>
  <c r="L92" s="1"/>
  <c r="N92" s="1"/>
  <c r="H93"/>
  <c r="J93" s="1"/>
  <c r="L93" s="1"/>
  <c r="N93" s="1"/>
  <c r="H98"/>
  <c r="J98" s="1"/>
  <c r="L98" s="1"/>
  <c r="N98" s="1"/>
  <c r="P98" s="1"/>
  <c r="R98" s="1"/>
  <c r="H100"/>
  <c r="J100" s="1"/>
  <c r="L100" s="1"/>
  <c r="N100" s="1"/>
  <c r="P100" s="1"/>
  <c r="R100" s="1"/>
  <c r="H104"/>
  <c r="J104" s="1"/>
  <c r="L104" s="1"/>
  <c r="N104" s="1"/>
  <c r="P104" s="1"/>
  <c r="R104" s="1"/>
  <c r="H106"/>
  <c r="J106" s="1"/>
  <c r="L106" s="1"/>
  <c r="N106" s="1"/>
  <c r="P106" s="1"/>
  <c r="R106" s="1"/>
  <c r="H107"/>
  <c r="J107" s="1"/>
  <c r="L107" s="1"/>
  <c r="N107" s="1"/>
  <c r="P107" s="1"/>
  <c r="R107" s="1"/>
  <c r="H108"/>
  <c r="J108" s="1"/>
  <c r="L108" s="1"/>
  <c r="N108" s="1"/>
  <c r="P108" s="1"/>
  <c r="R108" s="1"/>
  <c r="H109"/>
  <c r="J109" s="1"/>
  <c r="L109" s="1"/>
  <c r="N109" s="1"/>
  <c r="P109" s="1"/>
  <c r="R109" s="1"/>
  <c r="H115"/>
  <c r="J115" s="1"/>
  <c r="L115" s="1"/>
  <c r="N115" s="1"/>
  <c r="P115" s="1"/>
  <c r="R115" s="1"/>
  <c r="H117"/>
  <c r="J117" s="1"/>
  <c r="L117" s="1"/>
  <c r="N117" s="1"/>
  <c r="P117" s="1"/>
  <c r="R117" s="1"/>
  <c r="H118"/>
  <c r="J118" s="1"/>
  <c r="L118" s="1"/>
  <c r="N118" s="1"/>
  <c r="P118" s="1"/>
  <c r="R118" s="1"/>
  <c r="H124"/>
  <c r="J124" s="1"/>
  <c r="L124" s="1"/>
  <c r="N124" s="1"/>
  <c r="P124" s="1"/>
  <c r="R124" s="1"/>
  <c r="U124" s="1"/>
  <c r="H125"/>
  <c r="J125" s="1"/>
  <c r="L125" s="1"/>
  <c r="N125" s="1"/>
  <c r="P125" s="1"/>
  <c r="R125" s="1"/>
  <c r="U125" s="1"/>
  <c r="H129"/>
  <c r="J129" s="1"/>
  <c r="L129" s="1"/>
  <c r="N129" s="1"/>
  <c r="P129" s="1"/>
  <c r="R129" s="1"/>
  <c r="U129" s="1"/>
  <c r="H133"/>
  <c r="J133" s="1"/>
  <c r="L133" s="1"/>
  <c r="N133" s="1"/>
  <c r="P133" s="1"/>
  <c r="R133" s="1"/>
  <c r="H137"/>
  <c r="J137" s="1"/>
  <c r="L137" s="1"/>
  <c r="N137" s="1"/>
  <c r="P137" s="1"/>
  <c r="R137" s="1"/>
  <c r="H140"/>
  <c r="J140" s="1"/>
  <c r="L140" s="1"/>
  <c r="N140" s="1"/>
  <c r="P140" s="1"/>
  <c r="R140" s="1"/>
  <c r="H142"/>
  <c r="J142" s="1"/>
  <c r="L142" s="1"/>
  <c r="N142" s="1"/>
  <c r="P142" s="1"/>
  <c r="R142" s="1"/>
  <c r="H144"/>
  <c r="J144" s="1"/>
  <c r="L144" s="1"/>
  <c r="N144" s="1"/>
  <c r="P144" s="1"/>
  <c r="R144" s="1"/>
  <c r="H150"/>
  <c r="J150" s="1"/>
  <c r="L150" s="1"/>
  <c r="N150" s="1"/>
  <c r="P150" s="1"/>
  <c r="R150" s="1"/>
  <c r="H151"/>
  <c r="J151" s="1"/>
  <c r="L151" s="1"/>
  <c r="N151" s="1"/>
  <c r="P151" s="1"/>
  <c r="R151" s="1"/>
  <c r="H157"/>
  <c r="J157" s="1"/>
  <c r="L157" s="1"/>
  <c r="N157" s="1"/>
  <c r="P157" s="1"/>
  <c r="R157" s="1"/>
  <c r="U157" s="1"/>
  <c r="H158"/>
  <c r="J158" s="1"/>
  <c r="L158" s="1"/>
  <c r="N158" s="1"/>
  <c r="P158" s="1"/>
  <c r="R158" s="1"/>
  <c r="U158" s="1"/>
  <c r="H160"/>
  <c r="J160" s="1"/>
  <c r="L160" s="1"/>
  <c r="N160" s="1"/>
  <c r="P160" s="1"/>
  <c r="R160" s="1"/>
  <c r="U160" s="1"/>
  <c r="H161"/>
  <c r="J161" s="1"/>
  <c r="L161" s="1"/>
  <c r="N161" s="1"/>
  <c r="P161" s="1"/>
  <c r="R161" s="1"/>
  <c r="U161" s="1"/>
  <c r="H164"/>
  <c r="J164" s="1"/>
  <c r="L164" s="1"/>
  <c r="N164" s="1"/>
  <c r="P164" s="1"/>
  <c r="R164" s="1"/>
  <c r="U164" s="1"/>
  <c r="H170"/>
  <c r="J170" s="1"/>
  <c r="L170" s="1"/>
  <c r="N170" s="1"/>
  <c r="P170" s="1"/>
  <c r="R170" s="1"/>
  <c r="H171"/>
  <c r="J171" s="1"/>
  <c r="L171" s="1"/>
  <c r="N171" s="1"/>
  <c r="P171" s="1"/>
  <c r="R171" s="1"/>
  <c r="H177"/>
  <c r="J177" s="1"/>
  <c r="L177" s="1"/>
  <c r="N177" s="1"/>
  <c r="P177" s="1"/>
  <c r="R177" s="1"/>
  <c r="H181"/>
  <c r="J181" s="1"/>
  <c r="L181" s="1"/>
  <c r="N181" s="1"/>
  <c r="P181" s="1"/>
  <c r="R181" s="1"/>
  <c r="H182"/>
  <c r="J182" s="1"/>
  <c r="L182" s="1"/>
  <c r="N182" s="1"/>
  <c r="P182" s="1"/>
  <c r="R182" s="1"/>
  <c r="H186"/>
  <c r="J186" s="1"/>
  <c r="L186" s="1"/>
  <c r="N186" s="1"/>
  <c r="P186" s="1"/>
  <c r="R186" s="1"/>
  <c r="H191"/>
  <c r="J191" s="1"/>
  <c r="L191" s="1"/>
  <c r="N191" s="1"/>
  <c r="P191" s="1"/>
  <c r="R191" s="1"/>
  <c r="H194"/>
  <c r="J194" s="1"/>
  <c r="L194" s="1"/>
  <c r="N194" s="1"/>
  <c r="P194" s="1"/>
  <c r="R194" s="1"/>
  <c r="H199"/>
  <c r="J199" s="1"/>
  <c r="L199" s="1"/>
  <c r="N199" s="1"/>
  <c r="P199" s="1"/>
  <c r="R199" s="1"/>
  <c r="H201"/>
  <c r="J201" s="1"/>
  <c r="L201" s="1"/>
  <c r="N201" s="1"/>
  <c r="P201" s="1"/>
  <c r="R201" s="1"/>
  <c r="H204"/>
  <c r="J204" s="1"/>
  <c r="L204" s="1"/>
  <c r="N204" s="1"/>
  <c r="P204" s="1"/>
  <c r="R204" s="1"/>
  <c r="H206"/>
  <c r="J206" s="1"/>
  <c r="L206" s="1"/>
  <c r="N206" s="1"/>
  <c r="P206" s="1"/>
  <c r="R206" s="1"/>
  <c r="H207"/>
  <c r="J207" s="1"/>
  <c r="L207" s="1"/>
  <c r="N207" s="1"/>
  <c r="P207" s="1"/>
  <c r="R207" s="1"/>
  <c r="H208"/>
  <c r="J208" s="1"/>
  <c r="L208" s="1"/>
  <c r="N208" s="1"/>
  <c r="P208" s="1"/>
  <c r="R208" s="1"/>
  <c r="U208" s="1"/>
  <c r="H212"/>
  <c r="J212" s="1"/>
  <c r="L212" s="1"/>
  <c r="N212" s="1"/>
  <c r="P212" s="1"/>
  <c r="R212" s="1"/>
  <c r="U212" s="1"/>
  <c r="H215"/>
  <c r="J215" s="1"/>
  <c r="L215" s="1"/>
  <c r="N215" s="1"/>
  <c r="P215" s="1"/>
  <c r="R215" s="1"/>
  <c r="H216"/>
  <c r="J216" s="1"/>
  <c r="L216" s="1"/>
  <c r="N216" s="1"/>
  <c r="P216" s="1"/>
  <c r="R216" s="1"/>
  <c r="H217"/>
  <c r="J217" s="1"/>
  <c r="L217" s="1"/>
  <c r="N217" s="1"/>
  <c r="P217" s="1"/>
  <c r="R217" s="1"/>
  <c r="H221"/>
  <c r="J221" s="1"/>
  <c r="L221" s="1"/>
  <c r="N221" s="1"/>
  <c r="P221" s="1"/>
  <c r="R221" s="1"/>
  <c r="H222"/>
  <c r="J222" s="1"/>
  <c r="L222" s="1"/>
  <c r="N222" s="1"/>
  <c r="P222" s="1"/>
  <c r="R222" s="1"/>
  <c r="H227"/>
  <c r="J227" s="1"/>
  <c r="L227" s="1"/>
  <c r="N227" s="1"/>
  <c r="P227" s="1"/>
  <c r="R227" s="1"/>
  <c r="H230"/>
  <c r="J230" s="1"/>
  <c r="L230" s="1"/>
  <c r="N230" s="1"/>
  <c r="P230" s="1"/>
  <c r="R230" s="1"/>
  <c r="H232"/>
  <c r="J232" s="1"/>
  <c r="L232" s="1"/>
  <c r="N232" s="1"/>
  <c r="P232" s="1"/>
  <c r="R232" s="1"/>
  <c r="H235"/>
  <c r="J235" s="1"/>
  <c r="L235" s="1"/>
  <c r="N235" s="1"/>
  <c r="P235" s="1"/>
  <c r="R235" s="1"/>
  <c r="H238"/>
  <c r="J238" s="1"/>
  <c r="L238" s="1"/>
  <c r="N238" s="1"/>
  <c r="P238" s="1"/>
  <c r="R238" s="1"/>
  <c r="H240"/>
  <c r="J240" s="1"/>
  <c r="L240" s="1"/>
  <c r="N240" s="1"/>
  <c r="P240" s="1"/>
  <c r="R240" s="1"/>
  <c r="H242"/>
  <c r="J242" s="1"/>
  <c r="L242" s="1"/>
  <c r="N242" s="1"/>
  <c r="P242" s="1"/>
  <c r="R242" s="1"/>
  <c r="H245"/>
  <c r="J245" s="1"/>
  <c r="L245" s="1"/>
  <c r="N245" s="1"/>
  <c r="P245" s="1"/>
  <c r="R245" s="1"/>
  <c r="H247"/>
  <c r="J247" s="1"/>
  <c r="L247" s="1"/>
  <c r="N247" s="1"/>
  <c r="P247" s="1"/>
  <c r="R247" s="1"/>
  <c r="H249"/>
  <c r="J249" s="1"/>
  <c r="L249" s="1"/>
  <c r="N249" s="1"/>
  <c r="P249" s="1"/>
  <c r="R249" s="1"/>
  <c r="H252"/>
  <c r="J252" s="1"/>
  <c r="L252" s="1"/>
  <c r="N252" s="1"/>
  <c r="P252" s="1"/>
  <c r="R252" s="1"/>
  <c r="H255"/>
  <c r="J255" s="1"/>
  <c r="L255" s="1"/>
  <c r="N255" s="1"/>
  <c r="P255" s="1"/>
  <c r="R255" s="1"/>
  <c r="H257"/>
  <c r="J257" s="1"/>
  <c r="L257" s="1"/>
  <c r="N257" s="1"/>
  <c r="P257" s="1"/>
  <c r="R257" s="1"/>
  <c r="H259"/>
  <c r="J259" s="1"/>
  <c r="L259" s="1"/>
  <c r="N259" s="1"/>
  <c r="P259" s="1"/>
  <c r="R259" s="1"/>
  <c r="H261"/>
  <c r="J261" s="1"/>
  <c r="H263"/>
  <c r="J263" s="1"/>
  <c r="H269"/>
  <c r="H271"/>
  <c r="H274"/>
  <c r="H276"/>
  <c r="H278"/>
  <c r="H279"/>
  <c r="J417" i="74"/>
  <c r="J391" s="1"/>
  <c r="J343"/>
  <c r="J341" s="1"/>
  <c r="J180"/>
  <c r="J178" s="1"/>
  <c r="J177" s="1"/>
  <c r="J176" s="1"/>
  <c r="J175" s="1"/>
  <c r="I267"/>
  <c r="K267" s="1"/>
  <c r="M267" s="1"/>
  <c r="O267" s="1"/>
  <c r="Q267" s="1"/>
  <c r="S267" s="1"/>
  <c r="V267" s="1"/>
  <c r="J266"/>
  <c r="J265" s="1"/>
  <c r="J264" s="1"/>
  <c r="J256" s="1"/>
  <c r="J246" s="1"/>
  <c r="J172"/>
  <c r="J159" s="1"/>
  <c r="J127" s="1"/>
  <c r="J279"/>
  <c r="J278" s="1"/>
  <c r="J273"/>
  <c r="J270" s="1"/>
  <c r="J269" s="1"/>
  <c r="J235"/>
  <c r="J234" s="1"/>
  <c r="J233" s="1"/>
  <c r="J232" s="1"/>
  <c r="J244"/>
  <c r="J243" s="1"/>
  <c r="J242" s="1"/>
  <c r="I273" i="36" l="1"/>
  <c r="I205"/>
  <c r="J403"/>
  <c r="P403"/>
  <c r="R403" s="1"/>
  <c r="U403" s="1"/>
  <c r="J402"/>
  <c r="P402"/>
  <c r="R402" s="1"/>
  <c r="U402" s="1"/>
  <c r="J279" i="41"/>
  <c r="J276"/>
  <c r="P276"/>
  <c r="R276" s="1"/>
  <c r="J271"/>
  <c r="P271"/>
  <c r="R271" s="1"/>
  <c r="L263"/>
  <c r="P263"/>
  <c r="R263" s="1"/>
  <c r="J278"/>
  <c r="P278"/>
  <c r="R278" s="1"/>
  <c r="J274"/>
  <c r="P274"/>
  <c r="R274" s="1"/>
  <c r="J269"/>
  <c r="P269"/>
  <c r="R269" s="1"/>
  <c r="L261"/>
  <c r="P261"/>
  <c r="R261" s="1"/>
  <c r="P92"/>
  <c r="R92" s="1"/>
  <c r="P93"/>
  <c r="R93" s="1"/>
  <c r="P74"/>
  <c r="R74" s="1"/>
  <c r="P67"/>
  <c r="R67" s="1"/>
  <c r="P64"/>
  <c r="R64" s="1"/>
  <c r="P60"/>
  <c r="R60" s="1"/>
  <c r="P55"/>
  <c r="R55" s="1"/>
  <c r="U55" s="1"/>
  <c r="P51"/>
  <c r="R51" s="1"/>
  <c r="U51" s="1"/>
  <c r="P46"/>
  <c r="R46" s="1"/>
  <c r="U46" s="1"/>
  <c r="P44"/>
  <c r="R44" s="1"/>
  <c r="U44" s="1"/>
  <c r="P41"/>
  <c r="R41" s="1"/>
  <c r="U41" s="1"/>
  <c r="P35"/>
  <c r="R35" s="1"/>
  <c r="P28"/>
  <c r="R28" s="1"/>
  <c r="P23"/>
  <c r="R23" s="1"/>
  <c r="P21"/>
  <c r="R21" s="1"/>
  <c r="P15"/>
  <c r="R15" s="1"/>
  <c r="P78"/>
  <c r="R78" s="1"/>
  <c r="P70"/>
  <c r="R70" s="1"/>
  <c r="P66"/>
  <c r="R66" s="1"/>
  <c r="P61"/>
  <c r="R61" s="1"/>
  <c r="P59"/>
  <c r="R59" s="1"/>
  <c r="P54"/>
  <c r="R54" s="1"/>
  <c r="U54" s="1"/>
  <c r="P47"/>
  <c r="R47" s="1"/>
  <c r="U47" s="1"/>
  <c r="P45"/>
  <c r="R45" s="1"/>
  <c r="U45" s="1"/>
  <c r="P43"/>
  <c r="R43" s="1"/>
  <c r="U43" s="1"/>
  <c r="P36"/>
  <c r="R36" s="1"/>
  <c r="P34"/>
  <c r="R34" s="1"/>
  <c r="P25"/>
  <c r="R25" s="1"/>
  <c r="P22"/>
  <c r="R22" s="1"/>
  <c r="P18"/>
  <c r="R18" s="1"/>
  <c r="J381" i="36"/>
  <c r="P381"/>
  <c r="R381" s="1"/>
  <c r="U381" s="1"/>
  <c r="J387"/>
  <c r="P387"/>
  <c r="R387" s="1"/>
  <c r="U387" s="1"/>
  <c r="J398"/>
  <c r="P398"/>
  <c r="R398" s="1"/>
  <c r="U398" s="1"/>
  <c r="J393"/>
  <c r="P393"/>
  <c r="R393" s="1"/>
  <c r="U393" s="1"/>
  <c r="J400"/>
  <c r="P400"/>
  <c r="R400" s="1"/>
  <c r="U400" s="1"/>
  <c r="J395"/>
  <c r="P395"/>
  <c r="R395" s="1"/>
  <c r="U395" s="1"/>
  <c r="P349"/>
  <c r="R349" s="1"/>
  <c r="U349" s="1"/>
  <c r="P329"/>
  <c r="R329" s="1"/>
  <c r="U329" s="1"/>
  <c r="P322"/>
  <c r="R322" s="1"/>
  <c r="U322" s="1"/>
  <c r="P334"/>
  <c r="R334" s="1"/>
  <c r="U334" s="1"/>
  <c r="P327"/>
  <c r="R327" s="1"/>
  <c r="U327" s="1"/>
  <c r="N216"/>
  <c r="P216" s="1"/>
  <c r="R216" s="1"/>
  <c r="U216" s="1"/>
  <c r="N214"/>
  <c r="P214" s="1"/>
  <c r="R214" s="1"/>
  <c r="U214" s="1"/>
  <c r="N211"/>
  <c r="P211" s="1"/>
  <c r="R211" s="1"/>
  <c r="U211" s="1"/>
  <c r="N202"/>
  <c r="P202" s="1"/>
  <c r="R202" s="1"/>
  <c r="U202" s="1"/>
  <c r="N197"/>
  <c r="P197" s="1"/>
  <c r="R197" s="1"/>
  <c r="U197" s="1"/>
  <c r="N189"/>
  <c r="P189" s="1"/>
  <c r="R189" s="1"/>
  <c r="U189" s="1"/>
  <c r="N184"/>
  <c r="P184" s="1"/>
  <c r="R184" s="1"/>
  <c r="U184" s="1"/>
  <c r="N179"/>
  <c r="P179" s="1"/>
  <c r="R179" s="1"/>
  <c r="U179" s="1"/>
  <c r="N215"/>
  <c r="P215" s="1"/>
  <c r="R215" s="1"/>
  <c r="U215" s="1"/>
  <c r="N212"/>
  <c r="P212" s="1"/>
  <c r="R212" s="1"/>
  <c r="U212" s="1"/>
  <c r="N204"/>
  <c r="P204" s="1"/>
  <c r="R204" s="1"/>
  <c r="U204" s="1"/>
  <c r="N198"/>
  <c r="P198" s="1"/>
  <c r="R198" s="1"/>
  <c r="U198" s="1"/>
  <c r="N195"/>
  <c r="P195" s="1"/>
  <c r="R195" s="1"/>
  <c r="U195" s="1"/>
  <c r="N188"/>
  <c r="P188" s="1"/>
  <c r="R188" s="1"/>
  <c r="U188" s="1"/>
  <c r="N182"/>
  <c r="P182" s="1"/>
  <c r="R182" s="1"/>
  <c r="U182" s="1"/>
  <c r="N178"/>
  <c r="P178" s="1"/>
  <c r="R178" s="1"/>
  <c r="U178" s="1"/>
  <c r="N159"/>
  <c r="P159" s="1"/>
  <c r="R159" s="1"/>
  <c r="U159" s="1"/>
  <c r="N152"/>
  <c r="P152" s="1"/>
  <c r="R152" s="1"/>
  <c r="U152" s="1"/>
  <c r="N156"/>
  <c r="P156" s="1"/>
  <c r="R156" s="1"/>
  <c r="U156" s="1"/>
  <c r="N68"/>
  <c r="P68" s="1"/>
  <c r="R68" s="1"/>
  <c r="U68" s="1"/>
  <c r="N49"/>
  <c r="P49" s="1"/>
  <c r="R49" s="1"/>
  <c r="U49" s="1"/>
  <c r="N66"/>
  <c r="P66" s="1"/>
  <c r="R66" s="1"/>
  <c r="U66" s="1"/>
  <c r="N51"/>
  <c r="P51" s="1"/>
  <c r="R51" s="1"/>
  <c r="U51" s="1"/>
  <c r="N48"/>
  <c r="P48" s="1"/>
  <c r="R48" s="1"/>
  <c r="U48" s="1"/>
  <c r="N43"/>
  <c r="P43" s="1"/>
  <c r="R43" s="1"/>
  <c r="U43" s="1"/>
  <c r="N39"/>
  <c r="P39" s="1"/>
  <c r="R39" s="1"/>
  <c r="U39" s="1"/>
  <c r="N31"/>
  <c r="P31" s="1"/>
  <c r="R31" s="1"/>
  <c r="U31" s="1"/>
  <c r="N28"/>
  <c r="P28" s="1"/>
  <c r="R28" s="1"/>
  <c r="U28" s="1"/>
  <c r="N19"/>
  <c r="P19" s="1"/>
  <c r="R19" s="1"/>
  <c r="U19" s="1"/>
  <c r="N47"/>
  <c r="P47" s="1"/>
  <c r="R47" s="1"/>
  <c r="U47" s="1"/>
  <c r="N40"/>
  <c r="P40" s="1"/>
  <c r="R40" s="1"/>
  <c r="U40" s="1"/>
  <c r="N37"/>
  <c r="P37" s="1"/>
  <c r="R37" s="1"/>
  <c r="U37" s="1"/>
  <c r="N30"/>
  <c r="P30" s="1"/>
  <c r="R30" s="1"/>
  <c r="U30" s="1"/>
  <c r="N22"/>
  <c r="P22" s="1"/>
  <c r="R22" s="1"/>
  <c r="U22" s="1"/>
  <c r="I223" i="41"/>
  <c r="I11" s="1"/>
  <c r="L12" i="74"/>
  <c r="L168" i="36"/>
  <c r="L171"/>
  <c r="L72"/>
  <c r="L145"/>
  <c r="L139"/>
  <c r="L136"/>
  <c r="L130"/>
  <c r="L121"/>
  <c r="L114"/>
  <c r="N114" s="1"/>
  <c r="P114" s="1"/>
  <c r="R114" s="1"/>
  <c r="U114" s="1"/>
  <c r="L106"/>
  <c r="N106" s="1"/>
  <c r="P106" s="1"/>
  <c r="R106" s="1"/>
  <c r="U106" s="1"/>
  <c r="L100"/>
  <c r="N100" s="1"/>
  <c r="P100" s="1"/>
  <c r="R100" s="1"/>
  <c r="U100" s="1"/>
  <c r="L93"/>
  <c r="L85"/>
  <c r="L79"/>
  <c r="L76"/>
  <c r="L74"/>
  <c r="L148"/>
  <c r="L138"/>
  <c r="L131"/>
  <c r="L127"/>
  <c r="L118"/>
  <c r="N118" s="1"/>
  <c r="P118" s="1"/>
  <c r="R118" s="1"/>
  <c r="U118" s="1"/>
  <c r="L110"/>
  <c r="N110" s="1"/>
  <c r="P110" s="1"/>
  <c r="R110" s="1"/>
  <c r="U110" s="1"/>
  <c r="L101"/>
  <c r="N101" s="1"/>
  <c r="P101" s="1"/>
  <c r="R101" s="1"/>
  <c r="U101" s="1"/>
  <c r="L99"/>
  <c r="N99" s="1"/>
  <c r="P99" s="1"/>
  <c r="R99" s="1"/>
  <c r="U99" s="1"/>
  <c r="L90"/>
  <c r="L84"/>
  <c r="L78"/>
  <c r="L75"/>
  <c r="I12"/>
  <c r="J60"/>
  <c r="L60" s="1"/>
  <c r="J61"/>
  <c r="L61" s="1"/>
  <c r="J57"/>
  <c r="L57" s="1"/>
  <c r="J231" i="74"/>
  <c r="J12" s="1"/>
  <c r="G282" i="36"/>
  <c r="H399" i="74"/>
  <c r="N168" i="36" l="1"/>
  <c r="P168" s="1"/>
  <c r="R168" s="1"/>
  <c r="U168" s="1"/>
  <c r="N171"/>
  <c r="P171" s="1"/>
  <c r="R171" s="1"/>
  <c r="U171" s="1"/>
  <c r="N127"/>
  <c r="P127" s="1"/>
  <c r="R127" s="1"/>
  <c r="U127" s="1"/>
  <c r="N121"/>
  <c r="P121" s="1"/>
  <c r="R121" s="1"/>
  <c r="U121" s="1"/>
  <c r="N136"/>
  <c r="P136" s="1"/>
  <c r="R136" s="1"/>
  <c r="U136" s="1"/>
  <c r="N145"/>
  <c r="P145" s="1"/>
  <c r="R145" s="1"/>
  <c r="U145" s="1"/>
  <c r="N138"/>
  <c r="P138" s="1"/>
  <c r="R138" s="1"/>
  <c r="U138" s="1"/>
  <c r="N131"/>
  <c r="P131" s="1"/>
  <c r="R131" s="1"/>
  <c r="U131" s="1"/>
  <c r="N148"/>
  <c r="P148" s="1"/>
  <c r="R148" s="1"/>
  <c r="U148" s="1"/>
  <c r="N130"/>
  <c r="P130" s="1"/>
  <c r="R130" s="1"/>
  <c r="U130" s="1"/>
  <c r="N139"/>
  <c r="P139" s="1"/>
  <c r="R139" s="1"/>
  <c r="U139" s="1"/>
  <c r="N93"/>
  <c r="P93" s="1"/>
  <c r="R93" s="1"/>
  <c r="U93" s="1"/>
  <c r="N90"/>
  <c r="P90" s="1"/>
  <c r="R90" s="1"/>
  <c r="U90" s="1"/>
  <c r="N75"/>
  <c r="P75" s="1"/>
  <c r="R75" s="1"/>
  <c r="U75" s="1"/>
  <c r="N84"/>
  <c r="P84" s="1"/>
  <c r="R84" s="1"/>
  <c r="U84" s="1"/>
  <c r="N74"/>
  <c r="P74" s="1"/>
  <c r="R74" s="1"/>
  <c r="U74" s="1"/>
  <c r="N79"/>
  <c r="P79" s="1"/>
  <c r="R79" s="1"/>
  <c r="U79" s="1"/>
  <c r="N61"/>
  <c r="P61" s="1"/>
  <c r="R61" s="1"/>
  <c r="U61" s="1"/>
  <c r="N57"/>
  <c r="P57" s="1"/>
  <c r="R57" s="1"/>
  <c r="U57" s="1"/>
  <c r="N60"/>
  <c r="P60" s="1"/>
  <c r="R60" s="1"/>
  <c r="U60" s="1"/>
  <c r="N78"/>
  <c r="P78" s="1"/>
  <c r="R78" s="1"/>
  <c r="U78" s="1"/>
  <c r="N76"/>
  <c r="P76" s="1"/>
  <c r="R76" s="1"/>
  <c r="U76" s="1"/>
  <c r="N85"/>
  <c r="P85" s="1"/>
  <c r="R85" s="1"/>
  <c r="U85" s="1"/>
  <c r="N72"/>
  <c r="P72" s="1"/>
  <c r="R72" s="1"/>
  <c r="U72" s="1"/>
  <c r="G234" i="41"/>
  <c r="G233" s="1"/>
  <c r="G224" s="1"/>
  <c r="G277"/>
  <c r="G264" s="1"/>
  <c r="G250" s="1"/>
  <c r="G220"/>
  <c r="G219" s="1"/>
  <c r="G218" s="1"/>
  <c r="G213"/>
  <c r="G202"/>
  <c r="F202"/>
  <c r="G200"/>
  <c r="H200" s="1"/>
  <c r="J200" s="1"/>
  <c r="L200" s="1"/>
  <c r="N200" s="1"/>
  <c r="P200" s="1"/>
  <c r="R200" s="1"/>
  <c r="G188"/>
  <c r="G187" s="1"/>
  <c r="G190"/>
  <c r="G189" s="1"/>
  <c r="G198"/>
  <c r="G174"/>
  <c r="G173" s="1"/>
  <c r="G172" s="1"/>
  <c r="G176"/>
  <c r="G175" s="1"/>
  <c r="G169"/>
  <c r="G168" s="1"/>
  <c r="G167" s="1"/>
  <c r="F169"/>
  <c r="G149"/>
  <c r="G148" s="1"/>
  <c r="G147" s="1"/>
  <c r="G146" s="1"/>
  <c r="G145" s="1"/>
  <c r="G136"/>
  <c r="G135" s="1"/>
  <c r="G134" s="1"/>
  <c r="G105"/>
  <c r="G102" s="1"/>
  <c r="G103"/>
  <c r="G97"/>
  <c r="G96" s="1"/>
  <c r="G95" s="1"/>
  <c r="G58"/>
  <c r="G57" s="1"/>
  <c r="G56" s="1"/>
  <c r="G42"/>
  <c r="G40"/>
  <c r="G30"/>
  <c r="G12"/>
  <c r="F277"/>
  <c r="F275"/>
  <c r="H275" s="1"/>
  <c r="F273"/>
  <c r="H273" s="1"/>
  <c r="F270"/>
  <c r="H270" s="1"/>
  <c r="F268"/>
  <c r="H268" s="1"/>
  <c r="F262"/>
  <c r="H262" s="1"/>
  <c r="J262" s="1"/>
  <c r="F260"/>
  <c r="H260" s="1"/>
  <c r="J260" s="1"/>
  <c r="F258"/>
  <c r="H258" s="1"/>
  <c r="J258" s="1"/>
  <c r="L258" s="1"/>
  <c r="N258" s="1"/>
  <c r="P258" s="1"/>
  <c r="R258" s="1"/>
  <c r="F256"/>
  <c r="H256" s="1"/>
  <c r="J256" s="1"/>
  <c r="L256" s="1"/>
  <c r="N256" s="1"/>
  <c r="P256" s="1"/>
  <c r="R256" s="1"/>
  <c r="F254"/>
  <c r="H254" s="1"/>
  <c r="J254" s="1"/>
  <c r="L254" s="1"/>
  <c r="N254" s="1"/>
  <c r="P254" s="1"/>
  <c r="R254" s="1"/>
  <c r="F251"/>
  <c r="H251" s="1"/>
  <c r="J251" s="1"/>
  <c r="L251" s="1"/>
  <c r="N251" s="1"/>
  <c r="P251" s="1"/>
  <c r="R251" s="1"/>
  <c r="F248"/>
  <c r="H248" s="1"/>
  <c r="J248" s="1"/>
  <c r="L248" s="1"/>
  <c r="N248" s="1"/>
  <c r="P248" s="1"/>
  <c r="R248" s="1"/>
  <c r="F246"/>
  <c r="H246" s="1"/>
  <c r="J246" s="1"/>
  <c r="L246" s="1"/>
  <c r="N246" s="1"/>
  <c r="P246" s="1"/>
  <c r="R246" s="1"/>
  <c r="F244"/>
  <c r="F241"/>
  <c r="H241" s="1"/>
  <c r="J241" s="1"/>
  <c r="L241" s="1"/>
  <c r="N241" s="1"/>
  <c r="P241" s="1"/>
  <c r="R241" s="1"/>
  <c r="F239"/>
  <c r="H239" s="1"/>
  <c r="J239" s="1"/>
  <c r="L239" s="1"/>
  <c r="N239" s="1"/>
  <c r="P239" s="1"/>
  <c r="R239" s="1"/>
  <c r="F237"/>
  <c r="F234"/>
  <c r="F231"/>
  <c r="H231" s="1"/>
  <c r="J231" s="1"/>
  <c r="L231" s="1"/>
  <c r="N231" s="1"/>
  <c r="P231" s="1"/>
  <c r="R231" s="1"/>
  <c r="F229"/>
  <c r="H229" s="1"/>
  <c r="J229" s="1"/>
  <c r="L229" s="1"/>
  <c r="N229" s="1"/>
  <c r="P229" s="1"/>
  <c r="R229" s="1"/>
  <c r="F228"/>
  <c r="H228" s="1"/>
  <c r="J228" s="1"/>
  <c r="L228" s="1"/>
  <c r="N228" s="1"/>
  <c r="P228" s="1"/>
  <c r="R228" s="1"/>
  <c r="F226"/>
  <c r="H226" s="1"/>
  <c r="J226" s="1"/>
  <c r="L226" s="1"/>
  <c r="N226" s="1"/>
  <c r="P226" s="1"/>
  <c r="R226" s="1"/>
  <c r="F225"/>
  <c r="H225" s="1"/>
  <c r="J225" s="1"/>
  <c r="L225" s="1"/>
  <c r="N225" s="1"/>
  <c r="P225" s="1"/>
  <c r="R225" s="1"/>
  <c r="F220"/>
  <c r="H220" s="1"/>
  <c r="J220" s="1"/>
  <c r="L220" s="1"/>
  <c r="N220" s="1"/>
  <c r="P220" s="1"/>
  <c r="R220" s="1"/>
  <c r="F214"/>
  <c r="F211"/>
  <c r="F198"/>
  <c r="H198" s="1"/>
  <c r="J198" s="1"/>
  <c r="L198" s="1"/>
  <c r="N198" s="1"/>
  <c r="P198" s="1"/>
  <c r="R198" s="1"/>
  <c r="F193"/>
  <c r="H193" s="1"/>
  <c r="J193" s="1"/>
  <c r="L193" s="1"/>
  <c r="N193" s="1"/>
  <c r="P193" s="1"/>
  <c r="R193" s="1"/>
  <c r="F190"/>
  <c r="H190" s="1"/>
  <c r="J190" s="1"/>
  <c r="L190" s="1"/>
  <c r="N190" s="1"/>
  <c r="P190" s="1"/>
  <c r="R190" s="1"/>
  <c r="F188"/>
  <c r="H188" s="1"/>
  <c r="J188" s="1"/>
  <c r="L188" s="1"/>
  <c r="N188" s="1"/>
  <c r="P188" s="1"/>
  <c r="R188" s="1"/>
  <c r="F185"/>
  <c r="H185" s="1"/>
  <c r="J185" s="1"/>
  <c r="L185" s="1"/>
  <c r="N185" s="1"/>
  <c r="P185" s="1"/>
  <c r="R185" s="1"/>
  <c r="F180"/>
  <c r="H180" s="1"/>
  <c r="J180" s="1"/>
  <c r="L180" s="1"/>
  <c r="N180" s="1"/>
  <c r="P180" s="1"/>
  <c r="R180" s="1"/>
  <c r="F176"/>
  <c r="F174"/>
  <c r="F168"/>
  <c r="F163"/>
  <c r="F159"/>
  <c r="H159" s="1"/>
  <c r="J159" s="1"/>
  <c r="L159" s="1"/>
  <c r="N159" s="1"/>
  <c r="P159" s="1"/>
  <c r="R159" s="1"/>
  <c r="U159" s="1"/>
  <c r="F156"/>
  <c r="H156" s="1"/>
  <c r="J156" s="1"/>
  <c r="L156" s="1"/>
  <c r="N156" s="1"/>
  <c r="P156" s="1"/>
  <c r="R156" s="1"/>
  <c r="U156" s="1"/>
  <c r="F149"/>
  <c r="F143"/>
  <c r="H143" s="1"/>
  <c r="J143" s="1"/>
  <c r="L143" s="1"/>
  <c r="N143" s="1"/>
  <c r="P143" s="1"/>
  <c r="R143" s="1"/>
  <c r="F141"/>
  <c r="H141" s="1"/>
  <c r="J141" s="1"/>
  <c r="L141" s="1"/>
  <c r="N141" s="1"/>
  <c r="P141" s="1"/>
  <c r="R141" s="1"/>
  <c r="F139"/>
  <c r="H139" s="1"/>
  <c r="J139" s="1"/>
  <c r="L139" s="1"/>
  <c r="N139" s="1"/>
  <c r="P139" s="1"/>
  <c r="R139" s="1"/>
  <c r="F136"/>
  <c r="H136" s="1"/>
  <c r="J136" s="1"/>
  <c r="L136" s="1"/>
  <c r="N136" s="1"/>
  <c r="P136" s="1"/>
  <c r="R136" s="1"/>
  <c r="F132"/>
  <c r="F128"/>
  <c r="H128" s="1"/>
  <c r="J128" s="1"/>
  <c r="L128" s="1"/>
  <c r="N128" s="1"/>
  <c r="P128" s="1"/>
  <c r="R128" s="1"/>
  <c r="U128" s="1"/>
  <c r="F123"/>
  <c r="F121"/>
  <c r="F116"/>
  <c r="H116" s="1"/>
  <c r="J116" s="1"/>
  <c r="L116" s="1"/>
  <c r="N116" s="1"/>
  <c r="P116" s="1"/>
  <c r="R116" s="1"/>
  <c r="F114"/>
  <c r="H114" s="1"/>
  <c r="J114" s="1"/>
  <c r="L114" s="1"/>
  <c r="N114" s="1"/>
  <c r="P114" s="1"/>
  <c r="R114" s="1"/>
  <c r="F105"/>
  <c r="H105" s="1"/>
  <c r="J105" s="1"/>
  <c r="L105" s="1"/>
  <c r="N105" s="1"/>
  <c r="P105" s="1"/>
  <c r="R105" s="1"/>
  <c r="F103"/>
  <c r="H103" s="1"/>
  <c r="J103" s="1"/>
  <c r="L103" s="1"/>
  <c r="N103" s="1"/>
  <c r="P103" s="1"/>
  <c r="R103" s="1"/>
  <c r="F99"/>
  <c r="H99" s="1"/>
  <c r="J99" s="1"/>
  <c r="L99" s="1"/>
  <c r="N99" s="1"/>
  <c r="P99" s="1"/>
  <c r="R99" s="1"/>
  <c r="F97"/>
  <c r="H97" s="1"/>
  <c r="J97" s="1"/>
  <c r="L97" s="1"/>
  <c r="N97" s="1"/>
  <c r="P97" s="1"/>
  <c r="R97" s="1"/>
  <c r="F91"/>
  <c r="F85"/>
  <c r="H85" s="1"/>
  <c r="J85" s="1"/>
  <c r="L85" s="1"/>
  <c r="N85" s="1"/>
  <c r="P85" s="1"/>
  <c r="R85" s="1"/>
  <c r="F81"/>
  <c r="F77"/>
  <c r="H77" s="1"/>
  <c r="J77" s="1"/>
  <c r="L77" s="1"/>
  <c r="N77" s="1"/>
  <c r="F73"/>
  <c r="F69"/>
  <c r="H69" s="1"/>
  <c r="J69" s="1"/>
  <c r="L69" s="1"/>
  <c r="N69" s="1"/>
  <c r="F65"/>
  <c r="H65" s="1"/>
  <c r="F63"/>
  <c r="F58"/>
  <c r="F50"/>
  <c r="H50" s="1"/>
  <c r="F48"/>
  <c r="H48" s="1"/>
  <c r="F42"/>
  <c r="F40"/>
  <c r="H40" s="1"/>
  <c r="F33"/>
  <c r="H33" s="1"/>
  <c r="F27"/>
  <c r="F24"/>
  <c r="H24" s="1"/>
  <c r="F19"/>
  <c r="H19" s="1"/>
  <c r="F17"/>
  <c r="F14"/>
  <c r="F219" l="1"/>
  <c r="L260"/>
  <c r="P260"/>
  <c r="R260" s="1"/>
  <c r="J268"/>
  <c r="P268"/>
  <c r="R268" s="1"/>
  <c r="J273"/>
  <c r="P273"/>
  <c r="R273" s="1"/>
  <c r="L262"/>
  <c r="P262"/>
  <c r="R262" s="1"/>
  <c r="J270"/>
  <c r="P270"/>
  <c r="R270" s="1"/>
  <c r="J275"/>
  <c r="P275"/>
  <c r="R275" s="1"/>
  <c r="P69"/>
  <c r="R69" s="1"/>
  <c r="P77"/>
  <c r="R77" s="1"/>
  <c r="F135"/>
  <c r="H135" s="1"/>
  <c r="J135" s="1"/>
  <c r="L135" s="1"/>
  <c r="N135" s="1"/>
  <c r="P135" s="1"/>
  <c r="R135" s="1"/>
  <c r="F138"/>
  <c r="H138" s="1"/>
  <c r="J138" s="1"/>
  <c r="L138" s="1"/>
  <c r="N138" s="1"/>
  <c r="P138" s="1"/>
  <c r="R138" s="1"/>
  <c r="H202"/>
  <c r="J202" s="1"/>
  <c r="L202" s="1"/>
  <c r="N202" s="1"/>
  <c r="P202" s="1"/>
  <c r="R202" s="1"/>
  <c r="F49"/>
  <c r="H49" s="1"/>
  <c r="F90"/>
  <c r="H91"/>
  <c r="J91" s="1"/>
  <c r="L91" s="1"/>
  <c r="N91" s="1"/>
  <c r="F122"/>
  <c r="H122" s="1"/>
  <c r="J122" s="1"/>
  <c r="L122" s="1"/>
  <c r="N122" s="1"/>
  <c r="P122" s="1"/>
  <c r="R122" s="1"/>
  <c r="U122" s="1"/>
  <c r="H123"/>
  <c r="J123" s="1"/>
  <c r="L123" s="1"/>
  <c r="N123" s="1"/>
  <c r="P123" s="1"/>
  <c r="R123" s="1"/>
  <c r="U123" s="1"/>
  <c r="F131"/>
  <c r="H131" s="1"/>
  <c r="J131" s="1"/>
  <c r="L131" s="1"/>
  <c r="N131" s="1"/>
  <c r="P131" s="1"/>
  <c r="R131" s="1"/>
  <c r="H132"/>
  <c r="J132" s="1"/>
  <c r="L132" s="1"/>
  <c r="N132" s="1"/>
  <c r="P132" s="1"/>
  <c r="R132" s="1"/>
  <c r="F210"/>
  <c r="H211"/>
  <c r="J211" s="1"/>
  <c r="L211" s="1"/>
  <c r="N211" s="1"/>
  <c r="P211" s="1"/>
  <c r="R211" s="1"/>
  <c r="U211" s="1"/>
  <c r="F218"/>
  <c r="H218" s="1"/>
  <c r="J218" s="1"/>
  <c r="L218" s="1"/>
  <c r="N218" s="1"/>
  <c r="P218" s="1"/>
  <c r="R218" s="1"/>
  <c r="H219"/>
  <c r="J219" s="1"/>
  <c r="L219" s="1"/>
  <c r="N219" s="1"/>
  <c r="P219" s="1"/>
  <c r="R219" s="1"/>
  <c r="F84"/>
  <c r="F179"/>
  <c r="F187"/>
  <c r="H187" s="1"/>
  <c r="J187" s="1"/>
  <c r="L187" s="1"/>
  <c r="N187" s="1"/>
  <c r="P187" s="1"/>
  <c r="R187" s="1"/>
  <c r="F189"/>
  <c r="H189" s="1"/>
  <c r="J189" s="1"/>
  <c r="L189" s="1"/>
  <c r="N189" s="1"/>
  <c r="P189" s="1"/>
  <c r="R189" s="1"/>
  <c r="F72"/>
  <c r="H73"/>
  <c r="J73" s="1"/>
  <c r="L73" s="1"/>
  <c r="N73" s="1"/>
  <c r="F80"/>
  <c r="H81"/>
  <c r="J81" s="1"/>
  <c r="L81" s="1"/>
  <c r="N81" s="1"/>
  <c r="P81" s="1"/>
  <c r="R81" s="1"/>
  <c r="F120"/>
  <c r="H120" s="1"/>
  <c r="J120" s="1"/>
  <c r="L120" s="1"/>
  <c r="N120" s="1"/>
  <c r="P120" s="1"/>
  <c r="R120" s="1"/>
  <c r="U120" s="1"/>
  <c r="H121"/>
  <c r="J121" s="1"/>
  <c r="L121" s="1"/>
  <c r="N121" s="1"/>
  <c r="P121" s="1"/>
  <c r="R121" s="1"/>
  <c r="U121" s="1"/>
  <c r="F134"/>
  <c r="H134" s="1"/>
  <c r="J134" s="1"/>
  <c r="L134" s="1"/>
  <c r="N134" s="1"/>
  <c r="P134" s="1"/>
  <c r="R134" s="1"/>
  <c r="F148"/>
  <c r="H149"/>
  <c r="J149" s="1"/>
  <c r="L149" s="1"/>
  <c r="N149" s="1"/>
  <c r="P149" s="1"/>
  <c r="R149" s="1"/>
  <c r="F213"/>
  <c r="H213" s="1"/>
  <c r="J213" s="1"/>
  <c r="L213" s="1"/>
  <c r="N213" s="1"/>
  <c r="P213" s="1"/>
  <c r="R213" s="1"/>
  <c r="U213" s="1"/>
  <c r="H214"/>
  <c r="J214" s="1"/>
  <c r="L214" s="1"/>
  <c r="N214" s="1"/>
  <c r="P214" s="1"/>
  <c r="R214" s="1"/>
  <c r="G183"/>
  <c r="H277"/>
  <c r="F162"/>
  <c r="H162" s="1"/>
  <c r="J162" s="1"/>
  <c r="L162" s="1"/>
  <c r="N162" s="1"/>
  <c r="P162" s="1"/>
  <c r="R162" s="1"/>
  <c r="U162" s="1"/>
  <c r="H163"/>
  <c r="J163" s="1"/>
  <c r="L163" s="1"/>
  <c r="N163" s="1"/>
  <c r="P163" s="1"/>
  <c r="R163" s="1"/>
  <c r="U163" s="1"/>
  <c r="F173"/>
  <c r="H174"/>
  <c r="J174" s="1"/>
  <c r="L174" s="1"/>
  <c r="N174" s="1"/>
  <c r="P174" s="1"/>
  <c r="R174" s="1"/>
  <c r="F178"/>
  <c r="H178" s="1"/>
  <c r="J178" s="1"/>
  <c r="L178" s="1"/>
  <c r="N178" s="1"/>
  <c r="P178" s="1"/>
  <c r="R178" s="1"/>
  <c r="H179"/>
  <c r="J179" s="1"/>
  <c r="L179" s="1"/>
  <c r="N179" s="1"/>
  <c r="P179" s="1"/>
  <c r="R179" s="1"/>
  <c r="F167"/>
  <c r="H168"/>
  <c r="J168" s="1"/>
  <c r="L168" s="1"/>
  <c r="N168" s="1"/>
  <c r="P168" s="1"/>
  <c r="R168" s="1"/>
  <c r="F175"/>
  <c r="H175" s="1"/>
  <c r="J175" s="1"/>
  <c r="L175" s="1"/>
  <c r="N175" s="1"/>
  <c r="P175" s="1"/>
  <c r="R175" s="1"/>
  <c r="H176"/>
  <c r="J176" s="1"/>
  <c r="L176" s="1"/>
  <c r="N176" s="1"/>
  <c r="P176" s="1"/>
  <c r="R176" s="1"/>
  <c r="H169"/>
  <c r="J169" s="1"/>
  <c r="L169" s="1"/>
  <c r="N169" s="1"/>
  <c r="P169" s="1"/>
  <c r="R169" s="1"/>
  <c r="J33"/>
  <c r="L33" s="1"/>
  <c r="N33" s="1"/>
  <c r="F39"/>
  <c r="H42"/>
  <c r="J49"/>
  <c r="L49" s="1"/>
  <c r="N49" s="1"/>
  <c r="F57"/>
  <c r="H58"/>
  <c r="J65"/>
  <c r="L65" s="1"/>
  <c r="N65" s="1"/>
  <c r="J40"/>
  <c r="L40" s="1"/>
  <c r="N40" s="1"/>
  <c r="J48"/>
  <c r="L48" s="1"/>
  <c r="N48" s="1"/>
  <c r="J50"/>
  <c r="L50" s="1"/>
  <c r="N50" s="1"/>
  <c r="F62"/>
  <c r="H62" s="1"/>
  <c r="H63"/>
  <c r="F26"/>
  <c r="H26" s="1"/>
  <c r="H27"/>
  <c r="F16"/>
  <c r="H16" s="1"/>
  <c r="H17"/>
  <c r="J24"/>
  <c r="L24" s="1"/>
  <c r="N24" s="1"/>
  <c r="H14"/>
  <c r="J19"/>
  <c r="L19" s="1"/>
  <c r="N19" s="1"/>
  <c r="F236"/>
  <c r="H236" s="1"/>
  <c r="J236" s="1"/>
  <c r="L236" s="1"/>
  <c r="N236" s="1"/>
  <c r="P236" s="1"/>
  <c r="R236" s="1"/>
  <c r="H237"/>
  <c r="J237" s="1"/>
  <c r="L237" s="1"/>
  <c r="N237" s="1"/>
  <c r="P237" s="1"/>
  <c r="R237" s="1"/>
  <c r="F233"/>
  <c r="H233" s="1"/>
  <c r="J233" s="1"/>
  <c r="L233" s="1"/>
  <c r="N233" s="1"/>
  <c r="P233" s="1"/>
  <c r="R233" s="1"/>
  <c r="H234"/>
  <c r="J234" s="1"/>
  <c r="L234" s="1"/>
  <c r="N234" s="1"/>
  <c r="P234" s="1"/>
  <c r="R234" s="1"/>
  <c r="F243"/>
  <c r="H243" s="1"/>
  <c r="J243" s="1"/>
  <c r="L243" s="1"/>
  <c r="N243" s="1"/>
  <c r="P243" s="1"/>
  <c r="R243" s="1"/>
  <c r="H244"/>
  <c r="J244" s="1"/>
  <c r="L244" s="1"/>
  <c r="N244" s="1"/>
  <c r="P244" s="1"/>
  <c r="R244" s="1"/>
  <c r="F253"/>
  <c r="H253" s="1"/>
  <c r="J253" s="1"/>
  <c r="L253" s="1"/>
  <c r="N253" s="1"/>
  <c r="P253" s="1"/>
  <c r="R253" s="1"/>
  <c r="F32"/>
  <c r="H32" s="1"/>
  <c r="F68"/>
  <c r="H68" s="1"/>
  <c r="J68" s="1"/>
  <c r="L68" s="1"/>
  <c r="N68" s="1"/>
  <c r="F96"/>
  <c r="H96" s="1"/>
  <c r="J96" s="1"/>
  <c r="L96" s="1"/>
  <c r="N96" s="1"/>
  <c r="P96" s="1"/>
  <c r="R96" s="1"/>
  <c r="F102"/>
  <c r="F113"/>
  <c r="H113" s="1"/>
  <c r="J113" s="1"/>
  <c r="L113" s="1"/>
  <c r="N113" s="1"/>
  <c r="P113" s="1"/>
  <c r="R113" s="1"/>
  <c r="F126"/>
  <c r="H126" s="1"/>
  <c r="J126" s="1"/>
  <c r="L126" s="1"/>
  <c r="N126" s="1"/>
  <c r="P126" s="1"/>
  <c r="R126" s="1"/>
  <c r="U126" s="1"/>
  <c r="F155"/>
  <c r="H155" s="1"/>
  <c r="J155" s="1"/>
  <c r="L155" s="1"/>
  <c r="N155" s="1"/>
  <c r="P155" s="1"/>
  <c r="R155" s="1"/>
  <c r="U155" s="1"/>
  <c r="F267"/>
  <c r="H267" s="1"/>
  <c r="F272"/>
  <c r="H272" s="1"/>
  <c r="F119"/>
  <c r="H119" s="1"/>
  <c r="J119" s="1"/>
  <c r="L119" s="1"/>
  <c r="N119" s="1"/>
  <c r="P119" s="1"/>
  <c r="R119" s="1"/>
  <c r="U119" s="1"/>
  <c r="F127"/>
  <c r="H127" s="1"/>
  <c r="J127" s="1"/>
  <c r="L127" s="1"/>
  <c r="N127" s="1"/>
  <c r="P127" s="1"/>
  <c r="R127" s="1"/>
  <c r="U127" s="1"/>
  <c r="F130"/>
  <c r="H130" s="1"/>
  <c r="J130" s="1"/>
  <c r="L130" s="1"/>
  <c r="N130" s="1"/>
  <c r="P130" s="1"/>
  <c r="R130" s="1"/>
  <c r="F76"/>
  <c r="H76" s="1"/>
  <c r="J76" s="1"/>
  <c r="L76" s="1"/>
  <c r="N76" s="1"/>
  <c r="G166"/>
  <c r="G165" s="1"/>
  <c r="G101"/>
  <c r="G94" s="1"/>
  <c r="G39"/>
  <c r="G38" s="1"/>
  <c r="F224" l="1"/>
  <c r="H224" s="1"/>
  <c r="J224" s="1"/>
  <c r="L224" s="1"/>
  <c r="N224" s="1"/>
  <c r="P224" s="1"/>
  <c r="R224" s="1"/>
  <c r="J267"/>
  <c r="P267"/>
  <c r="R267" s="1"/>
  <c r="J272"/>
  <c r="P272"/>
  <c r="R272" s="1"/>
  <c r="J277"/>
  <c r="P277"/>
  <c r="R277" s="1"/>
  <c r="P91"/>
  <c r="R91" s="1"/>
  <c r="P68"/>
  <c r="R68" s="1"/>
  <c r="P50"/>
  <c r="R50" s="1"/>
  <c r="U50" s="1"/>
  <c r="P40"/>
  <c r="R40" s="1"/>
  <c r="U40" s="1"/>
  <c r="P49"/>
  <c r="R49" s="1"/>
  <c r="U49" s="1"/>
  <c r="P76"/>
  <c r="R76" s="1"/>
  <c r="P19"/>
  <c r="R19" s="1"/>
  <c r="P24"/>
  <c r="R24" s="1"/>
  <c r="P48"/>
  <c r="R48" s="1"/>
  <c r="U48" s="1"/>
  <c r="P65"/>
  <c r="R65" s="1"/>
  <c r="P33"/>
  <c r="R33" s="1"/>
  <c r="P73"/>
  <c r="R73" s="1"/>
  <c r="F13"/>
  <c r="F12" s="1"/>
  <c r="H12" s="1"/>
  <c r="F101"/>
  <c r="H101" s="1"/>
  <c r="J101" s="1"/>
  <c r="L101" s="1"/>
  <c r="N101" s="1"/>
  <c r="P101" s="1"/>
  <c r="R101" s="1"/>
  <c r="H102"/>
  <c r="J102" s="1"/>
  <c r="L102" s="1"/>
  <c r="N102" s="1"/>
  <c r="P102" s="1"/>
  <c r="R102" s="1"/>
  <c r="F83"/>
  <c r="H83" s="1"/>
  <c r="J83" s="1"/>
  <c r="L83" s="1"/>
  <c r="N83" s="1"/>
  <c r="P83" s="1"/>
  <c r="R83" s="1"/>
  <c r="H84"/>
  <c r="J84" s="1"/>
  <c r="L84" s="1"/>
  <c r="N84" s="1"/>
  <c r="P84" s="1"/>
  <c r="R84" s="1"/>
  <c r="F209"/>
  <c r="H209" s="1"/>
  <c r="J209" s="1"/>
  <c r="L209" s="1"/>
  <c r="N209" s="1"/>
  <c r="P209" s="1"/>
  <c r="R209" s="1"/>
  <c r="U209" s="1"/>
  <c r="H210"/>
  <c r="J210" s="1"/>
  <c r="L210" s="1"/>
  <c r="N210" s="1"/>
  <c r="P210" s="1"/>
  <c r="R210" s="1"/>
  <c r="U210" s="1"/>
  <c r="F89"/>
  <c r="H90"/>
  <c r="J90" s="1"/>
  <c r="L90" s="1"/>
  <c r="N90" s="1"/>
  <c r="F183"/>
  <c r="H183" s="1"/>
  <c r="J183" s="1"/>
  <c r="L183" s="1"/>
  <c r="N183" s="1"/>
  <c r="P183" s="1"/>
  <c r="R183" s="1"/>
  <c r="U183" s="1"/>
  <c r="F147"/>
  <c r="H148"/>
  <c r="J148" s="1"/>
  <c r="L148" s="1"/>
  <c r="N148" s="1"/>
  <c r="P148" s="1"/>
  <c r="R148" s="1"/>
  <c r="F79"/>
  <c r="H79" s="1"/>
  <c r="J79" s="1"/>
  <c r="L79" s="1"/>
  <c r="N79" s="1"/>
  <c r="P79" s="1"/>
  <c r="R79" s="1"/>
  <c r="H80"/>
  <c r="J80" s="1"/>
  <c r="L80" s="1"/>
  <c r="N80" s="1"/>
  <c r="P80" s="1"/>
  <c r="R80" s="1"/>
  <c r="F71"/>
  <c r="H71" s="1"/>
  <c r="J71" s="1"/>
  <c r="L71" s="1"/>
  <c r="N71" s="1"/>
  <c r="H72"/>
  <c r="J72" s="1"/>
  <c r="L72" s="1"/>
  <c r="N72" s="1"/>
  <c r="F166"/>
  <c r="H167"/>
  <c r="J167" s="1"/>
  <c r="L167" s="1"/>
  <c r="N167" s="1"/>
  <c r="P167" s="1"/>
  <c r="R167" s="1"/>
  <c r="F172"/>
  <c r="H172" s="1"/>
  <c r="J172" s="1"/>
  <c r="L172" s="1"/>
  <c r="N172" s="1"/>
  <c r="P172" s="1"/>
  <c r="R172" s="1"/>
  <c r="H173"/>
  <c r="J173" s="1"/>
  <c r="L173" s="1"/>
  <c r="N173" s="1"/>
  <c r="P173" s="1"/>
  <c r="R173" s="1"/>
  <c r="J62"/>
  <c r="L62" s="1"/>
  <c r="N62" s="1"/>
  <c r="F56"/>
  <c r="H56" s="1"/>
  <c r="H57"/>
  <c r="F38"/>
  <c r="H39"/>
  <c r="J32"/>
  <c r="L32" s="1"/>
  <c r="N32" s="1"/>
  <c r="J63"/>
  <c r="L63" s="1"/>
  <c r="N63" s="1"/>
  <c r="J58"/>
  <c r="L58" s="1"/>
  <c r="N58" s="1"/>
  <c r="J42"/>
  <c r="L42" s="1"/>
  <c r="N42" s="1"/>
  <c r="J26"/>
  <c r="L26" s="1"/>
  <c r="N26" s="1"/>
  <c r="J27"/>
  <c r="L27" s="1"/>
  <c r="N27" s="1"/>
  <c r="H13"/>
  <c r="J16"/>
  <c r="L16" s="1"/>
  <c r="N16" s="1"/>
  <c r="J14"/>
  <c r="L14" s="1"/>
  <c r="N14" s="1"/>
  <c r="J17"/>
  <c r="L17" s="1"/>
  <c r="N17" s="1"/>
  <c r="F266"/>
  <c r="H266" s="1"/>
  <c r="F154"/>
  <c r="H154" s="1"/>
  <c r="J154" s="1"/>
  <c r="L154" s="1"/>
  <c r="N154" s="1"/>
  <c r="P154" s="1"/>
  <c r="R154" s="1"/>
  <c r="U154" s="1"/>
  <c r="F112"/>
  <c r="H112" s="1"/>
  <c r="J112" s="1"/>
  <c r="L112" s="1"/>
  <c r="N112" s="1"/>
  <c r="P112" s="1"/>
  <c r="R112" s="1"/>
  <c r="F95"/>
  <c r="H95" s="1"/>
  <c r="J95" s="1"/>
  <c r="L95" s="1"/>
  <c r="N95" s="1"/>
  <c r="P95" s="1"/>
  <c r="R95" s="1"/>
  <c r="F31"/>
  <c r="H31" s="1"/>
  <c r="F75"/>
  <c r="H75" s="1"/>
  <c r="J75" s="1"/>
  <c r="L75" s="1"/>
  <c r="N75" s="1"/>
  <c r="G37"/>
  <c r="F295" i="36"/>
  <c r="G295"/>
  <c r="E295"/>
  <c r="G201"/>
  <c r="J266" i="41" l="1"/>
  <c r="P266"/>
  <c r="R266" s="1"/>
  <c r="P90"/>
  <c r="R90" s="1"/>
  <c r="P14"/>
  <c r="R14" s="1"/>
  <c r="P27"/>
  <c r="R27" s="1"/>
  <c r="P42"/>
  <c r="R42" s="1"/>
  <c r="U42" s="1"/>
  <c r="P63"/>
  <c r="R63" s="1"/>
  <c r="P62"/>
  <c r="R62" s="1"/>
  <c r="P71"/>
  <c r="R71" s="1"/>
  <c r="P75"/>
  <c r="R75" s="1"/>
  <c r="P17"/>
  <c r="R17" s="1"/>
  <c r="P16"/>
  <c r="R16" s="1"/>
  <c r="P26"/>
  <c r="R26" s="1"/>
  <c r="P58"/>
  <c r="R58" s="1"/>
  <c r="P32"/>
  <c r="R32" s="1"/>
  <c r="P72"/>
  <c r="R72" s="1"/>
  <c r="H89"/>
  <c r="J89" s="1"/>
  <c r="L89" s="1"/>
  <c r="N89" s="1"/>
  <c r="F88"/>
  <c r="H88" s="1"/>
  <c r="J88" s="1"/>
  <c r="L88" s="1"/>
  <c r="N88" s="1"/>
  <c r="F87"/>
  <c r="H87" s="1"/>
  <c r="J87" s="1"/>
  <c r="L87" s="1"/>
  <c r="N87" s="1"/>
  <c r="F146"/>
  <c r="H147"/>
  <c r="J147" s="1"/>
  <c r="L147" s="1"/>
  <c r="N147" s="1"/>
  <c r="P147" s="1"/>
  <c r="R147" s="1"/>
  <c r="H295" i="36"/>
  <c r="J295" s="1"/>
  <c r="L295" s="1"/>
  <c r="N295" s="1"/>
  <c r="P295" s="1"/>
  <c r="R295" s="1"/>
  <c r="U295" s="1"/>
  <c r="F165" i="41"/>
  <c r="H165" s="1"/>
  <c r="J165" s="1"/>
  <c r="L165" s="1"/>
  <c r="N165" s="1"/>
  <c r="P165" s="1"/>
  <c r="R165" s="1"/>
  <c r="H166"/>
  <c r="J166" s="1"/>
  <c r="L166" s="1"/>
  <c r="N166" s="1"/>
  <c r="P166" s="1"/>
  <c r="R166" s="1"/>
  <c r="J31"/>
  <c r="L31" s="1"/>
  <c r="N31" s="1"/>
  <c r="F37"/>
  <c r="H37" s="1"/>
  <c r="H38"/>
  <c r="J56"/>
  <c r="L56" s="1"/>
  <c r="N56" s="1"/>
  <c r="J39"/>
  <c r="L39" s="1"/>
  <c r="N39" s="1"/>
  <c r="J57"/>
  <c r="L57" s="1"/>
  <c r="N57" s="1"/>
  <c r="J12"/>
  <c r="L12" s="1"/>
  <c r="N12" s="1"/>
  <c r="J13"/>
  <c r="L13" s="1"/>
  <c r="N13" s="1"/>
  <c r="F30"/>
  <c r="H30" s="1"/>
  <c r="F94"/>
  <c r="H94" s="1"/>
  <c r="J94" s="1"/>
  <c r="L94" s="1"/>
  <c r="N94" s="1"/>
  <c r="P94" s="1"/>
  <c r="R94" s="1"/>
  <c r="U94" s="1"/>
  <c r="F153"/>
  <c r="H153" s="1"/>
  <c r="J153" s="1"/>
  <c r="L153" s="1"/>
  <c r="N153" s="1"/>
  <c r="P153" s="1"/>
  <c r="R153" s="1"/>
  <c r="U153" s="1"/>
  <c r="F265"/>
  <c r="H265" s="1"/>
  <c r="G29"/>
  <c r="F200" i="36"/>
  <c r="G200"/>
  <c r="F201"/>
  <c r="F401"/>
  <c r="F388" s="1"/>
  <c r="G401"/>
  <c r="G388" s="1"/>
  <c r="E401"/>
  <c r="F210"/>
  <c r="F209" s="1"/>
  <c r="F208" s="1"/>
  <c r="F207" s="1"/>
  <c r="F206" s="1"/>
  <c r="G210"/>
  <c r="G209" s="1"/>
  <c r="G208" s="1"/>
  <c r="G207" s="1"/>
  <c r="G206" s="1"/>
  <c r="F326"/>
  <c r="F325" s="1"/>
  <c r="F324" s="1"/>
  <c r="F323" s="1"/>
  <c r="F317" s="1"/>
  <c r="G326"/>
  <c r="G325" s="1"/>
  <c r="G324" s="1"/>
  <c r="G323" s="1"/>
  <c r="G317" s="1"/>
  <c r="F304"/>
  <c r="F303" s="1"/>
  <c r="F302" s="1"/>
  <c r="G304"/>
  <c r="G303" s="1"/>
  <c r="G302" s="1"/>
  <c r="F300"/>
  <c r="G300"/>
  <c r="F294"/>
  <c r="G294"/>
  <c r="F288"/>
  <c r="G288"/>
  <c r="G287" s="1"/>
  <c r="F287"/>
  <c r="F280"/>
  <c r="G280"/>
  <c r="F278"/>
  <c r="G278"/>
  <c r="G277" s="1"/>
  <c r="F257"/>
  <c r="F256" s="1"/>
  <c r="G257"/>
  <c r="G256" s="1"/>
  <c r="F255"/>
  <c r="F254" s="1"/>
  <c r="F246"/>
  <c r="F245" s="1"/>
  <c r="G246"/>
  <c r="G245" s="1"/>
  <c r="F238"/>
  <c r="G238"/>
  <c r="F225"/>
  <c r="G225"/>
  <c r="F222"/>
  <c r="G222"/>
  <c r="G221" s="1"/>
  <c r="G220" s="1"/>
  <c r="F221"/>
  <c r="F220" s="1"/>
  <c r="G252"/>
  <c r="H252" s="1"/>
  <c r="J252" s="1"/>
  <c r="L252" s="1"/>
  <c r="N252" s="1"/>
  <c r="P252" s="1"/>
  <c r="R252" s="1"/>
  <c r="U252" s="1"/>
  <c r="F234"/>
  <c r="G234"/>
  <c r="G147"/>
  <c r="G146" s="1"/>
  <c r="G142" s="1"/>
  <c r="G141" s="1"/>
  <c r="F142"/>
  <c r="F141" s="1"/>
  <c r="E147"/>
  <c r="H147" s="1"/>
  <c r="J147" s="1"/>
  <c r="F196"/>
  <c r="G199"/>
  <c r="E201"/>
  <c r="H201" s="1"/>
  <c r="J201" s="1"/>
  <c r="L201" s="1"/>
  <c r="F203"/>
  <c r="H203" s="1"/>
  <c r="J203" s="1"/>
  <c r="L203" s="1"/>
  <c r="F177"/>
  <c r="F176" s="1"/>
  <c r="F175" s="1"/>
  <c r="F174" s="1"/>
  <c r="F173" s="1"/>
  <c r="G177"/>
  <c r="G176" s="1"/>
  <c r="G175" s="1"/>
  <c r="G174" s="1"/>
  <c r="G173" s="1"/>
  <c r="F194"/>
  <c r="F190" s="1"/>
  <c r="G194"/>
  <c r="G190" s="1"/>
  <c r="G185" s="1"/>
  <c r="F135"/>
  <c r="F134" s="1"/>
  <c r="F133" s="1"/>
  <c r="F132" s="1"/>
  <c r="G135"/>
  <c r="G134" s="1"/>
  <c r="G133" s="1"/>
  <c r="G132" s="1"/>
  <c r="F46"/>
  <c r="F41" s="1"/>
  <c r="F33" s="1"/>
  <c r="F32" s="1"/>
  <c r="F13" s="1"/>
  <c r="G46"/>
  <c r="G41" s="1"/>
  <c r="G33" s="1"/>
  <c r="G32" s="1"/>
  <c r="G13" s="1"/>
  <c r="E399"/>
  <c r="H399" s="1"/>
  <c r="E397"/>
  <c r="H397" s="1"/>
  <c r="E394"/>
  <c r="H394" s="1"/>
  <c r="E392"/>
  <c r="E386"/>
  <c r="H386" s="1"/>
  <c r="E380"/>
  <c r="H380" s="1"/>
  <c r="E374"/>
  <c r="H374" s="1"/>
  <c r="J374" s="1"/>
  <c r="L374" s="1"/>
  <c r="N374" s="1"/>
  <c r="P374" s="1"/>
  <c r="R374" s="1"/>
  <c r="U374" s="1"/>
  <c r="E371"/>
  <c r="H371" s="1"/>
  <c r="J371" s="1"/>
  <c r="L371" s="1"/>
  <c r="N371" s="1"/>
  <c r="P371" s="1"/>
  <c r="R371" s="1"/>
  <c r="U371" s="1"/>
  <c r="E369"/>
  <c r="H369" s="1"/>
  <c r="J369" s="1"/>
  <c r="L369" s="1"/>
  <c r="N369" s="1"/>
  <c r="P369" s="1"/>
  <c r="R369" s="1"/>
  <c r="U369" s="1"/>
  <c r="E367"/>
  <c r="H367" s="1"/>
  <c r="J367" s="1"/>
  <c r="L367" s="1"/>
  <c r="N367" s="1"/>
  <c r="P367" s="1"/>
  <c r="R367" s="1"/>
  <c r="U367" s="1"/>
  <c r="E361"/>
  <c r="H361" s="1"/>
  <c r="J361" s="1"/>
  <c r="L361" s="1"/>
  <c r="N361" s="1"/>
  <c r="P361" s="1"/>
  <c r="R361" s="1"/>
  <c r="U361" s="1"/>
  <c r="E355"/>
  <c r="H355" s="1"/>
  <c r="J355" s="1"/>
  <c r="L355" s="1"/>
  <c r="N355" s="1"/>
  <c r="P355" s="1"/>
  <c r="R355" s="1"/>
  <c r="U355" s="1"/>
  <c r="E353"/>
  <c r="H353" s="1"/>
  <c r="J353" s="1"/>
  <c r="L353" s="1"/>
  <c r="N353" s="1"/>
  <c r="P353" s="1"/>
  <c r="R353" s="1"/>
  <c r="U353" s="1"/>
  <c r="E348"/>
  <c r="E333"/>
  <c r="E331" s="1"/>
  <c r="E328"/>
  <c r="H328" s="1"/>
  <c r="J328" s="1"/>
  <c r="L328" s="1"/>
  <c r="N328" s="1"/>
  <c r="E326"/>
  <c r="E321"/>
  <c r="H321" s="1"/>
  <c r="J321" s="1"/>
  <c r="L321" s="1"/>
  <c r="N321" s="1"/>
  <c r="E314"/>
  <c r="H314" s="1"/>
  <c r="J314" s="1"/>
  <c r="L314" s="1"/>
  <c r="N314" s="1"/>
  <c r="P314" s="1"/>
  <c r="R314" s="1"/>
  <c r="U314" s="1"/>
  <c r="E312"/>
  <c r="H312" s="1"/>
  <c r="J312" s="1"/>
  <c r="L312" s="1"/>
  <c r="N312" s="1"/>
  <c r="P312" s="1"/>
  <c r="R312" s="1"/>
  <c r="U312" s="1"/>
  <c r="E308"/>
  <c r="H308" s="1"/>
  <c r="J308" s="1"/>
  <c r="L308" s="1"/>
  <c r="N308" s="1"/>
  <c r="P308" s="1"/>
  <c r="R308" s="1"/>
  <c r="U308" s="1"/>
  <c r="E304"/>
  <c r="E300"/>
  <c r="E297"/>
  <c r="E288"/>
  <c r="E282"/>
  <c r="E278"/>
  <c r="E271"/>
  <c r="H271" s="1"/>
  <c r="J271" s="1"/>
  <c r="L271" s="1"/>
  <c r="N271" s="1"/>
  <c r="P271" s="1"/>
  <c r="R271" s="1"/>
  <c r="U271" s="1"/>
  <c r="E267"/>
  <c r="H267" s="1"/>
  <c r="J267" s="1"/>
  <c r="L267" s="1"/>
  <c r="N267" s="1"/>
  <c r="P267" s="1"/>
  <c r="R267" s="1"/>
  <c r="U267" s="1"/>
  <c r="E262"/>
  <c r="E257"/>
  <c r="E249"/>
  <c r="H249" s="1"/>
  <c r="J249" s="1"/>
  <c r="L249" s="1"/>
  <c r="N249" s="1"/>
  <c r="P249" s="1"/>
  <c r="R249" s="1"/>
  <c r="U249" s="1"/>
  <c r="E247"/>
  <c r="H247" s="1"/>
  <c r="J247" s="1"/>
  <c r="L247" s="1"/>
  <c r="N247" s="1"/>
  <c r="P247" s="1"/>
  <c r="R247" s="1"/>
  <c r="U247" s="1"/>
  <c r="E241"/>
  <c r="E234"/>
  <c r="E225"/>
  <c r="E222"/>
  <c r="E213"/>
  <c r="H213" s="1"/>
  <c r="J213" s="1"/>
  <c r="L213" s="1"/>
  <c r="E210"/>
  <c r="E200"/>
  <c r="E196"/>
  <c r="H196" s="1"/>
  <c r="J196" s="1"/>
  <c r="L196" s="1"/>
  <c r="E194"/>
  <c r="E187"/>
  <c r="H187" s="1"/>
  <c r="J187" s="1"/>
  <c r="L187" s="1"/>
  <c r="E183"/>
  <c r="H183" s="1"/>
  <c r="J183" s="1"/>
  <c r="L183" s="1"/>
  <c r="E181"/>
  <c r="H181" s="1"/>
  <c r="J181" s="1"/>
  <c r="L181" s="1"/>
  <c r="E177"/>
  <c r="E170"/>
  <c r="H170" s="1"/>
  <c r="J170" s="1"/>
  <c r="E167"/>
  <c r="H167" s="1"/>
  <c r="J167" s="1"/>
  <c r="E158"/>
  <c r="E155"/>
  <c r="H155" s="1"/>
  <c r="J155" s="1"/>
  <c r="L155" s="1"/>
  <c r="E151"/>
  <c r="H151" s="1"/>
  <c r="J151" s="1"/>
  <c r="L151" s="1"/>
  <c r="E144"/>
  <c r="H144" s="1"/>
  <c r="J144" s="1"/>
  <c r="E137"/>
  <c r="H137" s="1"/>
  <c r="J137" s="1"/>
  <c r="E135"/>
  <c r="E129"/>
  <c r="H129" s="1"/>
  <c r="J129" s="1"/>
  <c r="E125"/>
  <c r="H125" s="1"/>
  <c r="J125" s="1"/>
  <c r="E120"/>
  <c r="H120" s="1"/>
  <c r="E117"/>
  <c r="H117" s="1"/>
  <c r="J117" s="1"/>
  <c r="E113"/>
  <c r="E109"/>
  <c r="H109" s="1"/>
  <c r="J109" s="1"/>
  <c r="E105"/>
  <c r="E98"/>
  <c r="H98" s="1"/>
  <c r="J98" s="1"/>
  <c r="E92"/>
  <c r="H92" s="1"/>
  <c r="J92" s="1"/>
  <c r="E89"/>
  <c r="H89" s="1"/>
  <c r="J89" s="1"/>
  <c r="E83"/>
  <c r="E77"/>
  <c r="H77" s="1"/>
  <c r="J77" s="1"/>
  <c r="E73"/>
  <c r="H73" s="1"/>
  <c r="J73" s="1"/>
  <c r="E71"/>
  <c r="H71" s="1"/>
  <c r="J71" s="1"/>
  <c r="E67"/>
  <c r="H67" s="1"/>
  <c r="J67" s="1"/>
  <c r="L67" s="1"/>
  <c r="E64"/>
  <c r="H64" s="1"/>
  <c r="J64" s="1"/>
  <c r="L64" s="1"/>
  <c r="E63"/>
  <c r="H63" s="1"/>
  <c r="J63" s="1"/>
  <c r="L63" s="1"/>
  <c r="E59"/>
  <c r="H59" s="1"/>
  <c r="E55"/>
  <c r="H55" s="1"/>
  <c r="E50"/>
  <c r="H50" s="1"/>
  <c r="E46"/>
  <c r="E42"/>
  <c r="H42" s="1"/>
  <c r="E35"/>
  <c r="H35" s="1"/>
  <c r="E29"/>
  <c r="H29" s="1"/>
  <c r="J29" s="1"/>
  <c r="L29" s="1"/>
  <c r="E26"/>
  <c r="H26" s="1"/>
  <c r="J26" s="1"/>
  <c r="L26" s="1"/>
  <c r="E21"/>
  <c r="H21" s="1"/>
  <c r="J21" s="1"/>
  <c r="L21" s="1"/>
  <c r="E17"/>
  <c r="H17" s="1"/>
  <c r="J17" s="1"/>
  <c r="L17" s="1"/>
  <c r="H273" i="74"/>
  <c r="I277"/>
  <c r="K277" s="1"/>
  <c r="M277" s="1"/>
  <c r="O277" s="1"/>
  <c r="Q277" s="1"/>
  <c r="S277" s="1"/>
  <c r="V277" s="1"/>
  <c r="H276"/>
  <c r="I276" s="1"/>
  <c r="K276" s="1"/>
  <c r="M276" s="1"/>
  <c r="O276" s="1"/>
  <c r="Q276" s="1"/>
  <c r="S276" s="1"/>
  <c r="V276" s="1"/>
  <c r="G264"/>
  <c r="G256" s="1"/>
  <c r="G246" s="1"/>
  <c r="G231" s="1"/>
  <c r="G266"/>
  <c r="I268"/>
  <c r="K268" s="1"/>
  <c r="M268" s="1"/>
  <c r="O268" s="1"/>
  <c r="Q268" s="1"/>
  <c r="S268" s="1"/>
  <c r="V268" s="1"/>
  <c r="I229"/>
  <c r="K229" s="1"/>
  <c r="M229" s="1"/>
  <c r="O229" s="1"/>
  <c r="Q229" s="1"/>
  <c r="S229" s="1"/>
  <c r="V229" s="1"/>
  <c r="I230"/>
  <c r="K230" s="1"/>
  <c r="M230" s="1"/>
  <c r="O230" s="1"/>
  <c r="Q230" s="1"/>
  <c r="S230" s="1"/>
  <c r="V230" s="1"/>
  <c r="I220"/>
  <c r="K220" s="1"/>
  <c r="M220" s="1"/>
  <c r="O220" s="1"/>
  <c r="Q220" s="1"/>
  <c r="S220" s="1"/>
  <c r="V220" s="1"/>
  <c r="H172"/>
  <c r="I173"/>
  <c r="K173" s="1"/>
  <c r="M173" s="1"/>
  <c r="O173" s="1"/>
  <c r="Q173" s="1"/>
  <c r="S173" s="1"/>
  <c r="V173" s="1"/>
  <c r="F277" i="36" l="1"/>
  <c r="F276" s="1"/>
  <c r="F275" s="1"/>
  <c r="F274" s="1"/>
  <c r="F185"/>
  <c r="G276"/>
  <c r="G275" s="1"/>
  <c r="G274" s="1"/>
  <c r="G255"/>
  <c r="G254" s="1"/>
  <c r="J265" i="41"/>
  <c r="P265"/>
  <c r="R265" s="1"/>
  <c r="P87"/>
  <c r="R87" s="1"/>
  <c r="P89"/>
  <c r="R89" s="1"/>
  <c r="P88"/>
  <c r="R88" s="1"/>
  <c r="P12"/>
  <c r="R12" s="1"/>
  <c r="P39"/>
  <c r="R39" s="1"/>
  <c r="U39" s="1"/>
  <c r="P31"/>
  <c r="R31" s="1"/>
  <c r="P13"/>
  <c r="R13" s="1"/>
  <c r="P57"/>
  <c r="R57" s="1"/>
  <c r="P56"/>
  <c r="R56" s="1"/>
  <c r="U56" s="1"/>
  <c r="J380" i="36"/>
  <c r="P380"/>
  <c r="R380" s="1"/>
  <c r="U380" s="1"/>
  <c r="J386"/>
  <c r="P386"/>
  <c r="R386" s="1"/>
  <c r="U386" s="1"/>
  <c r="J397"/>
  <c r="P397"/>
  <c r="R397" s="1"/>
  <c r="U397" s="1"/>
  <c r="J394"/>
  <c r="P394"/>
  <c r="R394" s="1"/>
  <c r="U394" s="1"/>
  <c r="J399"/>
  <c r="P399"/>
  <c r="R399" s="1"/>
  <c r="U399" s="1"/>
  <c r="P321"/>
  <c r="R321" s="1"/>
  <c r="U321" s="1"/>
  <c r="P328"/>
  <c r="R328" s="1"/>
  <c r="U328" s="1"/>
  <c r="N183"/>
  <c r="P183" s="1"/>
  <c r="R183" s="1"/>
  <c r="U183" s="1"/>
  <c r="N213"/>
  <c r="P213" s="1"/>
  <c r="R213" s="1"/>
  <c r="U213" s="1"/>
  <c r="N203"/>
  <c r="P203" s="1"/>
  <c r="R203" s="1"/>
  <c r="U203" s="1"/>
  <c r="N181"/>
  <c r="P181" s="1"/>
  <c r="R181" s="1"/>
  <c r="U181" s="1"/>
  <c r="N187"/>
  <c r="P187" s="1"/>
  <c r="R187" s="1"/>
  <c r="U187" s="1"/>
  <c r="N196"/>
  <c r="P196" s="1"/>
  <c r="R196" s="1"/>
  <c r="U196" s="1"/>
  <c r="N201"/>
  <c r="P201" s="1"/>
  <c r="R201" s="1"/>
  <c r="U201" s="1"/>
  <c r="N151"/>
  <c r="P151" s="1"/>
  <c r="R151" s="1"/>
  <c r="U151" s="1"/>
  <c r="N155"/>
  <c r="P155" s="1"/>
  <c r="R155" s="1"/>
  <c r="U155" s="1"/>
  <c r="N17"/>
  <c r="P17" s="1"/>
  <c r="R17" s="1"/>
  <c r="U17" s="1"/>
  <c r="N26"/>
  <c r="P26" s="1"/>
  <c r="R26" s="1"/>
  <c r="U26" s="1"/>
  <c r="N63"/>
  <c r="P63" s="1"/>
  <c r="R63" s="1"/>
  <c r="U63" s="1"/>
  <c r="N67"/>
  <c r="P67" s="1"/>
  <c r="R67" s="1"/>
  <c r="U67" s="1"/>
  <c r="N21"/>
  <c r="P21" s="1"/>
  <c r="R21" s="1"/>
  <c r="U21" s="1"/>
  <c r="N29"/>
  <c r="P29" s="1"/>
  <c r="R29" s="1"/>
  <c r="U29" s="1"/>
  <c r="N64"/>
  <c r="P64" s="1"/>
  <c r="R64" s="1"/>
  <c r="U64" s="1"/>
  <c r="F145" i="41"/>
  <c r="H145" s="1"/>
  <c r="J145" s="1"/>
  <c r="L145" s="1"/>
  <c r="N145" s="1"/>
  <c r="P145" s="1"/>
  <c r="R145" s="1"/>
  <c r="H146"/>
  <c r="J146" s="1"/>
  <c r="L146" s="1"/>
  <c r="N146" s="1"/>
  <c r="P146" s="1"/>
  <c r="R146" s="1"/>
  <c r="L170" i="36"/>
  <c r="L167"/>
  <c r="L71"/>
  <c r="L73"/>
  <c r="L92"/>
  <c r="L129"/>
  <c r="L137"/>
  <c r="L144"/>
  <c r="L77"/>
  <c r="L89"/>
  <c r="L98"/>
  <c r="N98" s="1"/>
  <c r="P98" s="1"/>
  <c r="R98" s="1"/>
  <c r="U98" s="1"/>
  <c r="L109"/>
  <c r="N109" s="1"/>
  <c r="P109" s="1"/>
  <c r="R109" s="1"/>
  <c r="U109" s="1"/>
  <c r="L117"/>
  <c r="N117" s="1"/>
  <c r="P117" s="1"/>
  <c r="R117" s="1"/>
  <c r="U117" s="1"/>
  <c r="L125"/>
  <c r="L147"/>
  <c r="H401"/>
  <c r="H46"/>
  <c r="J46" s="1"/>
  <c r="L46" s="1"/>
  <c r="H210"/>
  <c r="J210" s="1"/>
  <c r="L210" s="1"/>
  <c r="H222"/>
  <c r="J222" s="1"/>
  <c r="L222" s="1"/>
  <c r="N222" s="1"/>
  <c r="P222" s="1"/>
  <c r="R222" s="1"/>
  <c r="U222" s="1"/>
  <c r="H234"/>
  <c r="J234" s="1"/>
  <c r="L234" s="1"/>
  <c r="N234" s="1"/>
  <c r="P234" s="1"/>
  <c r="R234" s="1"/>
  <c r="U234" s="1"/>
  <c r="H257"/>
  <c r="J257" s="1"/>
  <c r="L257" s="1"/>
  <c r="N257" s="1"/>
  <c r="P257" s="1"/>
  <c r="R257" s="1"/>
  <c r="U257" s="1"/>
  <c r="H278"/>
  <c r="J278" s="1"/>
  <c r="L278" s="1"/>
  <c r="N278" s="1"/>
  <c r="P278" s="1"/>
  <c r="R278" s="1"/>
  <c r="U278" s="1"/>
  <c r="H300"/>
  <c r="J300" s="1"/>
  <c r="L300" s="1"/>
  <c r="N300" s="1"/>
  <c r="P300" s="1"/>
  <c r="R300" s="1"/>
  <c r="U300" s="1"/>
  <c r="H326"/>
  <c r="J326" s="1"/>
  <c r="L326" s="1"/>
  <c r="N326" s="1"/>
  <c r="E383"/>
  <c r="H383" s="1"/>
  <c r="G119"/>
  <c r="H177"/>
  <c r="J177" s="1"/>
  <c r="L177" s="1"/>
  <c r="H194"/>
  <c r="J194" s="1"/>
  <c r="L194" s="1"/>
  <c r="H225"/>
  <c r="J225" s="1"/>
  <c r="L225" s="1"/>
  <c r="N225" s="1"/>
  <c r="P225" s="1"/>
  <c r="R225" s="1"/>
  <c r="U225" s="1"/>
  <c r="F119"/>
  <c r="E330"/>
  <c r="H330" s="1"/>
  <c r="J330" s="1"/>
  <c r="L330" s="1"/>
  <c r="N330" s="1"/>
  <c r="H331"/>
  <c r="J331" s="1"/>
  <c r="L331" s="1"/>
  <c r="N331" s="1"/>
  <c r="E347"/>
  <c r="H347" s="1"/>
  <c r="J347" s="1"/>
  <c r="L347" s="1"/>
  <c r="N347" s="1"/>
  <c r="H348"/>
  <c r="J348" s="1"/>
  <c r="L348" s="1"/>
  <c r="N348" s="1"/>
  <c r="E391"/>
  <c r="H392"/>
  <c r="E379"/>
  <c r="E377" s="1"/>
  <c r="H377" s="1"/>
  <c r="E385"/>
  <c r="E396"/>
  <c r="H396" s="1"/>
  <c r="E134"/>
  <c r="H135"/>
  <c r="J135" s="1"/>
  <c r="E157"/>
  <c r="H157" s="1"/>
  <c r="J157" s="1"/>
  <c r="L157" s="1"/>
  <c r="H158"/>
  <c r="J158" s="1"/>
  <c r="L158" s="1"/>
  <c r="E332"/>
  <c r="H332" s="1"/>
  <c r="J332" s="1"/>
  <c r="L332" s="1"/>
  <c r="N332" s="1"/>
  <c r="H333"/>
  <c r="J333" s="1"/>
  <c r="L333" s="1"/>
  <c r="N333" s="1"/>
  <c r="J120"/>
  <c r="J35"/>
  <c r="L35" s="1"/>
  <c r="J55"/>
  <c r="L55" s="1"/>
  <c r="J42"/>
  <c r="L42" s="1"/>
  <c r="J50"/>
  <c r="L50" s="1"/>
  <c r="J59"/>
  <c r="L59" s="1"/>
  <c r="J30" i="41"/>
  <c r="L30" s="1"/>
  <c r="N30" s="1"/>
  <c r="J37"/>
  <c r="L37" s="1"/>
  <c r="N37" s="1"/>
  <c r="J38"/>
  <c r="L38" s="1"/>
  <c r="N38" s="1"/>
  <c r="H200" i="36"/>
  <c r="J200" s="1"/>
  <c r="L200" s="1"/>
  <c r="E199"/>
  <c r="F199"/>
  <c r="F160" s="1"/>
  <c r="G160"/>
  <c r="E255"/>
  <c r="E240"/>
  <c r="H241"/>
  <c r="J241" s="1"/>
  <c r="L241" s="1"/>
  <c r="N241" s="1"/>
  <c r="P241" s="1"/>
  <c r="R241" s="1"/>
  <c r="U241" s="1"/>
  <c r="F237"/>
  <c r="E280"/>
  <c r="H280" s="1"/>
  <c r="J280" s="1"/>
  <c r="L280" s="1"/>
  <c r="N280" s="1"/>
  <c r="P280" s="1"/>
  <c r="R280" s="1"/>
  <c r="U280" s="1"/>
  <c r="H282"/>
  <c r="J282" s="1"/>
  <c r="L282" s="1"/>
  <c r="N282" s="1"/>
  <c r="P282" s="1"/>
  <c r="R282" s="1"/>
  <c r="U282" s="1"/>
  <c r="E294"/>
  <c r="H294" s="1"/>
  <c r="J294" s="1"/>
  <c r="L294" s="1"/>
  <c r="N294" s="1"/>
  <c r="P294" s="1"/>
  <c r="R294" s="1"/>
  <c r="U294" s="1"/>
  <c r="H297"/>
  <c r="J297" s="1"/>
  <c r="L297" s="1"/>
  <c r="N297" s="1"/>
  <c r="P297" s="1"/>
  <c r="R297" s="1"/>
  <c r="U297" s="1"/>
  <c r="E287"/>
  <c r="H287" s="1"/>
  <c r="J287" s="1"/>
  <c r="L287" s="1"/>
  <c r="N287" s="1"/>
  <c r="P287" s="1"/>
  <c r="R287" s="1"/>
  <c r="U287" s="1"/>
  <c r="H288"/>
  <c r="J288" s="1"/>
  <c r="L288" s="1"/>
  <c r="N288" s="1"/>
  <c r="P288" s="1"/>
  <c r="R288" s="1"/>
  <c r="U288" s="1"/>
  <c r="E303"/>
  <c r="H303" s="1"/>
  <c r="J303" s="1"/>
  <c r="L303" s="1"/>
  <c r="N303" s="1"/>
  <c r="P303" s="1"/>
  <c r="R303" s="1"/>
  <c r="U303" s="1"/>
  <c r="H304"/>
  <c r="J304" s="1"/>
  <c r="L304" s="1"/>
  <c r="N304" s="1"/>
  <c r="P304" s="1"/>
  <c r="R304" s="1"/>
  <c r="U304" s="1"/>
  <c r="G273"/>
  <c r="F273"/>
  <c r="E261"/>
  <c r="H261" s="1"/>
  <c r="J261" s="1"/>
  <c r="L261" s="1"/>
  <c r="N261" s="1"/>
  <c r="P261" s="1"/>
  <c r="R261" s="1"/>
  <c r="U261" s="1"/>
  <c r="H262"/>
  <c r="J262" s="1"/>
  <c r="L262" s="1"/>
  <c r="N262" s="1"/>
  <c r="P262" s="1"/>
  <c r="R262" s="1"/>
  <c r="U262" s="1"/>
  <c r="E82"/>
  <c r="H82" s="1"/>
  <c r="J82" s="1"/>
  <c r="H83"/>
  <c r="J83" s="1"/>
  <c r="E104"/>
  <c r="H104" s="1"/>
  <c r="J104" s="1"/>
  <c r="H105"/>
  <c r="J105" s="1"/>
  <c r="E112"/>
  <c r="H112" s="1"/>
  <c r="J112" s="1"/>
  <c r="H113"/>
  <c r="J113" s="1"/>
  <c r="F264" i="41"/>
  <c r="F152"/>
  <c r="H152" s="1"/>
  <c r="J152" s="1"/>
  <c r="L152" s="1"/>
  <c r="N152" s="1"/>
  <c r="P152" s="1"/>
  <c r="R152" s="1"/>
  <c r="U152" s="1"/>
  <c r="F29"/>
  <c r="H29" s="1"/>
  <c r="G223"/>
  <c r="G11" s="1"/>
  <c r="H270" i="74"/>
  <c r="E146" i="36"/>
  <c r="H146" s="1"/>
  <c r="J146" s="1"/>
  <c r="G219"/>
  <c r="E16"/>
  <c r="H16" s="1"/>
  <c r="J16" s="1"/>
  <c r="L16" s="1"/>
  <c r="E25"/>
  <c r="E115"/>
  <c r="H115" s="1"/>
  <c r="J115" s="1"/>
  <c r="E153"/>
  <c r="H153" s="1"/>
  <c r="J153" s="1"/>
  <c r="L153" s="1"/>
  <c r="E221"/>
  <c r="E256"/>
  <c r="H256" s="1"/>
  <c r="J256" s="1"/>
  <c r="L256" s="1"/>
  <c r="N256" s="1"/>
  <c r="P256" s="1"/>
  <c r="R256" s="1"/>
  <c r="U256" s="1"/>
  <c r="F219"/>
  <c r="F205" s="1"/>
  <c r="G237"/>
  <c r="E154"/>
  <c r="H154" s="1"/>
  <c r="J154" s="1"/>
  <c r="L154" s="1"/>
  <c r="E166"/>
  <c r="E169"/>
  <c r="H169" s="1"/>
  <c r="J169" s="1"/>
  <c r="E176"/>
  <c r="E209"/>
  <c r="E266"/>
  <c r="H266" s="1"/>
  <c r="J266" s="1"/>
  <c r="L266" s="1"/>
  <c r="N266" s="1"/>
  <c r="P266" s="1"/>
  <c r="R266" s="1"/>
  <c r="U266" s="1"/>
  <c r="E352"/>
  <c r="H352" s="1"/>
  <c r="J352" s="1"/>
  <c r="L352" s="1"/>
  <c r="N352" s="1"/>
  <c r="P352" s="1"/>
  <c r="R352" s="1"/>
  <c r="U352" s="1"/>
  <c r="E366"/>
  <c r="H366" s="1"/>
  <c r="J366" s="1"/>
  <c r="L366" s="1"/>
  <c r="N366" s="1"/>
  <c r="P366" s="1"/>
  <c r="R366" s="1"/>
  <c r="U366" s="1"/>
  <c r="E54"/>
  <c r="E88"/>
  <c r="H88" s="1"/>
  <c r="J88" s="1"/>
  <c r="E91"/>
  <c r="H91" s="1"/>
  <c r="J91" s="1"/>
  <c r="E96"/>
  <c r="H96" s="1"/>
  <c r="J96" s="1"/>
  <c r="E103"/>
  <c r="H103" s="1"/>
  <c r="J103" s="1"/>
  <c r="E107"/>
  <c r="H107" s="1"/>
  <c r="J107" s="1"/>
  <c r="E116"/>
  <c r="H116" s="1"/>
  <c r="J116" s="1"/>
  <c r="E246"/>
  <c r="E23"/>
  <c r="H23" s="1"/>
  <c r="J23" s="1"/>
  <c r="L23" s="1"/>
  <c r="E34"/>
  <c r="H34" s="1"/>
  <c r="E41"/>
  <c r="H41" s="1"/>
  <c r="E62"/>
  <c r="H62" s="1"/>
  <c r="E70"/>
  <c r="H70" s="1"/>
  <c r="J70" s="1"/>
  <c r="E97"/>
  <c r="H97" s="1"/>
  <c r="J97" s="1"/>
  <c r="E108"/>
  <c r="H108" s="1"/>
  <c r="J108" s="1"/>
  <c r="E111"/>
  <c r="H111" s="1"/>
  <c r="J111" s="1"/>
  <c r="E124"/>
  <c r="H124" s="1"/>
  <c r="J124" s="1"/>
  <c r="E143"/>
  <c r="H143" s="1"/>
  <c r="J143" s="1"/>
  <c r="E150"/>
  <c r="H150" s="1"/>
  <c r="J150" s="1"/>
  <c r="E186"/>
  <c r="E190"/>
  <c r="H190" s="1"/>
  <c r="J190" s="1"/>
  <c r="L190" s="1"/>
  <c r="E260"/>
  <c r="H260" s="1"/>
  <c r="J260" s="1"/>
  <c r="L260" s="1"/>
  <c r="N260" s="1"/>
  <c r="P260" s="1"/>
  <c r="R260" s="1"/>
  <c r="U260" s="1"/>
  <c r="E307"/>
  <c r="H307" s="1"/>
  <c r="J307" s="1"/>
  <c r="L307" s="1"/>
  <c r="N307" s="1"/>
  <c r="P307" s="1"/>
  <c r="R307" s="1"/>
  <c r="U307" s="1"/>
  <c r="E320"/>
  <c r="H320" s="1"/>
  <c r="J320" s="1"/>
  <c r="L320" s="1"/>
  <c r="N320" s="1"/>
  <c r="E325"/>
  <c r="H325" s="1"/>
  <c r="J325" s="1"/>
  <c r="L325" s="1"/>
  <c r="N325" s="1"/>
  <c r="E346"/>
  <c r="H346" s="1"/>
  <c r="J346" s="1"/>
  <c r="L346" s="1"/>
  <c r="N346" s="1"/>
  <c r="E351"/>
  <c r="H351" s="1"/>
  <c r="J351" s="1"/>
  <c r="L351" s="1"/>
  <c r="N351" s="1"/>
  <c r="P351" s="1"/>
  <c r="R351" s="1"/>
  <c r="U351" s="1"/>
  <c r="E365"/>
  <c r="H365" s="1"/>
  <c r="J365" s="1"/>
  <c r="L365" s="1"/>
  <c r="N365" s="1"/>
  <c r="P365" s="1"/>
  <c r="R365" s="1"/>
  <c r="U365" s="1"/>
  <c r="E14"/>
  <c r="H14" s="1"/>
  <c r="J14" s="1"/>
  <c r="L14" s="1"/>
  <c r="E80"/>
  <c r="H80" s="1"/>
  <c r="J80" s="1"/>
  <c r="G265" i="74"/>
  <c r="I210"/>
  <c r="K210" s="1"/>
  <c r="M210" s="1"/>
  <c r="O210" s="1"/>
  <c r="Q210" s="1"/>
  <c r="S210" s="1"/>
  <c r="V210" s="1"/>
  <c r="I211"/>
  <c r="K211" s="1"/>
  <c r="M211" s="1"/>
  <c r="O211" s="1"/>
  <c r="Q211" s="1"/>
  <c r="S211" s="1"/>
  <c r="V211" s="1"/>
  <c r="I214"/>
  <c r="K214" s="1"/>
  <c r="M214" s="1"/>
  <c r="O214" s="1"/>
  <c r="Q214" s="1"/>
  <c r="S214" s="1"/>
  <c r="V214" s="1"/>
  <c r="I227"/>
  <c r="K227" s="1"/>
  <c r="M227" s="1"/>
  <c r="O227" s="1"/>
  <c r="Q227" s="1"/>
  <c r="S227" s="1"/>
  <c r="V227" s="1"/>
  <c r="I228"/>
  <c r="K228" s="1"/>
  <c r="M228" s="1"/>
  <c r="O228" s="1"/>
  <c r="Q228" s="1"/>
  <c r="S228" s="1"/>
  <c r="V228" s="1"/>
  <c r="G226"/>
  <c r="G225" s="1"/>
  <c r="G13"/>
  <c r="G159"/>
  <c r="G127" s="1"/>
  <c r="H159"/>
  <c r="G160"/>
  <c r="H160"/>
  <c r="I398"/>
  <c r="K398" s="1"/>
  <c r="Q398" s="1"/>
  <c r="I400"/>
  <c r="K400" s="1"/>
  <c r="Q400" s="1"/>
  <c r="I401"/>
  <c r="K401" s="1"/>
  <c r="Q401" s="1"/>
  <c r="I402"/>
  <c r="K402" s="1"/>
  <c r="Q402" s="1"/>
  <c r="I403"/>
  <c r="K403" s="1"/>
  <c r="Q403" s="1"/>
  <c r="I406"/>
  <c r="K406" s="1"/>
  <c r="Q406" s="1"/>
  <c r="I409"/>
  <c r="K409" s="1"/>
  <c r="Q409" s="1"/>
  <c r="I410"/>
  <c r="K410" s="1"/>
  <c r="Q410" s="1"/>
  <c r="I305"/>
  <c r="K305" s="1"/>
  <c r="M305" s="1"/>
  <c r="O305" s="1"/>
  <c r="Q305" s="1"/>
  <c r="S305" s="1"/>
  <c r="V305" s="1"/>
  <c r="I306"/>
  <c r="K306" s="1"/>
  <c r="M306" s="1"/>
  <c r="O306" s="1"/>
  <c r="Q306" s="1"/>
  <c r="S306" s="1"/>
  <c r="V306" s="1"/>
  <c r="G322"/>
  <c r="G319" s="1"/>
  <c r="G317" s="1"/>
  <c r="J401" i="36" l="1"/>
  <c r="P401"/>
  <c r="R401" s="1"/>
  <c r="U401" s="1"/>
  <c r="P37" i="41"/>
  <c r="R37" s="1"/>
  <c r="U37" s="1"/>
  <c r="P38"/>
  <c r="R38" s="1"/>
  <c r="U38" s="1"/>
  <c r="P30"/>
  <c r="R30" s="1"/>
  <c r="J377" i="36"/>
  <c r="P377"/>
  <c r="R377" s="1"/>
  <c r="U377" s="1"/>
  <c r="J383"/>
  <c r="P383"/>
  <c r="R383" s="1"/>
  <c r="U383" s="1"/>
  <c r="J396"/>
  <c r="P396"/>
  <c r="R396" s="1"/>
  <c r="U396" s="1"/>
  <c r="J392"/>
  <c r="P392"/>
  <c r="R392" s="1"/>
  <c r="U392" s="1"/>
  <c r="P325"/>
  <c r="R325" s="1"/>
  <c r="U325" s="1"/>
  <c r="P333"/>
  <c r="R333" s="1"/>
  <c r="U333" s="1"/>
  <c r="P347"/>
  <c r="R347" s="1"/>
  <c r="U347" s="1"/>
  <c r="P330"/>
  <c r="R330" s="1"/>
  <c r="U330" s="1"/>
  <c r="P346"/>
  <c r="R346" s="1"/>
  <c r="U346" s="1"/>
  <c r="P320"/>
  <c r="R320" s="1"/>
  <c r="U320" s="1"/>
  <c r="P332"/>
  <c r="R332" s="1"/>
  <c r="U332" s="1"/>
  <c r="P348"/>
  <c r="R348" s="1"/>
  <c r="U348" s="1"/>
  <c r="P331"/>
  <c r="R331" s="1"/>
  <c r="U331" s="1"/>
  <c r="P326"/>
  <c r="R326" s="1"/>
  <c r="U326" s="1"/>
  <c r="N190"/>
  <c r="P190" s="1"/>
  <c r="R190" s="1"/>
  <c r="U190" s="1"/>
  <c r="N200"/>
  <c r="P200" s="1"/>
  <c r="R200" s="1"/>
  <c r="U200" s="1"/>
  <c r="N177"/>
  <c r="P177" s="1"/>
  <c r="R177" s="1"/>
  <c r="U177" s="1"/>
  <c r="N170"/>
  <c r="P170" s="1"/>
  <c r="R170" s="1"/>
  <c r="U170" s="1"/>
  <c r="N194"/>
  <c r="P194" s="1"/>
  <c r="R194" s="1"/>
  <c r="U194" s="1"/>
  <c r="N210"/>
  <c r="P210" s="1"/>
  <c r="R210" s="1"/>
  <c r="U210" s="1"/>
  <c r="N167"/>
  <c r="P167" s="1"/>
  <c r="R167" s="1"/>
  <c r="U167" s="1"/>
  <c r="N154"/>
  <c r="P154" s="1"/>
  <c r="R154" s="1"/>
  <c r="U154" s="1"/>
  <c r="N158"/>
  <c r="P158" s="1"/>
  <c r="R158" s="1"/>
  <c r="U158" s="1"/>
  <c r="N147"/>
  <c r="P147" s="1"/>
  <c r="R147" s="1"/>
  <c r="U147" s="1"/>
  <c r="N137"/>
  <c r="P137" s="1"/>
  <c r="R137" s="1"/>
  <c r="U137" s="1"/>
  <c r="N153"/>
  <c r="P153" s="1"/>
  <c r="R153" s="1"/>
  <c r="U153" s="1"/>
  <c r="N157"/>
  <c r="P157" s="1"/>
  <c r="R157" s="1"/>
  <c r="U157" s="1"/>
  <c r="N125"/>
  <c r="P125" s="1"/>
  <c r="R125" s="1"/>
  <c r="U125" s="1"/>
  <c r="N144"/>
  <c r="P144" s="1"/>
  <c r="R144" s="1"/>
  <c r="U144" s="1"/>
  <c r="N129"/>
  <c r="P129" s="1"/>
  <c r="R129" s="1"/>
  <c r="U129" s="1"/>
  <c r="N92"/>
  <c r="P92" s="1"/>
  <c r="R92" s="1"/>
  <c r="U92" s="1"/>
  <c r="N89"/>
  <c r="P89" s="1"/>
  <c r="R89" s="1"/>
  <c r="U89" s="1"/>
  <c r="N46"/>
  <c r="P46" s="1"/>
  <c r="R46" s="1"/>
  <c r="U46" s="1"/>
  <c r="N50"/>
  <c r="P50" s="1"/>
  <c r="R50" s="1"/>
  <c r="U50" s="1"/>
  <c r="N55"/>
  <c r="P55" s="1"/>
  <c r="R55" s="1"/>
  <c r="U55" s="1"/>
  <c r="N35"/>
  <c r="P35" s="1"/>
  <c r="R35" s="1"/>
  <c r="U35" s="1"/>
  <c r="N77"/>
  <c r="P77" s="1"/>
  <c r="R77" s="1"/>
  <c r="U77" s="1"/>
  <c r="N71"/>
  <c r="P71" s="1"/>
  <c r="R71" s="1"/>
  <c r="U71" s="1"/>
  <c r="N14"/>
  <c r="P14" s="1"/>
  <c r="R14" s="1"/>
  <c r="U14" s="1"/>
  <c r="N23"/>
  <c r="P23" s="1"/>
  <c r="R23" s="1"/>
  <c r="U23" s="1"/>
  <c r="N16"/>
  <c r="P16" s="1"/>
  <c r="R16" s="1"/>
  <c r="U16" s="1"/>
  <c r="N59"/>
  <c r="P59" s="1"/>
  <c r="R59" s="1"/>
  <c r="U59" s="1"/>
  <c r="N42"/>
  <c r="P42" s="1"/>
  <c r="R42" s="1"/>
  <c r="U42" s="1"/>
  <c r="N73"/>
  <c r="P73" s="1"/>
  <c r="R73" s="1"/>
  <c r="U73" s="1"/>
  <c r="L169"/>
  <c r="L150"/>
  <c r="L108"/>
  <c r="N108" s="1"/>
  <c r="P108" s="1"/>
  <c r="R108" s="1"/>
  <c r="U108" s="1"/>
  <c r="L80"/>
  <c r="L143"/>
  <c r="L111"/>
  <c r="N111" s="1"/>
  <c r="P111" s="1"/>
  <c r="R111" s="1"/>
  <c r="U111" s="1"/>
  <c r="L97"/>
  <c r="N97" s="1"/>
  <c r="P97" s="1"/>
  <c r="R97" s="1"/>
  <c r="U97" s="1"/>
  <c r="L107"/>
  <c r="N107" s="1"/>
  <c r="P107" s="1"/>
  <c r="R107" s="1"/>
  <c r="U107" s="1"/>
  <c r="L96"/>
  <c r="N96" s="1"/>
  <c r="P96" s="1"/>
  <c r="R96" s="1"/>
  <c r="U96" s="1"/>
  <c r="L88"/>
  <c r="L115"/>
  <c r="N115" s="1"/>
  <c r="P115" s="1"/>
  <c r="R115" s="1"/>
  <c r="U115" s="1"/>
  <c r="L146"/>
  <c r="L113"/>
  <c r="N113" s="1"/>
  <c r="P113" s="1"/>
  <c r="R113" s="1"/>
  <c r="U113" s="1"/>
  <c r="L105"/>
  <c r="N105" s="1"/>
  <c r="P105" s="1"/>
  <c r="R105" s="1"/>
  <c r="U105" s="1"/>
  <c r="L83"/>
  <c r="L120"/>
  <c r="L124"/>
  <c r="L70"/>
  <c r="L116"/>
  <c r="N116" s="1"/>
  <c r="P116" s="1"/>
  <c r="R116" s="1"/>
  <c r="U116" s="1"/>
  <c r="L103"/>
  <c r="N103" s="1"/>
  <c r="P103" s="1"/>
  <c r="R103" s="1"/>
  <c r="U103" s="1"/>
  <c r="L91"/>
  <c r="L112"/>
  <c r="N112" s="1"/>
  <c r="P112" s="1"/>
  <c r="R112" s="1"/>
  <c r="U112" s="1"/>
  <c r="L104"/>
  <c r="N104" s="1"/>
  <c r="P104" s="1"/>
  <c r="R104" s="1"/>
  <c r="U104" s="1"/>
  <c r="L82"/>
  <c r="L135"/>
  <c r="M410" i="74"/>
  <c r="M406"/>
  <c r="M402"/>
  <c r="M400"/>
  <c r="M409"/>
  <c r="M403"/>
  <c r="M401"/>
  <c r="M398"/>
  <c r="E15" i="36"/>
  <c r="H15" s="1"/>
  <c r="J15" s="1"/>
  <c r="L15" s="1"/>
  <c r="E142"/>
  <c r="H142" s="1"/>
  <c r="J142" s="1"/>
  <c r="E382"/>
  <c r="H382" s="1"/>
  <c r="E81"/>
  <c r="H81" s="1"/>
  <c r="J81" s="1"/>
  <c r="E265"/>
  <c r="H265" s="1"/>
  <c r="J265" s="1"/>
  <c r="L265" s="1"/>
  <c r="N265" s="1"/>
  <c r="P265" s="1"/>
  <c r="R265" s="1"/>
  <c r="U265" s="1"/>
  <c r="E87"/>
  <c r="H87" s="1"/>
  <c r="J87" s="1"/>
  <c r="E277"/>
  <c r="E133"/>
  <c r="H134"/>
  <c r="J134" s="1"/>
  <c r="E384"/>
  <c r="H384" s="1"/>
  <c r="H385"/>
  <c r="E378"/>
  <c r="H378" s="1"/>
  <c r="H379"/>
  <c r="E390"/>
  <c r="H391"/>
  <c r="E24"/>
  <c r="H24" s="1"/>
  <c r="J24" s="1"/>
  <c r="L24" s="1"/>
  <c r="H25"/>
  <c r="J25" s="1"/>
  <c r="L25" s="1"/>
  <c r="J41"/>
  <c r="L41" s="1"/>
  <c r="J62"/>
  <c r="L62" s="1"/>
  <c r="J34"/>
  <c r="L34" s="1"/>
  <c r="J29" i="41"/>
  <c r="L29" s="1"/>
  <c r="N29" s="1"/>
  <c r="F250"/>
  <c r="H250" s="1"/>
  <c r="J250" s="1"/>
  <c r="L250" s="1"/>
  <c r="N250" s="1"/>
  <c r="P250" s="1"/>
  <c r="R250" s="1"/>
  <c r="H264"/>
  <c r="H199" i="36"/>
  <c r="J199" s="1"/>
  <c r="L199" s="1"/>
  <c r="E220"/>
  <c r="H221"/>
  <c r="J221" s="1"/>
  <c r="L221" s="1"/>
  <c r="H186"/>
  <c r="J186" s="1"/>
  <c r="L186" s="1"/>
  <c r="E185"/>
  <c r="H185" s="1"/>
  <c r="J185" s="1"/>
  <c r="L185" s="1"/>
  <c r="E254"/>
  <c r="H254" s="1"/>
  <c r="J254" s="1"/>
  <c r="L254" s="1"/>
  <c r="N254" s="1"/>
  <c r="P254" s="1"/>
  <c r="R254" s="1"/>
  <c r="U254" s="1"/>
  <c r="H255"/>
  <c r="J255" s="1"/>
  <c r="L255" s="1"/>
  <c r="N255" s="1"/>
  <c r="P255" s="1"/>
  <c r="R255" s="1"/>
  <c r="U255" s="1"/>
  <c r="E175"/>
  <c r="H176"/>
  <c r="J176" s="1"/>
  <c r="L176" s="1"/>
  <c r="E165"/>
  <c r="H166"/>
  <c r="J166" s="1"/>
  <c r="E208"/>
  <c r="H209"/>
  <c r="J209" s="1"/>
  <c r="L209" s="1"/>
  <c r="E239"/>
  <c r="H240"/>
  <c r="J240" s="1"/>
  <c r="L240" s="1"/>
  <c r="N240" s="1"/>
  <c r="P240" s="1"/>
  <c r="R240" s="1"/>
  <c r="U240" s="1"/>
  <c r="E245"/>
  <c r="H245" s="1"/>
  <c r="J245" s="1"/>
  <c r="L245" s="1"/>
  <c r="N245" s="1"/>
  <c r="P245" s="1"/>
  <c r="R245" s="1"/>
  <c r="U245" s="1"/>
  <c r="H246"/>
  <c r="J246" s="1"/>
  <c r="L246" s="1"/>
  <c r="N246" s="1"/>
  <c r="P246" s="1"/>
  <c r="R246" s="1"/>
  <c r="U246" s="1"/>
  <c r="G205"/>
  <c r="G12" s="1"/>
  <c r="E53"/>
  <c r="H53" s="1"/>
  <c r="H54"/>
  <c r="F223" i="41"/>
  <c r="H223" s="1"/>
  <c r="E95" i="36"/>
  <c r="H95" s="1"/>
  <c r="J95" s="1"/>
  <c r="F12"/>
  <c r="E52"/>
  <c r="H52" s="1"/>
  <c r="E376"/>
  <c r="H376" s="1"/>
  <c r="E350"/>
  <c r="H350" s="1"/>
  <c r="J350" s="1"/>
  <c r="L350" s="1"/>
  <c r="N350" s="1"/>
  <c r="E319"/>
  <c r="H319" s="1"/>
  <c r="J319" s="1"/>
  <c r="L319" s="1"/>
  <c r="N319" s="1"/>
  <c r="E259"/>
  <c r="H259" s="1"/>
  <c r="J259" s="1"/>
  <c r="L259" s="1"/>
  <c r="N259" s="1"/>
  <c r="P259" s="1"/>
  <c r="R259" s="1"/>
  <c r="U259" s="1"/>
  <c r="E69"/>
  <c r="H69" s="1"/>
  <c r="J69" s="1"/>
  <c r="E33"/>
  <c r="H33" s="1"/>
  <c r="E102"/>
  <c r="H102" s="1"/>
  <c r="J102" s="1"/>
  <c r="E364"/>
  <c r="H364" s="1"/>
  <c r="J364" s="1"/>
  <c r="L364" s="1"/>
  <c r="N364" s="1"/>
  <c r="P364" s="1"/>
  <c r="R364" s="1"/>
  <c r="U364" s="1"/>
  <c r="E345"/>
  <c r="H345" s="1"/>
  <c r="J345" s="1"/>
  <c r="L345" s="1"/>
  <c r="N345" s="1"/>
  <c r="E324"/>
  <c r="H324" s="1"/>
  <c r="J324" s="1"/>
  <c r="L324" s="1"/>
  <c r="N324" s="1"/>
  <c r="E306"/>
  <c r="H306" s="1"/>
  <c r="J306" s="1"/>
  <c r="L306" s="1"/>
  <c r="N306" s="1"/>
  <c r="P306" s="1"/>
  <c r="R306" s="1"/>
  <c r="U306" s="1"/>
  <c r="E149"/>
  <c r="E123"/>
  <c r="H123" s="1"/>
  <c r="J123" s="1"/>
  <c r="G219" i="74"/>
  <c r="G218" s="1"/>
  <c r="G217" s="1"/>
  <c r="G205" s="1"/>
  <c r="G395"/>
  <c r="G394" s="1"/>
  <c r="G393" s="1"/>
  <c r="G392" s="1"/>
  <c r="G391" s="1"/>
  <c r="G381" s="1"/>
  <c r="I396"/>
  <c r="K396" s="1"/>
  <c r="Q396" s="1"/>
  <c r="I318"/>
  <c r="K318" s="1"/>
  <c r="M318" s="1"/>
  <c r="O318" s="1"/>
  <c r="Q318" s="1"/>
  <c r="S318" s="1"/>
  <c r="V318" s="1"/>
  <c r="I320"/>
  <c r="K320" s="1"/>
  <c r="M320" s="1"/>
  <c r="O320" s="1"/>
  <c r="Q320" s="1"/>
  <c r="S320" s="1"/>
  <c r="V320" s="1"/>
  <c r="I321"/>
  <c r="K321" s="1"/>
  <c r="M321" s="1"/>
  <c r="O321" s="1"/>
  <c r="Q321" s="1"/>
  <c r="S321" s="1"/>
  <c r="V321" s="1"/>
  <c r="I323"/>
  <c r="K323" s="1"/>
  <c r="M323" s="1"/>
  <c r="O323" s="1"/>
  <c r="Q323" s="1"/>
  <c r="S323" s="1"/>
  <c r="V323" s="1"/>
  <c r="I324"/>
  <c r="K324" s="1"/>
  <c r="M324" s="1"/>
  <c r="O324" s="1"/>
  <c r="Q324" s="1"/>
  <c r="S324" s="1"/>
  <c r="V324" s="1"/>
  <c r="I325"/>
  <c r="K325" s="1"/>
  <c r="M325" s="1"/>
  <c r="O325" s="1"/>
  <c r="Q325" s="1"/>
  <c r="S325" s="1"/>
  <c r="V325" s="1"/>
  <c r="I354"/>
  <c r="K354" s="1"/>
  <c r="M354" s="1"/>
  <c r="O354" s="1"/>
  <c r="Q354" s="1"/>
  <c r="S354" s="1"/>
  <c r="V354" s="1"/>
  <c r="G314"/>
  <c r="I315"/>
  <c r="K315" s="1"/>
  <c r="M315" s="1"/>
  <c r="O315" s="1"/>
  <c r="Q315" s="1"/>
  <c r="S315" s="1"/>
  <c r="V315" s="1"/>
  <c r="I316"/>
  <c r="K316" s="1"/>
  <c r="M316" s="1"/>
  <c r="O316" s="1"/>
  <c r="Q316" s="1"/>
  <c r="S316" s="1"/>
  <c r="V316" s="1"/>
  <c r="G304"/>
  <c r="G303" s="1"/>
  <c r="G302" s="1"/>
  <c r="G301" s="1"/>
  <c r="G300" s="1"/>
  <c r="H365"/>
  <c r="H364" s="1"/>
  <c r="H363" s="1"/>
  <c r="H362" s="1"/>
  <c r="H361" s="1"/>
  <c r="H319"/>
  <c r="H317" s="1"/>
  <c r="H313" s="1"/>
  <c r="H312" s="1"/>
  <c r="H311" s="1"/>
  <c r="H299" s="1"/>
  <c r="H298" s="1"/>
  <c r="H45"/>
  <c r="H40" s="1"/>
  <c r="H34" s="1"/>
  <c r="H33" s="1"/>
  <c r="H14" s="1"/>
  <c r="H13" s="1"/>
  <c r="H412"/>
  <c r="H411" s="1"/>
  <c r="H397"/>
  <c r="H394" s="1"/>
  <c r="H269"/>
  <c r="H245"/>
  <c r="H260"/>
  <c r="H257" s="1"/>
  <c r="H256" s="1"/>
  <c r="H280"/>
  <c r="H279" s="1"/>
  <c r="H278" s="1"/>
  <c r="I282"/>
  <c r="K282" s="1"/>
  <c r="M282" s="1"/>
  <c r="O282" s="1"/>
  <c r="Q282" s="1"/>
  <c r="S282" s="1"/>
  <c r="V282" s="1"/>
  <c r="H290"/>
  <c r="H289" s="1"/>
  <c r="H288" s="1"/>
  <c r="H287" s="1"/>
  <c r="H235"/>
  <c r="H234" s="1"/>
  <c r="H233" s="1"/>
  <c r="H232" s="1"/>
  <c r="H209"/>
  <c r="H208" s="1"/>
  <c r="H207" s="1"/>
  <c r="H206" s="1"/>
  <c r="H219"/>
  <c r="H218" s="1"/>
  <c r="H217" s="1"/>
  <c r="H175"/>
  <c r="H196"/>
  <c r="H127"/>
  <c r="O401" l="1"/>
  <c r="S401"/>
  <c r="V401" s="1"/>
  <c r="O409"/>
  <c r="S409"/>
  <c r="V409" s="1"/>
  <c r="O402"/>
  <c r="S402"/>
  <c r="V402" s="1"/>
  <c r="O410"/>
  <c r="S410"/>
  <c r="V410" s="1"/>
  <c r="O398"/>
  <c r="S398"/>
  <c r="V398" s="1"/>
  <c r="O403"/>
  <c r="S403"/>
  <c r="V403" s="1"/>
  <c r="O400"/>
  <c r="S400"/>
  <c r="V400" s="1"/>
  <c r="O406"/>
  <c r="S406"/>
  <c r="V406" s="1"/>
  <c r="J264" i="41"/>
  <c r="P264"/>
  <c r="R264" s="1"/>
  <c r="P29"/>
  <c r="R29" s="1"/>
  <c r="U29" s="1"/>
  <c r="J376" i="36"/>
  <c r="P376"/>
  <c r="R376" s="1"/>
  <c r="U376" s="1"/>
  <c r="J378"/>
  <c r="P378"/>
  <c r="R378" s="1"/>
  <c r="U378" s="1"/>
  <c r="J384"/>
  <c r="P384"/>
  <c r="R384" s="1"/>
  <c r="U384" s="1"/>
  <c r="J379"/>
  <c r="P379"/>
  <c r="R379" s="1"/>
  <c r="U379" s="1"/>
  <c r="J385"/>
  <c r="P385"/>
  <c r="R385" s="1"/>
  <c r="U385" s="1"/>
  <c r="J382"/>
  <c r="P382"/>
  <c r="R382" s="1"/>
  <c r="U382" s="1"/>
  <c r="J391"/>
  <c r="P391"/>
  <c r="R391" s="1"/>
  <c r="U391" s="1"/>
  <c r="P345"/>
  <c r="R345" s="1"/>
  <c r="U345" s="1"/>
  <c r="P319"/>
  <c r="R319" s="1"/>
  <c r="U319" s="1"/>
  <c r="P324"/>
  <c r="R324" s="1"/>
  <c r="U324" s="1"/>
  <c r="P350"/>
  <c r="R350" s="1"/>
  <c r="U350" s="1"/>
  <c r="N209"/>
  <c r="P209" s="1"/>
  <c r="R209" s="1"/>
  <c r="U209" s="1"/>
  <c r="N176"/>
  <c r="P176" s="1"/>
  <c r="R176" s="1"/>
  <c r="U176" s="1"/>
  <c r="N185"/>
  <c r="P185" s="1"/>
  <c r="R185" s="1"/>
  <c r="U185" s="1"/>
  <c r="N221"/>
  <c r="P221" s="1"/>
  <c r="R221" s="1"/>
  <c r="U221" s="1"/>
  <c r="N199"/>
  <c r="P199" s="1"/>
  <c r="R199" s="1"/>
  <c r="U199" s="1"/>
  <c r="N169"/>
  <c r="P169" s="1"/>
  <c r="R169" s="1"/>
  <c r="U169" s="1"/>
  <c r="N186"/>
  <c r="P186" s="1"/>
  <c r="R186" s="1"/>
  <c r="U186" s="1"/>
  <c r="N135"/>
  <c r="P135" s="1"/>
  <c r="R135" s="1"/>
  <c r="U135" s="1"/>
  <c r="N124"/>
  <c r="P124" s="1"/>
  <c r="R124" s="1"/>
  <c r="U124" s="1"/>
  <c r="N143"/>
  <c r="P143" s="1"/>
  <c r="R143" s="1"/>
  <c r="U143" s="1"/>
  <c r="N120"/>
  <c r="P120" s="1"/>
  <c r="R120" s="1"/>
  <c r="U120" s="1"/>
  <c r="N146"/>
  <c r="P146" s="1"/>
  <c r="R146" s="1"/>
  <c r="U146" s="1"/>
  <c r="N150"/>
  <c r="P150" s="1"/>
  <c r="R150" s="1"/>
  <c r="U150" s="1"/>
  <c r="N91"/>
  <c r="P91" s="1"/>
  <c r="R91" s="1"/>
  <c r="U91" s="1"/>
  <c r="N88"/>
  <c r="P88" s="1"/>
  <c r="R88" s="1"/>
  <c r="U88" s="1"/>
  <c r="N34"/>
  <c r="P34" s="1"/>
  <c r="R34" s="1"/>
  <c r="U34" s="1"/>
  <c r="N41"/>
  <c r="P41" s="1"/>
  <c r="R41" s="1"/>
  <c r="U41" s="1"/>
  <c r="N24"/>
  <c r="P24" s="1"/>
  <c r="R24" s="1"/>
  <c r="U24" s="1"/>
  <c r="N83"/>
  <c r="P83" s="1"/>
  <c r="R83" s="1"/>
  <c r="U83" s="1"/>
  <c r="N62"/>
  <c r="P62" s="1"/>
  <c r="R62" s="1"/>
  <c r="U62" s="1"/>
  <c r="N25"/>
  <c r="P25" s="1"/>
  <c r="R25" s="1"/>
  <c r="U25" s="1"/>
  <c r="N15"/>
  <c r="P15" s="1"/>
  <c r="R15" s="1"/>
  <c r="U15" s="1"/>
  <c r="N82"/>
  <c r="P82" s="1"/>
  <c r="R82" s="1"/>
  <c r="U82" s="1"/>
  <c r="N70"/>
  <c r="P70" s="1"/>
  <c r="R70" s="1"/>
  <c r="U70" s="1"/>
  <c r="N80"/>
  <c r="P80" s="1"/>
  <c r="R80" s="1"/>
  <c r="U80" s="1"/>
  <c r="L264" i="41"/>
  <c r="L166" i="36"/>
  <c r="L95"/>
  <c r="N95" s="1"/>
  <c r="P95" s="1"/>
  <c r="R95" s="1"/>
  <c r="U95" s="1"/>
  <c r="L134"/>
  <c r="L123"/>
  <c r="L102"/>
  <c r="N102" s="1"/>
  <c r="P102" s="1"/>
  <c r="R102" s="1"/>
  <c r="U102" s="1"/>
  <c r="L69"/>
  <c r="L87"/>
  <c r="L81"/>
  <c r="L142"/>
  <c r="M396" i="74"/>
  <c r="H277" i="36"/>
  <c r="J277" s="1"/>
  <c r="L277" s="1"/>
  <c r="N277" s="1"/>
  <c r="P277" s="1"/>
  <c r="R277" s="1"/>
  <c r="U277" s="1"/>
  <c r="E276"/>
  <c r="E86"/>
  <c r="H86" s="1"/>
  <c r="J86" s="1"/>
  <c r="H390"/>
  <c r="E389"/>
  <c r="H389" s="1"/>
  <c r="E388"/>
  <c r="H388" s="1"/>
  <c r="H133"/>
  <c r="J133" s="1"/>
  <c r="E132"/>
  <c r="H132" s="1"/>
  <c r="J132" s="1"/>
  <c r="E141"/>
  <c r="H141" s="1"/>
  <c r="J141" s="1"/>
  <c r="H149"/>
  <c r="J149" s="1"/>
  <c r="J33"/>
  <c r="L33" s="1"/>
  <c r="J53"/>
  <c r="L53" s="1"/>
  <c r="J52"/>
  <c r="L52" s="1"/>
  <c r="J54"/>
  <c r="L54" s="1"/>
  <c r="J223" i="41"/>
  <c r="L223" s="1"/>
  <c r="N223" s="1"/>
  <c r="E219" i="36"/>
  <c r="H219" s="1"/>
  <c r="J219" s="1"/>
  <c r="L219" s="1"/>
  <c r="H220"/>
  <c r="J220" s="1"/>
  <c r="L220" s="1"/>
  <c r="H165"/>
  <c r="J165" s="1"/>
  <c r="E161"/>
  <c r="E174"/>
  <c r="H175"/>
  <c r="J175" s="1"/>
  <c r="L175" s="1"/>
  <c r="E207"/>
  <c r="H208"/>
  <c r="J208" s="1"/>
  <c r="L208" s="1"/>
  <c r="E238"/>
  <c r="H239"/>
  <c r="J239" s="1"/>
  <c r="L239" s="1"/>
  <c r="N239" s="1"/>
  <c r="P239" s="1"/>
  <c r="R239" s="1"/>
  <c r="U239" s="1"/>
  <c r="F11" i="41"/>
  <c r="H11" s="1"/>
  <c r="J11" s="1"/>
  <c r="L11" s="1"/>
  <c r="N11" s="1"/>
  <c r="E94" i="36"/>
  <c r="H94" s="1"/>
  <c r="J94" s="1"/>
  <c r="E122"/>
  <c r="H122" s="1"/>
  <c r="E302"/>
  <c r="H302" s="1"/>
  <c r="J302" s="1"/>
  <c r="L302" s="1"/>
  <c r="N302" s="1"/>
  <c r="P302" s="1"/>
  <c r="R302" s="1"/>
  <c r="U302" s="1"/>
  <c r="E323"/>
  <c r="H323" s="1"/>
  <c r="J323" s="1"/>
  <c r="L323" s="1"/>
  <c r="N323" s="1"/>
  <c r="E344"/>
  <c r="H344" s="1"/>
  <c r="J344" s="1"/>
  <c r="L344" s="1"/>
  <c r="N344" s="1"/>
  <c r="E32"/>
  <c r="H32" s="1"/>
  <c r="E318"/>
  <c r="H318" s="1"/>
  <c r="J318" s="1"/>
  <c r="L318" s="1"/>
  <c r="N318" s="1"/>
  <c r="E363"/>
  <c r="H363" s="1"/>
  <c r="J363" s="1"/>
  <c r="L363" s="1"/>
  <c r="N363" s="1"/>
  <c r="P363" s="1"/>
  <c r="R363" s="1"/>
  <c r="U363" s="1"/>
  <c r="H393" i="74"/>
  <c r="H392" s="1"/>
  <c r="H391" s="1"/>
  <c r="H381" s="1"/>
  <c r="G313"/>
  <c r="G312" s="1"/>
  <c r="G311" s="1"/>
  <c r="G299" s="1"/>
  <c r="G298" s="1"/>
  <c r="G12" s="1"/>
  <c r="O396" l="1"/>
  <c r="S396"/>
  <c r="V396" s="1"/>
  <c r="P11" i="41"/>
  <c r="R11" s="1"/>
  <c r="U11" s="1"/>
  <c r="P223"/>
  <c r="R223" s="1"/>
  <c r="U223" s="1"/>
  <c r="J388" i="36"/>
  <c r="P388"/>
  <c r="R388" s="1"/>
  <c r="U388" s="1"/>
  <c r="J390"/>
  <c r="P390"/>
  <c r="R390" s="1"/>
  <c r="U390" s="1"/>
  <c r="J389"/>
  <c r="P389"/>
  <c r="R389" s="1"/>
  <c r="U389" s="1"/>
  <c r="P323"/>
  <c r="R323" s="1"/>
  <c r="U323" s="1"/>
  <c r="P318"/>
  <c r="R318" s="1"/>
  <c r="U318" s="1"/>
  <c r="P344"/>
  <c r="R344" s="1"/>
  <c r="U344" s="1"/>
  <c r="N208"/>
  <c r="P208" s="1"/>
  <c r="R208" s="1"/>
  <c r="U208" s="1"/>
  <c r="N175"/>
  <c r="P175" s="1"/>
  <c r="R175" s="1"/>
  <c r="U175" s="1"/>
  <c r="N220"/>
  <c r="P220" s="1"/>
  <c r="R220" s="1"/>
  <c r="U220" s="1"/>
  <c r="N166"/>
  <c r="P166" s="1"/>
  <c r="R166" s="1"/>
  <c r="U166" s="1"/>
  <c r="N219"/>
  <c r="P219" s="1"/>
  <c r="R219" s="1"/>
  <c r="U219" s="1"/>
  <c r="N142"/>
  <c r="P142" s="1"/>
  <c r="R142" s="1"/>
  <c r="U142" s="1"/>
  <c r="N134"/>
  <c r="P134" s="1"/>
  <c r="R134" s="1"/>
  <c r="U134" s="1"/>
  <c r="N123"/>
  <c r="P123" s="1"/>
  <c r="R123" s="1"/>
  <c r="U123" s="1"/>
  <c r="N87"/>
  <c r="P87" s="1"/>
  <c r="R87" s="1"/>
  <c r="U87" s="1"/>
  <c r="N52"/>
  <c r="P52" s="1"/>
  <c r="R52" s="1"/>
  <c r="U52" s="1"/>
  <c r="N33"/>
  <c r="P33" s="1"/>
  <c r="R33" s="1"/>
  <c r="U33" s="1"/>
  <c r="N54"/>
  <c r="P54" s="1"/>
  <c r="R54" s="1"/>
  <c r="U54" s="1"/>
  <c r="N53"/>
  <c r="P53" s="1"/>
  <c r="R53" s="1"/>
  <c r="U53" s="1"/>
  <c r="N81"/>
  <c r="P81" s="1"/>
  <c r="R81" s="1"/>
  <c r="U81" s="1"/>
  <c r="N69"/>
  <c r="P69" s="1"/>
  <c r="R69" s="1"/>
  <c r="U69" s="1"/>
  <c r="L165"/>
  <c r="L149"/>
  <c r="L132"/>
  <c r="L94"/>
  <c r="N94" s="1"/>
  <c r="P94" s="1"/>
  <c r="R94" s="1"/>
  <c r="U94" s="1"/>
  <c r="L141"/>
  <c r="L133"/>
  <c r="L86"/>
  <c r="H276"/>
  <c r="J276" s="1"/>
  <c r="L276" s="1"/>
  <c r="N276" s="1"/>
  <c r="P276" s="1"/>
  <c r="R276" s="1"/>
  <c r="U276" s="1"/>
  <c r="E275"/>
  <c r="J122"/>
  <c r="J32"/>
  <c r="L32" s="1"/>
  <c r="E173"/>
  <c r="H173" s="1"/>
  <c r="J173" s="1"/>
  <c r="H174"/>
  <c r="J174" s="1"/>
  <c r="L174" s="1"/>
  <c r="H161"/>
  <c r="J161" s="1"/>
  <c r="E206"/>
  <c r="H206" s="1"/>
  <c r="J206" s="1"/>
  <c r="L206" s="1"/>
  <c r="H207"/>
  <c r="J207" s="1"/>
  <c r="L207" s="1"/>
  <c r="H238"/>
  <c r="J238" s="1"/>
  <c r="L238" s="1"/>
  <c r="N238" s="1"/>
  <c r="P238" s="1"/>
  <c r="R238" s="1"/>
  <c r="U238" s="1"/>
  <c r="E237"/>
  <c r="E13"/>
  <c r="H13" s="1"/>
  <c r="E119"/>
  <c r="H119" s="1"/>
  <c r="E317"/>
  <c r="H317" s="1"/>
  <c r="J317" s="1"/>
  <c r="L317" s="1"/>
  <c r="N317" s="1"/>
  <c r="H226" i="74"/>
  <c r="H244"/>
  <c r="H243" s="1"/>
  <c r="H247"/>
  <c r="H246" s="1"/>
  <c r="I20"/>
  <c r="K20" s="1"/>
  <c r="M20" s="1"/>
  <c r="O20" s="1"/>
  <c r="Q20" s="1"/>
  <c r="S20" s="1"/>
  <c r="V20" s="1"/>
  <c r="I23"/>
  <c r="K23" s="1"/>
  <c r="M23" s="1"/>
  <c r="O23" s="1"/>
  <c r="Q23" s="1"/>
  <c r="S23" s="1"/>
  <c r="V23" s="1"/>
  <c r="I29"/>
  <c r="K29" s="1"/>
  <c r="M29" s="1"/>
  <c r="O29" s="1"/>
  <c r="Q29" s="1"/>
  <c r="S29" s="1"/>
  <c r="V29" s="1"/>
  <c r="I31"/>
  <c r="K31" s="1"/>
  <c r="M31" s="1"/>
  <c r="O31" s="1"/>
  <c r="Q31" s="1"/>
  <c r="S31" s="1"/>
  <c r="V31" s="1"/>
  <c r="I38"/>
  <c r="K38" s="1"/>
  <c r="M38" s="1"/>
  <c r="O38" s="1"/>
  <c r="Q38" s="1"/>
  <c r="S38" s="1"/>
  <c r="V38" s="1"/>
  <c r="I42"/>
  <c r="K42" s="1"/>
  <c r="M42" s="1"/>
  <c r="O42" s="1"/>
  <c r="Q42" s="1"/>
  <c r="S42" s="1"/>
  <c r="V42" s="1"/>
  <c r="I46"/>
  <c r="K46" s="1"/>
  <c r="M46" s="1"/>
  <c r="O46" s="1"/>
  <c r="Q46" s="1"/>
  <c r="S46" s="1"/>
  <c r="V46" s="1"/>
  <c r="I48"/>
  <c r="K48" s="1"/>
  <c r="M48" s="1"/>
  <c r="O48" s="1"/>
  <c r="Q48" s="1"/>
  <c r="S48" s="1"/>
  <c r="V48" s="1"/>
  <c r="I50"/>
  <c r="K50" s="1"/>
  <c r="M50" s="1"/>
  <c r="O50" s="1"/>
  <c r="Q50" s="1"/>
  <c r="S50" s="1"/>
  <c r="V50" s="1"/>
  <c r="I56"/>
  <c r="K56" s="1"/>
  <c r="M56" s="1"/>
  <c r="O56" s="1"/>
  <c r="Q56" s="1"/>
  <c r="S56" s="1"/>
  <c r="V56" s="1"/>
  <c r="I58"/>
  <c r="K58" s="1"/>
  <c r="M58" s="1"/>
  <c r="O58" s="1"/>
  <c r="Q58" s="1"/>
  <c r="S58" s="1"/>
  <c r="V58" s="1"/>
  <c r="I62"/>
  <c r="K62" s="1"/>
  <c r="M62" s="1"/>
  <c r="O62" s="1"/>
  <c r="Q62" s="1"/>
  <c r="S62" s="1"/>
  <c r="V62" s="1"/>
  <c r="I64"/>
  <c r="K64" s="1"/>
  <c r="M64" s="1"/>
  <c r="O64" s="1"/>
  <c r="Q64" s="1"/>
  <c r="S64" s="1"/>
  <c r="V64" s="1"/>
  <c r="I65"/>
  <c r="K65" s="1"/>
  <c r="M65" s="1"/>
  <c r="O65" s="1"/>
  <c r="Q65" s="1"/>
  <c r="S65" s="1"/>
  <c r="V65" s="1"/>
  <c r="I66"/>
  <c r="K66" s="1"/>
  <c r="M66" s="1"/>
  <c r="O66" s="1"/>
  <c r="Q66" s="1"/>
  <c r="S66" s="1"/>
  <c r="V66" s="1"/>
  <c r="I68"/>
  <c r="K68" s="1"/>
  <c r="M68" s="1"/>
  <c r="O68" s="1"/>
  <c r="Q68" s="1"/>
  <c r="S68" s="1"/>
  <c r="V68" s="1"/>
  <c r="I69"/>
  <c r="K69" s="1"/>
  <c r="M69" s="1"/>
  <c r="O69" s="1"/>
  <c r="Q69" s="1"/>
  <c r="S69" s="1"/>
  <c r="V69" s="1"/>
  <c r="I74"/>
  <c r="K74" s="1"/>
  <c r="M74" s="1"/>
  <c r="O74" s="1"/>
  <c r="Q74" s="1"/>
  <c r="S74" s="1"/>
  <c r="V74" s="1"/>
  <c r="I75"/>
  <c r="K75" s="1"/>
  <c r="M75" s="1"/>
  <c r="O75" s="1"/>
  <c r="Q75" s="1"/>
  <c r="S75" s="1"/>
  <c r="V75" s="1"/>
  <c r="I80"/>
  <c r="K80" s="1"/>
  <c r="M80" s="1"/>
  <c r="O80" s="1"/>
  <c r="Q80" s="1"/>
  <c r="S80" s="1"/>
  <c r="V80" s="1"/>
  <c r="I84"/>
  <c r="K84" s="1"/>
  <c r="M84" s="1"/>
  <c r="O84" s="1"/>
  <c r="Q84" s="1"/>
  <c r="S84" s="1"/>
  <c r="V84" s="1"/>
  <c r="I88"/>
  <c r="K88" s="1"/>
  <c r="M88" s="1"/>
  <c r="O88" s="1"/>
  <c r="Q88" s="1"/>
  <c r="S88" s="1"/>
  <c r="V88" s="1"/>
  <c r="I92"/>
  <c r="K92" s="1"/>
  <c r="M92" s="1"/>
  <c r="O92" s="1"/>
  <c r="Q92" s="1"/>
  <c r="S92" s="1"/>
  <c r="V92" s="1"/>
  <c r="I94"/>
  <c r="K94" s="1"/>
  <c r="M94" s="1"/>
  <c r="O94" s="1"/>
  <c r="Q94" s="1"/>
  <c r="S94" s="1"/>
  <c r="V94" s="1"/>
  <c r="I95"/>
  <c r="K95" s="1"/>
  <c r="M95" s="1"/>
  <c r="O95" s="1"/>
  <c r="Q95" s="1"/>
  <c r="S95" s="1"/>
  <c r="V95" s="1"/>
  <c r="I100"/>
  <c r="K100" s="1"/>
  <c r="M100" s="1"/>
  <c r="O100" s="1"/>
  <c r="Q100" s="1"/>
  <c r="S100" s="1"/>
  <c r="V100" s="1"/>
  <c r="I104"/>
  <c r="K104" s="1"/>
  <c r="M104" s="1"/>
  <c r="O104" s="1"/>
  <c r="Q104" s="1"/>
  <c r="S104" s="1"/>
  <c r="V104" s="1"/>
  <c r="I107"/>
  <c r="K107" s="1"/>
  <c r="M107" s="1"/>
  <c r="O107" s="1"/>
  <c r="Q107" s="1"/>
  <c r="S107" s="1"/>
  <c r="V107" s="1"/>
  <c r="I112"/>
  <c r="K112" s="1"/>
  <c r="M112" s="1"/>
  <c r="O112" s="1"/>
  <c r="Q112" s="1"/>
  <c r="S112" s="1"/>
  <c r="V112" s="1"/>
  <c r="I117"/>
  <c r="K117" s="1"/>
  <c r="M117" s="1"/>
  <c r="O117" s="1"/>
  <c r="Q117" s="1"/>
  <c r="S117" s="1"/>
  <c r="V117" s="1"/>
  <c r="I118"/>
  <c r="K118" s="1"/>
  <c r="M118" s="1"/>
  <c r="O118" s="1"/>
  <c r="Q118" s="1"/>
  <c r="S118" s="1"/>
  <c r="V118" s="1"/>
  <c r="I120"/>
  <c r="K120" s="1"/>
  <c r="M120" s="1"/>
  <c r="O120" s="1"/>
  <c r="Q120" s="1"/>
  <c r="S120" s="1"/>
  <c r="V120" s="1"/>
  <c r="I121"/>
  <c r="K121" s="1"/>
  <c r="M121" s="1"/>
  <c r="O121" s="1"/>
  <c r="Q121" s="1"/>
  <c r="S121" s="1"/>
  <c r="V121" s="1"/>
  <c r="I122"/>
  <c r="K122" s="1"/>
  <c r="M122" s="1"/>
  <c r="O122" s="1"/>
  <c r="Q122" s="1"/>
  <c r="S122" s="1"/>
  <c r="V122" s="1"/>
  <c r="I123"/>
  <c r="K123" s="1"/>
  <c r="M123" s="1"/>
  <c r="O123" s="1"/>
  <c r="Q123" s="1"/>
  <c r="S123" s="1"/>
  <c r="V123" s="1"/>
  <c r="I124"/>
  <c r="K124" s="1"/>
  <c r="M124" s="1"/>
  <c r="O124" s="1"/>
  <c r="Q124" s="1"/>
  <c r="S124" s="1"/>
  <c r="V124" s="1"/>
  <c r="I126"/>
  <c r="K126" s="1"/>
  <c r="M126" s="1"/>
  <c r="O126" s="1"/>
  <c r="Q126" s="1"/>
  <c r="S126" s="1"/>
  <c r="V126" s="1"/>
  <c r="I133"/>
  <c r="K133" s="1"/>
  <c r="M133" s="1"/>
  <c r="O133" s="1"/>
  <c r="Q133" s="1"/>
  <c r="S133" s="1"/>
  <c r="V133" s="1"/>
  <c r="I137"/>
  <c r="K137" s="1"/>
  <c r="M137" s="1"/>
  <c r="O137" s="1"/>
  <c r="Q137" s="1"/>
  <c r="S137" s="1"/>
  <c r="V137" s="1"/>
  <c r="I138"/>
  <c r="K138" s="1"/>
  <c r="M138" s="1"/>
  <c r="O138" s="1"/>
  <c r="Q138" s="1"/>
  <c r="S138" s="1"/>
  <c r="V138" s="1"/>
  <c r="I143"/>
  <c r="K143" s="1"/>
  <c r="M143" s="1"/>
  <c r="O143" s="1"/>
  <c r="Q143" s="1"/>
  <c r="S143" s="1"/>
  <c r="V143" s="1"/>
  <c r="I146"/>
  <c r="K146" s="1"/>
  <c r="M146" s="1"/>
  <c r="O146" s="1"/>
  <c r="Q146" s="1"/>
  <c r="S146" s="1"/>
  <c r="V146" s="1"/>
  <c r="I152"/>
  <c r="K152" s="1"/>
  <c r="M152" s="1"/>
  <c r="O152" s="1"/>
  <c r="Q152" s="1"/>
  <c r="S152" s="1"/>
  <c r="V152" s="1"/>
  <c r="I158"/>
  <c r="K158" s="1"/>
  <c r="M158" s="1"/>
  <c r="O158" s="1"/>
  <c r="Q158" s="1"/>
  <c r="S158" s="1"/>
  <c r="V158" s="1"/>
  <c r="I164"/>
  <c r="K164" s="1"/>
  <c r="M164" s="1"/>
  <c r="O164" s="1"/>
  <c r="Q164" s="1"/>
  <c r="S164" s="1"/>
  <c r="V164" s="1"/>
  <c r="I166"/>
  <c r="K166" s="1"/>
  <c r="M166" s="1"/>
  <c r="O166" s="1"/>
  <c r="Q166" s="1"/>
  <c r="S166" s="1"/>
  <c r="V166" s="1"/>
  <c r="I169"/>
  <c r="K169" s="1"/>
  <c r="M169" s="1"/>
  <c r="O169" s="1"/>
  <c r="Q169" s="1"/>
  <c r="S169" s="1"/>
  <c r="V169" s="1"/>
  <c r="I171"/>
  <c r="K171" s="1"/>
  <c r="M171" s="1"/>
  <c r="O171" s="1"/>
  <c r="Q171" s="1"/>
  <c r="S171" s="1"/>
  <c r="V171" s="1"/>
  <c r="I172"/>
  <c r="K172" s="1"/>
  <c r="M172" s="1"/>
  <c r="O172" s="1"/>
  <c r="Q172" s="1"/>
  <c r="S172" s="1"/>
  <c r="V172" s="1"/>
  <c r="I174"/>
  <c r="K174" s="1"/>
  <c r="M174" s="1"/>
  <c r="O174" s="1"/>
  <c r="Q174" s="1"/>
  <c r="S174" s="1"/>
  <c r="V174" s="1"/>
  <c r="I181"/>
  <c r="K181" s="1"/>
  <c r="M181" s="1"/>
  <c r="O181" s="1"/>
  <c r="Q181" s="1"/>
  <c r="S181" s="1"/>
  <c r="V181" s="1"/>
  <c r="I185"/>
  <c r="K185" s="1"/>
  <c r="M185" s="1"/>
  <c r="O185" s="1"/>
  <c r="Q185" s="1"/>
  <c r="S185" s="1"/>
  <c r="V185" s="1"/>
  <c r="I186"/>
  <c r="K186" s="1"/>
  <c r="M186" s="1"/>
  <c r="O186" s="1"/>
  <c r="Q186" s="1"/>
  <c r="S186" s="1"/>
  <c r="V186" s="1"/>
  <c r="I191"/>
  <c r="K191" s="1"/>
  <c r="M191" s="1"/>
  <c r="O191" s="1"/>
  <c r="Q191" s="1"/>
  <c r="S191" s="1"/>
  <c r="V191" s="1"/>
  <c r="I202"/>
  <c r="K202" s="1"/>
  <c r="M202" s="1"/>
  <c r="O202" s="1"/>
  <c r="Q202" s="1"/>
  <c r="S202" s="1"/>
  <c r="V202" s="1"/>
  <c r="I203"/>
  <c r="K203" s="1"/>
  <c r="M203" s="1"/>
  <c r="O203" s="1"/>
  <c r="Q203" s="1"/>
  <c r="S203" s="1"/>
  <c r="V203" s="1"/>
  <c r="I204"/>
  <c r="K204" s="1"/>
  <c r="M204" s="1"/>
  <c r="O204" s="1"/>
  <c r="Q204" s="1"/>
  <c r="S204" s="1"/>
  <c r="V204" s="1"/>
  <c r="I223"/>
  <c r="K223" s="1"/>
  <c r="M223" s="1"/>
  <c r="O223" s="1"/>
  <c r="Q223" s="1"/>
  <c r="S223" s="1"/>
  <c r="V223" s="1"/>
  <c r="I224"/>
  <c r="K224" s="1"/>
  <c r="M224" s="1"/>
  <c r="O224" s="1"/>
  <c r="Q224" s="1"/>
  <c r="S224" s="1"/>
  <c r="V224" s="1"/>
  <c r="I236"/>
  <c r="K236" s="1"/>
  <c r="M236" s="1"/>
  <c r="O236" s="1"/>
  <c r="Q236" s="1"/>
  <c r="S236" s="1"/>
  <c r="V236" s="1"/>
  <c r="I238"/>
  <c r="K238" s="1"/>
  <c r="M238" s="1"/>
  <c r="O238" s="1"/>
  <c r="Q238" s="1"/>
  <c r="S238" s="1"/>
  <c r="V238" s="1"/>
  <c r="I240"/>
  <c r="K240" s="1"/>
  <c r="M240" s="1"/>
  <c r="O240" s="1"/>
  <c r="Q240" s="1"/>
  <c r="S240" s="1"/>
  <c r="V240" s="1"/>
  <c r="I245"/>
  <c r="K245" s="1"/>
  <c r="M245" s="1"/>
  <c r="O245" s="1"/>
  <c r="Q245" s="1"/>
  <c r="S245" s="1"/>
  <c r="V245" s="1"/>
  <c r="I250"/>
  <c r="K250" s="1"/>
  <c r="M250" s="1"/>
  <c r="O250" s="1"/>
  <c r="Q250" s="1"/>
  <c r="S250" s="1"/>
  <c r="V250" s="1"/>
  <c r="I255"/>
  <c r="K255" s="1"/>
  <c r="M255" s="1"/>
  <c r="O255" s="1"/>
  <c r="Q255" s="1"/>
  <c r="S255" s="1"/>
  <c r="V255" s="1"/>
  <c r="I261"/>
  <c r="K261" s="1"/>
  <c r="M261" s="1"/>
  <c r="O261" s="1"/>
  <c r="Q261" s="1"/>
  <c r="S261" s="1"/>
  <c r="V261" s="1"/>
  <c r="I262"/>
  <c r="K262" s="1"/>
  <c r="M262" s="1"/>
  <c r="O262" s="1"/>
  <c r="Q262" s="1"/>
  <c r="S262" s="1"/>
  <c r="V262" s="1"/>
  <c r="I274"/>
  <c r="K274" s="1"/>
  <c r="M274" s="1"/>
  <c r="O274" s="1"/>
  <c r="Q274" s="1"/>
  <c r="S274" s="1"/>
  <c r="V274" s="1"/>
  <c r="I281"/>
  <c r="K281" s="1"/>
  <c r="M281" s="1"/>
  <c r="O281" s="1"/>
  <c r="Q281" s="1"/>
  <c r="S281" s="1"/>
  <c r="V281" s="1"/>
  <c r="I285"/>
  <c r="K285" s="1"/>
  <c r="M285" s="1"/>
  <c r="O285" s="1"/>
  <c r="Q285" s="1"/>
  <c r="S285" s="1"/>
  <c r="V285" s="1"/>
  <c r="I286"/>
  <c r="K286" s="1"/>
  <c r="M286" s="1"/>
  <c r="O286" s="1"/>
  <c r="Q286" s="1"/>
  <c r="S286" s="1"/>
  <c r="V286" s="1"/>
  <c r="I291"/>
  <c r="K291" s="1"/>
  <c r="M291" s="1"/>
  <c r="O291" s="1"/>
  <c r="Q291" s="1"/>
  <c r="S291" s="1"/>
  <c r="V291" s="1"/>
  <c r="I293"/>
  <c r="K293" s="1"/>
  <c r="M293" s="1"/>
  <c r="O293" s="1"/>
  <c r="Q293" s="1"/>
  <c r="S293" s="1"/>
  <c r="V293" s="1"/>
  <c r="I297"/>
  <c r="K297" s="1"/>
  <c r="M297" s="1"/>
  <c r="O297" s="1"/>
  <c r="Q297" s="1"/>
  <c r="S297" s="1"/>
  <c r="V297" s="1"/>
  <c r="I308"/>
  <c r="K308" s="1"/>
  <c r="M308" s="1"/>
  <c r="O308" s="1"/>
  <c r="Q308" s="1"/>
  <c r="S308" s="1"/>
  <c r="V308" s="1"/>
  <c r="I309"/>
  <c r="K309" s="1"/>
  <c r="M309" s="1"/>
  <c r="O309" s="1"/>
  <c r="Q309" s="1"/>
  <c r="S309" s="1"/>
  <c r="V309" s="1"/>
  <c r="I310"/>
  <c r="K310" s="1"/>
  <c r="M310" s="1"/>
  <c r="O310" s="1"/>
  <c r="Q310" s="1"/>
  <c r="S310" s="1"/>
  <c r="V310" s="1"/>
  <c r="I332"/>
  <c r="K332" s="1"/>
  <c r="M332" s="1"/>
  <c r="O332" s="1"/>
  <c r="Q332" s="1"/>
  <c r="S332" s="1"/>
  <c r="V332" s="1"/>
  <c r="I334"/>
  <c r="K334" s="1"/>
  <c r="M334" s="1"/>
  <c r="O334" s="1"/>
  <c r="Q334" s="1"/>
  <c r="S334" s="1"/>
  <c r="V334" s="1"/>
  <c r="I339"/>
  <c r="K339" s="1"/>
  <c r="M339" s="1"/>
  <c r="O339" s="1"/>
  <c r="Q339" s="1"/>
  <c r="S339" s="1"/>
  <c r="V339" s="1"/>
  <c r="I340"/>
  <c r="K340" s="1"/>
  <c r="M340" s="1"/>
  <c r="O340" s="1"/>
  <c r="Q340" s="1"/>
  <c r="S340" s="1"/>
  <c r="V340" s="1"/>
  <c r="I344"/>
  <c r="K344" s="1"/>
  <c r="M344" s="1"/>
  <c r="O344" s="1"/>
  <c r="Q344" s="1"/>
  <c r="S344" s="1"/>
  <c r="V344" s="1"/>
  <c r="I348"/>
  <c r="K348" s="1"/>
  <c r="M348" s="1"/>
  <c r="O348" s="1"/>
  <c r="Q348" s="1"/>
  <c r="S348" s="1"/>
  <c r="V348" s="1"/>
  <c r="I360"/>
  <c r="K360" s="1"/>
  <c r="M360" s="1"/>
  <c r="O360" s="1"/>
  <c r="Q360" s="1"/>
  <c r="S360" s="1"/>
  <c r="V360" s="1"/>
  <c r="I366"/>
  <c r="K366" s="1"/>
  <c r="M366" s="1"/>
  <c r="O366" s="1"/>
  <c r="Q366" s="1"/>
  <c r="S366" s="1"/>
  <c r="V366" s="1"/>
  <c r="I372"/>
  <c r="K372" s="1"/>
  <c r="M372" s="1"/>
  <c r="O372" s="1"/>
  <c r="Q372" s="1"/>
  <c r="S372" s="1"/>
  <c r="V372" s="1"/>
  <c r="I374"/>
  <c r="K374" s="1"/>
  <c r="M374" s="1"/>
  <c r="O374" s="1"/>
  <c r="Q374" s="1"/>
  <c r="S374" s="1"/>
  <c r="V374" s="1"/>
  <c r="I378"/>
  <c r="K378" s="1"/>
  <c r="M378" s="1"/>
  <c r="O378" s="1"/>
  <c r="Q378" s="1"/>
  <c r="S378" s="1"/>
  <c r="V378" s="1"/>
  <c r="I379"/>
  <c r="K379" s="1"/>
  <c r="M379" s="1"/>
  <c r="O379" s="1"/>
  <c r="Q379" s="1"/>
  <c r="S379" s="1"/>
  <c r="V379" s="1"/>
  <c r="I380"/>
  <c r="K380" s="1"/>
  <c r="M380" s="1"/>
  <c r="O380" s="1"/>
  <c r="Q380" s="1"/>
  <c r="S380" s="1"/>
  <c r="V380" s="1"/>
  <c r="I388"/>
  <c r="K388" s="1"/>
  <c r="Q388" s="1"/>
  <c r="I389"/>
  <c r="K389" s="1"/>
  <c r="Q389" s="1"/>
  <c r="I390"/>
  <c r="K390" s="1"/>
  <c r="Q390" s="1"/>
  <c r="I413"/>
  <c r="K413" s="1"/>
  <c r="Q413" s="1"/>
  <c r="I415"/>
  <c r="K415" s="1"/>
  <c r="Q415" s="1"/>
  <c r="I416"/>
  <c r="K416" s="1"/>
  <c r="Q416" s="1"/>
  <c r="I420"/>
  <c r="K420" s="1"/>
  <c r="Q420" s="1"/>
  <c r="I424"/>
  <c r="K424" s="1"/>
  <c r="Q424" s="1"/>
  <c r="I428"/>
  <c r="K428" s="1"/>
  <c r="Q428" s="1"/>
  <c r="I429"/>
  <c r="F119"/>
  <c r="I119" s="1"/>
  <c r="K119" s="1"/>
  <c r="M119" s="1"/>
  <c r="O119" s="1"/>
  <c r="Q119" s="1"/>
  <c r="S119" s="1"/>
  <c r="V119" s="1"/>
  <c r="F116"/>
  <c r="I116" s="1"/>
  <c r="K116" s="1"/>
  <c r="M116" s="1"/>
  <c r="O116" s="1"/>
  <c r="Q116" s="1"/>
  <c r="S116" s="1"/>
  <c r="V116" s="1"/>
  <c r="E160" i="36" l="1"/>
  <c r="H160" s="1"/>
  <c r="J160" s="1"/>
  <c r="P317"/>
  <c r="R317" s="1"/>
  <c r="U317" s="1"/>
  <c r="N206"/>
  <c r="P206" s="1"/>
  <c r="R206" s="1"/>
  <c r="U206" s="1"/>
  <c r="N165"/>
  <c r="P165" s="1"/>
  <c r="R165" s="1"/>
  <c r="U165" s="1"/>
  <c r="N207"/>
  <c r="P207" s="1"/>
  <c r="R207" s="1"/>
  <c r="U207" s="1"/>
  <c r="N174"/>
  <c r="P174" s="1"/>
  <c r="R174" s="1"/>
  <c r="U174" s="1"/>
  <c r="N141"/>
  <c r="P141" s="1"/>
  <c r="R141" s="1"/>
  <c r="U141" s="1"/>
  <c r="N132"/>
  <c r="P132" s="1"/>
  <c r="R132" s="1"/>
  <c r="U132" s="1"/>
  <c r="N133"/>
  <c r="P133" s="1"/>
  <c r="R133" s="1"/>
  <c r="U133" s="1"/>
  <c r="N149"/>
  <c r="P149" s="1"/>
  <c r="R149" s="1"/>
  <c r="U149" s="1"/>
  <c r="N86"/>
  <c r="P86" s="1"/>
  <c r="R86" s="1"/>
  <c r="U86" s="1"/>
  <c r="N32"/>
  <c r="P32" s="1"/>
  <c r="R32" s="1"/>
  <c r="U32" s="1"/>
  <c r="L161"/>
  <c r="N161" s="1"/>
  <c r="P161" s="1"/>
  <c r="R161" s="1"/>
  <c r="U161" s="1"/>
  <c r="L160"/>
  <c r="L173"/>
  <c r="L122"/>
  <c r="M424" i="74"/>
  <c r="M416"/>
  <c r="M413"/>
  <c r="M389"/>
  <c r="M428"/>
  <c r="M420"/>
  <c r="M415"/>
  <c r="M390"/>
  <c r="M388"/>
  <c r="H275" i="36"/>
  <c r="J275" s="1"/>
  <c r="L275" s="1"/>
  <c r="N275" s="1"/>
  <c r="P275" s="1"/>
  <c r="R275" s="1"/>
  <c r="U275" s="1"/>
  <c r="E274"/>
  <c r="J119"/>
  <c r="J13"/>
  <c r="H237"/>
  <c r="J237" s="1"/>
  <c r="L237" s="1"/>
  <c r="N237" s="1"/>
  <c r="P237" s="1"/>
  <c r="R237" s="1"/>
  <c r="U237" s="1"/>
  <c r="E205"/>
  <c r="H205" s="1"/>
  <c r="J205" s="1"/>
  <c r="L205" s="1"/>
  <c r="H225" i="74"/>
  <c r="H205" s="1"/>
  <c r="H242"/>
  <c r="H231" s="1"/>
  <c r="F57"/>
  <c r="I57" s="1"/>
  <c r="K57" s="1"/>
  <c r="M57" s="1"/>
  <c r="O57" s="1"/>
  <c r="Q57" s="1"/>
  <c r="S57" s="1"/>
  <c r="V57" s="1"/>
  <c r="O390" l="1"/>
  <c r="S390"/>
  <c r="V390" s="1"/>
  <c r="O420"/>
  <c r="S420"/>
  <c r="V420" s="1"/>
  <c r="O389"/>
  <c r="S389"/>
  <c r="V389" s="1"/>
  <c r="O416"/>
  <c r="S416"/>
  <c r="V416" s="1"/>
  <c r="O388"/>
  <c r="S388"/>
  <c r="V388" s="1"/>
  <c r="O415"/>
  <c r="S415"/>
  <c r="V415" s="1"/>
  <c r="O428"/>
  <c r="S428"/>
  <c r="V428" s="1"/>
  <c r="O413"/>
  <c r="S413"/>
  <c r="V413" s="1"/>
  <c r="O424"/>
  <c r="S424"/>
  <c r="V424" s="1"/>
  <c r="N205" i="36"/>
  <c r="P205" s="1"/>
  <c r="R205" s="1"/>
  <c r="U205" s="1"/>
  <c r="N173"/>
  <c r="P173" s="1"/>
  <c r="R173" s="1"/>
  <c r="U173" s="1"/>
  <c r="N160"/>
  <c r="P160" s="1"/>
  <c r="R160" s="1"/>
  <c r="U160" s="1"/>
  <c r="N122"/>
  <c r="P122" s="1"/>
  <c r="R122" s="1"/>
  <c r="U122" s="1"/>
  <c r="L13"/>
  <c r="L119"/>
  <c r="H274"/>
  <c r="J274" s="1"/>
  <c r="L274" s="1"/>
  <c r="N274" s="1"/>
  <c r="P274" s="1"/>
  <c r="R274" s="1"/>
  <c r="U274" s="1"/>
  <c r="E273"/>
  <c r="H273" s="1"/>
  <c r="J273" s="1"/>
  <c r="L273" s="1"/>
  <c r="N273" s="1"/>
  <c r="P273" s="1"/>
  <c r="R273" s="1"/>
  <c r="U273" s="1"/>
  <c r="H12" i="74"/>
  <c r="F36"/>
  <c r="N119" i="36" l="1"/>
  <c r="P119" s="1"/>
  <c r="R119" s="1"/>
  <c r="U119" s="1"/>
  <c r="N13"/>
  <c r="P13" s="1"/>
  <c r="R13" s="1"/>
  <c r="U13" s="1"/>
  <c r="E12"/>
  <c r="H12" s="1"/>
  <c r="J12" s="1"/>
  <c r="L12" s="1"/>
  <c r="N12" s="1"/>
  <c r="F35" i="74"/>
  <c r="I36"/>
  <c r="K36" s="1"/>
  <c r="M36" s="1"/>
  <c r="O36" s="1"/>
  <c r="Q36" s="1"/>
  <c r="S36" s="1"/>
  <c r="V36" s="1"/>
  <c r="P12" i="36" l="1"/>
  <c r="R12" s="1"/>
  <c r="U12" s="1"/>
  <c r="I35" i="74"/>
  <c r="K35" s="1"/>
  <c r="M35" s="1"/>
  <c r="O35" s="1"/>
  <c r="Q35" s="1"/>
  <c r="S35" s="1"/>
  <c r="V35" s="1"/>
  <c r="F331"/>
  <c r="I331" s="1"/>
  <c r="K331" s="1"/>
  <c r="M331" s="1"/>
  <c r="O331" s="1"/>
  <c r="Q331" s="1"/>
  <c r="S331" s="1"/>
  <c r="V331" s="1"/>
  <c r="F226" l="1"/>
  <c r="F322"/>
  <c r="I322" s="1"/>
  <c r="K322" s="1"/>
  <c r="M322" s="1"/>
  <c r="O322" s="1"/>
  <c r="Q322" s="1"/>
  <c r="S322" s="1"/>
  <c r="V322" s="1"/>
  <c r="F319" l="1"/>
  <c r="F317" s="1"/>
  <c r="I317" s="1"/>
  <c r="K317" s="1"/>
  <c r="M317" s="1"/>
  <c r="O317" s="1"/>
  <c r="Q317" s="1"/>
  <c r="S317" s="1"/>
  <c r="V317" s="1"/>
  <c r="I226"/>
  <c r="K226" s="1"/>
  <c r="M226" s="1"/>
  <c r="O226" s="1"/>
  <c r="Q226" s="1"/>
  <c r="S226" s="1"/>
  <c r="V226" s="1"/>
  <c r="F225"/>
  <c r="I225" s="1"/>
  <c r="K225" s="1"/>
  <c r="M225" s="1"/>
  <c r="O225" s="1"/>
  <c r="Q225" s="1"/>
  <c r="S225" s="1"/>
  <c r="V225" s="1"/>
  <c r="F399"/>
  <c r="I399" s="1"/>
  <c r="K399" s="1"/>
  <c r="Q399" s="1"/>
  <c r="M399" l="1"/>
  <c r="I319"/>
  <c r="K319" s="1"/>
  <c r="M319" s="1"/>
  <c r="O319" s="1"/>
  <c r="Q319" s="1"/>
  <c r="S319" s="1"/>
  <c r="V319" s="1"/>
  <c r="F314"/>
  <c r="F304"/>
  <c r="I304" s="1"/>
  <c r="K304" s="1"/>
  <c r="M304" s="1"/>
  <c r="O304" s="1"/>
  <c r="Q304" s="1"/>
  <c r="S304" s="1"/>
  <c r="V304" s="1"/>
  <c r="F249"/>
  <c r="F237"/>
  <c r="I237" s="1"/>
  <c r="K237" s="1"/>
  <c r="M237" s="1"/>
  <c r="O237" s="1"/>
  <c r="Q237" s="1"/>
  <c r="S237" s="1"/>
  <c r="V237" s="1"/>
  <c r="F239"/>
  <c r="I239" s="1"/>
  <c r="K239" s="1"/>
  <c r="M239" s="1"/>
  <c r="O239" s="1"/>
  <c r="Q239" s="1"/>
  <c r="S239" s="1"/>
  <c r="V239" s="1"/>
  <c r="O399" l="1"/>
  <c r="S399"/>
  <c r="V399" s="1"/>
  <c r="F313"/>
  <c r="I313" s="1"/>
  <c r="K313" s="1"/>
  <c r="M313" s="1"/>
  <c r="O313" s="1"/>
  <c r="Q313" s="1"/>
  <c r="S313" s="1"/>
  <c r="V313" s="1"/>
  <c r="I314"/>
  <c r="K314" s="1"/>
  <c r="M314" s="1"/>
  <c r="O314" s="1"/>
  <c r="Q314" s="1"/>
  <c r="S314" s="1"/>
  <c r="V314" s="1"/>
  <c r="F248"/>
  <c r="I248" s="1"/>
  <c r="K248" s="1"/>
  <c r="M248" s="1"/>
  <c r="O248" s="1"/>
  <c r="Q248" s="1"/>
  <c r="S248" s="1"/>
  <c r="V248" s="1"/>
  <c r="I249"/>
  <c r="K249" s="1"/>
  <c r="M249" s="1"/>
  <c r="O249" s="1"/>
  <c r="Q249" s="1"/>
  <c r="S249" s="1"/>
  <c r="V249" s="1"/>
  <c r="F260"/>
  <c r="F219"/>
  <c r="F135"/>
  <c r="I135" s="1"/>
  <c r="K135" s="1"/>
  <c r="M135" s="1"/>
  <c r="O135" s="1"/>
  <c r="Q135" s="1"/>
  <c r="S135" s="1"/>
  <c r="V135" s="1"/>
  <c r="F132"/>
  <c r="I132" s="1"/>
  <c r="K132" s="1"/>
  <c r="M132" s="1"/>
  <c r="O132" s="1"/>
  <c r="Q132" s="1"/>
  <c r="S132" s="1"/>
  <c r="V132" s="1"/>
  <c r="F427"/>
  <c r="I427" s="1"/>
  <c r="K427" s="1"/>
  <c r="Q427" s="1"/>
  <c r="F423"/>
  <c r="I423" s="1"/>
  <c r="K423" s="1"/>
  <c r="Q423" s="1"/>
  <c r="F419"/>
  <c r="F414"/>
  <c r="I414" s="1"/>
  <c r="K414" s="1"/>
  <c r="Q414" s="1"/>
  <c r="F412"/>
  <c r="I412" s="1"/>
  <c r="K412" s="1"/>
  <c r="Q412" s="1"/>
  <c r="F405"/>
  <c r="F397"/>
  <c r="I397" s="1"/>
  <c r="K397" s="1"/>
  <c r="Q397" s="1"/>
  <c r="F395"/>
  <c r="F387"/>
  <c r="F377"/>
  <c r="F373"/>
  <c r="I373" s="1"/>
  <c r="K373" s="1"/>
  <c r="M373" s="1"/>
  <c r="O373" s="1"/>
  <c r="Q373" s="1"/>
  <c r="S373" s="1"/>
  <c r="V373" s="1"/>
  <c r="F371"/>
  <c r="I371" s="1"/>
  <c r="K371" s="1"/>
  <c r="M371" s="1"/>
  <c r="O371" s="1"/>
  <c r="Q371" s="1"/>
  <c r="S371" s="1"/>
  <c r="V371" s="1"/>
  <c r="F365"/>
  <c r="F359"/>
  <c r="F353"/>
  <c r="F347"/>
  <c r="I347" s="1"/>
  <c r="K347" s="1"/>
  <c r="M347" s="1"/>
  <c r="O347" s="1"/>
  <c r="Q347" s="1"/>
  <c r="S347" s="1"/>
  <c r="V347" s="1"/>
  <c r="F343"/>
  <c r="I343" s="1"/>
  <c r="K343" s="1"/>
  <c r="M343" s="1"/>
  <c r="O343" s="1"/>
  <c r="Q343" s="1"/>
  <c r="F338"/>
  <c r="F333"/>
  <c r="I333" s="1"/>
  <c r="K333" s="1"/>
  <c r="M333" s="1"/>
  <c r="O333" s="1"/>
  <c r="Q333" s="1"/>
  <c r="S333" s="1"/>
  <c r="V333" s="1"/>
  <c r="F312"/>
  <c r="F307"/>
  <c r="I307" s="1"/>
  <c r="K307" s="1"/>
  <c r="M307" s="1"/>
  <c r="O307" s="1"/>
  <c r="Q307" s="1"/>
  <c r="S307" s="1"/>
  <c r="V307" s="1"/>
  <c r="F296"/>
  <c r="F292"/>
  <c r="I292" s="1"/>
  <c r="K292" s="1"/>
  <c r="M292" s="1"/>
  <c r="O292" s="1"/>
  <c r="Q292" s="1"/>
  <c r="S292" s="1"/>
  <c r="V292" s="1"/>
  <c r="F290"/>
  <c r="F284"/>
  <c r="F280"/>
  <c r="F273"/>
  <c r="F269" s="1"/>
  <c r="I269" s="1"/>
  <c r="K269" s="1"/>
  <c r="M269" s="1"/>
  <c r="O269" s="1"/>
  <c r="Q269" s="1"/>
  <c r="S269" s="1"/>
  <c r="V269" s="1"/>
  <c r="F266"/>
  <c r="F264"/>
  <c r="F254"/>
  <c r="F244"/>
  <c r="F235"/>
  <c r="F222"/>
  <c r="F221" s="1"/>
  <c r="F213"/>
  <c r="I213" s="1"/>
  <c r="K213" s="1"/>
  <c r="M213" s="1"/>
  <c r="O213" s="1"/>
  <c r="Q213" s="1"/>
  <c r="S213" s="1"/>
  <c r="V213" s="1"/>
  <c r="F209"/>
  <c r="I209" s="1"/>
  <c r="K209" s="1"/>
  <c r="M209" s="1"/>
  <c r="O209" s="1"/>
  <c r="Q209" s="1"/>
  <c r="S209" s="1"/>
  <c r="V209" s="1"/>
  <c r="F201"/>
  <c r="F190"/>
  <c r="F184"/>
  <c r="I184" s="1"/>
  <c r="K184" s="1"/>
  <c r="M184" s="1"/>
  <c r="O184" s="1"/>
  <c r="Q184" s="1"/>
  <c r="S184" s="1"/>
  <c r="V184" s="1"/>
  <c r="F180"/>
  <c r="F170"/>
  <c r="I170" s="1"/>
  <c r="K170" s="1"/>
  <c r="M170" s="1"/>
  <c r="O170" s="1"/>
  <c r="Q170" s="1"/>
  <c r="S170" s="1"/>
  <c r="V170" s="1"/>
  <c r="F168"/>
  <c r="F165"/>
  <c r="I165" s="1"/>
  <c r="K165" s="1"/>
  <c r="M165" s="1"/>
  <c r="O165" s="1"/>
  <c r="Q165" s="1"/>
  <c r="S165" s="1"/>
  <c r="V165" s="1"/>
  <c r="F163"/>
  <c r="I163" s="1"/>
  <c r="K163" s="1"/>
  <c r="M163" s="1"/>
  <c r="O163" s="1"/>
  <c r="Q163" s="1"/>
  <c r="S163" s="1"/>
  <c r="V163" s="1"/>
  <c r="F157"/>
  <c r="F151"/>
  <c r="F145"/>
  <c r="I145" s="1"/>
  <c r="K145" s="1"/>
  <c r="M145" s="1"/>
  <c r="O145" s="1"/>
  <c r="Q145" s="1"/>
  <c r="S145" s="1"/>
  <c r="V145" s="1"/>
  <c r="F142"/>
  <c r="I142" s="1"/>
  <c r="K142" s="1"/>
  <c r="M142" s="1"/>
  <c r="O142" s="1"/>
  <c r="Q142" s="1"/>
  <c r="S142" s="1"/>
  <c r="V142" s="1"/>
  <c r="F125"/>
  <c r="I125" s="1"/>
  <c r="K125" s="1"/>
  <c r="M125" s="1"/>
  <c r="O125" s="1"/>
  <c r="Q125" s="1"/>
  <c r="S125" s="1"/>
  <c r="V125" s="1"/>
  <c r="F115"/>
  <c r="I115" s="1"/>
  <c r="K115" s="1"/>
  <c r="M115" s="1"/>
  <c r="O115" s="1"/>
  <c r="Q115" s="1"/>
  <c r="S115" s="1"/>
  <c r="V115" s="1"/>
  <c r="F111"/>
  <c r="F106"/>
  <c r="F103"/>
  <c r="F99"/>
  <c r="F91"/>
  <c r="F87"/>
  <c r="F83"/>
  <c r="F79"/>
  <c r="F73"/>
  <c r="F67"/>
  <c r="I67" s="1"/>
  <c r="K67" s="1"/>
  <c r="M67" s="1"/>
  <c r="O67" s="1"/>
  <c r="Q67" s="1"/>
  <c r="S67" s="1"/>
  <c r="V67" s="1"/>
  <c r="F63"/>
  <c r="I63" s="1"/>
  <c r="K63" s="1"/>
  <c r="M63" s="1"/>
  <c r="O63" s="1"/>
  <c r="Q63" s="1"/>
  <c r="S63" s="1"/>
  <c r="V63" s="1"/>
  <c r="F61"/>
  <c r="I61" s="1"/>
  <c r="K61" s="1"/>
  <c r="M61" s="1"/>
  <c r="O61" s="1"/>
  <c r="Q61" s="1"/>
  <c r="S61" s="1"/>
  <c r="V61" s="1"/>
  <c r="F54"/>
  <c r="F49"/>
  <c r="I49" s="1"/>
  <c r="K49" s="1"/>
  <c r="M49" s="1"/>
  <c r="O49" s="1"/>
  <c r="Q49" s="1"/>
  <c r="S49" s="1"/>
  <c r="V49" s="1"/>
  <c r="F45"/>
  <c r="I45" s="1"/>
  <c r="K45" s="1"/>
  <c r="F41"/>
  <c r="I41" s="1"/>
  <c r="K41" s="1"/>
  <c r="M41" s="1"/>
  <c r="O41" s="1"/>
  <c r="Q41" s="1"/>
  <c r="S41" s="1"/>
  <c r="V41" s="1"/>
  <c r="F30"/>
  <c r="I30" s="1"/>
  <c r="K30" s="1"/>
  <c r="M30" s="1"/>
  <c r="O30" s="1"/>
  <c r="Q30" s="1"/>
  <c r="S30" s="1"/>
  <c r="V30" s="1"/>
  <c r="F27"/>
  <c r="F22"/>
  <c r="I22" s="1"/>
  <c r="K22" s="1"/>
  <c r="M22" s="1"/>
  <c r="O22" s="1"/>
  <c r="Q22" s="1"/>
  <c r="S22" s="1"/>
  <c r="V22" s="1"/>
  <c r="F18"/>
  <c r="S343" l="1"/>
  <c r="V343" s="1"/>
  <c r="M45"/>
  <c r="O45" s="1"/>
  <c r="Q45" s="1"/>
  <c r="S45" s="1"/>
  <c r="V45" s="1"/>
  <c r="M397"/>
  <c r="M412"/>
  <c r="M427"/>
  <c r="M414"/>
  <c r="M423"/>
  <c r="F40"/>
  <c r="I40" s="1"/>
  <c r="K40" s="1"/>
  <c r="M40" s="1"/>
  <c r="O40" s="1"/>
  <c r="Q40" s="1"/>
  <c r="S40" s="1"/>
  <c r="V40" s="1"/>
  <c r="I264"/>
  <c r="K264" s="1"/>
  <c r="M264" s="1"/>
  <c r="O264" s="1"/>
  <c r="Q264" s="1"/>
  <c r="S264" s="1"/>
  <c r="V264" s="1"/>
  <c r="I266"/>
  <c r="K266" s="1"/>
  <c r="M266" s="1"/>
  <c r="O266" s="1"/>
  <c r="Q266" s="1"/>
  <c r="S266" s="1"/>
  <c r="V266" s="1"/>
  <c r="F26"/>
  <c r="I27"/>
  <c r="K27" s="1"/>
  <c r="M27" s="1"/>
  <c r="O27" s="1"/>
  <c r="Q27" s="1"/>
  <c r="S27" s="1"/>
  <c r="V27" s="1"/>
  <c r="F167"/>
  <c r="I167" s="1"/>
  <c r="K167" s="1"/>
  <c r="M167" s="1"/>
  <c r="O167" s="1"/>
  <c r="Q167" s="1"/>
  <c r="S167" s="1"/>
  <c r="V167" s="1"/>
  <c r="I168"/>
  <c r="K168" s="1"/>
  <c r="M168" s="1"/>
  <c r="O168" s="1"/>
  <c r="Q168" s="1"/>
  <c r="S168" s="1"/>
  <c r="V168" s="1"/>
  <c r="F234"/>
  <c r="I235"/>
  <c r="K235" s="1"/>
  <c r="M235" s="1"/>
  <c r="O235" s="1"/>
  <c r="Q235" s="1"/>
  <c r="S235" s="1"/>
  <c r="V235" s="1"/>
  <c r="F253"/>
  <c r="I254"/>
  <c r="K254" s="1"/>
  <c r="M254" s="1"/>
  <c r="O254" s="1"/>
  <c r="Q254" s="1"/>
  <c r="S254" s="1"/>
  <c r="V254" s="1"/>
  <c r="F265"/>
  <c r="F270"/>
  <c r="I270" s="1"/>
  <c r="K270" s="1"/>
  <c r="M270" s="1"/>
  <c r="O270" s="1"/>
  <c r="Q270" s="1"/>
  <c r="S270" s="1"/>
  <c r="V270" s="1"/>
  <c r="I273"/>
  <c r="K273" s="1"/>
  <c r="M273" s="1"/>
  <c r="O273" s="1"/>
  <c r="Q273" s="1"/>
  <c r="S273" s="1"/>
  <c r="V273" s="1"/>
  <c r="F283"/>
  <c r="I283" s="1"/>
  <c r="K283" s="1"/>
  <c r="M283" s="1"/>
  <c r="O283" s="1"/>
  <c r="Q283" s="1"/>
  <c r="S283" s="1"/>
  <c r="V283" s="1"/>
  <c r="I284"/>
  <c r="K284" s="1"/>
  <c r="M284" s="1"/>
  <c r="O284" s="1"/>
  <c r="Q284" s="1"/>
  <c r="S284" s="1"/>
  <c r="V284" s="1"/>
  <c r="F386"/>
  <c r="I387"/>
  <c r="K387" s="1"/>
  <c r="Q387" s="1"/>
  <c r="F257"/>
  <c r="I257" s="1"/>
  <c r="K257" s="1"/>
  <c r="M257" s="1"/>
  <c r="O257" s="1"/>
  <c r="Q257" s="1"/>
  <c r="S257" s="1"/>
  <c r="V257" s="1"/>
  <c r="I260"/>
  <c r="K260" s="1"/>
  <c r="M260" s="1"/>
  <c r="O260" s="1"/>
  <c r="Q260" s="1"/>
  <c r="S260" s="1"/>
  <c r="V260" s="1"/>
  <c r="F141"/>
  <c r="F144"/>
  <c r="I144" s="1"/>
  <c r="K144" s="1"/>
  <c r="M144" s="1"/>
  <c r="O144" s="1"/>
  <c r="Q144" s="1"/>
  <c r="S144" s="1"/>
  <c r="V144" s="1"/>
  <c r="F17"/>
  <c r="I17" s="1"/>
  <c r="K17" s="1"/>
  <c r="M17" s="1"/>
  <c r="O17" s="1"/>
  <c r="Q17" s="1"/>
  <c r="S17" s="1"/>
  <c r="V17" s="1"/>
  <c r="I18"/>
  <c r="K18" s="1"/>
  <c r="M18" s="1"/>
  <c r="O18" s="1"/>
  <c r="Q18" s="1"/>
  <c r="S18" s="1"/>
  <c r="V18" s="1"/>
  <c r="F156"/>
  <c r="I157"/>
  <c r="K157" s="1"/>
  <c r="M157" s="1"/>
  <c r="O157" s="1"/>
  <c r="Q157" s="1"/>
  <c r="S157" s="1"/>
  <c r="V157" s="1"/>
  <c r="I221"/>
  <c r="K221" s="1"/>
  <c r="M221" s="1"/>
  <c r="O221" s="1"/>
  <c r="Q221" s="1"/>
  <c r="S221" s="1"/>
  <c r="V221" s="1"/>
  <c r="I222"/>
  <c r="K222" s="1"/>
  <c r="M222" s="1"/>
  <c r="O222" s="1"/>
  <c r="Q222" s="1"/>
  <c r="S222" s="1"/>
  <c r="V222" s="1"/>
  <c r="F243"/>
  <c r="I244"/>
  <c r="K244" s="1"/>
  <c r="M244" s="1"/>
  <c r="O244" s="1"/>
  <c r="Q244" s="1"/>
  <c r="S244" s="1"/>
  <c r="V244" s="1"/>
  <c r="F278"/>
  <c r="I278" s="1"/>
  <c r="K278" s="1"/>
  <c r="M278" s="1"/>
  <c r="O278" s="1"/>
  <c r="Q278" s="1"/>
  <c r="S278" s="1"/>
  <c r="V278" s="1"/>
  <c r="I280"/>
  <c r="K280" s="1"/>
  <c r="M280" s="1"/>
  <c r="O280" s="1"/>
  <c r="Q280" s="1"/>
  <c r="S280" s="1"/>
  <c r="V280" s="1"/>
  <c r="F289"/>
  <c r="I290"/>
  <c r="K290" s="1"/>
  <c r="M290" s="1"/>
  <c r="O290" s="1"/>
  <c r="Q290" s="1"/>
  <c r="S290" s="1"/>
  <c r="V290" s="1"/>
  <c r="F294"/>
  <c r="I294" s="1"/>
  <c r="K294" s="1"/>
  <c r="M294" s="1"/>
  <c r="O294" s="1"/>
  <c r="Q294" s="1"/>
  <c r="S294" s="1"/>
  <c r="V294" s="1"/>
  <c r="I296"/>
  <c r="K296" s="1"/>
  <c r="M296" s="1"/>
  <c r="O296" s="1"/>
  <c r="Q296" s="1"/>
  <c r="S296" s="1"/>
  <c r="V296" s="1"/>
  <c r="F311"/>
  <c r="I311" s="1"/>
  <c r="K311" s="1"/>
  <c r="M311" s="1"/>
  <c r="O311" s="1"/>
  <c r="Q311" s="1"/>
  <c r="S311" s="1"/>
  <c r="V311" s="1"/>
  <c r="I312"/>
  <c r="K312" s="1"/>
  <c r="M312" s="1"/>
  <c r="O312" s="1"/>
  <c r="Q312" s="1"/>
  <c r="S312" s="1"/>
  <c r="V312" s="1"/>
  <c r="F394"/>
  <c r="I394" s="1"/>
  <c r="K394" s="1"/>
  <c r="Q394" s="1"/>
  <c r="I395"/>
  <c r="K395" s="1"/>
  <c r="Q395" s="1"/>
  <c r="F404"/>
  <c r="I404" s="1"/>
  <c r="K404" s="1"/>
  <c r="Q404" s="1"/>
  <c r="I405"/>
  <c r="K405" s="1"/>
  <c r="Q405" s="1"/>
  <c r="F218"/>
  <c r="I218" s="1"/>
  <c r="K218" s="1"/>
  <c r="M218" s="1"/>
  <c r="O218" s="1"/>
  <c r="Q218" s="1"/>
  <c r="S218" s="1"/>
  <c r="V218" s="1"/>
  <c r="I219"/>
  <c r="K219" s="1"/>
  <c r="M219" s="1"/>
  <c r="O219" s="1"/>
  <c r="Q219" s="1"/>
  <c r="S219" s="1"/>
  <c r="V219" s="1"/>
  <c r="F364"/>
  <c r="I364" s="1"/>
  <c r="K364" s="1"/>
  <c r="M364" s="1"/>
  <c r="O364" s="1"/>
  <c r="Q364" s="1"/>
  <c r="S364" s="1"/>
  <c r="V364" s="1"/>
  <c r="I365"/>
  <c r="K365" s="1"/>
  <c r="M365" s="1"/>
  <c r="O365" s="1"/>
  <c r="Q365" s="1"/>
  <c r="S365" s="1"/>
  <c r="V365" s="1"/>
  <c r="F200"/>
  <c r="I200" s="1"/>
  <c r="K200" s="1"/>
  <c r="M200" s="1"/>
  <c r="O200" s="1"/>
  <c r="Q200" s="1"/>
  <c r="S200" s="1"/>
  <c r="V200" s="1"/>
  <c r="I201"/>
  <c r="K201" s="1"/>
  <c r="M201" s="1"/>
  <c r="O201" s="1"/>
  <c r="Q201" s="1"/>
  <c r="S201" s="1"/>
  <c r="V201" s="1"/>
  <c r="F179"/>
  <c r="I180"/>
  <c r="K180" s="1"/>
  <c r="M180" s="1"/>
  <c r="O180" s="1"/>
  <c r="Q180" s="1"/>
  <c r="S180" s="1"/>
  <c r="V180" s="1"/>
  <c r="F189"/>
  <c r="I190"/>
  <c r="K190" s="1"/>
  <c r="M190" s="1"/>
  <c r="O190" s="1"/>
  <c r="Q190" s="1"/>
  <c r="S190" s="1"/>
  <c r="V190" s="1"/>
  <c r="I141"/>
  <c r="K141" s="1"/>
  <c r="M141" s="1"/>
  <c r="O141" s="1"/>
  <c r="Q141" s="1"/>
  <c r="S141" s="1"/>
  <c r="V141" s="1"/>
  <c r="F150"/>
  <c r="I150" s="1"/>
  <c r="K150" s="1"/>
  <c r="M150" s="1"/>
  <c r="O150" s="1"/>
  <c r="Q150" s="1"/>
  <c r="S150" s="1"/>
  <c r="V150" s="1"/>
  <c r="I151"/>
  <c r="K151" s="1"/>
  <c r="M151" s="1"/>
  <c r="O151" s="1"/>
  <c r="Q151" s="1"/>
  <c r="S151" s="1"/>
  <c r="V151" s="1"/>
  <c r="F78"/>
  <c r="I79"/>
  <c r="K79" s="1"/>
  <c r="M79" s="1"/>
  <c r="O79" s="1"/>
  <c r="Q79" s="1"/>
  <c r="S79" s="1"/>
  <c r="V79" s="1"/>
  <c r="F86"/>
  <c r="I87"/>
  <c r="K87" s="1"/>
  <c r="M87" s="1"/>
  <c r="O87" s="1"/>
  <c r="Q87" s="1"/>
  <c r="S87" s="1"/>
  <c r="V87" s="1"/>
  <c r="F98"/>
  <c r="I98" s="1"/>
  <c r="K98" s="1"/>
  <c r="M98" s="1"/>
  <c r="O98" s="1"/>
  <c r="Q98" s="1"/>
  <c r="S98" s="1"/>
  <c r="V98" s="1"/>
  <c r="I99"/>
  <c r="K99" s="1"/>
  <c r="M99" s="1"/>
  <c r="O99" s="1"/>
  <c r="Q99" s="1"/>
  <c r="S99" s="1"/>
  <c r="V99" s="1"/>
  <c r="F105"/>
  <c r="I105" s="1"/>
  <c r="K105" s="1"/>
  <c r="M105" s="1"/>
  <c r="O105" s="1"/>
  <c r="Q105" s="1"/>
  <c r="S105" s="1"/>
  <c r="V105" s="1"/>
  <c r="I106"/>
  <c r="K106" s="1"/>
  <c r="M106" s="1"/>
  <c r="O106" s="1"/>
  <c r="Q106" s="1"/>
  <c r="S106" s="1"/>
  <c r="V106" s="1"/>
  <c r="F53"/>
  <c r="I54"/>
  <c r="K54" s="1"/>
  <c r="M54" s="1"/>
  <c r="O54" s="1"/>
  <c r="Q54" s="1"/>
  <c r="S54" s="1"/>
  <c r="V54" s="1"/>
  <c r="F72"/>
  <c r="F70" s="1"/>
  <c r="I70" s="1"/>
  <c r="K70" s="1"/>
  <c r="M70" s="1"/>
  <c r="O70" s="1"/>
  <c r="Q70" s="1"/>
  <c r="S70" s="1"/>
  <c r="V70" s="1"/>
  <c r="I73"/>
  <c r="K73" s="1"/>
  <c r="M73" s="1"/>
  <c r="O73" s="1"/>
  <c r="Q73" s="1"/>
  <c r="S73" s="1"/>
  <c r="V73" s="1"/>
  <c r="F82"/>
  <c r="I83"/>
  <c r="K83" s="1"/>
  <c r="M83" s="1"/>
  <c r="O83" s="1"/>
  <c r="Q83" s="1"/>
  <c r="S83" s="1"/>
  <c r="V83" s="1"/>
  <c r="F90"/>
  <c r="I91"/>
  <c r="K91" s="1"/>
  <c r="M91" s="1"/>
  <c r="O91" s="1"/>
  <c r="Q91" s="1"/>
  <c r="S91" s="1"/>
  <c r="V91" s="1"/>
  <c r="F102"/>
  <c r="I102" s="1"/>
  <c r="K102" s="1"/>
  <c r="M102" s="1"/>
  <c r="O102" s="1"/>
  <c r="Q102" s="1"/>
  <c r="S102" s="1"/>
  <c r="V102" s="1"/>
  <c r="I103"/>
  <c r="K103" s="1"/>
  <c r="M103" s="1"/>
  <c r="O103" s="1"/>
  <c r="Q103" s="1"/>
  <c r="S103" s="1"/>
  <c r="V103" s="1"/>
  <c r="F110"/>
  <c r="I111"/>
  <c r="K111" s="1"/>
  <c r="M111" s="1"/>
  <c r="O111" s="1"/>
  <c r="Q111" s="1"/>
  <c r="S111" s="1"/>
  <c r="V111" s="1"/>
  <c r="F418"/>
  <c r="I418" s="1"/>
  <c r="K418" s="1"/>
  <c r="Q418" s="1"/>
  <c r="I419"/>
  <c r="K419" s="1"/>
  <c r="Q419" s="1"/>
  <c r="F376"/>
  <c r="I377"/>
  <c r="K377" s="1"/>
  <c r="M377" s="1"/>
  <c r="O377" s="1"/>
  <c r="Q377" s="1"/>
  <c r="S377" s="1"/>
  <c r="V377" s="1"/>
  <c r="F352"/>
  <c r="I353"/>
  <c r="K353" s="1"/>
  <c r="M353" s="1"/>
  <c r="O353" s="1"/>
  <c r="Q353" s="1"/>
  <c r="S353" s="1"/>
  <c r="V353" s="1"/>
  <c r="F337"/>
  <c r="I337" s="1"/>
  <c r="K337" s="1"/>
  <c r="M337" s="1"/>
  <c r="O337" s="1"/>
  <c r="Q337" s="1"/>
  <c r="S337" s="1"/>
  <c r="V337" s="1"/>
  <c r="I338"/>
  <c r="K338" s="1"/>
  <c r="M338" s="1"/>
  <c r="O338" s="1"/>
  <c r="Q338" s="1"/>
  <c r="S338" s="1"/>
  <c r="V338" s="1"/>
  <c r="F358"/>
  <c r="I359"/>
  <c r="K359" s="1"/>
  <c r="M359" s="1"/>
  <c r="O359" s="1"/>
  <c r="Q359" s="1"/>
  <c r="S359" s="1"/>
  <c r="V359" s="1"/>
  <c r="F256"/>
  <c r="F97"/>
  <c r="F114"/>
  <c r="F303"/>
  <c r="F101"/>
  <c r="I101" s="1"/>
  <c r="K101" s="1"/>
  <c r="M101" s="1"/>
  <c r="O101" s="1"/>
  <c r="Q101" s="1"/>
  <c r="S101" s="1"/>
  <c r="V101" s="1"/>
  <c r="F60"/>
  <c r="F363"/>
  <c r="F295"/>
  <c r="I295" s="1"/>
  <c r="K295" s="1"/>
  <c r="M295" s="1"/>
  <c r="O295" s="1"/>
  <c r="Q295" s="1"/>
  <c r="S295" s="1"/>
  <c r="V295" s="1"/>
  <c r="F422"/>
  <c r="F131"/>
  <c r="F279"/>
  <c r="I279" s="1"/>
  <c r="K279" s="1"/>
  <c r="M279" s="1"/>
  <c r="O279" s="1"/>
  <c r="Q279" s="1"/>
  <c r="S279" s="1"/>
  <c r="V279" s="1"/>
  <c r="F330"/>
  <c r="F154"/>
  <c r="F162"/>
  <c r="F342"/>
  <c r="F411"/>
  <c r="F336"/>
  <c r="I336" s="1"/>
  <c r="K336" s="1"/>
  <c r="M336" s="1"/>
  <c r="O336" s="1"/>
  <c r="Q336" s="1"/>
  <c r="S336" s="1"/>
  <c r="V336" s="1"/>
  <c r="F208"/>
  <c r="F199"/>
  <c r="F149"/>
  <c r="I149" s="1"/>
  <c r="K149" s="1"/>
  <c r="M149" s="1"/>
  <c r="O149" s="1"/>
  <c r="Q149" s="1"/>
  <c r="S149" s="1"/>
  <c r="V149" s="1"/>
  <c r="F148"/>
  <c r="F93"/>
  <c r="I93" s="1"/>
  <c r="K93" s="1"/>
  <c r="M93" s="1"/>
  <c r="O93" s="1"/>
  <c r="Q93" s="1"/>
  <c r="S93" s="1"/>
  <c r="V93" s="1"/>
  <c r="F15"/>
  <c r="I15" s="1"/>
  <c r="K15" s="1"/>
  <c r="M15" s="1"/>
  <c r="O15" s="1"/>
  <c r="Q15" s="1"/>
  <c r="S15" s="1"/>
  <c r="V15" s="1"/>
  <c r="O414" l="1"/>
  <c r="S414"/>
  <c r="V414" s="1"/>
  <c r="O412"/>
  <c r="S412"/>
  <c r="V412" s="1"/>
  <c r="O423"/>
  <c r="S423"/>
  <c r="V423" s="1"/>
  <c r="O427"/>
  <c r="S427"/>
  <c r="V427" s="1"/>
  <c r="O397"/>
  <c r="S397"/>
  <c r="V397" s="1"/>
  <c r="M419"/>
  <c r="M404"/>
  <c r="M394"/>
  <c r="M418"/>
  <c r="M405"/>
  <c r="M395"/>
  <c r="M387"/>
  <c r="F16"/>
  <c r="I16" s="1"/>
  <c r="K16" s="1"/>
  <c r="M16" s="1"/>
  <c r="O16" s="1"/>
  <c r="Q16" s="1"/>
  <c r="S16" s="1"/>
  <c r="V16" s="1"/>
  <c r="F140"/>
  <c r="I140" s="1"/>
  <c r="K140" s="1"/>
  <c r="M140" s="1"/>
  <c r="O140" s="1"/>
  <c r="Q140" s="1"/>
  <c r="S140" s="1"/>
  <c r="V140" s="1"/>
  <c r="F34"/>
  <c r="I265"/>
  <c r="K265" s="1"/>
  <c r="M265" s="1"/>
  <c r="O265" s="1"/>
  <c r="Q265" s="1"/>
  <c r="S265" s="1"/>
  <c r="V265" s="1"/>
  <c r="I256"/>
  <c r="K256" s="1"/>
  <c r="M256" s="1"/>
  <c r="O256" s="1"/>
  <c r="Q256" s="1"/>
  <c r="S256" s="1"/>
  <c r="V256" s="1"/>
  <c r="F217"/>
  <c r="I217" s="1"/>
  <c r="K217" s="1"/>
  <c r="M217" s="1"/>
  <c r="O217" s="1"/>
  <c r="Q217" s="1"/>
  <c r="S217" s="1"/>
  <c r="V217" s="1"/>
  <c r="F207"/>
  <c r="I208"/>
  <c r="K208" s="1"/>
  <c r="M208" s="1"/>
  <c r="O208" s="1"/>
  <c r="Q208" s="1"/>
  <c r="S208" s="1"/>
  <c r="V208" s="1"/>
  <c r="F288"/>
  <c r="I289"/>
  <c r="K289" s="1"/>
  <c r="M289" s="1"/>
  <c r="O289" s="1"/>
  <c r="Q289" s="1"/>
  <c r="S289" s="1"/>
  <c r="V289" s="1"/>
  <c r="F242"/>
  <c r="I242" s="1"/>
  <c r="K242" s="1"/>
  <c r="M242" s="1"/>
  <c r="O242" s="1"/>
  <c r="Q242" s="1"/>
  <c r="S242" s="1"/>
  <c r="V242" s="1"/>
  <c r="I243"/>
  <c r="K243" s="1"/>
  <c r="M243" s="1"/>
  <c r="O243" s="1"/>
  <c r="Q243" s="1"/>
  <c r="S243" s="1"/>
  <c r="V243" s="1"/>
  <c r="F155"/>
  <c r="I155" s="1"/>
  <c r="K155" s="1"/>
  <c r="M155" s="1"/>
  <c r="O155" s="1"/>
  <c r="Q155" s="1"/>
  <c r="S155" s="1"/>
  <c r="V155" s="1"/>
  <c r="I156"/>
  <c r="K156" s="1"/>
  <c r="M156" s="1"/>
  <c r="O156" s="1"/>
  <c r="Q156" s="1"/>
  <c r="S156" s="1"/>
  <c r="V156" s="1"/>
  <c r="F385"/>
  <c r="I386"/>
  <c r="K386" s="1"/>
  <c r="Q386" s="1"/>
  <c r="F252"/>
  <c r="I253"/>
  <c r="K253" s="1"/>
  <c r="M253" s="1"/>
  <c r="O253" s="1"/>
  <c r="Q253" s="1"/>
  <c r="S253" s="1"/>
  <c r="V253" s="1"/>
  <c r="F233"/>
  <c r="I234"/>
  <c r="K234" s="1"/>
  <c r="M234" s="1"/>
  <c r="O234" s="1"/>
  <c r="Q234" s="1"/>
  <c r="S234" s="1"/>
  <c r="V234" s="1"/>
  <c r="F25"/>
  <c r="I25" s="1"/>
  <c r="K25" s="1"/>
  <c r="M25" s="1"/>
  <c r="O25" s="1"/>
  <c r="Q25" s="1"/>
  <c r="S25" s="1"/>
  <c r="V25" s="1"/>
  <c r="I26"/>
  <c r="K26" s="1"/>
  <c r="M26" s="1"/>
  <c r="O26" s="1"/>
  <c r="Q26" s="1"/>
  <c r="S26" s="1"/>
  <c r="V26" s="1"/>
  <c r="F153"/>
  <c r="I153" s="1"/>
  <c r="K153" s="1"/>
  <c r="M153" s="1"/>
  <c r="O153" s="1"/>
  <c r="Q153" s="1"/>
  <c r="S153" s="1"/>
  <c r="V153" s="1"/>
  <c r="I154"/>
  <c r="K154" s="1"/>
  <c r="M154" s="1"/>
  <c r="O154" s="1"/>
  <c r="Q154" s="1"/>
  <c r="S154" s="1"/>
  <c r="V154" s="1"/>
  <c r="F393"/>
  <c r="I411"/>
  <c r="K411" s="1"/>
  <c r="Q411" s="1"/>
  <c r="F161"/>
  <c r="I161" s="1"/>
  <c r="K161" s="1"/>
  <c r="M161" s="1"/>
  <c r="O161" s="1"/>
  <c r="Q161" s="1"/>
  <c r="S161" s="1"/>
  <c r="V161" s="1"/>
  <c r="I162"/>
  <c r="K162" s="1"/>
  <c r="M162" s="1"/>
  <c r="O162" s="1"/>
  <c r="Q162" s="1"/>
  <c r="S162" s="1"/>
  <c r="V162" s="1"/>
  <c r="F302"/>
  <c r="I303"/>
  <c r="K303" s="1"/>
  <c r="M303" s="1"/>
  <c r="O303" s="1"/>
  <c r="Q303" s="1"/>
  <c r="S303" s="1"/>
  <c r="V303" s="1"/>
  <c r="F362"/>
  <c r="I362" s="1"/>
  <c r="K362" s="1"/>
  <c r="M362" s="1"/>
  <c r="O362" s="1"/>
  <c r="Q362" s="1"/>
  <c r="S362" s="1"/>
  <c r="V362" s="1"/>
  <c r="I363"/>
  <c r="K363" s="1"/>
  <c r="M363" s="1"/>
  <c r="O363" s="1"/>
  <c r="Q363" s="1"/>
  <c r="S363" s="1"/>
  <c r="V363" s="1"/>
  <c r="F198"/>
  <c r="I199"/>
  <c r="K199" s="1"/>
  <c r="M199" s="1"/>
  <c r="O199" s="1"/>
  <c r="Q199" s="1"/>
  <c r="S199" s="1"/>
  <c r="V199" s="1"/>
  <c r="F188"/>
  <c r="I189"/>
  <c r="K189" s="1"/>
  <c r="M189" s="1"/>
  <c r="O189" s="1"/>
  <c r="Q189" s="1"/>
  <c r="S189" s="1"/>
  <c r="V189" s="1"/>
  <c r="F178"/>
  <c r="I179"/>
  <c r="K179" s="1"/>
  <c r="M179" s="1"/>
  <c r="O179" s="1"/>
  <c r="Q179" s="1"/>
  <c r="S179" s="1"/>
  <c r="V179" s="1"/>
  <c r="F147"/>
  <c r="I147" s="1"/>
  <c r="K147" s="1"/>
  <c r="M147" s="1"/>
  <c r="O147" s="1"/>
  <c r="Q147" s="1"/>
  <c r="S147" s="1"/>
  <c r="V147" s="1"/>
  <c r="I148"/>
  <c r="K148" s="1"/>
  <c r="M148" s="1"/>
  <c r="O148" s="1"/>
  <c r="Q148" s="1"/>
  <c r="S148" s="1"/>
  <c r="V148" s="1"/>
  <c r="F130"/>
  <c r="I131"/>
  <c r="K131" s="1"/>
  <c r="M131" s="1"/>
  <c r="O131" s="1"/>
  <c r="Q131" s="1"/>
  <c r="S131" s="1"/>
  <c r="V131" s="1"/>
  <c r="F113"/>
  <c r="I114"/>
  <c r="K114" s="1"/>
  <c r="M114" s="1"/>
  <c r="O114" s="1"/>
  <c r="Q114" s="1"/>
  <c r="S114" s="1"/>
  <c r="V114" s="1"/>
  <c r="F96"/>
  <c r="I96" s="1"/>
  <c r="K96" s="1"/>
  <c r="M96" s="1"/>
  <c r="O96" s="1"/>
  <c r="Q96" s="1"/>
  <c r="S96" s="1"/>
  <c r="V96" s="1"/>
  <c r="I97"/>
  <c r="K97" s="1"/>
  <c r="M97" s="1"/>
  <c r="O97" s="1"/>
  <c r="Q97" s="1"/>
  <c r="S97" s="1"/>
  <c r="V97" s="1"/>
  <c r="F109"/>
  <c r="I109" s="1"/>
  <c r="K109" s="1"/>
  <c r="M109" s="1"/>
  <c r="O109" s="1"/>
  <c r="Q109" s="1"/>
  <c r="S109" s="1"/>
  <c r="V109" s="1"/>
  <c r="I110"/>
  <c r="K110" s="1"/>
  <c r="M110" s="1"/>
  <c r="O110" s="1"/>
  <c r="Q110" s="1"/>
  <c r="S110" s="1"/>
  <c r="V110" s="1"/>
  <c r="F89"/>
  <c r="I89" s="1"/>
  <c r="K89" s="1"/>
  <c r="M89" s="1"/>
  <c r="O89" s="1"/>
  <c r="Q89" s="1"/>
  <c r="S89" s="1"/>
  <c r="V89" s="1"/>
  <c r="I90"/>
  <c r="K90" s="1"/>
  <c r="M90" s="1"/>
  <c r="O90" s="1"/>
  <c r="Q90" s="1"/>
  <c r="S90" s="1"/>
  <c r="V90" s="1"/>
  <c r="F81"/>
  <c r="I81" s="1"/>
  <c r="K81" s="1"/>
  <c r="M81" s="1"/>
  <c r="O81" s="1"/>
  <c r="Q81" s="1"/>
  <c r="S81" s="1"/>
  <c r="V81" s="1"/>
  <c r="I82"/>
  <c r="K82" s="1"/>
  <c r="M82" s="1"/>
  <c r="O82" s="1"/>
  <c r="Q82" s="1"/>
  <c r="S82" s="1"/>
  <c r="V82" s="1"/>
  <c r="F71"/>
  <c r="I71" s="1"/>
  <c r="K71" s="1"/>
  <c r="M71" s="1"/>
  <c r="O71" s="1"/>
  <c r="Q71" s="1"/>
  <c r="S71" s="1"/>
  <c r="V71" s="1"/>
  <c r="I72"/>
  <c r="K72" s="1"/>
  <c r="M72" s="1"/>
  <c r="O72" s="1"/>
  <c r="Q72" s="1"/>
  <c r="S72" s="1"/>
  <c r="V72" s="1"/>
  <c r="F52"/>
  <c r="I53"/>
  <c r="K53" s="1"/>
  <c r="M53" s="1"/>
  <c r="O53" s="1"/>
  <c r="Q53" s="1"/>
  <c r="S53" s="1"/>
  <c r="V53" s="1"/>
  <c r="F85"/>
  <c r="I85" s="1"/>
  <c r="K85" s="1"/>
  <c r="M85" s="1"/>
  <c r="O85" s="1"/>
  <c r="Q85" s="1"/>
  <c r="S85" s="1"/>
  <c r="V85" s="1"/>
  <c r="I86"/>
  <c r="K86" s="1"/>
  <c r="M86" s="1"/>
  <c r="O86" s="1"/>
  <c r="Q86" s="1"/>
  <c r="S86" s="1"/>
  <c r="V86" s="1"/>
  <c r="F77"/>
  <c r="I78"/>
  <c r="K78" s="1"/>
  <c r="M78" s="1"/>
  <c r="O78" s="1"/>
  <c r="Q78" s="1"/>
  <c r="S78" s="1"/>
  <c r="V78" s="1"/>
  <c r="F59"/>
  <c r="I59" s="1"/>
  <c r="K59" s="1"/>
  <c r="M59" s="1"/>
  <c r="O59" s="1"/>
  <c r="Q59" s="1"/>
  <c r="S59" s="1"/>
  <c r="V59" s="1"/>
  <c r="I60"/>
  <c r="K60" s="1"/>
  <c r="M60" s="1"/>
  <c r="O60" s="1"/>
  <c r="Q60" s="1"/>
  <c r="S60" s="1"/>
  <c r="V60" s="1"/>
  <c r="F159"/>
  <c r="I159" s="1"/>
  <c r="K159" s="1"/>
  <c r="M159" s="1"/>
  <c r="O159" s="1"/>
  <c r="Q159" s="1"/>
  <c r="F421"/>
  <c r="I421" s="1"/>
  <c r="K421" s="1"/>
  <c r="Q421" s="1"/>
  <c r="I422"/>
  <c r="K422" s="1"/>
  <c r="Q422" s="1"/>
  <c r="F375"/>
  <c r="I376"/>
  <c r="K376" s="1"/>
  <c r="M376" s="1"/>
  <c r="O376" s="1"/>
  <c r="Q376" s="1"/>
  <c r="S376" s="1"/>
  <c r="V376" s="1"/>
  <c r="F341"/>
  <c r="I342"/>
  <c r="K342" s="1"/>
  <c r="M342" s="1"/>
  <c r="O342" s="1"/>
  <c r="Q342" s="1"/>
  <c r="S342" s="1"/>
  <c r="V342" s="1"/>
  <c r="F329"/>
  <c r="I330"/>
  <c r="K330" s="1"/>
  <c r="M330" s="1"/>
  <c r="O330" s="1"/>
  <c r="Q330" s="1"/>
  <c r="S330" s="1"/>
  <c r="V330" s="1"/>
  <c r="F357"/>
  <c r="I358"/>
  <c r="K358" s="1"/>
  <c r="M358" s="1"/>
  <c r="O358" s="1"/>
  <c r="Q358" s="1"/>
  <c r="S358" s="1"/>
  <c r="V358" s="1"/>
  <c r="F351"/>
  <c r="I352"/>
  <c r="K352" s="1"/>
  <c r="M352" s="1"/>
  <c r="O352" s="1"/>
  <c r="Q352" s="1"/>
  <c r="S352" s="1"/>
  <c r="V352" s="1"/>
  <c r="F417"/>
  <c r="S159" l="1"/>
  <c r="V159" s="1"/>
  <c r="F139"/>
  <c r="I139" s="1"/>
  <c r="K139" s="1"/>
  <c r="M139" s="1"/>
  <c r="O139" s="1"/>
  <c r="Q139" s="1"/>
  <c r="S139" s="1"/>
  <c r="V139" s="1"/>
  <c r="O387"/>
  <c r="S387"/>
  <c r="V387" s="1"/>
  <c r="O405"/>
  <c r="S405"/>
  <c r="V405" s="1"/>
  <c r="O394"/>
  <c r="S394"/>
  <c r="V394" s="1"/>
  <c r="O419"/>
  <c r="S419"/>
  <c r="V419" s="1"/>
  <c r="O395"/>
  <c r="S395"/>
  <c r="V395" s="1"/>
  <c r="O418"/>
  <c r="S418"/>
  <c r="V418" s="1"/>
  <c r="O404"/>
  <c r="S404"/>
  <c r="V404" s="1"/>
  <c r="M422"/>
  <c r="M411"/>
  <c r="M386"/>
  <c r="M421"/>
  <c r="I34"/>
  <c r="K34" s="1"/>
  <c r="M34" s="1"/>
  <c r="O34" s="1"/>
  <c r="Q34" s="1"/>
  <c r="S34" s="1"/>
  <c r="V34" s="1"/>
  <c r="F33"/>
  <c r="I33" s="1"/>
  <c r="K33" s="1"/>
  <c r="M33" s="1"/>
  <c r="O33" s="1"/>
  <c r="Q33" s="1"/>
  <c r="S33" s="1"/>
  <c r="V33" s="1"/>
  <c r="F160"/>
  <c r="I160" s="1"/>
  <c r="K160" s="1"/>
  <c r="M160" s="1"/>
  <c r="O160" s="1"/>
  <c r="Q160" s="1"/>
  <c r="S160" s="1"/>
  <c r="V160" s="1"/>
  <c r="F301"/>
  <c r="I302"/>
  <c r="K302" s="1"/>
  <c r="M302" s="1"/>
  <c r="O302" s="1"/>
  <c r="Q302" s="1"/>
  <c r="S302" s="1"/>
  <c r="V302" s="1"/>
  <c r="F392"/>
  <c r="I392" s="1"/>
  <c r="K392" s="1"/>
  <c r="Q392" s="1"/>
  <c r="I393"/>
  <c r="K393" s="1"/>
  <c r="Q393" s="1"/>
  <c r="F24"/>
  <c r="I24" s="1"/>
  <c r="K24" s="1"/>
  <c r="M24" s="1"/>
  <c r="O24" s="1"/>
  <c r="Q24" s="1"/>
  <c r="S24" s="1"/>
  <c r="V24" s="1"/>
  <c r="I233"/>
  <c r="K233" s="1"/>
  <c r="M233" s="1"/>
  <c r="O233" s="1"/>
  <c r="Q233" s="1"/>
  <c r="S233" s="1"/>
  <c r="V233" s="1"/>
  <c r="F232"/>
  <c r="F247"/>
  <c r="I252"/>
  <c r="K252" s="1"/>
  <c r="M252" s="1"/>
  <c r="O252" s="1"/>
  <c r="Q252" s="1"/>
  <c r="S252" s="1"/>
  <c r="V252" s="1"/>
  <c r="I385"/>
  <c r="K385" s="1"/>
  <c r="Q385" s="1"/>
  <c r="F384"/>
  <c r="F287"/>
  <c r="I287" s="1"/>
  <c r="K287" s="1"/>
  <c r="M287" s="1"/>
  <c r="O287" s="1"/>
  <c r="Q287" s="1"/>
  <c r="S287" s="1"/>
  <c r="V287" s="1"/>
  <c r="I288"/>
  <c r="K288" s="1"/>
  <c r="M288" s="1"/>
  <c r="O288" s="1"/>
  <c r="Q288" s="1"/>
  <c r="S288" s="1"/>
  <c r="V288" s="1"/>
  <c r="F206"/>
  <c r="F205" s="1"/>
  <c r="I207"/>
  <c r="K207" s="1"/>
  <c r="M207" s="1"/>
  <c r="O207" s="1"/>
  <c r="Q207" s="1"/>
  <c r="S207" s="1"/>
  <c r="V207" s="1"/>
  <c r="F197"/>
  <c r="I198"/>
  <c r="K198" s="1"/>
  <c r="M198" s="1"/>
  <c r="O198" s="1"/>
  <c r="Q198" s="1"/>
  <c r="S198" s="1"/>
  <c r="V198" s="1"/>
  <c r="F177"/>
  <c r="I178"/>
  <c r="K178" s="1"/>
  <c r="M178" s="1"/>
  <c r="O178" s="1"/>
  <c r="Q178" s="1"/>
  <c r="S178" s="1"/>
  <c r="V178" s="1"/>
  <c r="F187"/>
  <c r="I187" s="1"/>
  <c r="K187" s="1"/>
  <c r="M187" s="1"/>
  <c r="O187" s="1"/>
  <c r="Q187" s="1"/>
  <c r="S187" s="1"/>
  <c r="V187" s="1"/>
  <c r="I188"/>
  <c r="K188" s="1"/>
  <c r="M188" s="1"/>
  <c r="O188" s="1"/>
  <c r="Q188" s="1"/>
  <c r="S188" s="1"/>
  <c r="V188" s="1"/>
  <c r="F129"/>
  <c r="I130"/>
  <c r="K130" s="1"/>
  <c r="M130" s="1"/>
  <c r="O130" s="1"/>
  <c r="Q130" s="1"/>
  <c r="S130" s="1"/>
  <c r="V130" s="1"/>
  <c r="I77"/>
  <c r="K77" s="1"/>
  <c r="M77" s="1"/>
  <c r="O77" s="1"/>
  <c r="Q77" s="1"/>
  <c r="S77" s="1"/>
  <c r="V77" s="1"/>
  <c r="F76"/>
  <c r="I76" s="1"/>
  <c r="K76" s="1"/>
  <c r="M76" s="1"/>
  <c r="O76" s="1"/>
  <c r="Q76" s="1"/>
  <c r="S76" s="1"/>
  <c r="V76" s="1"/>
  <c r="F51"/>
  <c r="I52"/>
  <c r="K52" s="1"/>
  <c r="M52" s="1"/>
  <c r="O52" s="1"/>
  <c r="Q52" s="1"/>
  <c r="S52" s="1"/>
  <c r="V52" s="1"/>
  <c r="F108"/>
  <c r="I108" s="1"/>
  <c r="K108" s="1"/>
  <c r="M108" s="1"/>
  <c r="O108" s="1"/>
  <c r="Q108" s="1"/>
  <c r="S108" s="1"/>
  <c r="V108" s="1"/>
  <c r="I113"/>
  <c r="K113" s="1"/>
  <c r="M113" s="1"/>
  <c r="O113" s="1"/>
  <c r="Q113" s="1"/>
  <c r="S113" s="1"/>
  <c r="V113" s="1"/>
  <c r="I417"/>
  <c r="K417" s="1"/>
  <c r="Q417" s="1"/>
  <c r="F370"/>
  <c r="I370" s="1"/>
  <c r="K370" s="1"/>
  <c r="M370" s="1"/>
  <c r="O370" s="1"/>
  <c r="Q370" s="1"/>
  <c r="S370" s="1"/>
  <c r="V370" s="1"/>
  <c r="I375"/>
  <c r="K375" s="1"/>
  <c r="M375" s="1"/>
  <c r="O375" s="1"/>
  <c r="Q375" s="1"/>
  <c r="S375" s="1"/>
  <c r="V375" s="1"/>
  <c r="F369"/>
  <c r="F350"/>
  <c r="I351"/>
  <c r="K351" s="1"/>
  <c r="M351" s="1"/>
  <c r="O351" s="1"/>
  <c r="Q351" s="1"/>
  <c r="S351" s="1"/>
  <c r="V351" s="1"/>
  <c r="F356"/>
  <c r="I357"/>
  <c r="K357" s="1"/>
  <c r="M357" s="1"/>
  <c r="O357" s="1"/>
  <c r="Q357" s="1"/>
  <c r="S357" s="1"/>
  <c r="V357" s="1"/>
  <c r="F328"/>
  <c r="I328" s="1"/>
  <c r="K328" s="1"/>
  <c r="M328" s="1"/>
  <c r="O328" s="1"/>
  <c r="Q328" s="1"/>
  <c r="S328" s="1"/>
  <c r="V328" s="1"/>
  <c r="I329"/>
  <c r="K329" s="1"/>
  <c r="M329" s="1"/>
  <c r="O329" s="1"/>
  <c r="Q329" s="1"/>
  <c r="S329" s="1"/>
  <c r="V329" s="1"/>
  <c r="F335"/>
  <c r="I341"/>
  <c r="K341" s="1"/>
  <c r="M341" s="1"/>
  <c r="O341" s="1"/>
  <c r="Q341" s="1"/>
  <c r="S341" s="1"/>
  <c r="V341" s="1"/>
  <c r="O386" l="1"/>
  <c r="S386"/>
  <c r="V386" s="1"/>
  <c r="O422"/>
  <c r="S422"/>
  <c r="V422" s="1"/>
  <c r="O421"/>
  <c r="S421"/>
  <c r="V421" s="1"/>
  <c r="O411"/>
  <c r="S411"/>
  <c r="V411" s="1"/>
  <c r="F391"/>
  <c r="M417"/>
  <c r="M392"/>
  <c r="M385"/>
  <c r="M393"/>
  <c r="I205"/>
  <c r="K205" s="1"/>
  <c r="M205" s="1"/>
  <c r="O205" s="1"/>
  <c r="Q205" s="1"/>
  <c r="S205" s="1"/>
  <c r="V205" s="1"/>
  <c r="I206"/>
  <c r="K206" s="1"/>
  <c r="M206" s="1"/>
  <c r="O206" s="1"/>
  <c r="Q206" s="1"/>
  <c r="S206" s="1"/>
  <c r="V206" s="1"/>
  <c r="I247"/>
  <c r="K247" s="1"/>
  <c r="M247" s="1"/>
  <c r="O247" s="1"/>
  <c r="Q247" s="1"/>
  <c r="S247" s="1"/>
  <c r="V247" s="1"/>
  <c r="F246"/>
  <c r="F300"/>
  <c r="I300" s="1"/>
  <c r="K300" s="1"/>
  <c r="M300" s="1"/>
  <c r="O300" s="1"/>
  <c r="Q300" s="1"/>
  <c r="S300" s="1"/>
  <c r="V300" s="1"/>
  <c r="I301"/>
  <c r="K301" s="1"/>
  <c r="M301" s="1"/>
  <c r="O301" s="1"/>
  <c r="Q301" s="1"/>
  <c r="S301" s="1"/>
  <c r="V301" s="1"/>
  <c r="I384"/>
  <c r="K384" s="1"/>
  <c r="Q384" s="1"/>
  <c r="F383"/>
  <c r="I232"/>
  <c r="K232" s="1"/>
  <c r="M232" s="1"/>
  <c r="O232" s="1"/>
  <c r="Q232" s="1"/>
  <c r="S232" s="1"/>
  <c r="V232" s="1"/>
  <c r="F196"/>
  <c r="I196" s="1"/>
  <c r="K196" s="1"/>
  <c r="M196" s="1"/>
  <c r="O196" s="1"/>
  <c r="Q196" s="1"/>
  <c r="S196" s="1"/>
  <c r="V196" s="1"/>
  <c r="I197"/>
  <c r="K197" s="1"/>
  <c r="M197" s="1"/>
  <c r="O197" s="1"/>
  <c r="Q197" s="1"/>
  <c r="S197" s="1"/>
  <c r="V197" s="1"/>
  <c r="I177"/>
  <c r="K177" s="1"/>
  <c r="M177" s="1"/>
  <c r="O177" s="1"/>
  <c r="Q177" s="1"/>
  <c r="S177" s="1"/>
  <c r="V177" s="1"/>
  <c r="F176"/>
  <c r="F128"/>
  <c r="I129"/>
  <c r="K129" s="1"/>
  <c r="M129" s="1"/>
  <c r="O129" s="1"/>
  <c r="Q129" s="1"/>
  <c r="S129" s="1"/>
  <c r="V129" s="1"/>
  <c r="I51"/>
  <c r="K51" s="1"/>
  <c r="M51" s="1"/>
  <c r="O51" s="1"/>
  <c r="Q51" s="1"/>
  <c r="S51" s="1"/>
  <c r="V51" s="1"/>
  <c r="F14"/>
  <c r="I391"/>
  <c r="K391" s="1"/>
  <c r="Q391" s="1"/>
  <c r="F368"/>
  <c r="I369"/>
  <c r="K369" s="1"/>
  <c r="M369" s="1"/>
  <c r="O369" s="1"/>
  <c r="Q369" s="1"/>
  <c r="S369" s="1"/>
  <c r="V369" s="1"/>
  <c r="I335"/>
  <c r="K335" s="1"/>
  <c r="M335" s="1"/>
  <c r="O335" s="1"/>
  <c r="Q335" s="1"/>
  <c r="S335" s="1"/>
  <c r="V335" s="1"/>
  <c r="F355"/>
  <c r="I355" s="1"/>
  <c r="K355" s="1"/>
  <c r="M355" s="1"/>
  <c r="O355" s="1"/>
  <c r="Q355" s="1"/>
  <c r="S355" s="1"/>
  <c r="V355" s="1"/>
  <c r="I356"/>
  <c r="K356" s="1"/>
  <c r="M356" s="1"/>
  <c r="O356" s="1"/>
  <c r="Q356" s="1"/>
  <c r="S356" s="1"/>
  <c r="V356" s="1"/>
  <c r="F349"/>
  <c r="I349" s="1"/>
  <c r="K349" s="1"/>
  <c r="M349" s="1"/>
  <c r="O349" s="1"/>
  <c r="Q349" s="1"/>
  <c r="S349" s="1"/>
  <c r="V349" s="1"/>
  <c r="I350"/>
  <c r="K350" s="1"/>
  <c r="M350" s="1"/>
  <c r="O350" s="1"/>
  <c r="Q350" s="1"/>
  <c r="S350" s="1"/>
  <c r="V350" s="1"/>
  <c r="O393" l="1"/>
  <c r="S393"/>
  <c r="V393" s="1"/>
  <c r="O392"/>
  <c r="S392"/>
  <c r="V392" s="1"/>
  <c r="O385"/>
  <c r="S385"/>
  <c r="V385" s="1"/>
  <c r="O417"/>
  <c r="S417"/>
  <c r="V417" s="1"/>
  <c r="M384"/>
  <c r="M391"/>
  <c r="F299"/>
  <c r="I299" s="1"/>
  <c r="K299" s="1"/>
  <c r="M299" s="1"/>
  <c r="O299" s="1"/>
  <c r="Q299" s="1"/>
  <c r="S299" s="1"/>
  <c r="V299" s="1"/>
  <c r="I246"/>
  <c r="K246" s="1"/>
  <c r="M246" s="1"/>
  <c r="O246" s="1"/>
  <c r="Q246" s="1"/>
  <c r="S246" s="1"/>
  <c r="V246" s="1"/>
  <c r="F231"/>
  <c r="I383"/>
  <c r="K383" s="1"/>
  <c r="Q383" s="1"/>
  <c r="F382"/>
  <c r="F175"/>
  <c r="I175" s="1"/>
  <c r="K175" s="1"/>
  <c r="M175" s="1"/>
  <c r="O175" s="1"/>
  <c r="Q175" s="1"/>
  <c r="S175" s="1"/>
  <c r="V175" s="1"/>
  <c r="I176"/>
  <c r="K176" s="1"/>
  <c r="M176" s="1"/>
  <c r="O176" s="1"/>
  <c r="Q176" s="1"/>
  <c r="S176" s="1"/>
  <c r="V176" s="1"/>
  <c r="I128"/>
  <c r="K128" s="1"/>
  <c r="M128" s="1"/>
  <c r="O128" s="1"/>
  <c r="Q128" s="1"/>
  <c r="S128" s="1"/>
  <c r="V128" s="1"/>
  <c r="F127"/>
  <c r="I127" s="1"/>
  <c r="K127" s="1"/>
  <c r="M127" s="1"/>
  <c r="O127" s="1"/>
  <c r="Q127" s="1"/>
  <c r="S127" s="1"/>
  <c r="V127" s="1"/>
  <c r="I14"/>
  <c r="K14" s="1"/>
  <c r="M14" s="1"/>
  <c r="O14" s="1"/>
  <c r="Q14" s="1"/>
  <c r="S14" s="1"/>
  <c r="V14" s="1"/>
  <c r="F13"/>
  <c r="I13" s="1"/>
  <c r="K13" s="1"/>
  <c r="M13" s="1"/>
  <c r="O13" s="1"/>
  <c r="Q13" s="1"/>
  <c r="S13" s="1"/>
  <c r="V13" s="1"/>
  <c r="F367"/>
  <c r="F361" s="1"/>
  <c r="I368"/>
  <c r="K368" s="1"/>
  <c r="M368" s="1"/>
  <c r="O368" s="1"/>
  <c r="Q368" s="1"/>
  <c r="S368" s="1"/>
  <c r="V368" s="1"/>
  <c r="O384" l="1"/>
  <c r="S384"/>
  <c r="V384" s="1"/>
  <c r="O391"/>
  <c r="S391"/>
  <c r="V391" s="1"/>
  <c r="M383"/>
  <c r="F298"/>
  <c r="I298" s="1"/>
  <c r="K298" s="1"/>
  <c r="M298" s="1"/>
  <c r="O298" s="1"/>
  <c r="Q298" s="1"/>
  <c r="S298" s="1"/>
  <c r="V298" s="1"/>
  <c r="I231"/>
  <c r="K231" s="1"/>
  <c r="M231" s="1"/>
  <c r="O231" s="1"/>
  <c r="Q231" s="1"/>
  <c r="S231" s="1"/>
  <c r="V231" s="1"/>
  <c r="I382"/>
  <c r="K382" s="1"/>
  <c r="Q382" s="1"/>
  <c r="F381"/>
  <c r="I381" s="1"/>
  <c r="K381" s="1"/>
  <c r="M381" s="1"/>
  <c r="I367"/>
  <c r="K367" s="1"/>
  <c r="M367" s="1"/>
  <c r="O367" s="1"/>
  <c r="Q367" s="1"/>
  <c r="S367" s="1"/>
  <c r="V367" s="1"/>
  <c r="O381" l="1"/>
  <c r="S381" s="1"/>
  <c r="V381" s="1"/>
  <c r="Q381"/>
  <c r="O383"/>
  <c r="S383"/>
  <c r="V383" s="1"/>
  <c r="M382"/>
  <c r="F12"/>
  <c r="I12" s="1"/>
  <c r="K12" s="1"/>
  <c r="M12" s="1"/>
  <c r="O12" s="1"/>
  <c r="Q12" s="1"/>
  <c r="S12" s="1"/>
  <c r="V12" s="1"/>
  <c r="I361"/>
  <c r="K361" s="1"/>
  <c r="M361" s="1"/>
  <c r="O361" s="1"/>
  <c r="Q361" s="1"/>
  <c r="S361" s="1"/>
  <c r="V361" s="1"/>
  <c r="O382" l="1"/>
  <c r="S382"/>
  <c r="V382" s="1"/>
</calcChain>
</file>

<file path=xl/sharedStrings.xml><?xml version="1.0" encoding="utf-8"?>
<sst xmlns="http://schemas.openxmlformats.org/spreadsheetml/2006/main" count="3679" uniqueCount="851">
  <si>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</si>
  <si>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</si>
  <si>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</si>
  <si>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</si>
  <si>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</si>
  <si>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</si>
  <si>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</si>
  <si>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</si>
  <si>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</si>
  <si>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</si>
  <si>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</si>
  <si>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</si>
  <si>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</si>
  <si>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</si>
  <si>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</si>
  <si>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</si>
  <si>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</si>
  <si>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Приложение 7</t>
  </si>
  <si>
    <t>Подпрограмма "Реализация муниципальной политики в сфере культуры на территории Алагирского района"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</si>
  <si>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</si>
  <si>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</si>
  <si>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</si>
  <si>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</si>
  <si>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Другие вопросы в области национальной экономики</t>
  </si>
  <si>
    <t>0709</t>
  </si>
  <si>
    <t>0314</t>
  </si>
  <si>
    <t>Другие вопросы в области социальной политики</t>
  </si>
  <si>
    <t>0501</t>
  </si>
  <si>
    <t>Жилищное хозяйство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</si>
  <si>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</si>
  <si>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</si>
  <si>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</si>
  <si>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</si>
  <si>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</si>
  <si>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</si>
  <si>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</si>
  <si>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</si>
  <si>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</si>
  <si>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</si>
  <si>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</si>
  <si>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</si>
  <si>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</si>
  <si>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</si>
  <si>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</si>
  <si>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</si>
  <si>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</si>
  <si>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</si>
  <si>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</si>
  <si>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</si>
  <si>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</si>
  <si>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</si>
  <si>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</si>
  <si>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</si>
  <si>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</si>
  <si>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</si>
  <si>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</si>
  <si>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</si>
  <si>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Охрана семьи и детства</t>
  </si>
  <si>
    <t>Социальное обеспечение населения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</si>
  <si>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</si>
  <si>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</si>
  <si>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</si>
  <si>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</si>
  <si>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</si>
  <si>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</si>
  <si>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0113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</si>
  <si>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</si>
  <si>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</si>
  <si>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</si>
  <si>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</si>
  <si>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</si>
  <si>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</si>
  <si>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</si>
  <si>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</si>
  <si>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</si>
  <si>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</si>
  <si>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</si>
  <si>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</si>
  <si>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</si>
  <si>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</si>
  <si>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</si>
  <si>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</si>
  <si>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</si>
  <si>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</si>
  <si>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</si>
  <si>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</si>
  <si>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</si>
  <si>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Строительство, реконструкция и содержание автомобильных дорог общего пользования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</si>
  <si>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</si>
  <si>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</si>
  <si>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</si>
  <si>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</si>
  <si>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</si>
  <si>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</si>
  <si>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</si>
  <si>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</si>
  <si>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</si>
  <si>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</si>
  <si>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</si>
  <si>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</si>
  <si>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</si>
  <si>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функций муниципальных органов</t>
  </si>
  <si>
    <t>Приложение 6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</si>
  <si>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</si>
  <si>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</si>
  <si>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Проведение муниципальных выборов</t>
  </si>
  <si>
    <t>Управление по земельным отношениям, собственности и сельскому хозяйству АМС Алагирского района</t>
  </si>
  <si>
    <t>Таблица 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</si>
  <si>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</si>
  <si>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</si>
  <si>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</si>
  <si>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</si>
  <si>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</si>
  <si>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</si>
  <si>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</si>
  <si>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</si>
  <si>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</si>
  <si>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</si>
  <si>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</si>
  <si>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</si>
  <si>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</si>
  <si>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</si>
  <si>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</si>
  <si>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</si>
  <si>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</si>
  <si>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</si>
  <si>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</si>
  <si>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</si>
  <si>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</si>
  <si>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</si>
  <si>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Другие общегосударственные вопросы</t>
  </si>
  <si>
    <t>Мероприятия в области социальной политики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</si>
  <si>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</si>
  <si>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</si>
  <si>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</si>
  <si>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</si>
  <si>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</si>
  <si>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</si>
  <si>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</si>
  <si>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</si>
  <si>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</si>
  <si>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</si>
  <si>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</si>
  <si>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</si>
  <si>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</si>
  <si>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</si>
  <si>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</si>
  <si>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</si>
  <si>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</si>
  <si>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</si>
  <si>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</si>
  <si>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</si>
  <si>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</si>
  <si>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</si>
  <si>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</si>
  <si>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</si>
  <si>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</si>
  <si>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</si>
  <si>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</si>
  <si>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</si>
  <si>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</si>
  <si>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</si>
  <si>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</si>
  <si>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</si>
  <si>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</si>
  <si>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</si>
  <si>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</si>
  <si>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</si>
  <si>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</si>
  <si>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</si>
  <si>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</si>
  <si>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</si>
  <si>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</si>
  <si>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</si>
  <si>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</si>
  <si>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</si>
  <si>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</si>
  <si>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</si>
  <si>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</si>
  <si>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</si>
  <si>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</si>
  <si>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</si>
  <si>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</si>
  <si>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</si>
  <si>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</si>
  <si>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</si>
  <si>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</si>
  <si>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</si>
  <si>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</si>
  <si>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</si>
  <si>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</si>
  <si>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</si>
  <si>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</si>
  <si>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</si>
  <si>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</si>
  <si>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</si>
  <si>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</si>
  <si>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</si>
  <si>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</si>
  <si>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</si>
  <si>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</si>
  <si>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</si>
  <si>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</si>
  <si>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</si>
  <si>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(тыс.руб)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</si>
  <si>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</si>
  <si>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</si>
  <si>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</si>
  <si>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</si>
  <si>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</si>
  <si>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</si>
  <si>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</si>
  <si>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</si>
  <si>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</si>
  <si>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</si>
  <si>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</si>
  <si>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</si>
  <si>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</si>
  <si>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</si>
  <si>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</si>
  <si>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</si>
  <si>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</si>
  <si>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</si>
  <si>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</si>
  <si>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</si>
  <si>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</si>
  <si>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</si>
  <si>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</si>
  <si>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</si>
  <si>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</si>
  <si>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</si>
  <si>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</si>
  <si>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</si>
  <si>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</si>
  <si>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</si>
  <si>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</si>
  <si>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</si>
  <si>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</si>
  <si>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</si>
  <si>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</si>
  <si>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</si>
  <si>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</si>
  <si>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</si>
  <si>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</si>
  <si>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</si>
  <si>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</si>
  <si>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</si>
  <si>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</si>
  <si>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</si>
  <si>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</si>
  <si>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</si>
  <si>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</si>
  <si>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</si>
  <si>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</si>
  <si>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</si>
  <si>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</si>
  <si>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</si>
  <si>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</si>
  <si>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</si>
  <si>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</si>
  <si>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</si>
  <si>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</si>
  <si>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</si>
  <si>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</si>
  <si>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</si>
  <si>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</si>
  <si>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</si>
  <si>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</si>
  <si>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</si>
  <si>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</si>
  <si>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</si>
  <si>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</si>
  <si>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</si>
  <si>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</si>
  <si>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</si>
  <si>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</si>
  <si>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</si>
  <si>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</si>
  <si>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</si>
  <si>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</si>
  <si>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</si>
  <si>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</si>
  <si>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</si>
  <si>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</si>
  <si>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</si>
  <si>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</si>
  <si>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</si>
  <si>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</si>
  <si>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</si>
  <si>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</si>
  <si>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</si>
  <si>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</si>
  <si>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</si>
  <si>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</si>
  <si>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</si>
  <si>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</si>
  <si>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</si>
  <si>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</si>
  <si>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</si>
  <si>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</si>
  <si>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</si>
  <si>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</si>
  <si>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</si>
  <si>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</si>
  <si>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</si>
  <si>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</si>
  <si>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</si>
  <si>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</si>
  <si>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</si>
  <si>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</si>
  <si>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</si>
  <si>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</si>
  <si>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</si>
  <si>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</si>
  <si>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</si>
  <si>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</si>
  <si>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</si>
  <si>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</si>
  <si>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</si>
  <si>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</si>
  <si>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</si>
  <si>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</si>
  <si>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</si>
  <si>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</si>
  <si>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</si>
  <si>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</si>
  <si>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</si>
  <si>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</si>
  <si>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</si>
  <si>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</si>
  <si>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</si>
  <si>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</si>
  <si>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</si>
  <si>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</si>
  <si>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</si>
  <si>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</si>
  <si>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</si>
  <si>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</si>
  <si>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</si>
  <si>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</si>
  <si>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</si>
  <si>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</si>
  <si>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</si>
  <si>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</si>
  <si>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</si>
  <si>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</si>
  <si>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</si>
  <si>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</si>
  <si>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</si>
  <si>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</si>
  <si>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</si>
  <si>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</si>
  <si>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</si>
  <si>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</si>
  <si>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</si>
  <si>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</si>
  <si>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</si>
  <si>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</si>
  <si>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</si>
  <si>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</si>
  <si>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</si>
  <si>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</si>
  <si>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</si>
  <si>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</si>
  <si>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</si>
  <si>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</si>
  <si>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</si>
  <si>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</si>
  <si>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</si>
  <si>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</si>
  <si>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</si>
  <si>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</si>
  <si>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</si>
  <si>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</si>
  <si>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</si>
  <si>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</si>
  <si>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</si>
  <si>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</si>
  <si>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</si>
  <si>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</si>
  <si>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</si>
  <si>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</si>
  <si>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</si>
  <si>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Муниципальная программа "Развитие сельского хозяйства и регулирование рынков сельскохозяйственной продукции, сырья и продовольствия" в муниципальном образовании Алагирский район РСО-Алания на 2018-2020гг</t>
  </si>
  <si>
    <t>15 1 00 00000</t>
  </si>
  <si>
    <t>15 1 01 00000</t>
  </si>
  <si>
    <t>15 1 01 40400</t>
  </si>
  <si>
    <t>Подпрограмма «Устойчивое развитие сельских  территорий»  на  2018-2020 годы</t>
  </si>
  <si>
    <t>Основное мероприятие: развитие социальной и инженерной инфраструктуры, улучшение жилищных условий граждан, проживающих в сельской местности в т.ч. молодых семей и специалистов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</si>
  <si>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</si>
  <si>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</si>
  <si>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</si>
  <si>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Софинансирование мероприятий ФЦП "Устойчивое развитие сельских территорий на 2014-2017 гг и на период до 2020 года"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</si>
  <si>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</si>
  <si>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</si>
  <si>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</si>
  <si>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</si>
  <si>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</si>
  <si>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</si>
  <si>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</si>
  <si>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</si>
  <si>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</si>
  <si>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</si>
  <si>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</si>
  <si>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77 4 00 40022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</si>
  <si>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</si>
  <si>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</si>
  <si>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 xml:space="preserve">Субсидии бюджетным учреждениям 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</si>
  <si>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</si>
  <si>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</si>
  <si>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</si>
  <si>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</si>
  <si>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</si>
  <si>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</si>
  <si>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</si>
  <si>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</si>
  <si>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</si>
  <si>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</si>
  <si>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</si>
  <si>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</si>
  <si>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</si>
  <si>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</si>
  <si>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</si>
  <si>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</si>
  <si>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11 2 02 41320</t>
  </si>
  <si>
    <t>Субсидии автономным учреждениям (ГТО)</t>
  </si>
  <si>
    <t>12 0 02 40270</t>
  </si>
  <si>
    <t xml:space="preserve">Субсидии автономным учреждениям (ГТО) </t>
  </si>
  <si>
    <t>13 0 01 L4970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</si>
  <si>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</si>
  <si>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</si>
  <si>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</si>
  <si>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</si>
  <si>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</si>
  <si>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</si>
  <si>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</si>
  <si>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</si>
  <si>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</si>
  <si>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</si>
  <si>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</si>
  <si>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</si>
  <si>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</si>
  <si>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</si>
  <si>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</si>
  <si>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Приложение 8</t>
  </si>
  <si>
    <t>Судебная система</t>
  </si>
  <si>
    <t>0105</t>
  </si>
  <si>
    <t xml:space="preserve">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</si>
  <si>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77 4 00 51200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</si>
  <si>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</si>
  <si>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</si>
  <si>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</si>
  <si>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</si>
  <si>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</si>
  <si>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</si>
  <si>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</si>
  <si>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</si>
  <si>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</si>
  <si>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</si>
  <si>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</si>
  <si>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</si>
  <si>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</si>
  <si>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</si>
  <si>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</si>
  <si>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СУММА</t>
  </si>
  <si>
    <t>Муниципальная программа "Комплексное развитие сельских территорий" в Алагирском районе на 2020-2025гг</t>
  </si>
  <si>
    <t>Основное мероприятие: строительство и капитальный ремонт дорог в рамках программы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</si>
  <si>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</si>
  <si>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</si>
  <si>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</si>
  <si>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</si>
  <si>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</si>
  <si>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</si>
  <si>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</si>
  <si>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</si>
  <si>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</si>
  <si>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</si>
  <si>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</si>
  <si>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</si>
  <si>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</si>
  <si>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</si>
  <si>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</si>
  <si>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</si>
  <si>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</si>
  <si>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</si>
  <si>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</si>
  <si>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</si>
  <si>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</si>
  <si>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</si>
  <si>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</si>
  <si>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</si>
  <si>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</si>
  <si>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</si>
  <si>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</si>
  <si>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22 0 00 00000</t>
  </si>
  <si>
    <t>99 1 00 42690</t>
  </si>
  <si>
    <t>1403</t>
  </si>
  <si>
    <t>Прочие межбюджетные трансферты</t>
  </si>
  <si>
    <t>Иные межбюджетные трансферты бюджетам сельских поселений</t>
  </si>
  <si>
    <t>540</t>
  </si>
  <si>
    <t>Муниципальная программа "Профилактика правонарушений на территории Алагирского района РСО-Алания на 2021-2023 гг"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</si>
  <si>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</si>
  <si>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Муниципальная программа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</si>
  <si>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</si>
  <si>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Муниципальная программа "Комплексные меры по противодействию злоупотреблению наркотиками и их незаконному обороту в Алагирском районе" на 2021-2023 годы</t>
  </si>
  <si>
    <t>Муниципальная программа "Профилактика терроризма и экстремизма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</si>
  <si>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</si>
  <si>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</si>
  <si>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Муниципальная программа "Социальная поддержка граждан Алагирского района в 2021-2023 гг."</t>
  </si>
  <si>
    <t>Муниципальная программа "Развитие Единой дежурно-диспетчерской службы - 112 Алагирского района на 2021-2023гг"</t>
  </si>
  <si>
    <t>Муниципальная программа "Развитие дорожного хозяйства в Алагирском районе на 2021-2023гг"</t>
  </si>
  <si>
    <t>Муниципальная программа "Развитие молодежной политики, физической культуры и спорта в Алагирском районе на 2021-2023гг"</t>
  </si>
  <si>
    <t>Муниципальная программа "Развитие образования в Алагирском районе на 2021-2023гг"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</si>
  <si>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</si>
  <si>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культуры Алагирского района Республики Северная Осетия-Алания (2019-2023гг)"</t>
  </si>
  <si>
    <t>Муниципальная программа "Обеспечение жильем молодых семей на 2021-2023 гг."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</si>
  <si>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</si>
  <si>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Расходы на ПСД, снос домов</t>
  </si>
  <si>
    <t>Муниципальная программа "Комплексное развитие сельских территорий Алагирского района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</si>
  <si>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</si>
  <si>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</si>
  <si>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</si>
  <si>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</si>
  <si>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Муниципальная программа "Формирование современной городской среды на 2021-2023гг"</t>
  </si>
  <si>
    <t>Софинансирование мероприятий МП "Формирование современной городской среды на 2021-2023 гг"</t>
  </si>
  <si>
    <t>Муниципальная программа "Развитие туриcтско-рекреационного комплекса Алагирского района на 2021-2023 гг."</t>
  </si>
  <si>
    <t>Муниципальная программа "Поддержка и развитие малого и  среднего предпринимательства в Алагирском районе на 2021-2023 гг."</t>
  </si>
  <si>
    <t>Муниципальная программа "Поддержка социально-ориентированных некоммерческих организаций в Алагирском районе на 2021-2023гг"</t>
  </si>
  <si>
    <t>Муниципальная программа "Профилактика правонарушений на территории Алагирского района"на 2021-2023 годы</t>
  </si>
  <si>
    <t>Муниципальная программа "Повышение безопасности дорожного движения на территории Алагирского района" на 2021-2023 годы</t>
  </si>
  <si>
    <t>Муниципальная программа "Формирование современной городской среды на 2021-2023 гг" на территории МО Алагирский район</t>
  </si>
  <si>
    <t>19 0 00 44000</t>
  </si>
  <si>
    <t>Муниципальная программа "Развитие культуры Алагирского района Республики Северная Осетия-Алания (2020-2023гг)"</t>
  </si>
  <si>
    <t>Основное мероприятие: мероприятия по обустройству и восстановлению воинских захоронений (2019-2023гг)</t>
  </si>
  <si>
    <t>Муниципальная программа "Развитие образования в Алагирском районе на 2021-2023 гг."</t>
  </si>
  <si>
    <t>Муниципальная программа "Поддержка и развитие малого и  среднего предпринимательства в Алагирском районе на 2021-2023гг."</t>
  </si>
  <si>
    <t>Муниципальная программа "Развитие культуры Алагирского районаРСО-Алания" на 2020-2023гг</t>
  </si>
  <si>
    <t>Муниципальная программа "Профилактика правонарушений на территории Алагирского района" на 2021-2023 гг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</si>
  <si>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</si>
  <si>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Муниципальная программа "Профилактика терроризма и экстремизма на территории Алагирского района" на 2021-2023 гг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</si>
  <si>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</si>
  <si>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</si>
  <si>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</si>
  <si>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Муниципальная программа "Комплексные меры по противодействию злоупотребления наркотиками и их незаконному обороту в Алагирском районе" на 2021-2023 гг</t>
  </si>
  <si>
    <t>Муниципальная программа "Дорожная деятельность в отношении автомобильных дорог общего пользования местного значения Алагирского района на 2021-2023гг"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</si>
  <si>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</si>
  <si>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</si>
  <si>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Муниципальная программа "Поддержка и развитие малого и  среднего предпринимательства в Алагирском районе" на 2021-2023 годы</t>
  </si>
  <si>
    <t>439</t>
  </si>
  <si>
    <t>Дотации на выравнивание бюджетной обеспеченности городских поселений из районного фонда финансовой поддержки</t>
  </si>
  <si>
    <t>Субсидии бюджетным учреждениям (ПФДО)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</si>
  <si>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</si>
  <si>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243</t>
  </si>
  <si>
    <t>Иные закупки товаров, работ и услуг для обеспечения государственных (муниципальных) нужд (игр.площ)</t>
  </si>
  <si>
    <t>Софинансирование к программе "Переселение граждан из аварийного жилья"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</si>
  <si>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</si>
  <si>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</si>
  <si>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</si>
  <si>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</si>
  <si>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</si>
  <si>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</si>
  <si>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11 2 02 00000</t>
  </si>
  <si>
    <t>21 2 F2 00000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</si>
  <si>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районного бюджета на 2022 год </t>
  </si>
  <si>
    <t xml:space="preserve">Ведомственная структура расходов бюджета муниципального образования Алагирский район на 2022 год                                                                         </t>
  </si>
  <si>
    <t>Распределение бюджетных ассигнований по целевым статьям (муниципальным программам программам и непрограммным направлениям деятельности), разделам, подразделам, группам и подгруппам видов расходов классификации расходов районного бюджета на 2022 год</t>
  </si>
  <si>
    <t>03 1 01 R5190</t>
  </si>
  <si>
    <t>03 1 01 L5190</t>
  </si>
  <si>
    <t>05 05</t>
  </si>
  <si>
    <t>21 2 F2 54240</t>
  </si>
  <si>
    <t xml:space="preserve">Прочие субсидии на создание комфортной городской среды в малых городах и исторических поселениях - победителях ВК </t>
  </si>
  <si>
    <t>Другие вопросы в области жилищно-коммунального хозяйства</t>
  </si>
  <si>
    <t>03 2 02 R5900</t>
  </si>
  <si>
    <t>03 2 02 L5900</t>
  </si>
  <si>
    <t>03 2 01 L5900</t>
  </si>
  <si>
    <t>0505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</si>
  <si>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</si>
  <si>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Муниципальная программа «Повышение безопасности дорожного движения на территории Алагирского района Республики Северная Осетия Алания  на 2021 – 2023 годы.»</t>
  </si>
  <si>
    <t>Реализация мероприятий муниципальной программы «Повышение безопасности дорожного движения на территории Алагирского района Республики Северная Осетия Алания  на 2021 – 2023 годы.»</t>
  </si>
  <si>
    <t>Муниципальная программа "Развитие Единой дежурно-диспетчерской службы - 112" Алагирского района на 2021-2023гг</t>
  </si>
  <si>
    <t>Реализация мероприятий муниципальной программы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</si>
  <si>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"Профилактика терроризма и экстремизма в Алагирском  районе  Республики Северная Осетия Алания   на 2021 – 2023 годы"</t>
  </si>
  <si>
    <t>Муниципальная программа "Обеспечение жильем молодых семей в Алагирском районе" на 2021-2023 годы</t>
  </si>
  <si>
    <t>813</t>
  </si>
  <si>
    <t>Приложение 1</t>
  </si>
  <si>
    <t>+</t>
  </si>
  <si>
    <t>Приложение 2</t>
  </si>
  <si>
    <t>Приложение 3</t>
  </si>
  <si>
    <t xml:space="preserve">Софинансирование мероприятий </t>
  </si>
  <si>
    <t>тыс.руб</t>
  </si>
  <si>
    <t xml:space="preserve">Основное мероприятие: грантовая поддержка </t>
  </si>
  <si>
    <t>Иные межбюджетные трансферты бюджетам городских поселений</t>
  </si>
  <si>
    <t>99 2 00 42690</t>
  </si>
  <si>
    <t>19 0 02 10583</t>
  </si>
  <si>
    <t>Расходы на обустройство и содержание мест утилизации биологических отходов</t>
  </si>
  <si>
    <t>07 03</t>
  </si>
  <si>
    <t xml:space="preserve">к решению Собрания представителей Алагирского района "О бюджете муниципального образования Алагирский район на 2022 год и на плановый период 2023 и 2024 годов"                                                                                                                                                                                                        </t>
  </si>
  <si>
    <t>2200,0</t>
  </si>
  <si>
    <t>1258,0</t>
  </si>
  <si>
    <t>Иные межбюджетные трансферты бюджетам городких поселений</t>
  </si>
  <si>
    <t>Приложение 4</t>
  </si>
  <si>
    <t>16 0 00 44000</t>
  </si>
  <si>
    <t>Образование</t>
  </si>
  <si>
    <t>19 0 02 99700</t>
  </si>
  <si>
    <t>77 4 00 22700</t>
  </si>
  <si>
    <t>Поощрение достижения высоких социально-экономических показателей деятельности ОМС</t>
  </si>
  <si>
    <t>77 6 00 22700</t>
  </si>
  <si>
    <t>77 8 00 22700</t>
  </si>
  <si>
    <t>77 7 00 22700</t>
  </si>
  <si>
    <t>77 5 00 22700</t>
  </si>
  <si>
    <t>03 1 A1 55190</t>
  </si>
  <si>
    <t>03 1 A1 L5190</t>
  </si>
  <si>
    <t>03 2 A1 55900</t>
  </si>
  <si>
    <t>03 2 A1 L5900</t>
  </si>
  <si>
    <t>11 2 02 10555</t>
  </si>
  <si>
    <t xml:space="preserve">Расходы на  обеспечению продуктовыми наборами обучающихся, получающих начальное общее образование в МОО (из РБ)
</t>
  </si>
  <si>
    <t>07 00</t>
  </si>
  <si>
    <t>Лучшее сельское учреждение (клубы)</t>
  </si>
  <si>
    <t>софинансирование</t>
  </si>
  <si>
    <t>03 2 А2 55190</t>
  </si>
  <si>
    <t>03 2 02 R5096</t>
  </si>
  <si>
    <t>03 2 02 L5096</t>
  </si>
  <si>
    <t>19 0 02 5549C</t>
  </si>
  <si>
    <t>76 1 00 5549C</t>
  </si>
  <si>
    <t>Поощрение достижения показателей деятельности ОМС</t>
  </si>
  <si>
    <t>77 3 00 5549С</t>
  </si>
  <si>
    <t>77 4 00 5549С</t>
  </si>
  <si>
    <t>77 5 00 5549С</t>
  </si>
  <si>
    <t>77 7 00 5549С</t>
  </si>
  <si>
    <t>77 8 00 5549С</t>
  </si>
  <si>
    <t>77 6 00 5549С</t>
  </si>
  <si>
    <t>Достижение показателей деятельности ОМС</t>
  </si>
  <si>
    <t>Проведение празднования на федеральном уровне памятных дат субъектов</t>
  </si>
  <si>
    <t>9970042700</t>
  </si>
  <si>
    <t>Расходы из резервного фонда Главы АМС</t>
  </si>
  <si>
    <t xml:space="preserve">Муниципальная программа «Обеспечение жильем молодых семей в Алагирском районе на 2021-2023 годы»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</si>
  <si>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</si>
  <si>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</si>
  <si>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19 0 02 22700</t>
  </si>
  <si>
    <t>Закупка товаров, работ, услуг в целях капитального ремонта государственного (муниципального) имущества</t>
  </si>
  <si>
    <t>Расходы на благоутройство территории за счет остаков гранта рейтинговой оценки деятельности ОМС</t>
  </si>
  <si>
    <t>Приложение  2</t>
  </si>
  <si>
    <t xml:space="preserve">к решению Собрания представителей Алагирского района "О бюджете муниципального образования Алагирский район на 2022 год                                                                                                                                                  и на плановый период 2023 и 2024 годов" </t>
  </si>
  <si>
    <t xml:space="preserve"> Доходы бюджета муниципального образования Алагирский район  на 2022 год                                                                                                                        </t>
  </si>
  <si>
    <t>(тыс.руб.)</t>
  </si>
  <si>
    <t>Код бюджетной   классификации             Российской Федерации</t>
  </si>
  <si>
    <t>Наименование дохода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</si>
  <si>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</si>
  <si>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</si>
  <si>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</si>
  <si>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</si>
  <si>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</si>
  <si>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</si>
  <si>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 (ДН)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</si>
  <si>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 кодекса РФ</t>
  </si>
  <si>
    <t>1 03 00000 00 0000 000</t>
  </si>
  <si>
    <t>Налоги на товары (работы, услуги), реализуемые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</si>
  <si>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</si>
  <si>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</si>
  <si>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</si>
  <si>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</si>
  <si>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</si>
  <si>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</si>
  <si>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</si>
  <si>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</si>
  <si>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</si>
  <si>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</si>
  <si>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</si>
  <si>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</si>
  <si>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</si>
  <si>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</si>
  <si>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</si>
  <si>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</si>
  <si>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</si>
  <si>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</si>
  <si>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</si>
  <si>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</si>
  <si>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</si>
  <si>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</si>
  <si>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</si>
  <si>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</si>
  <si>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 xml:space="preserve">Единый сельскохозяйственный налог 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</si>
  <si>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</si>
  <si>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</si>
  <si>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1 06 00000 00 0000 000</t>
  </si>
  <si>
    <t>Налоги на имущество</t>
  </si>
  <si>
    <t>1 06 02000 02 0000 110</t>
  </si>
  <si>
    <t>Налог на имущество организаций</t>
  </si>
  <si>
    <t>1 06 02010 02 0000 110</t>
  </si>
  <si>
    <t>Налог на имущество организаций по имуществу, не входящему в Единую систему газоснабжения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</si>
  <si>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</si>
  <si>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</si>
  <si>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</si>
  <si>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</si>
  <si>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</si>
  <si>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</si>
  <si>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</si>
  <si>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</si>
  <si>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</si>
  <si>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</si>
  <si>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</si>
  <si>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</si>
  <si>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</si>
  <si>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</si>
  <si>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</si>
  <si>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</si>
  <si>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</si>
  <si>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</si>
  <si>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</si>
  <si>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</si>
  <si>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</si>
  <si>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</si>
  <si>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</si>
  <si>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</si>
  <si>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</si>
  <si>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</si>
  <si>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</si>
  <si>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</si>
  <si>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</si>
  <si>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</si>
  <si>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</si>
  <si>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</si>
  <si>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</si>
  <si>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</si>
  <si>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</si>
  <si>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</si>
  <si>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</si>
  <si>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</si>
  <si>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</si>
  <si>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</si>
  <si>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</si>
  <si>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</si>
  <si>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</si>
  <si>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</si>
  <si>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1 16 00000 00 0000 000</t>
  </si>
  <si>
    <t>ШТРАФЫ, САНКЦИИ, ВОЗМЕЩЕНИЕ УЩЕРБА</t>
  </si>
  <si>
    <t>000 1160114301 0000 140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</si>
  <si>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</si>
  <si>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000 1160119301 0000 140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</si>
  <si>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</si>
  <si>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000 1160120301 0000 140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</si>
  <si>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</si>
  <si>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000 1161012301 0000 140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</si>
  <si>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</si>
  <si>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000 1161012901 0000 140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</si>
  <si>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</si>
  <si>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2 00 00000 00 0000 000</t>
  </si>
  <si>
    <t>БЕЗВОЗМЕЗДНЫЕ ПОСТУПЛЕНИЯ</t>
  </si>
  <si>
    <t>2 02 10000 00 0000 150</t>
  </si>
  <si>
    <t>Дотации бюджетам субъектов  Российской Федерации и муниципальных образований</t>
  </si>
  <si>
    <t>2 02 15001 05 0000 150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</si>
  <si>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</si>
  <si>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2 02 15002 05 0000 150</t>
  </si>
  <si>
    <t>Дотации бюджетам муниципальных районов на поддержку мер по обеспечению сбалансированности бюджетов</t>
  </si>
  <si>
    <t>2 02 16549 05 0000 150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</si>
  <si>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</si>
  <si>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2 02 20000 00 0000 150</t>
  </si>
  <si>
    <t>Субсидии бюджетам субъектов Российской Федерации и муниципальных образований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</si>
  <si>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</si>
  <si>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</si>
  <si>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2 02 25299 05 0000 150</t>
  </si>
  <si>
    <t>Субсидии бюджетам муниципальных районов на софинансирование расходов на обустройство и восстановление воинских захоронений</t>
  </si>
  <si>
    <t>2 02 25519 05 0000 150</t>
  </si>
  <si>
    <t>Субсидия бюджетам муниципальных районов на поддержку отрасли культуры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</si>
  <si>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</si>
  <si>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</si>
  <si>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2 02 25519 05 0001 150</t>
  </si>
  <si>
    <t xml:space="preserve">Субсидия бюджетам муниципальных районов на поддержку отрасли культуры </t>
  </si>
  <si>
    <t xml:space="preserve">2 02 25555 05 0000 150 </t>
  </si>
  <si>
    <t>Субсидии бюджетам муниципальных районов на поддержку государственных программ субъектов РФ и муниципальных программ формирования современной городской среды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</si>
  <si>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</si>
  <si>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</si>
  <si>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2 02 25576 05 0000 150</t>
  </si>
  <si>
    <t>Субсидии бюджетам муниципальных районов на обеспечение комплексного развития сельских территорий</t>
  </si>
  <si>
    <t>2 02 25590 05 0000 150</t>
  </si>
  <si>
    <t>Субсидия бюджетам муниципальных районов на  техническое оснащение муниципальных музеев</t>
  </si>
  <si>
    <t>2 02 30000 00 0000 150</t>
  </si>
  <si>
    <t>Субвенции бюджетам субъектов Российской Федерации и муниципальных образований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</si>
  <si>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</si>
  <si>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</si>
  <si>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</si>
  <si>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</si>
  <si>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2 02 30024 05 0062 150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</si>
  <si>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 и бесплатного дошкольного образования в муниципальных дошкольных образовательных организациях)</t>
  </si>
  <si>
    <t>2 02 30024 05 0063 150</t>
  </si>
  <si>
    <t>Субвенции бюджетам муниципальных районов на выполнение передаваемых полномочий субъектов Российской Федерации (получение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учреждениях)</t>
  </si>
  <si>
    <t>2 02 30024 05 0065 150</t>
  </si>
  <si>
    <t>Субвенции бюджетам муниципальных районов на выполнение передаваемых полномочий субъектов Российской Федерации (оздоровление детей)</t>
  </si>
  <si>
    <t>2 02 30024 05 0067 150</t>
  </si>
  <si>
    <t>Субвенции бюджетам муниципальных районов на выполнение передаваемых полномочий субъектов Российской Федерации (организация и поддержка учреждений культуры)</t>
  </si>
  <si>
    <t>2 02 30024 05 0073 150</t>
  </si>
  <si>
    <t>Субвенции бюджетам муниципальных районов на выполнение передаваемых полномочий субъектов Российской Федерации  (расчет и предоставление дотаций бюджетам поселений)</t>
  </si>
  <si>
    <t>2 02 30024 05 0075 150</t>
  </si>
  <si>
    <t>Субвенции бюджетам муниципальных районов на выполнение передаваемых полномочий субъектов Российской Федерации(организация деятельности административных комиссий)</t>
  </si>
  <si>
    <t>2 02 30024 05 0104 150</t>
  </si>
  <si>
    <t>Субвенции бюджетам муниципальных районов на обустройство и содержание мест утилизации биологических отходов (скотомогильников, биотермических ям)</t>
  </si>
  <si>
    <t>2 02 30029 05 0000 150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</si>
  <si>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</si>
  <si>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2 02 35120 05 0000 151</t>
  </si>
  <si>
    <t>Субвенции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бюджетам муниципальных районов</t>
  </si>
  <si>
    <t>2 02 40000 00 0000 150</t>
  </si>
  <si>
    <t>Иные межбюджетные трансферты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</si>
  <si>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</si>
  <si>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</si>
  <si>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2 02 45424 05 0000 150</t>
  </si>
  <si>
    <t>Межбюджетные трансферты бюджетам муниципальных образований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</si>
  <si>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2 02 49999 05 0066 150</t>
  </si>
  <si>
    <t>Прочие межбюджетные трансферты, передаваемые бюджетам муниципальных районов (осуществление полномочий в области занятости населения)</t>
  </si>
  <si>
    <t>2 02 49999 05 0147 150</t>
  </si>
  <si>
    <t>Прочие межбюджетные трансферты, передаваемые бюджетам муниципальных районов (организацию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организациях)</t>
  </si>
  <si>
    <t>2 02 49999 05 0148 150</t>
  </si>
  <si>
    <t>Прочие межбюджетные трансферты, передаваемые бюджетам муниципальных районов (организацию бесплатного горячего питания обучающихся из семей, признанных малоимущими, и обучающихся с ОВЗ получающих основное общее и среднее общее образование в муниципальных образовательных организациях)</t>
  </si>
  <si>
    <t>2 02 49999 05 0150 150</t>
  </si>
  <si>
    <t>Прочие межбюджетные трансферты, передаваемые бюджетам муниципальных районов (обеспечению продуктовыми наборами обучающихся, получающих начальное общее образование в муниципальных образовательных организациях)</t>
  </si>
  <si>
    <t>ВСЕГО ДОХОДОВ</t>
  </si>
  <si>
    <t>2 02 19999 05 0002 150</t>
  </si>
  <si>
    <t>2 02 49999 05 0152 150</t>
  </si>
  <si>
    <t>2 02 49999 05 0153 150</t>
  </si>
  <si>
    <t>Прочие межбюджетные трансферты, передаваемые бюджетам муниципальных районов (на благоустройство Южного въезда г.Алагир)</t>
  </si>
  <si>
    <t>Прочие дотации бюджетам муниципальных районов (за поощрение достижения высоких социально-экономических показателей деятельности ОМС)</t>
  </si>
  <si>
    <t>Прочие межбюджетные трансферты, передаваемые бюджетам муниципальных районов (ежемесячная денежная выплата учителям МОО, которым присвоен статус учителя-методиста, учителя-наставника)</t>
  </si>
  <si>
    <t>11 2 02 10696</t>
  </si>
  <si>
    <t>Расходы на ежемесячную денежную выплату учителям МОО, которым присвоен статус учителя-методиста, учителя-наставника)</t>
  </si>
  <si>
    <t>19 0 02 10699</t>
  </si>
  <si>
    <t>Расходы на благоустройство Южного въезда г.Алагир</t>
  </si>
  <si>
    <t>77 3 00 22700</t>
  </si>
  <si>
    <t>76 1 00 22700</t>
  </si>
  <si>
    <t>76 2 00 22700</t>
  </si>
  <si>
    <t>78 1 00 22700</t>
  </si>
  <si>
    <t>Расходы на благоустройство территории за счет остаков гранта рейтинговой оценки деятельности ОМС</t>
  </si>
  <si>
    <t>99 1 00 42695</t>
  </si>
  <si>
    <t>99 2 00 42695</t>
  </si>
  <si>
    <t>Приложение 14</t>
  </si>
  <si>
    <t>Распределение иных межбюджетных трансфертов, передаваемых бюджетам поселений из бюджета муниципального образования Алагирский район на 2022 год</t>
  </si>
  <si>
    <t>№ п/п</t>
  </si>
  <si>
    <t>Наименование поселений</t>
  </si>
  <si>
    <t>Сумма</t>
  </si>
  <si>
    <t>изм (+,-)</t>
  </si>
  <si>
    <t>АМС Майрамадагского сельского поселения</t>
  </si>
  <si>
    <t>АМС Бирагзангского сельского поселения</t>
  </si>
  <si>
    <t>ИТОГО:</t>
  </si>
  <si>
    <t>АМС Алагирского городского поселения</t>
  </si>
  <si>
    <t>АМС Суадагского сельского поселения</t>
  </si>
  <si>
    <t>АМС Хаталдонского сельского поселения</t>
  </si>
  <si>
    <t>АМС Мизурского сельского поселения</t>
  </si>
  <si>
    <t xml:space="preserve">к решению Собрания представителей Алагирского района                                                                                                                                                   "О бюджете муниципального образования Алагирский район на 2022 год и на плановый период 2023 и 2024 годов"     </t>
  </si>
  <si>
    <t>Приложение 5</t>
  </si>
  <si>
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№7-16-2 от 20.12.22 </t>
  </si>
  <si>
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№7-16-2 от 20.12.22  </t>
  </si>
  <si>
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№7-16-2 от 20.12.22  </t>
  </si>
  <si>
    <t xml:space="preserve">к решению Собрания представителей Алагирского района"О внесении изменений в решение Собрания представителей "О бюджете муниципального образования Алагирский район на 2022 год и на плановый период 2023 и 2024 годов"  №7-16-2 от 20.12.22 </t>
  </si>
</sst>
</file>

<file path=xl/styles.xml><?xml version="1.0" encoding="utf-8"?>
<styleSheet xmlns="http://schemas.openxmlformats.org/spreadsheetml/2006/main">
  <numFmts count="1">
    <numFmt numFmtId="164" formatCode="#,##0.0"/>
  </numFmts>
  <fonts count="33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u/>
      <sz val="10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0" fillId="0" borderId="0"/>
    <xf numFmtId="0" fontId="10" fillId="0" borderId="0"/>
    <xf numFmtId="0" fontId="1" fillId="0" borderId="0"/>
    <xf numFmtId="0" fontId="23" fillId="0" borderId="6">
      <alignment vertical="top" wrapText="1"/>
    </xf>
    <xf numFmtId="49" fontId="25" fillId="0" borderId="6">
      <alignment horizontal="center" vertical="top" shrinkToFit="1"/>
    </xf>
    <xf numFmtId="4" fontId="23" fillId="4" borderId="6">
      <alignment horizontal="right" vertical="top" shrinkToFit="1"/>
    </xf>
    <xf numFmtId="49" fontId="29" fillId="0" borderId="6">
      <alignment horizontal="center"/>
    </xf>
    <xf numFmtId="0" fontId="29" fillId="0" borderId="7">
      <alignment horizontal="left" wrapText="1" indent="2"/>
    </xf>
  </cellStyleXfs>
  <cellXfs count="259">
    <xf numFmtId="0" fontId="0" fillId="0" borderId="0" xfId="0"/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Alignment="1">
      <alignment vertical="center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5" fillId="0" borderId="0" xfId="0" applyFont="1"/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17" fillId="0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5" xfId="0" applyFont="1" applyBorder="1"/>
    <xf numFmtId="164" fontId="17" fillId="0" borderId="5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3" fillId="0" borderId="0" xfId="3" applyFont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3" applyFont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3" fillId="0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horizontal="left" vertical="top" wrapText="1"/>
    </xf>
    <xf numFmtId="0" fontId="9" fillId="0" borderId="1" xfId="3" applyFont="1" applyFill="1" applyBorder="1" applyAlignment="1">
      <alignment vertical="top" wrapText="1"/>
    </xf>
    <xf numFmtId="0" fontId="22" fillId="0" borderId="1" xfId="3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9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5" fillId="0" borderId="1" xfId="3" applyFont="1" applyFill="1" applyBorder="1" applyAlignment="1">
      <alignment horizontal="left" vertical="top" wrapText="1"/>
    </xf>
    <xf numFmtId="0" fontId="11" fillId="0" borderId="1" xfId="3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/>
    </xf>
    <xf numFmtId="4" fontId="3" fillId="0" borderId="1" xfId="3" applyNumberFormat="1" applyFont="1" applyFill="1" applyBorder="1" applyAlignment="1">
      <alignment horizontal="center" vertical="top" wrapText="1"/>
    </xf>
    <xf numFmtId="49" fontId="3" fillId="0" borderId="1" xfId="3" applyNumberFormat="1" applyFont="1" applyFill="1" applyBorder="1" applyAlignment="1">
      <alignment horizontal="center" vertical="top" wrapText="1"/>
    </xf>
    <xf numFmtId="4" fontId="2" fillId="0" borderId="1" xfId="3" applyNumberFormat="1" applyFont="1" applyFill="1" applyBorder="1" applyAlignment="1">
      <alignment horizontal="center" vertical="top" wrapText="1"/>
    </xf>
    <xf numFmtId="49" fontId="2" fillId="0" borderId="1" xfId="3" applyNumberFormat="1" applyFont="1" applyFill="1" applyBorder="1" applyAlignment="1">
      <alignment horizontal="center" vertical="top" wrapText="1"/>
    </xf>
    <xf numFmtId="164" fontId="2" fillId="0" borderId="1" xfId="3" applyNumberFormat="1" applyFont="1" applyFill="1" applyBorder="1" applyAlignment="1">
      <alignment horizontal="center" vertical="top" wrapText="1"/>
    </xf>
    <xf numFmtId="49" fontId="17" fillId="0" borderId="1" xfId="3" applyNumberFormat="1" applyFont="1" applyFill="1" applyBorder="1" applyAlignment="1">
      <alignment horizontal="center" vertical="top"/>
    </xf>
    <xf numFmtId="49" fontId="3" fillId="0" borderId="1" xfId="3" applyNumberFormat="1" applyFont="1" applyBorder="1" applyAlignment="1">
      <alignment horizontal="center" vertical="top" wrapText="1"/>
    </xf>
    <xf numFmtId="49" fontId="2" fillId="0" borderId="1" xfId="3" applyNumberFormat="1" applyFont="1" applyBorder="1" applyAlignment="1">
      <alignment horizontal="center" vertical="top" wrapText="1"/>
    </xf>
    <xf numFmtId="49" fontId="9" fillId="0" borderId="1" xfId="3" applyNumberFormat="1" applyFont="1" applyFill="1" applyBorder="1" applyAlignment="1">
      <alignment horizontal="center" vertical="top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49" fontId="8" fillId="0" borderId="1" xfId="3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164" fontId="2" fillId="0" borderId="0" xfId="0" applyNumberFormat="1" applyFont="1" applyAlignment="1">
      <alignment horizontal="right" vertical="top"/>
    </xf>
    <xf numFmtId="0" fontId="14" fillId="0" borderId="1" xfId="3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164" fontId="1" fillId="0" borderId="0" xfId="0" applyNumberFormat="1" applyFont="1" applyFill="1" applyAlignment="1">
      <alignment vertical="top"/>
    </xf>
    <xf numFmtId="4" fontId="1" fillId="0" borderId="0" xfId="0" applyNumberFormat="1" applyFont="1" applyAlignment="1">
      <alignment vertical="top"/>
    </xf>
    <xf numFmtId="164" fontId="3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3" fillId="0" borderId="1" xfId="3" applyFont="1" applyBorder="1" applyAlignment="1">
      <alignment horizontal="center" vertical="top" wrapText="1"/>
    </xf>
    <xf numFmtId="164" fontId="3" fillId="0" borderId="1" xfId="3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/>
    </xf>
    <xf numFmtId="0" fontId="3" fillId="0" borderId="3" xfId="3" applyFont="1" applyBorder="1" applyAlignment="1">
      <alignment horizontal="center" vertical="top"/>
    </xf>
    <xf numFmtId="164" fontId="3" fillId="0" borderId="1" xfId="0" applyNumberFormat="1" applyFont="1" applyFill="1" applyBorder="1" applyAlignment="1">
      <alignment horizontal="center" vertical="top" wrapText="1"/>
    </xf>
    <xf numFmtId="164" fontId="9" fillId="0" borderId="1" xfId="3" applyNumberFormat="1" applyFont="1" applyFill="1" applyBorder="1" applyAlignment="1">
      <alignment horizontal="center" vertical="top"/>
    </xf>
    <xf numFmtId="164" fontId="17" fillId="0" borderId="1" xfId="3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 horizontal="right" vertical="top"/>
    </xf>
    <xf numFmtId="164" fontId="2" fillId="0" borderId="2" xfId="3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164" fontId="9" fillId="3" borderId="1" xfId="3" applyNumberFormat="1" applyFont="1" applyFill="1" applyBorder="1" applyAlignment="1">
      <alignment horizontal="center" vertical="top"/>
    </xf>
    <xf numFmtId="164" fontId="17" fillId="3" borderId="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horizontal="center" vertical="top"/>
    </xf>
    <xf numFmtId="164" fontId="2" fillId="0" borderId="0" xfId="0" applyNumberFormat="1" applyFont="1" applyAlignment="1">
      <alignment horizontal="right" vertical="top" wrapText="1"/>
    </xf>
    <xf numFmtId="164" fontId="3" fillId="0" borderId="3" xfId="3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2" fillId="0" borderId="1" xfId="3" applyFont="1" applyFill="1" applyBorder="1" applyAlignment="1">
      <alignment horizontal="center" vertical="top" wrapText="1"/>
    </xf>
    <xf numFmtId="49" fontId="2" fillId="0" borderId="2" xfId="3" applyNumberFormat="1" applyFont="1" applyFill="1" applyBorder="1" applyAlignment="1">
      <alignment horizontal="center" vertical="top" wrapText="1"/>
    </xf>
    <xf numFmtId="0" fontId="2" fillId="0" borderId="1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4" fontId="3" fillId="0" borderId="1" xfId="3" applyNumberFormat="1" applyFont="1" applyBorder="1" applyAlignment="1">
      <alignment horizontal="center" vertical="top" wrapText="1"/>
    </xf>
    <xf numFmtId="0" fontId="2" fillId="0" borderId="4" xfId="3" applyFont="1" applyBorder="1" applyAlignment="1">
      <alignment horizontal="center" vertical="top" wrapText="1"/>
    </xf>
    <xf numFmtId="4" fontId="17" fillId="0" borderId="1" xfId="3" applyNumberFormat="1" applyFont="1" applyFill="1" applyBorder="1" applyAlignment="1">
      <alignment horizontal="center" vertical="top"/>
    </xf>
    <xf numFmtId="0" fontId="3" fillId="3" borderId="1" xfId="3" applyFont="1" applyFill="1" applyBorder="1" applyAlignment="1">
      <alignment horizontal="center" vertical="top" wrapText="1"/>
    </xf>
    <xf numFmtId="0" fontId="2" fillId="3" borderId="1" xfId="3" applyFont="1" applyFill="1" applyBorder="1" applyAlignment="1">
      <alignment horizontal="center" vertical="top" wrapText="1"/>
    </xf>
    <xf numFmtId="0" fontId="17" fillId="0" borderId="1" xfId="3" applyFont="1" applyBorder="1" applyAlignment="1">
      <alignment horizontal="center" vertical="top" wrapText="1"/>
    </xf>
    <xf numFmtId="0" fontId="9" fillId="0" borderId="1" xfId="3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49" fontId="27" fillId="0" borderId="1" xfId="5" applyFont="1" applyFill="1" applyBorder="1" applyAlignment="1" applyProtection="1">
      <alignment horizontal="center" vertical="top" shrinkToFit="1"/>
    </xf>
    <xf numFmtId="49" fontId="24" fillId="0" borderId="1" xfId="5" applyFont="1" applyFill="1" applyBorder="1" applyAlignment="1" applyProtection="1">
      <alignment horizontal="center" vertical="top" shrinkToFit="1"/>
    </xf>
    <xf numFmtId="0" fontId="9" fillId="3" borderId="1" xfId="0" applyNumberFormat="1" applyFont="1" applyFill="1" applyBorder="1" applyAlignment="1">
      <alignment horizontal="center" vertical="top" wrapText="1" shrinkToFit="1"/>
    </xf>
    <xf numFmtId="0" fontId="24" fillId="0" borderId="1" xfId="4" applyNumberFormat="1" applyFont="1" applyFill="1" applyBorder="1" applyAlignment="1" applyProtection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164" fontId="3" fillId="3" borderId="1" xfId="3" applyNumberFormat="1" applyFont="1" applyFill="1" applyBorder="1" applyAlignment="1">
      <alignment horizontal="center" vertical="top" wrapText="1"/>
    </xf>
    <xf numFmtId="164" fontId="2" fillId="3" borderId="1" xfId="3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3" fillId="0" borderId="1" xfId="0" applyFont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30" fillId="0" borderId="0" xfId="0" applyFont="1" applyAlignment="1">
      <alignment horizontal="right" vertical="top"/>
    </xf>
    <xf numFmtId="0" fontId="2" fillId="0" borderId="0" xfId="3" applyFont="1" applyBorder="1" applyAlignment="1">
      <alignment horizontal="center" vertical="top"/>
    </xf>
    <xf numFmtId="0" fontId="2" fillId="0" borderId="3" xfId="3" applyFont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164" fontId="3" fillId="0" borderId="0" xfId="3" applyNumberFormat="1" applyFont="1" applyAlignment="1">
      <alignment horizontal="center" vertical="top" wrapText="1"/>
    </xf>
    <xf numFmtId="164" fontId="3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0" xfId="0" applyFont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top"/>
    </xf>
    <xf numFmtId="164" fontId="3" fillId="0" borderId="1" xfId="0" applyNumberFormat="1" applyFont="1" applyFill="1" applyBorder="1" applyAlignment="1">
      <alignment vertical="top"/>
    </xf>
    <xf numFmtId="164" fontId="2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vertical="top"/>
    </xf>
    <xf numFmtId="0" fontId="2" fillId="0" borderId="0" xfId="0" applyFont="1" applyAlignment="1">
      <alignment horizontal="center" vertical="top"/>
    </xf>
    <xf numFmtId="2" fontId="2" fillId="0" borderId="0" xfId="0" applyNumberFormat="1" applyFont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0" fontId="6" fillId="0" borderId="3" xfId="3" applyFont="1" applyBorder="1" applyAlignment="1">
      <alignment horizontal="center" vertical="top" wrapText="1"/>
    </xf>
    <xf numFmtId="4" fontId="9" fillId="0" borderId="1" xfId="3" applyNumberFormat="1" applyFont="1" applyFill="1" applyBorder="1" applyAlignment="1">
      <alignment horizontal="center" vertical="top"/>
    </xf>
    <xf numFmtId="0" fontId="17" fillId="0" borderId="1" xfId="3" applyNumberFormat="1" applyFont="1" applyFill="1" applyBorder="1" applyAlignment="1">
      <alignment horizontal="center" vertical="top"/>
    </xf>
    <xf numFmtId="49" fontId="26" fillId="3" borderId="1" xfId="0" applyNumberFormat="1" applyFont="1" applyFill="1" applyBorder="1" applyAlignment="1">
      <alignment vertical="top" wrapText="1"/>
    </xf>
    <xf numFmtId="49" fontId="9" fillId="3" borderId="1" xfId="3" applyNumberFormat="1" applyFont="1" applyFill="1" applyBorder="1" applyAlignment="1">
      <alignment horizontal="center" vertical="top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horizontal="right" vertical="top" wrapText="1"/>
    </xf>
    <xf numFmtId="0" fontId="3" fillId="3" borderId="0" xfId="3" applyFont="1" applyFill="1" applyAlignment="1">
      <alignment horizontal="center" vertical="top" wrapText="1"/>
    </xf>
    <xf numFmtId="0" fontId="24" fillId="3" borderId="1" xfId="4" applyNumberFormat="1" applyFont="1" applyFill="1" applyBorder="1" applyAlignment="1" applyProtection="1">
      <alignment vertical="top" wrapText="1"/>
    </xf>
    <xf numFmtId="0" fontId="17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/>
    </xf>
    <xf numFmtId="0" fontId="17" fillId="3" borderId="1" xfId="3" applyFont="1" applyFill="1" applyBorder="1" applyAlignment="1">
      <alignment vertical="top" wrapText="1"/>
    </xf>
    <xf numFmtId="0" fontId="15" fillId="3" borderId="0" xfId="0" applyFont="1" applyFill="1" applyAlignment="1">
      <alignment horizontal="right" vertical="top" wrapText="1"/>
    </xf>
    <xf numFmtId="0" fontId="6" fillId="3" borderId="3" xfId="3" applyFont="1" applyFill="1" applyBorder="1" applyAlignment="1">
      <alignment horizontal="center" vertical="top" wrapText="1"/>
    </xf>
    <xf numFmtId="0" fontId="3" fillId="3" borderId="0" xfId="0" applyFont="1" applyFill="1" applyAlignment="1">
      <alignment vertical="top" wrapText="1"/>
    </xf>
    <xf numFmtId="0" fontId="28" fillId="3" borderId="0" xfId="0" applyFont="1" applyFill="1" applyAlignment="1">
      <alignment vertical="top" wrapText="1"/>
    </xf>
    <xf numFmtId="0" fontId="22" fillId="3" borderId="1" xfId="3" applyFont="1" applyFill="1" applyBorder="1" applyAlignment="1">
      <alignment vertical="top" wrapText="1"/>
    </xf>
    <xf numFmtId="0" fontId="20" fillId="3" borderId="1" xfId="0" applyFont="1" applyFill="1" applyBorder="1" applyAlignment="1">
      <alignment vertical="top" wrapText="1"/>
    </xf>
    <xf numFmtId="0" fontId="27" fillId="3" borderId="8" xfId="0" applyFont="1" applyFill="1" applyBorder="1" applyAlignment="1">
      <alignment vertical="top" wrapText="1"/>
    </xf>
    <xf numFmtId="0" fontId="15" fillId="3" borderId="1" xfId="3" applyFont="1" applyFill="1" applyBorder="1" applyAlignment="1">
      <alignment horizontal="left" vertical="top" wrapText="1"/>
    </xf>
    <xf numFmtId="0" fontId="11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31" fillId="0" borderId="0" xfId="0" applyFont="1" applyAlignment="1">
      <alignment vertical="top" wrapText="1"/>
    </xf>
    <xf numFmtId="0" fontId="15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vertical="top"/>
    </xf>
    <xf numFmtId="0" fontId="32" fillId="0" borderId="0" xfId="0" applyFont="1" applyFill="1" applyAlignment="1">
      <alignment horizontal="right" vertical="top"/>
    </xf>
    <xf numFmtId="164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164" fontId="6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 wrapText="1"/>
    </xf>
    <xf numFmtId="164" fontId="6" fillId="5" borderId="1" xfId="0" applyNumberFormat="1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164" fontId="8" fillId="3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8" fillId="3" borderId="1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9" fontId="24" fillId="0" borderId="1" xfId="7" applyNumberFormat="1" applyFont="1" applyBorder="1" applyAlignment="1" applyProtection="1">
      <alignment horizontal="center" vertical="top"/>
    </xf>
    <xf numFmtId="0" fontId="24" fillId="0" borderId="1" xfId="8" applyNumberFormat="1" applyFont="1" applyBorder="1" applyAlignment="1" applyProtection="1">
      <alignment vertical="top" wrapText="1"/>
    </xf>
    <xf numFmtId="0" fontId="2" fillId="3" borderId="1" xfId="0" applyFont="1" applyFill="1" applyBorder="1" applyAlignment="1">
      <alignment horizontal="justify" vertical="top" wrapText="1"/>
    </xf>
    <xf numFmtId="0" fontId="28" fillId="3" borderId="1" xfId="0" applyFont="1" applyFill="1" applyBorder="1" applyAlignment="1">
      <alignment horizontal="center" vertical="top"/>
    </xf>
    <xf numFmtId="0" fontId="28" fillId="3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2" fillId="0" borderId="0" xfId="0" applyFont="1" applyFill="1" applyAlignment="1">
      <alignment vertical="top"/>
    </xf>
    <xf numFmtId="164" fontId="6" fillId="0" borderId="0" xfId="0" applyNumberFormat="1" applyFont="1" applyAlignment="1">
      <alignment horizontal="center" vertical="top"/>
    </xf>
    <xf numFmtId="164" fontId="3" fillId="6" borderId="1" xfId="0" applyNumberFormat="1" applyFont="1" applyFill="1" applyBorder="1" applyAlignment="1">
      <alignment horizontal="center" vertical="top"/>
    </xf>
    <xf numFmtId="0" fontId="17" fillId="3" borderId="1" xfId="0" applyNumberFormat="1" applyFont="1" applyFill="1" applyBorder="1" applyAlignment="1">
      <alignment horizontal="center" vertical="top" wrapText="1" shrinkToFi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164" fontId="0" fillId="0" borderId="0" xfId="0" applyNumberFormat="1"/>
    <xf numFmtId="0" fontId="15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3" xfId="0" applyFont="1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3" fillId="0" borderId="1" xfId="0" applyFont="1" applyFill="1" applyBorder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Alignment="1">
      <alignment horizontal="right" vertical="top"/>
    </xf>
    <xf numFmtId="0" fontId="1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Fill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2" fontId="15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vertical="top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0" xfId="3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7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1" fillId="0" borderId="0" xfId="0" applyFont="1" applyFill="1" applyAlignment="1">
      <alignment horizontal="center" vertical="top" wrapText="1"/>
    </xf>
    <xf numFmtId="0" fontId="16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</cellXfs>
  <cellStyles count="9">
    <cellStyle name="xl31" xfId="8"/>
    <cellStyle name="xl33" xfId="4"/>
    <cellStyle name="xl34" xfId="5"/>
    <cellStyle name="xl35" xfId="6"/>
    <cellStyle name="xl43" xfId="7"/>
    <cellStyle name="Обычный" xfId="0" builtinId="0"/>
    <cellStyle name="Обычный 4" xfId="1"/>
    <cellStyle name="Обычный 5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8"/>
  <sheetViews>
    <sheetView topLeftCell="A96" workbookViewId="0">
      <selection activeCell="T99" sqref="T99"/>
    </sheetView>
  </sheetViews>
  <sheetFormatPr defaultRowHeight="15"/>
  <cols>
    <col min="1" max="1" width="23" style="172" customWidth="1"/>
    <col min="2" max="2" width="48.7109375" style="172" customWidth="1"/>
    <col min="3" max="3" width="14.28515625" style="203" hidden="1" customWidth="1"/>
    <col min="4" max="9" width="12.5703125" style="174" hidden="1" customWidth="1"/>
    <col min="10" max="10" width="14.140625" style="174" hidden="1" customWidth="1"/>
    <col min="11" max="11" width="14.140625" style="204" hidden="1" customWidth="1"/>
    <col min="12" max="15" width="14.140625" style="174" hidden="1" customWidth="1"/>
    <col min="16" max="16" width="16.28515625" style="175" customWidth="1"/>
  </cols>
  <sheetData>
    <row r="2" spans="1:16">
      <c r="C2" s="229" t="s">
        <v>584</v>
      </c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</row>
    <row r="3" spans="1:16" ht="75" customHeight="1">
      <c r="C3" s="231" t="s">
        <v>847</v>
      </c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</row>
    <row r="4" spans="1:16">
      <c r="C4" s="173"/>
    </row>
    <row r="5" spans="1:16" ht="12.75">
      <c r="A5" s="232" t="s">
        <v>641</v>
      </c>
      <c r="B5" s="232"/>
      <c r="C5" s="232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</row>
    <row r="6" spans="1:16" ht="60" customHeight="1">
      <c r="A6" s="168"/>
      <c r="B6" s="167"/>
      <c r="C6" s="167"/>
      <c r="D6" s="167"/>
      <c r="E6" s="167"/>
      <c r="F6" s="167"/>
      <c r="G6" s="231" t="s">
        <v>642</v>
      </c>
      <c r="H6" s="234"/>
      <c r="I6" s="234"/>
      <c r="J6" s="234"/>
      <c r="K6" s="234"/>
      <c r="L6" s="234"/>
      <c r="M6" s="234"/>
      <c r="N6" s="234"/>
      <c r="O6" s="234"/>
      <c r="P6" s="234"/>
    </row>
    <row r="7" spans="1:16">
      <c r="A7" s="176"/>
      <c r="B7" s="235"/>
      <c r="C7" s="235"/>
    </row>
    <row r="8" spans="1:16" ht="12.75">
      <c r="A8" s="236" t="s">
        <v>107</v>
      </c>
      <c r="B8" s="236"/>
      <c r="C8" s="236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</row>
    <row r="9" spans="1:16" ht="14.25">
      <c r="A9" s="224" t="s">
        <v>643</v>
      </c>
      <c r="B9" s="224"/>
      <c r="C9" s="224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</row>
    <row r="10" spans="1:16">
      <c r="B10" s="178"/>
      <c r="C10" s="226" t="s">
        <v>644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</row>
    <row r="11" spans="1:16" ht="38.25">
      <c r="A11" s="66" t="s">
        <v>645</v>
      </c>
      <c r="B11" s="179" t="s">
        <v>646</v>
      </c>
      <c r="C11" s="180" t="s">
        <v>464</v>
      </c>
      <c r="D11" s="114" t="s">
        <v>585</v>
      </c>
      <c r="E11" s="181" t="s">
        <v>464</v>
      </c>
      <c r="F11" s="114" t="s">
        <v>585</v>
      </c>
      <c r="G11" s="180" t="s">
        <v>464</v>
      </c>
      <c r="H11" s="114" t="s">
        <v>585</v>
      </c>
      <c r="I11" s="182" t="s">
        <v>464</v>
      </c>
      <c r="J11" s="114" t="s">
        <v>585</v>
      </c>
      <c r="K11" s="182" t="s">
        <v>464</v>
      </c>
      <c r="L11" s="114" t="s">
        <v>585</v>
      </c>
      <c r="M11" s="182" t="s">
        <v>464</v>
      </c>
      <c r="N11" s="114" t="s">
        <v>585</v>
      </c>
      <c r="O11" s="114" t="s">
        <v>585</v>
      </c>
      <c r="P11" s="180" t="s">
        <v>464</v>
      </c>
    </row>
    <row r="12" spans="1:16" ht="30" customHeight="1">
      <c r="A12" s="228" t="s">
        <v>647</v>
      </c>
      <c r="B12" s="228"/>
      <c r="C12" s="183">
        <f>SUM(C13,C22,C33,C36,C39,C45,C53,C59,C17)</f>
        <v>484882</v>
      </c>
      <c r="D12" s="114"/>
      <c r="E12" s="182">
        <f>C12+D12</f>
        <v>484882</v>
      </c>
      <c r="F12" s="114"/>
      <c r="G12" s="182">
        <f>E12+F12</f>
        <v>484882</v>
      </c>
      <c r="H12" s="114"/>
      <c r="I12" s="182">
        <f>G12+H12</f>
        <v>484882</v>
      </c>
      <c r="J12" s="114"/>
      <c r="K12" s="182">
        <f>I12+J12</f>
        <v>484882</v>
      </c>
      <c r="L12" s="114"/>
      <c r="M12" s="182">
        <f>K12+L12</f>
        <v>484882</v>
      </c>
      <c r="N12" s="182">
        <f>N13+N17+N22+N33+N36+N39</f>
        <v>0</v>
      </c>
      <c r="O12" s="182"/>
      <c r="P12" s="182">
        <f>M12+N12+O12</f>
        <v>484882</v>
      </c>
    </row>
    <row r="13" spans="1:16" ht="21.75" customHeight="1">
      <c r="A13" s="179" t="s">
        <v>648</v>
      </c>
      <c r="B13" s="184" t="s">
        <v>649</v>
      </c>
      <c r="C13" s="183">
        <f>C14</f>
        <v>91047</v>
      </c>
      <c r="D13" s="114"/>
      <c r="E13" s="182">
        <f t="shared" ref="E13:E78" si="0">C13+D13</f>
        <v>91047</v>
      </c>
      <c r="F13" s="114"/>
      <c r="G13" s="182">
        <f t="shared" ref="G13:G78" si="1">E13+F13</f>
        <v>91047</v>
      </c>
      <c r="H13" s="114"/>
      <c r="I13" s="182">
        <f t="shared" ref="I13:I78" si="2">G13+H13</f>
        <v>91047</v>
      </c>
      <c r="J13" s="114"/>
      <c r="K13" s="182">
        <f t="shared" ref="K13:K77" si="3">I13+J13</f>
        <v>91047</v>
      </c>
      <c r="L13" s="114"/>
      <c r="M13" s="114">
        <f t="shared" ref="M13:M77" si="4">K13+L13</f>
        <v>91047</v>
      </c>
      <c r="N13" s="114"/>
      <c r="O13" s="114"/>
      <c r="P13" s="182">
        <f t="shared" ref="P13:P76" si="5">M13+N13+O13</f>
        <v>91047</v>
      </c>
    </row>
    <row r="14" spans="1:16" ht="25.5" customHeight="1">
      <c r="A14" s="87" t="s">
        <v>650</v>
      </c>
      <c r="B14" s="185" t="s">
        <v>651</v>
      </c>
      <c r="C14" s="186">
        <f>SUM(C15,C16)</f>
        <v>91047</v>
      </c>
      <c r="D14" s="114"/>
      <c r="E14" s="182">
        <f t="shared" si="0"/>
        <v>91047</v>
      </c>
      <c r="F14" s="114"/>
      <c r="G14" s="182">
        <f t="shared" si="1"/>
        <v>91047</v>
      </c>
      <c r="H14" s="114"/>
      <c r="I14" s="182">
        <f t="shared" si="2"/>
        <v>91047</v>
      </c>
      <c r="J14" s="114"/>
      <c r="K14" s="182">
        <f t="shared" si="3"/>
        <v>91047</v>
      </c>
      <c r="L14" s="114"/>
      <c r="M14" s="114">
        <f t="shared" si="4"/>
        <v>91047</v>
      </c>
      <c r="N14" s="114"/>
      <c r="O14" s="114"/>
      <c r="P14" s="182">
        <f t="shared" si="5"/>
        <v>91047</v>
      </c>
    </row>
    <row r="15" spans="1:16" ht="63.75">
      <c r="A15" s="87" t="s">
        <v>652</v>
      </c>
      <c r="B15" s="18" t="s">
        <v>653</v>
      </c>
      <c r="C15" s="186">
        <v>72875</v>
      </c>
      <c r="D15" s="114"/>
      <c r="E15" s="182">
        <f t="shared" si="0"/>
        <v>72875</v>
      </c>
      <c r="F15" s="114"/>
      <c r="G15" s="182">
        <f t="shared" si="1"/>
        <v>72875</v>
      </c>
      <c r="H15" s="114"/>
      <c r="I15" s="182">
        <f t="shared" si="2"/>
        <v>72875</v>
      </c>
      <c r="J15" s="114"/>
      <c r="K15" s="182">
        <f t="shared" si="3"/>
        <v>72875</v>
      </c>
      <c r="L15" s="114"/>
      <c r="M15" s="114">
        <f t="shared" si="4"/>
        <v>72875</v>
      </c>
      <c r="N15" s="114"/>
      <c r="O15" s="114"/>
      <c r="P15" s="182">
        <f t="shared" si="5"/>
        <v>72875</v>
      </c>
    </row>
    <row r="16" spans="1:16" ht="63.75">
      <c r="A16" s="87" t="s">
        <v>652</v>
      </c>
      <c r="B16" s="18" t="s">
        <v>654</v>
      </c>
      <c r="C16" s="187">
        <v>18172</v>
      </c>
      <c r="D16" s="114"/>
      <c r="E16" s="182">
        <f t="shared" si="0"/>
        <v>18172</v>
      </c>
      <c r="F16" s="114"/>
      <c r="G16" s="182">
        <f t="shared" si="1"/>
        <v>18172</v>
      </c>
      <c r="H16" s="114"/>
      <c r="I16" s="182">
        <f t="shared" si="2"/>
        <v>18172</v>
      </c>
      <c r="J16" s="114"/>
      <c r="K16" s="182">
        <f t="shared" si="3"/>
        <v>18172</v>
      </c>
      <c r="L16" s="114"/>
      <c r="M16" s="114">
        <f t="shared" si="4"/>
        <v>18172</v>
      </c>
      <c r="N16" s="114"/>
      <c r="O16" s="114"/>
      <c r="P16" s="182">
        <f t="shared" si="5"/>
        <v>18172</v>
      </c>
    </row>
    <row r="17" spans="1:16" ht="32.25" customHeight="1">
      <c r="A17" s="66" t="s">
        <v>655</v>
      </c>
      <c r="B17" s="29" t="s">
        <v>656</v>
      </c>
      <c r="C17" s="188">
        <f>SUM(C18:C21)</f>
        <v>21180</v>
      </c>
      <c r="D17" s="114"/>
      <c r="E17" s="182">
        <f t="shared" si="0"/>
        <v>21180</v>
      </c>
      <c r="F17" s="114"/>
      <c r="G17" s="182">
        <f t="shared" si="1"/>
        <v>21180</v>
      </c>
      <c r="H17" s="114"/>
      <c r="I17" s="182">
        <f t="shared" si="2"/>
        <v>21180</v>
      </c>
      <c r="J17" s="114"/>
      <c r="K17" s="182">
        <f t="shared" si="3"/>
        <v>21180</v>
      </c>
      <c r="L17" s="114"/>
      <c r="M17" s="114">
        <f t="shared" si="4"/>
        <v>21180</v>
      </c>
      <c r="N17" s="114"/>
      <c r="O17" s="114"/>
      <c r="P17" s="182">
        <f t="shared" si="5"/>
        <v>21180</v>
      </c>
    </row>
    <row r="18" spans="1:16" ht="60">
      <c r="A18" s="87" t="s">
        <v>657</v>
      </c>
      <c r="B18" s="189" t="s">
        <v>658</v>
      </c>
      <c r="C18" s="81">
        <v>9576</v>
      </c>
      <c r="D18" s="114"/>
      <c r="E18" s="182">
        <f t="shared" si="0"/>
        <v>9576</v>
      </c>
      <c r="F18" s="114"/>
      <c r="G18" s="182">
        <f t="shared" si="1"/>
        <v>9576</v>
      </c>
      <c r="H18" s="114"/>
      <c r="I18" s="182">
        <f t="shared" si="2"/>
        <v>9576</v>
      </c>
      <c r="J18" s="114"/>
      <c r="K18" s="182">
        <f t="shared" si="3"/>
        <v>9576</v>
      </c>
      <c r="L18" s="114"/>
      <c r="M18" s="114">
        <f t="shared" si="4"/>
        <v>9576</v>
      </c>
      <c r="N18" s="114"/>
      <c r="O18" s="114"/>
      <c r="P18" s="182">
        <f t="shared" si="5"/>
        <v>9576</v>
      </c>
    </row>
    <row r="19" spans="1:16" ht="72">
      <c r="A19" s="87" t="s">
        <v>659</v>
      </c>
      <c r="B19" s="189" t="s">
        <v>660</v>
      </c>
      <c r="C19" s="81">
        <v>53</v>
      </c>
      <c r="D19" s="114"/>
      <c r="E19" s="182">
        <f t="shared" si="0"/>
        <v>53</v>
      </c>
      <c r="F19" s="114"/>
      <c r="G19" s="182">
        <f t="shared" si="1"/>
        <v>53</v>
      </c>
      <c r="H19" s="114"/>
      <c r="I19" s="182">
        <f t="shared" si="2"/>
        <v>53</v>
      </c>
      <c r="J19" s="114"/>
      <c r="K19" s="182">
        <f t="shared" si="3"/>
        <v>53</v>
      </c>
      <c r="L19" s="114"/>
      <c r="M19" s="114">
        <f t="shared" si="4"/>
        <v>53</v>
      </c>
      <c r="N19" s="114"/>
      <c r="O19" s="114"/>
      <c r="P19" s="182">
        <f t="shared" si="5"/>
        <v>53</v>
      </c>
    </row>
    <row r="20" spans="1:16" ht="60">
      <c r="A20" s="87" t="s">
        <v>661</v>
      </c>
      <c r="B20" s="189" t="s">
        <v>662</v>
      </c>
      <c r="C20" s="81">
        <v>12752</v>
      </c>
      <c r="D20" s="114"/>
      <c r="E20" s="182">
        <f t="shared" si="0"/>
        <v>12752</v>
      </c>
      <c r="F20" s="114"/>
      <c r="G20" s="182">
        <f t="shared" si="1"/>
        <v>12752</v>
      </c>
      <c r="H20" s="114"/>
      <c r="I20" s="182">
        <f t="shared" si="2"/>
        <v>12752</v>
      </c>
      <c r="J20" s="114"/>
      <c r="K20" s="182">
        <f t="shared" si="3"/>
        <v>12752</v>
      </c>
      <c r="L20" s="114"/>
      <c r="M20" s="114">
        <f t="shared" si="4"/>
        <v>12752</v>
      </c>
      <c r="N20" s="114"/>
      <c r="O20" s="114"/>
      <c r="P20" s="182">
        <f t="shared" si="5"/>
        <v>12752</v>
      </c>
    </row>
    <row r="21" spans="1:16" ht="60">
      <c r="A21" s="87" t="s">
        <v>663</v>
      </c>
      <c r="B21" s="189" t="s">
        <v>664</v>
      </c>
      <c r="C21" s="81">
        <v>-1201</v>
      </c>
      <c r="D21" s="114"/>
      <c r="E21" s="182">
        <f t="shared" si="0"/>
        <v>-1201</v>
      </c>
      <c r="F21" s="114"/>
      <c r="G21" s="182">
        <f t="shared" si="1"/>
        <v>-1201</v>
      </c>
      <c r="H21" s="114"/>
      <c r="I21" s="182">
        <f t="shared" si="2"/>
        <v>-1201</v>
      </c>
      <c r="J21" s="114"/>
      <c r="K21" s="182">
        <f t="shared" si="3"/>
        <v>-1201</v>
      </c>
      <c r="L21" s="114"/>
      <c r="M21" s="114">
        <f t="shared" si="4"/>
        <v>-1201</v>
      </c>
      <c r="N21" s="114"/>
      <c r="O21" s="114"/>
      <c r="P21" s="182">
        <f t="shared" si="5"/>
        <v>-1201</v>
      </c>
    </row>
    <row r="22" spans="1:16" ht="20.25" customHeight="1">
      <c r="A22" s="179" t="s">
        <v>665</v>
      </c>
      <c r="B22" s="29" t="s">
        <v>666</v>
      </c>
      <c r="C22" s="183">
        <f>SUM(C23,C28,C30,C32)</f>
        <v>36875</v>
      </c>
      <c r="D22" s="114"/>
      <c r="E22" s="182">
        <f t="shared" si="0"/>
        <v>36875</v>
      </c>
      <c r="F22" s="114"/>
      <c r="G22" s="182">
        <f t="shared" si="1"/>
        <v>36875</v>
      </c>
      <c r="H22" s="114"/>
      <c r="I22" s="182">
        <f t="shared" si="2"/>
        <v>36875</v>
      </c>
      <c r="J22" s="114"/>
      <c r="K22" s="182">
        <f t="shared" si="3"/>
        <v>36875</v>
      </c>
      <c r="L22" s="114"/>
      <c r="M22" s="182">
        <f t="shared" si="4"/>
        <v>36875</v>
      </c>
      <c r="N22" s="182">
        <f>N23+N30</f>
        <v>4000</v>
      </c>
      <c r="O22" s="182"/>
      <c r="P22" s="182">
        <f t="shared" si="5"/>
        <v>40875</v>
      </c>
    </row>
    <row r="23" spans="1:16" ht="30" customHeight="1">
      <c r="A23" s="190" t="s">
        <v>667</v>
      </c>
      <c r="B23" s="44" t="s">
        <v>668</v>
      </c>
      <c r="C23" s="191">
        <f>C24+C26</f>
        <v>30810</v>
      </c>
      <c r="D23" s="114"/>
      <c r="E23" s="182">
        <f t="shared" si="0"/>
        <v>30810</v>
      </c>
      <c r="F23" s="114"/>
      <c r="G23" s="182">
        <f t="shared" si="1"/>
        <v>30810</v>
      </c>
      <c r="H23" s="114"/>
      <c r="I23" s="182">
        <f t="shared" si="2"/>
        <v>30810</v>
      </c>
      <c r="J23" s="114"/>
      <c r="K23" s="182">
        <f t="shared" si="3"/>
        <v>30810</v>
      </c>
      <c r="L23" s="114"/>
      <c r="M23" s="182">
        <f t="shared" si="4"/>
        <v>30810</v>
      </c>
      <c r="N23" s="182">
        <f>N24+N26</f>
        <v>5000</v>
      </c>
      <c r="O23" s="182"/>
      <c r="P23" s="182">
        <f t="shared" si="5"/>
        <v>35810</v>
      </c>
    </row>
    <row r="24" spans="1:16" ht="25.5">
      <c r="A24" s="190" t="s">
        <v>669</v>
      </c>
      <c r="B24" s="44" t="s">
        <v>670</v>
      </c>
      <c r="C24" s="191">
        <f>C25</f>
        <v>19910</v>
      </c>
      <c r="D24" s="114"/>
      <c r="E24" s="182">
        <f t="shared" si="0"/>
        <v>19910</v>
      </c>
      <c r="F24" s="114"/>
      <c r="G24" s="182">
        <f t="shared" si="1"/>
        <v>19910</v>
      </c>
      <c r="H24" s="114"/>
      <c r="I24" s="182">
        <f t="shared" si="2"/>
        <v>19910</v>
      </c>
      <c r="J24" s="114"/>
      <c r="K24" s="182">
        <f t="shared" si="3"/>
        <v>19910</v>
      </c>
      <c r="L24" s="114"/>
      <c r="M24" s="114">
        <f t="shared" si="4"/>
        <v>19910</v>
      </c>
      <c r="N24" s="114">
        <f>N25</f>
        <v>0</v>
      </c>
      <c r="O24" s="114"/>
      <c r="P24" s="182">
        <f t="shared" si="5"/>
        <v>19910</v>
      </c>
    </row>
    <row r="25" spans="1:16" ht="25.5">
      <c r="A25" s="190" t="s">
        <v>671</v>
      </c>
      <c r="B25" s="44" t="s">
        <v>670</v>
      </c>
      <c r="C25" s="191">
        <v>19910</v>
      </c>
      <c r="D25" s="114"/>
      <c r="E25" s="182">
        <f t="shared" si="0"/>
        <v>19910</v>
      </c>
      <c r="F25" s="114"/>
      <c r="G25" s="182">
        <f t="shared" si="1"/>
        <v>19910</v>
      </c>
      <c r="H25" s="114"/>
      <c r="I25" s="182">
        <f t="shared" si="2"/>
        <v>19910</v>
      </c>
      <c r="J25" s="114"/>
      <c r="K25" s="182">
        <f t="shared" si="3"/>
        <v>19910</v>
      </c>
      <c r="L25" s="114"/>
      <c r="M25" s="114">
        <f t="shared" si="4"/>
        <v>19910</v>
      </c>
      <c r="N25" s="114">
        <v>0</v>
      </c>
      <c r="O25" s="114"/>
      <c r="P25" s="182">
        <f t="shared" si="5"/>
        <v>19910</v>
      </c>
    </row>
    <row r="26" spans="1:16" ht="38.25">
      <c r="A26" s="190" t="s">
        <v>672</v>
      </c>
      <c r="B26" s="44" t="s">
        <v>673</v>
      </c>
      <c r="C26" s="191">
        <f>C27</f>
        <v>10900</v>
      </c>
      <c r="D26" s="114"/>
      <c r="E26" s="182">
        <f t="shared" si="0"/>
        <v>10900</v>
      </c>
      <c r="F26" s="114"/>
      <c r="G26" s="182">
        <f t="shared" si="1"/>
        <v>10900</v>
      </c>
      <c r="H26" s="114"/>
      <c r="I26" s="182">
        <f t="shared" si="2"/>
        <v>10900</v>
      </c>
      <c r="J26" s="114"/>
      <c r="K26" s="182">
        <f t="shared" si="3"/>
        <v>10900</v>
      </c>
      <c r="L26" s="114"/>
      <c r="M26" s="114">
        <f t="shared" si="4"/>
        <v>10900</v>
      </c>
      <c r="N26" s="114">
        <f>N27</f>
        <v>5000</v>
      </c>
      <c r="O26" s="114"/>
      <c r="P26" s="182">
        <f t="shared" si="5"/>
        <v>15900</v>
      </c>
    </row>
    <row r="27" spans="1:16" ht="38.25">
      <c r="A27" s="190" t="s">
        <v>674</v>
      </c>
      <c r="B27" s="44" t="s">
        <v>673</v>
      </c>
      <c r="C27" s="191">
        <v>10900</v>
      </c>
      <c r="D27" s="114"/>
      <c r="E27" s="182">
        <f t="shared" si="0"/>
        <v>10900</v>
      </c>
      <c r="F27" s="114"/>
      <c r="G27" s="182">
        <f t="shared" si="1"/>
        <v>10900</v>
      </c>
      <c r="H27" s="114"/>
      <c r="I27" s="182">
        <f t="shared" si="2"/>
        <v>10900</v>
      </c>
      <c r="J27" s="114"/>
      <c r="K27" s="182">
        <f t="shared" si="3"/>
        <v>10900</v>
      </c>
      <c r="L27" s="114"/>
      <c r="M27" s="114">
        <f t="shared" si="4"/>
        <v>10900</v>
      </c>
      <c r="N27" s="114">
        <v>5000</v>
      </c>
      <c r="O27" s="114"/>
      <c r="P27" s="182">
        <f t="shared" si="5"/>
        <v>15900</v>
      </c>
    </row>
    <row r="28" spans="1:16" ht="25.5">
      <c r="A28" s="87" t="s">
        <v>675</v>
      </c>
      <c r="B28" s="18" t="s">
        <v>676</v>
      </c>
      <c r="C28" s="187">
        <f>C29</f>
        <v>65</v>
      </c>
      <c r="D28" s="114"/>
      <c r="E28" s="182">
        <f t="shared" si="0"/>
        <v>65</v>
      </c>
      <c r="F28" s="114"/>
      <c r="G28" s="182">
        <f t="shared" si="1"/>
        <v>65</v>
      </c>
      <c r="H28" s="114"/>
      <c r="I28" s="182">
        <f t="shared" si="2"/>
        <v>65</v>
      </c>
      <c r="J28" s="114"/>
      <c r="K28" s="182">
        <f t="shared" si="3"/>
        <v>65</v>
      </c>
      <c r="L28" s="114"/>
      <c r="M28" s="114">
        <f t="shared" si="4"/>
        <v>65</v>
      </c>
      <c r="N28" s="114"/>
      <c r="O28" s="114"/>
      <c r="P28" s="182">
        <f t="shared" si="5"/>
        <v>65</v>
      </c>
    </row>
    <row r="29" spans="1:16" ht="25.5">
      <c r="A29" s="87" t="s">
        <v>677</v>
      </c>
      <c r="B29" s="18" t="s">
        <v>676</v>
      </c>
      <c r="C29" s="187">
        <v>65</v>
      </c>
      <c r="D29" s="114"/>
      <c r="E29" s="182">
        <f t="shared" si="0"/>
        <v>65</v>
      </c>
      <c r="F29" s="114"/>
      <c r="G29" s="182">
        <f t="shared" si="1"/>
        <v>65</v>
      </c>
      <c r="H29" s="114"/>
      <c r="I29" s="182">
        <f t="shared" si="2"/>
        <v>65</v>
      </c>
      <c r="J29" s="114"/>
      <c r="K29" s="182">
        <f t="shared" si="3"/>
        <v>65</v>
      </c>
      <c r="L29" s="114"/>
      <c r="M29" s="114">
        <f t="shared" si="4"/>
        <v>65</v>
      </c>
      <c r="N29" s="114"/>
      <c r="O29" s="114"/>
      <c r="P29" s="182">
        <f t="shared" si="5"/>
        <v>65</v>
      </c>
    </row>
    <row r="30" spans="1:16" ht="20.25" customHeight="1">
      <c r="A30" s="87" t="s">
        <v>678</v>
      </c>
      <c r="B30" s="29" t="s">
        <v>679</v>
      </c>
      <c r="C30" s="192">
        <f>C31</f>
        <v>4900</v>
      </c>
      <c r="D30" s="182"/>
      <c r="E30" s="182">
        <f t="shared" si="0"/>
        <v>4900</v>
      </c>
      <c r="F30" s="182"/>
      <c r="G30" s="182">
        <f t="shared" si="1"/>
        <v>4900</v>
      </c>
      <c r="H30" s="182"/>
      <c r="I30" s="182">
        <f t="shared" si="2"/>
        <v>4900</v>
      </c>
      <c r="J30" s="182"/>
      <c r="K30" s="182">
        <f t="shared" si="3"/>
        <v>4900</v>
      </c>
      <c r="L30" s="182"/>
      <c r="M30" s="182">
        <f t="shared" si="4"/>
        <v>4900</v>
      </c>
      <c r="N30" s="182">
        <f>N31</f>
        <v>-1000</v>
      </c>
      <c r="O30" s="182"/>
      <c r="P30" s="182">
        <f t="shared" si="5"/>
        <v>3900</v>
      </c>
    </row>
    <row r="31" spans="1:16" ht="17.25" customHeight="1">
      <c r="A31" s="87" t="s">
        <v>680</v>
      </c>
      <c r="B31" s="18" t="s">
        <v>681</v>
      </c>
      <c r="C31" s="187">
        <v>4900</v>
      </c>
      <c r="D31" s="114"/>
      <c r="E31" s="182">
        <f t="shared" si="0"/>
        <v>4900</v>
      </c>
      <c r="F31" s="114"/>
      <c r="G31" s="182">
        <f t="shared" si="1"/>
        <v>4900</v>
      </c>
      <c r="H31" s="114"/>
      <c r="I31" s="182">
        <f t="shared" si="2"/>
        <v>4900</v>
      </c>
      <c r="J31" s="114"/>
      <c r="K31" s="182">
        <f t="shared" si="3"/>
        <v>4900</v>
      </c>
      <c r="L31" s="114"/>
      <c r="M31" s="114">
        <f t="shared" si="4"/>
        <v>4900</v>
      </c>
      <c r="N31" s="114">
        <v>-1000</v>
      </c>
      <c r="O31" s="114"/>
      <c r="P31" s="182">
        <f t="shared" si="5"/>
        <v>3900</v>
      </c>
    </row>
    <row r="32" spans="1:16" ht="38.25">
      <c r="A32" s="87" t="s">
        <v>682</v>
      </c>
      <c r="B32" s="18" t="s">
        <v>683</v>
      </c>
      <c r="C32" s="187">
        <v>1100</v>
      </c>
      <c r="D32" s="114"/>
      <c r="E32" s="182">
        <f t="shared" si="0"/>
        <v>1100</v>
      </c>
      <c r="F32" s="114"/>
      <c r="G32" s="182">
        <f t="shared" si="1"/>
        <v>1100</v>
      </c>
      <c r="H32" s="114"/>
      <c r="I32" s="182">
        <f t="shared" si="2"/>
        <v>1100</v>
      </c>
      <c r="J32" s="114"/>
      <c r="K32" s="182">
        <f t="shared" si="3"/>
        <v>1100</v>
      </c>
      <c r="L32" s="114"/>
      <c r="M32" s="114">
        <f t="shared" si="4"/>
        <v>1100</v>
      </c>
      <c r="N32" s="114"/>
      <c r="O32" s="114"/>
      <c r="P32" s="182">
        <f t="shared" si="5"/>
        <v>1100</v>
      </c>
    </row>
    <row r="33" spans="1:16" ht="21" customHeight="1">
      <c r="A33" s="179" t="s">
        <v>684</v>
      </c>
      <c r="B33" s="29" t="s">
        <v>685</v>
      </c>
      <c r="C33" s="192">
        <f>C34</f>
        <v>294500</v>
      </c>
      <c r="D33" s="114"/>
      <c r="E33" s="182">
        <f t="shared" si="0"/>
        <v>294500</v>
      </c>
      <c r="F33" s="114"/>
      <c r="G33" s="182">
        <f t="shared" si="1"/>
        <v>294500</v>
      </c>
      <c r="H33" s="114"/>
      <c r="I33" s="182">
        <f t="shared" si="2"/>
        <v>294500</v>
      </c>
      <c r="J33" s="114"/>
      <c r="K33" s="182">
        <f t="shared" si="3"/>
        <v>294500</v>
      </c>
      <c r="L33" s="114"/>
      <c r="M33" s="182">
        <f t="shared" si="4"/>
        <v>294500</v>
      </c>
      <c r="N33" s="182">
        <f>N34</f>
        <v>-4000</v>
      </c>
      <c r="O33" s="182"/>
      <c r="P33" s="182">
        <f t="shared" si="5"/>
        <v>290500</v>
      </c>
    </row>
    <row r="34" spans="1:16" ht="21.75" customHeight="1">
      <c r="A34" s="88" t="s">
        <v>686</v>
      </c>
      <c r="B34" s="18" t="s">
        <v>687</v>
      </c>
      <c r="C34" s="187">
        <f>SUM(C35:C35)</f>
        <v>294500</v>
      </c>
      <c r="D34" s="114"/>
      <c r="E34" s="182">
        <f t="shared" si="0"/>
        <v>294500</v>
      </c>
      <c r="F34" s="114"/>
      <c r="G34" s="182">
        <f t="shared" si="1"/>
        <v>294500</v>
      </c>
      <c r="H34" s="114"/>
      <c r="I34" s="182">
        <f t="shared" si="2"/>
        <v>294500</v>
      </c>
      <c r="J34" s="114"/>
      <c r="K34" s="182">
        <f t="shared" si="3"/>
        <v>294500</v>
      </c>
      <c r="L34" s="114"/>
      <c r="M34" s="114">
        <f t="shared" si="4"/>
        <v>294500</v>
      </c>
      <c r="N34" s="114">
        <f>N35</f>
        <v>-4000</v>
      </c>
      <c r="O34" s="114"/>
      <c r="P34" s="182">
        <f t="shared" si="5"/>
        <v>290500</v>
      </c>
    </row>
    <row r="35" spans="1:16" ht="25.5">
      <c r="A35" s="88" t="s">
        <v>688</v>
      </c>
      <c r="B35" s="18" t="s">
        <v>689</v>
      </c>
      <c r="C35" s="187">
        <v>294500</v>
      </c>
      <c r="D35" s="114"/>
      <c r="E35" s="182">
        <f t="shared" si="0"/>
        <v>294500</v>
      </c>
      <c r="F35" s="114"/>
      <c r="G35" s="182">
        <f t="shared" si="1"/>
        <v>294500</v>
      </c>
      <c r="H35" s="114"/>
      <c r="I35" s="182">
        <f t="shared" si="2"/>
        <v>294500</v>
      </c>
      <c r="J35" s="114"/>
      <c r="K35" s="182">
        <f t="shared" si="3"/>
        <v>294500</v>
      </c>
      <c r="L35" s="114"/>
      <c r="M35" s="114">
        <f t="shared" si="4"/>
        <v>294500</v>
      </c>
      <c r="N35" s="114">
        <v>-4000</v>
      </c>
      <c r="O35" s="114"/>
      <c r="P35" s="182">
        <f t="shared" si="5"/>
        <v>290500</v>
      </c>
    </row>
    <row r="36" spans="1:16" ht="22.5" customHeight="1">
      <c r="A36" s="179" t="s">
        <v>690</v>
      </c>
      <c r="B36" s="29" t="s">
        <v>691</v>
      </c>
      <c r="C36" s="192">
        <f>SUM(C37:C38)</f>
        <v>10000</v>
      </c>
      <c r="D36" s="114"/>
      <c r="E36" s="182">
        <f t="shared" si="0"/>
        <v>10000</v>
      </c>
      <c r="F36" s="114"/>
      <c r="G36" s="182">
        <f t="shared" si="1"/>
        <v>10000</v>
      </c>
      <c r="H36" s="114"/>
      <c r="I36" s="182">
        <f t="shared" si="2"/>
        <v>10000</v>
      </c>
      <c r="J36" s="114"/>
      <c r="K36" s="182">
        <f t="shared" si="3"/>
        <v>10000</v>
      </c>
      <c r="L36" s="114"/>
      <c r="M36" s="182">
        <f t="shared" si="4"/>
        <v>10000</v>
      </c>
      <c r="N36" s="114"/>
      <c r="O36" s="114"/>
      <c r="P36" s="182">
        <f t="shared" si="5"/>
        <v>10000</v>
      </c>
    </row>
    <row r="37" spans="1:16" ht="38.25" hidden="1">
      <c r="A37" s="87" t="s">
        <v>692</v>
      </c>
      <c r="B37" s="18" t="s">
        <v>693</v>
      </c>
      <c r="C37" s="187">
        <v>10000</v>
      </c>
      <c r="D37" s="114"/>
      <c r="E37" s="182">
        <f t="shared" si="0"/>
        <v>10000</v>
      </c>
      <c r="F37" s="114"/>
      <c r="G37" s="182">
        <f t="shared" si="1"/>
        <v>10000</v>
      </c>
      <c r="H37" s="114"/>
      <c r="I37" s="182">
        <f t="shared" si="2"/>
        <v>10000</v>
      </c>
      <c r="J37" s="114"/>
      <c r="K37" s="182">
        <f t="shared" si="3"/>
        <v>10000</v>
      </c>
      <c r="L37" s="114"/>
      <c r="M37" s="114">
        <f t="shared" si="4"/>
        <v>10000</v>
      </c>
      <c r="N37" s="114"/>
      <c r="O37" s="114"/>
      <c r="P37" s="182">
        <f t="shared" si="5"/>
        <v>10000</v>
      </c>
    </row>
    <row r="38" spans="1:16" ht="25.5" hidden="1">
      <c r="A38" s="87" t="s">
        <v>694</v>
      </c>
      <c r="B38" s="18" t="s">
        <v>695</v>
      </c>
      <c r="C38" s="187">
        <v>0</v>
      </c>
      <c r="D38" s="114"/>
      <c r="E38" s="182">
        <f t="shared" si="0"/>
        <v>0</v>
      </c>
      <c r="F38" s="114"/>
      <c r="G38" s="182">
        <f t="shared" si="1"/>
        <v>0</v>
      </c>
      <c r="H38" s="114"/>
      <c r="I38" s="182">
        <f t="shared" si="2"/>
        <v>0</v>
      </c>
      <c r="J38" s="114"/>
      <c r="K38" s="182">
        <f t="shared" si="3"/>
        <v>0</v>
      </c>
      <c r="L38" s="114"/>
      <c r="M38" s="114">
        <f t="shared" si="4"/>
        <v>0</v>
      </c>
      <c r="N38" s="114"/>
      <c r="O38" s="114"/>
      <c r="P38" s="182">
        <f t="shared" si="5"/>
        <v>0</v>
      </c>
    </row>
    <row r="39" spans="1:16" ht="25.5" hidden="1">
      <c r="A39" s="179" t="s">
        <v>696</v>
      </c>
      <c r="B39" s="29" t="s">
        <v>697</v>
      </c>
      <c r="C39" s="192">
        <f>SUM(C40:C44)</f>
        <v>30100</v>
      </c>
      <c r="D39" s="114"/>
      <c r="E39" s="182">
        <f t="shared" si="0"/>
        <v>30100</v>
      </c>
      <c r="F39" s="114"/>
      <c r="G39" s="182">
        <f t="shared" si="1"/>
        <v>30100</v>
      </c>
      <c r="H39" s="114"/>
      <c r="I39" s="182">
        <f t="shared" si="2"/>
        <v>30100</v>
      </c>
      <c r="J39" s="114"/>
      <c r="K39" s="182">
        <f t="shared" si="3"/>
        <v>30100</v>
      </c>
      <c r="L39" s="114"/>
      <c r="M39" s="114">
        <f t="shared" si="4"/>
        <v>30100</v>
      </c>
      <c r="N39" s="114"/>
      <c r="O39" s="114"/>
      <c r="P39" s="182">
        <f t="shared" si="5"/>
        <v>30100</v>
      </c>
    </row>
    <row r="40" spans="1:16" ht="89.25" hidden="1">
      <c r="A40" s="21" t="s">
        <v>698</v>
      </c>
      <c r="B40" s="193" t="s">
        <v>699</v>
      </c>
      <c r="C40" s="187">
        <v>27100</v>
      </c>
      <c r="D40" s="114"/>
      <c r="E40" s="182">
        <f t="shared" si="0"/>
        <v>27100</v>
      </c>
      <c r="F40" s="114"/>
      <c r="G40" s="182">
        <f t="shared" si="1"/>
        <v>27100</v>
      </c>
      <c r="H40" s="114"/>
      <c r="I40" s="182">
        <f t="shared" si="2"/>
        <v>27100</v>
      </c>
      <c r="J40" s="114"/>
      <c r="K40" s="182">
        <f t="shared" si="3"/>
        <v>27100</v>
      </c>
      <c r="L40" s="114"/>
      <c r="M40" s="114">
        <f t="shared" si="4"/>
        <v>27100</v>
      </c>
      <c r="N40" s="114"/>
      <c r="O40" s="114"/>
      <c r="P40" s="182">
        <f t="shared" si="5"/>
        <v>27100</v>
      </c>
    </row>
    <row r="41" spans="1:16" ht="76.5" hidden="1">
      <c r="A41" s="21" t="s">
        <v>700</v>
      </c>
      <c r="B41" s="25" t="s">
        <v>701</v>
      </c>
      <c r="C41" s="187">
        <v>2000</v>
      </c>
      <c r="D41" s="114"/>
      <c r="E41" s="182">
        <f t="shared" si="0"/>
        <v>2000</v>
      </c>
      <c r="F41" s="114"/>
      <c r="G41" s="182">
        <f t="shared" si="1"/>
        <v>2000</v>
      </c>
      <c r="H41" s="114"/>
      <c r="I41" s="182">
        <f t="shared" si="2"/>
        <v>2000</v>
      </c>
      <c r="J41" s="114"/>
      <c r="K41" s="182">
        <f t="shared" si="3"/>
        <v>2000</v>
      </c>
      <c r="L41" s="114"/>
      <c r="M41" s="114">
        <f t="shared" si="4"/>
        <v>2000</v>
      </c>
      <c r="N41" s="114"/>
      <c r="O41" s="114"/>
      <c r="P41" s="182">
        <f t="shared" si="5"/>
        <v>2000</v>
      </c>
    </row>
    <row r="42" spans="1:16" ht="76.5" hidden="1">
      <c r="A42" s="87" t="s">
        <v>702</v>
      </c>
      <c r="B42" s="18" t="s">
        <v>703</v>
      </c>
      <c r="C42" s="187"/>
      <c r="D42" s="114"/>
      <c r="E42" s="182">
        <f t="shared" si="0"/>
        <v>0</v>
      </c>
      <c r="F42" s="114"/>
      <c r="G42" s="182">
        <f t="shared" si="1"/>
        <v>0</v>
      </c>
      <c r="H42" s="114"/>
      <c r="I42" s="182">
        <f t="shared" si="2"/>
        <v>0</v>
      </c>
      <c r="J42" s="114"/>
      <c r="K42" s="182">
        <f t="shared" si="3"/>
        <v>0</v>
      </c>
      <c r="L42" s="114"/>
      <c r="M42" s="114">
        <f t="shared" si="4"/>
        <v>0</v>
      </c>
      <c r="N42" s="114"/>
      <c r="O42" s="114"/>
      <c r="P42" s="182">
        <f t="shared" si="5"/>
        <v>0</v>
      </c>
    </row>
    <row r="43" spans="1:16" ht="60" hidden="1">
      <c r="A43" s="194" t="s">
        <v>702</v>
      </c>
      <c r="B43" s="14" t="s">
        <v>703</v>
      </c>
      <c r="C43" s="187">
        <v>0</v>
      </c>
      <c r="D43" s="114"/>
      <c r="E43" s="182">
        <f t="shared" si="0"/>
        <v>0</v>
      </c>
      <c r="F43" s="114"/>
      <c r="G43" s="182">
        <f t="shared" si="1"/>
        <v>0</v>
      </c>
      <c r="H43" s="114"/>
      <c r="I43" s="182">
        <f t="shared" si="2"/>
        <v>0</v>
      </c>
      <c r="J43" s="114"/>
      <c r="K43" s="182">
        <f t="shared" si="3"/>
        <v>0</v>
      </c>
      <c r="L43" s="114"/>
      <c r="M43" s="114">
        <f t="shared" si="4"/>
        <v>0</v>
      </c>
      <c r="N43" s="114"/>
      <c r="O43" s="114"/>
      <c r="P43" s="182">
        <f t="shared" si="5"/>
        <v>0</v>
      </c>
    </row>
    <row r="44" spans="1:16" ht="63.75" hidden="1">
      <c r="A44" s="87" t="s">
        <v>704</v>
      </c>
      <c r="B44" s="18" t="s">
        <v>705</v>
      </c>
      <c r="C44" s="187">
        <v>1000</v>
      </c>
      <c r="D44" s="114"/>
      <c r="E44" s="182">
        <f t="shared" si="0"/>
        <v>1000</v>
      </c>
      <c r="F44" s="114"/>
      <c r="G44" s="182">
        <f t="shared" si="1"/>
        <v>1000</v>
      </c>
      <c r="H44" s="114"/>
      <c r="I44" s="182">
        <f t="shared" si="2"/>
        <v>1000</v>
      </c>
      <c r="J44" s="114"/>
      <c r="K44" s="182">
        <f t="shared" si="3"/>
        <v>1000</v>
      </c>
      <c r="L44" s="114"/>
      <c r="M44" s="114">
        <f t="shared" si="4"/>
        <v>1000</v>
      </c>
      <c r="N44" s="114"/>
      <c r="O44" s="114"/>
      <c r="P44" s="182">
        <f t="shared" si="5"/>
        <v>1000</v>
      </c>
    </row>
    <row r="45" spans="1:16" hidden="1">
      <c r="A45" s="179" t="s">
        <v>706</v>
      </c>
      <c r="B45" s="29" t="s">
        <v>707</v>
      </c>
      <c r="C45" s="192">
        <f>C46</f>
        <v>80</v>
      </c>
      <c r="D45" s="114"/>
      <c r="E45" s="182">
        <f t="shared" si="0"/>
        <v>80</v>
      </c>
      <c r="F45" s="114"/>
      <c r="G45" s="182">
        <f t="shared" si="1"/>
        <v>80</v>
      </c>
      <c r="H45" s="114"/>
      <c r="I45" s="182">
        <f t="shared" si="2"/>
        <v>80</v>
      </c>
      <c r="J45" s="114"/>
      <c r="K45" s="182">
        <f t="shared" si="3"/>
        <v>80</v>
      </c>
      <c r="L45" s="114"/>
      <c r="M45" s="114">
        <f t="shared" si="4"/>
        <v>80</v>
      </c>
      <c r="N45" s="114"/>
      <c r="O45" s="114"/>
      <c r="P45" s="182">
        <f t="shared" si="5"/>
        <v>80</v>
      </c>
    </row>
    <row r="46" spans="1:16" ht="30.75" hidden="1" customHeight="1">
      <c r="A46" s="87" t="s">
        <v>708</v>
      </c>
      <c r="B46" s="18" t="s">
        <v>709</v>
      </c>
      <c r="C46" s="187">
        <f>SUM(C47:C50)</f>
        <v>80</v>
      </c>
      <c r="D46" s="114"/>
      <c r="E46" s="182">
        <f t="shared" si="0"/>
        <v>80</v>
      </c>
      <c r="F46" s="114"/>
      <c r="G46" s="182">
        <f t="shared" si="1"/>
        <v>80</v>
      </c>
      <c r="H46" s="114"/>
      <c r="I46" s="182">
        <f t="shared" si="2"/>
        <v>80</v>
      </c>
      <c r="J46" s="114"/>
      <c r="K46" s="182">
        <f t="shared" si="3"/>
        <v>80</v>
      </c>
      <c r="L46" s="114"/>
      <c r="M46" s="114">
        <f t="shared" si="4"/>
        <v>80</v>
      </c>
      <c r="N46" s="114"/>
      <c r="O46" s="114"/>
      <c r="P46" s="182">
        <f t="shared" si="5"/>
        <v>80</v>
      </c>
    </row>
    <row r="47" spans="1:16" ht="29.25" hidden="1" customHeight="1">
      <c r="A47" s="88" t="s">
        <v>710</v>
      </c>
      <c r="B47" s="18" t="s">
        <v>711</v>
      </c>
      <c r="C47" s="187">
        <v>10</v>
      </c>
      <c r="D47" s="114"/>
      <c r="E47" s="182">
        <f t="shared" si="0"/>
        <v>10</v>
      </c>
      <c r="F47" s="114"/>
      <c r="G47" s="182">
        <f t="shared" si="1"/>
        <v>10</v>
      </c>
      <c r="H47" s="114"/>
      <c r="I47" s="182">
        <f t="shared" si="2"/>
        <v>10</v>
      </c>
      <c r="J47" s="114"/>
      <c r="K47" s="182">
        <f t="shared" si="3"/>
        <v>10</v>
      </c>
      <c r="L47" s="114"/>
      <c r="M47" s="114">
        <f t="shared" si="4"/>
        <v>10</v>
      </c>
      <c r="N47" s="114"/>
      <c r="O47" s="114"/>
      <c r="P47" s="182">
        <f t="shared" si="5"/>
        <v>10</v>
      </c>
    </row>
    <row r="48" spans="1:16" ht="31.5" hidden="1" customHeight="1">
      <c r="A48" s="88" t="s">
        <v>712</v>
      </c>
      <c r="B48" s="18" t="s">
        <v>713</v>
      </c>
      <c r="C48" s="187">
        <v>10</v>
      </c>
      <c r="D48" s="114"/>
      <c r="E48" s="182">
        <f t="shared" si="0"/>
        <v>10</v>
      </c>
      <c r="F48" s="114"/>
      <c r="G48" s="182">
        <f t="shared" si="1"/>
        <v>10</v>
      </c>
      <c r="H48" s="114"/>
      <c r="I48" s="182">
        <f t="shared" si="2"/>
        <v>10</v>
      </c>
      <c r="J48" s="114"/>
      <c r="K48" s="182">
        <f t="shared" si="3"/>
        <v>10</v>
      </c>
      <c r="L48" s="114"/>
      <c r="M48" s="114">
        <f t="shared" si="4"/>
        <v>10</v>
      </c>
      <c r="N48" s="114"/>
      <c r="O48" s="114"/>
      <c r="P48" s="182">
        <f t="shared" si="5"/>
        <v>10</v>
      </c>
    </row>
    <row r="49" spans="1:16" ht="30" hidden="1" customHeight="1">
      <c r="A49" s="88" t="s">
        <v>714</v>
      </c>
      <c r="B49" s="18" t="s">
        <v>715</v>
      </c>
      <c r="C49" s="187">
        <v>10</v>
      </c>
      <c r="D49" s="114"/>
      <c r="E49" s="182">
        <f t="shared" si="0"/>
        <v>10</v>
      </c>
      <c r="F49" s="114"/>
      <c r="G49" s="182">
        <f t="shared" si="1"/>
        <v>10</v>
      </c>
      <c r="H49" s="114"/>
      <c r="I49" s="182">
        <f t="shared" si="2"/>
        <v>10</v>
      </c>
      <c r="J49" s="114"/>
      <c r="K49" s="182">
        <f t="shared" si="3"/>
        <v>10</v>
      </c>
      <c r="L49" s="114"/>
      <c r="M49" s="114">
        <f t="shared" si="4"/>
        <v>10</v>
      </c>
      <c r="N49" s="114"/>
      <c r="O49" s="114"/>
      <c r="P49" s="182">
        <f t="shared" si="5"/>
        <v>10</v>
      </c>
    </row>
    <row r="50" spans="1:16" ht="28.5" hidden="1" customHeight="1">
      <c r="A50" s="88" t="s">
        <v>716</v>
      </c>
      <c r="B50" s="18" t="s">
        <v>717</v>
      </c>
      <c r="C50" s="187">
        <v>50</v>
      </c>
      <c r="D50" s="114"/>
      <c r="E50" s="182">
        <f t="shared" si="0"/>
        <v>50</v>
      </c>
      <c r="F50" s="114"/>
      <c r="G50" s="182">
        <f t="shared" si="1"/>
        <v>50</v>
      </c>
      <c r="H50" s="114"/>
      <c r="I50" s="182">
        <f t="shared" si="2"/>
        <v>50</v>
      </c>
      <c r="J50" s="114"/>
      <c r="K50" s="182">
        <f t="shared" si="3"/>
        <v>50</v>
      </c>
      <c r="L50" s="114"/>
      <c r="M50" s="114">
        <f t="shared" si="4"/>
        <v>50</v>
      </c>
      <c r="N50" s="114"/>
      <c r="O50" s="114"/>
      <c r="P50" s="182">
        <f t="shared" si="5"/>
        <v>50</v>
      </c>
    </row>
    <row r="51" spans="1:16" ht="41.25" hidden="1" customHeight="1">
      <c r="A51" s="32" t="s">
        <v>718</v>
      </c>
      <c r="B51" s="29" t="s">
        <v>719</v>
      </c>
      <c r="C51" s="192">
        <f>C52</f>
        <v>0</v>
      </c>
      <c r="D51" s="114"/>
      <c r="E51" s="182">
        <f t="shared" si="0"/>
        <v>0</v>
      </c>
      <c r="F51" s="114"/>
      <c r="G51" s="182">
        <f t="shared" si="1"/>
        <v>0</v>
      </c>
      <c r="H51" s="114"/>
      <c r="I51" s="182">
        <f t="shared" si="2"/>
        <v>0</v>
      </c>
      <c r="J51" s="114"/>
      <c r="K51" s="182">
        <f t="shared" si="3"/>
        <v>0</v>
      </c>
      <c r="L51" s="114"/>
      <c r="M51" s="114">
        <f t="shared" si="4"/>
        <v>0</v>
      </c>
      <c r="N51" s="114"/>
      <c r="O51" s="114"/>
      <c r="P51" s="182">
        <f t="shared" si="5"/>
        <v>0</v>
      </c>
    </row>
    <row r="52" spans="1:16" ht="42" hidden="1" customHeight="1">
      <c r="A52" s="88" t="s">
        <v>720</v>
      </c>
      <c r="B52" s="18" t="s">
        <v>721</v>
      </c>
      <c r="C52" s="187"/>
      <c r="D52" s="114"/>
      <c r="E52" s="182">
        <f t="shared" si="0"/>
        <v>0</v>
      </c>
      <c r="F52" s="114"/>
      <c r="G52" s="182">
        <f t="shared" si="1"/>
        <v>0</v>
      </c>
      <c r="H52" s="114"/>
      <c r="I52" s="182">
        <f t="shared" si="2"/>
        <v>0</v>
      </c>
      <c r="J52" s="114"/>
      <c r="K52" s="182">
        <f t="shared" si="3"/>
        <v>0</v>
      </c>
      <c r="L52" s="114"/>
      <c r="M52" s="114">
        <f t="shared" si="4"/>
        <v>0</v>
      </c>
      <c r="N52" s="114"/>
      <c r="O52" s="114"/>
      <c r="P52" s="182">
        <f t="shared" si="5"/>
        <v>0</v>
      </c>
    </row>
    <row r="53" spans="1:16" ht="25.5" hidden="1">
      <c r="A53" s="179" t="s">
        <v>722</v>
      </c>
      <c r="B53" s="29" t="s">
        <v>723</v>
      </c>
      <c r="C53" s="192">
        <f>SUM(C54:C58)</f>
        <v>600</v>
      </c>
      <c r="D53" s="114"/>
      <c r="E53" s="182">
        <f t="shared" si="0"/>
        <v>600</v>
      </c>
      <c r="F53" s="114"/>
      <c r="G53" s="182">
        <f t="shared" si="1"/>
        <v>600</v>
      </c>
      <c r="H53" s="114"/>
      <c r="I53" s="182">
        <f t="shared" si="2"/>
        <v>600</v>
      </c>
      <c r="J53" s="114"/>
      <c r="K53" s="182">
        <f t="shared" si="3"/>
        <v>600</v>
      </c>
      <c r="L53" s="114"/>
      <c r="M53" s="114">
        <f t="shared" si="4"/>
        <v>600</v>
      </c>
      <c r="N53" s="114"/>
      <c r="O53" s="114"/>
      <c r="P53" s="182">
        <f t="shared" si="5"/>
        <v>600</v>
      </c>
    </row>
    <row r="54" spans="1:16" ht="76.5" hidden="1">
      <c r="A54" s="87" t="s">
        <v>724</v>
      </c>
      <c r="B54" s="18" t="s">
        <v>725</v>
      </c>
      <c r="C54" s="187"/>
      <c r="D54" s="114"/>
      <c r="E54" s="182">
        <f t="shared" si="0"/>
        <v>0</v>
      </c>
      <c r="F54" s="114"/>
      <c r="G54" s="182">
        <f t="shared" si="1"/>
        <v>0</v>
      </c>
      <c r="H54" s="114"/>
      <c r="I54" s="182">
        <f t="shared" si="2"/>
        <v>0</v>
      </c>
      <c r="J54" s="114"/>
      <c r="K54" s="182">
        <f t="shared" si="3"/>
        <v>0</v>
      </c>
      <c r="L54" s="114"/>
      <c r="M54" s="114">
        <f t="shared" si="4"/>
        <v>0</v>
      </c>
      <c r="N54" s="114"/>
      <c r="O54" s="114"/>
      <c r="P54" s="182">
        <f t="shared" si="5"/>
        <v>0</v>
      </c>
    </row>
    <row r="55" spans="1:16" ht="51" hidden="1">
      <c r="A55" s="21" t="s">
        <v>726</v>
      </c>
      <c r="B55" s="193" t="s">
        <v>727</v>
      </c>
      <c r="C55" s="187"/>
      <c r="D55" s="114"/>
      <c r="E55" s="182">
        <f t="shared" si="0"/>
        <v>0</v>
      </c>
      <c r="F55" s="114"/>
      <c r="G55" s="182">
        <f t="shared" si="1"/>
        <v>0</v>
      </c>
      <c r="H55" s="114"/>
      <c r="I55" s="182">
        <f t="shared" si="2"/>
        <v>0</v>
      </c>
      <c r="J55" s="114"/>
      <c r="K55" s="182">
        <f t="shared" si="3"/>
        <v>0</v>
      </c>
      <c r="L55" s="114"/>
      <c r="M55" s="114">
        <f t="shared" si="4"/>
        <v>0</v>
      </c>
      <c r="N55" s="114"/>
      <c r="O55" s="114"/>
      <c r="P55" s="182">
        <f t="shared" si="5"/>
        <v>0</v>
      </c>
    </row>
    <row r="56" spans="1:16" ht="54.75" hidden="1" customHeight="1">
      <c r="A56" s="21" t="s">
        <v>728</v>
      </c>
      <c r="B56" s="25" t="s">
        <v>729</v>
      </c>
      <c r="C56" s="187"/>
      <c r="D56" s="114"/>
      <c r="E56" s="182">
        <f t="shared" si="0"/>
        <v>0</v>
      </c>
      <c r="F56" s="114"/>
      <c r="G56" s="182">
        <f t="shared" si="1"/>
        <v>0</v>
      </c>
      <c r="H56" s="114"/>
      <c r="I56" s="182">
        <f t="shared" si="2"/>
        <v>0</v>
      </c>
      <c r="J56" s="114"/>
      <c r="K56" s="182">
        <f t="shared" si="3"/>
        <v>0</v>
      </c>
      <c r="L56" s="114"/>
      <c r="M56" s="114">
        <f t="shared" si="4"/>
        <v>0</v>
      </c>
      <c r="N56" s="114"/>
      <c r="O56" s="114"/>
      <c r="P56" s="182">
        <f t="shared" si="5"/>
        <v>0</v>
      </c>
    </row>
    <row r="57" spans="1:16" ht="54.75" hidden="1" customHeight="1">
      <c r="A57" s="21" t="s">
        <v>730</v>
      </c>
      <c r="B57" s="25" t="s">
        <v>731</v>
      </c>
      <c r="C57" s="187">
        <v>600</v>
      </c>
      <c r="D57" s="114"/>
      <c r="E57" s="182">
        <f t="shared" si="0"/>
        <v>600</v>
      </c>
      <c r="F57" s="114"/>
      <c r="G57" s="182">
        <f t="shared" si="1"/>
        <v>600</v>
      </c>
      <c r="H57" s="114"/>
      <c r="I57" s="182">
        <f t="shared" si="2"/>
        <v>600</v>
      </c>
      <c r="J57" s="114"/>
      <c r="K57" s="182">
        <f t="shared" si="3"/>
        <v>600</v>
      </c>
      <c r="L57" s="114"/>
      <c r="M57" s="114">
        <f t="shared" si="4"/>
        <v>600</v>
      </c>
      <c r="N57" s="114"/>
      <c r="O57" s="114"/>
      <c r="P57" s="182">
        <f t="shared" si="5"/>
        <v>600</v>
      </c>
    </row>
    <row r="58" spans="1:16" ht="51" hidden="1">
      <c r="A58" s="21" t="s">
        <v>732</v>
      </c>
      <c r="B58" s="25" t="s">
        <v>733</v>
      </c>
      <c r="C58" s="187">
        <v>0</v>
      </c>
      <c r="D58" s="114"/>
      <c r="E58" s="182">
        <f t="shared" si="0"/>
        <v>0</v>
      </c>
      <c r="F58" s="114"/>
      <c r="G58" s="182">
        <f t="shared" si="1"/>
        <v>0</v>
      </c>
      <c r="H58" s="114"/>
      <c r="I58" s="182">
        <f t="shared" si="2"/>
        <v>0</v>
      </c>
      <c r="J58" s="114"/>
      <c r="K58" s="182">
        <f t="shared" si="3"/>
        <v>0</v>
      </c>
      <c r="L58" s="114"/>
      <c r="M58" s="114">
        <f t="shared" si="4"/>
        <v>0</v>
      </c>
      <c r="N58" s="114"/>
      <c r="O58" s="114"/>
      <c r="P58" s="182">
        <f t="shared" si="5"/>
        <v>0</v>
      </c>
    </row>
    <row r="59" spans="1:16" hidden="1">
      <c r="A59" s="29" t="s">
        <v>734</v>
      </c>
      <c r="B59" s="29" t="s">
        <v>735</v>
      </c>
      <c r="C59" s="192">
        <f>SUM(C60:C64)</f>
        <v>500</v>
      </c>
      <c r="D59" s="114"/>
      <c r="E59" s="182">
        <f t="shared" si="0"/>
        <v>500</v>
      </c>
      <c r="F59" s="114"/>
      <c r="G59" s="182">
        <f t="shared" si="1"/>
        <v>500</v>
      </c>
      <c r="H59" s="114"/>
      <c r="I59" s="182">
        <f t="shared" si="2"/>
        <v>500</v>
      </c>
      <c r="J59" s="114"/>
      <c r="K59" s="182">
        <f t="shared" si="3"/>
        <v>500</v>
      </c>
      <c r="L59" s="114"/>
      <c r="M59" s="114">
        <f t="shared" si="4"/>
        <v>500</v>
      </c>
      <c r="N59" s="114"/>
      <c r="O59" s="114"/>
      <c r="P59" s="182">
        <f t="shared" si="5"/>
        <v>500</v>
      </c>
    </row>
    <row r="60" spans="1:16" ht="102" hidden="1">
      <c r="A60" s="88" t="s">
        <v>736</v>
      </c>
      <c r="B60" s="195" t="s">
        <v>737</v>
      </c>
      <c r="C60" s="187">
        <v>200</v>
      </c>
      <c r="D60" s="114"/>
      <c r="E60" s="182">
        <f t="shared" si="0"/>
        <v>200</v>
      </c>
      <c r="F60" s="114"/>
      <c r="G60" s="182">
        <f t="shared" si="1"/>
        <v>200</v>
      </c>
      <c r="H60" s="114"/>
      <c r="I60" s="182">
        <f t="shared" si="2"/>
        <v>200</v>
      </c>
      <c r="J60" s="114"/>
      <c r="K60" s="182">
        <f t="shared" si="3"/>
        <v>200</v>
      </c>
      <c r="L60" s="114"/>
      <c r="M60" s="114">
        <f t="shared" si="4"/>
        <v>200</v>
      </c>
      <c r="N60" s="114"/>
      <c r="O60" s="114"/>
      <c r="P60" s="182">
        <f t="shared" si="5"/>
        <v>200</v>
      </c>
    </row>
    <row r="61" spans="1:16" ht="76.5" hidden="1">
      <c r="A61" s="88" t="s">
        <v>738</v>
      </c>
      <c r="B61" s="195" t="s">
        <v>739</v>
      </c>
      <c r="C61" s="187">
        <v>50</v>
      </c>
      <c r="D61" s="114"/>
      <c r="E61" s="182">
        <f t="shared" si="0"/>
        <v>50</v>
      </c>
      <c r="F61" s="114"/>
      <c r="G61" s="182">
        <f t="shared" si="1"/>
        <v>50</v>
      </c>
      <c r="H61" s="114"/>
      <c r="I61" s="182">
        <f t="shared" si="2"/>
        <v>50</v>
      </c>
      <c r="J61" s="114"/>
      <c r="K61" s="182">
        <f t="shared" si="3"/>
        <v>50</v>
      </c>
      <c r="L61" s="114"/>
      <c r="M61" s="114">
        <f t="shared" si="4"/>
        <v>50</v>
      </c>
      <c r="N61" s="114"/>
      <c r="O61" s="114"/>
      <c r="P61" s="182">
        <f t="shared" si="5"/>
        <v>50</v>
      </c>
    </row>
    <row r="62" spans="1:16" ht="89.25" hidden="1">
      <c r="A62" s="88" t="s">
        <v>740</v>
      </c>
      <c r="B62" s="195" t="s">
        <v>741</v>
      </c>
      <c r="C62" s="187">
        <v>50</v>
      </c>
      <c r="D62" s="114"/>
      <c r="E62" s="182">
        <f t="shared" si="0"/>
        <v>50</v>
      </c>
      <c r="F62" s="114"/>
      <c r="G62" s="182">
        <f t="shared" si="1"/>
        <v>50</v>
      </c>
      <c r="H62" s="114"/>
      <c r="I62" s="182">
        <f t="shared" si="2"/>
        <v>50</v>
      </c>
      <c r="J62" s="114"/>
      <c r="K62" s="182">
        <f t="shared" si="3"/>
        <v>50</v>
      </c>
      <c r="L62" s="114"/>
      <c r="M62" s="114">
        <f t="shared" si="4"/>
        <v>50</v>
      </c>
      <c r="N62" s="114"/>
      <c r="O62" s="114"/>
      <c r="P62" s="182">
        <f t="shared" si="5"/>
        <v>50</v>
      </c>
    </row>
    <row r="63" spans="1:16" ht="63.75" hidden="1">
      <c r="A63" s="196" t="s">
        <v>742</v>
      </c>
      <c r="B63" s="197" t="s">
        <v>743</v>
      </c>
      <c r="C63" s="187">
        <v>150</v>
      </c>
      <c r="D63" s="114"/>
      <c r="E63" s="182">
        <f t="shared" si="0"/>
        <v>150</v>
      </c>
      <c r="F63" s="114"/>
      <c r="G63" s="182">
        <f t="shared" si="1"/>
        <v>150</v>
      </c>
      <c r="H63" s="114"/>
      <c r="I63" s="182">
        <f t="shared" si="2"/>
        <v>150</v>
      </c>
      <c r="J63" s="114"/>
      <c r="K63" s="182">
        <f t="shared" si="3"/>
        <v>150</v>
      </c>
      <c r="L63" s="114"/>
      <c r="M63" s="114">
        <f t="shared" si="4"/>
        <v>150</v>
      </c>
      <c r="N63" s="114"/>
      <c r="O63" s="114"/>
      <c r="P63" s="182">
        <f t="shared" si="5"/>
        <v>150</v>
      </c>
    </row>
    <row r="64" spans="1:16" ht="87.75" hidden="1" customHeight="1">
      <c r="A64" s="196" t="s">
        <v>744</v>
      </c>
      <c r="B64" s="197" t="s">
        <v>745</v>
      </c>
      <c r="C64" s="187">
        <v>50</v>
      </c>
      <c r="D64" s="114"/>
      <c r="E64" s="182">
        <f t="shared" si="0"/>
        <v>50</v>
      </c>
      <c r="F64" s="114"/>
      <c r="G64" s="182">
        <f t="shared" si="1"/>
        <v>50</v>
      </c>
      <c r="H64" s="114"/>
      <c r="I64" s="182">
        <f t="shared" si="2"/>
        <v>50</v>
      </c>
      <c r="J64" s="114"/>
      <c r="K64" s="182">
        <f t="shared" si="3"/>
        <v>50</v>
      </c>
      <c r="L64" s="114"/>
      <c r="M64" s="114">
        <f t="shared" si="4"/>
        <v>50</v>
      </c>
      <c r="N64" s="114"/>
      <c r="O64" s="114"/>
      <c r="P64" s="182">
        <f t="shared" si="5"/>
        <v>50</v>
      </c>
    </row>
    <row r="65" spans="1:16" ht="30.75" customHeight="1">
      <c r="A65" s="179" t="s">
        <v>746</v>
      </c>
      <c r="B65" s="184" t="s">
        <v>747</v>
      </c>
      <c r="C65" s="183">
        <f>SUM(C66,C83,C71,C95)</f>
        <v>469171.30000000005</v>
      </c>
      <c r="D65" s="183">
        <f>SUM(D66,D83,D71,D95)</f>
        <v>60019.5</v>
      </c>
      <c r="E65" s="182">
        <f t="shared" si="0"/>
        <v>529190.80000000005</v>
      </c>
      <c r="F65" s="183">
        <f>SUM(F66,F83,F71,F95)</f>
        <v>10118.4</v>
      </c>
      <c r="G65" s="182">
        <f t="shared" si="1"/>
        <v>539309.20000000007</v>
      </c>
      <c r="H65" s="183">
        <f>SUM(H66,H83,H71,H95)</f>
        <v>15968.199999999999</v>
      </c>
      <c r="I65" s="182">
        <f t="shared" si="2"/>
        <v>555277.4</v>
      </c>
      <c r="J65" s="183">
        <f>J83+J71+J95+J66</f>
        <v>20192.02</v>
      </c>
      <c r="K65" s="182">
        <f t="shared" si="3"/>
        <v>575469.42000000004</v>
      </c>
      <c r="L65" s="183">
        <f>L66+L83+L95</f>
        <v>300</v>
      </c>
      <c r="M65" s="182">
        <f t="shared" si="4"/>
        <v>575769.42000000004</v>
      </c>
      <c r="N65" s="183">
        <f>N66+N71+N83+N95</f>
        <v>77258</v>
      </c>
      <c r="O65" s="183">
        <f>O66+O71+O83+O95</f>
        <v>95657</v>
      </c>
      <c r="P65" s="182">
        <f t="shared" si="5"/>
        <v>748684.42</v>
      </c>
    </row>
    <row r="66" spans="1:16" ht="43.5" customHeight="1">
      <c r="A66" s="179" t="s">
        <v>748</v>
      </c>
      <c r="B66" s="29" t="s">
        <v>749</v>
      </c>
      <c r="C66" s="183">
        <f>C67</f>
        <v>37880</v>
      </c>
      <c r="D66" s="182">
        <f>D68</f>
        <v>4344</v>
      </c>
      <c r="E66" s="182">
        <f t="shared" si="0"/>
        <v>42224</v>
      </c>
      <c r="F66" s="182"/>
      <c r="G66" s="182">
        <f t="shared" si="1"/>
        <v>42224</v>
      </c>
      <c r="H66" s="182"/>
      <c r="I66" s="182">
        <f t="shared" si="2"/>
        <v>42224</v>
      </c>
      <c r="J66" s="182">
        <f>J69</f>
        <v>8490.6</v>
      </c>
      <c r="K66" s="182">
        <f t="shared" si="3"/>
        <v>50714.6</v>
      </c>
      <c r="L66" s="182"/>
      <c r="M66" s="182">
        <f t="shared" si="4"/>
        <v>50714.6</v>
      </c>
      <c r="N66" s="182">
        <f>N69+N70</f>
        <v>3000</v>
      </c>
      <c r="O66" s="182">
        <f>O69+O70+O68</f>
        <v>10207</v>
      </c>
      <c r="P66" s="182">
        <f t="shared" si="5"/>
        <v>63921.599999999999</v>
      </c>
    </row>
    <row r="67" spans="1:16" ht="48.75" customHeight="1">
      <c r="A67" s="21" t="s">
        <v>750</v>
      </c>
      <c r="B67" s="25" t="s">
        <v>751</v>
      </c>
      <c r="C67" s="186">
        <v>37880</v>
      </c>
      <c r="D67" s="114"/>
      <c r="E67" s="114">
        <f t="shared" si="0"/>
        <v>37880</v>
      </c>
      <c r="F67" s="114"/>
      <c r="G67" s="182">
        <f t="shared" si="1"/>
        <v>37880</v>
      </c>
      <c r="H67" s="114"/>
      <c r="I67" s="182">
        <f t="shared" si="2"/>
        <v>37880</v>
      </c>
      <c r="J67" s="114"/>
      <c r="K67" s="182">
        <f t="shared" si="3"/>
        <v>37880</v>
      </c>
      <c r="L67" s="114"/>
      <c r="M67" s="114">
        <f t="shared" si="4"/>
        <v>37880</v>
      </c>
      <c r="N67" s="114"/>
      <c r="O67" s="114"/>
      <c r="P67" s="182">
        <f t="shared" si="5"/>
        <v>37880</v>
      </c>
    </row>
    <row r="68" spans="1:16" ht="45" customHeight="1">
      <c r="A68" s="21" t="s">
        <v>752</v>
      </c>
      <c r="B68" s="60" t="s">
        <v>753</v>
      </c>
      <c r="C68" s="186"/>
      <c r="D68" s="114">
        <v>4344</v>
      </c>
      <c r="E68" s="114">
        <f t="shared" si="0"/>
        <v>4344</v>
      </c>
      <c r="F68" s="114"/>
      <c r="G68" s="182">
        <f t="shared" si="1"/>
        <v>4344</v>
      </c>
      <c r="H68" s="114"/>
      <c r="I68" s="182">
        <f t="shared" si="2"/>
        <v>4344</v>
      </c>
      <c r="J68" s="114"/>
      <c r="K68" s="182">
        <f t="shared" si="3"/>
        <v>4344</v>
      </c>
      <c r="L68" s="114"/>
      <c r="M68" s="114">
        <f t="shared" si="4"/>
        <v>4344</v>
      </c>
      <c r="N68" s="114"/>
      <c r="O68" s="114">
        <v>10207</v>
      </c>
      <c r="P68" s="182">
        <f t="shared" si="5"/>
        <v>14551</v>
      </c>
    </row>
    <row r="69" spans="1:16" ht="51.75" customHeight="1">
      <c r="A69" s="21" t="s">
        <v>754</v>
      </c>
      <c r="B69" s="60" t="s">
        <v>755</v>
      </c>
      <c r="C69" s="186"/>
      <c r="D69" s="114"/>
      <c r="E69" s="114"/>
      <c r="F69" s="114"/>
      <c r="G69" s="182"/>
      <c r="H69" s="114"/>
      <c r="I69" s="182"/>
      <c r="J69" s="114">
        <f>6272.2+2218.4</f>
        <v>8490.6</v>
      </c>
      <c r="K69" s="182">
        <f t="shared" si="3"/>
        <v>8490.6</v>
      </c>
      <c r="L69" s="114"/>
      <c r="M69" s="114">
        <f t="shared" si="4"/>
        <v>8490.6</v>
      </c>
      <c r="N69" s="114"/>
      <c r="O69" s="114"/>
      <c r="P69" s="182">
        <f t="shared" si="5"/>
        <v>8490.6</v>
      </c>
    </row>
    <row r="70" spans="1:16" ht="51.75" customHeight="1">
      <c r="A70" s="21" t="s">
        <v>815</v>
      </c>
      <c r="B70" s="60" t="s">
        <v>819</v>
      </c>
      <c r="C70" s="186"/>
      <c r="D70" s="114"/>
      <c r="E70" s="114"/>
      <c r="F70" s="114"/>
      <c r="G70" s="182"/>
      <c r="H70" s="114"/>
      <c r="I70" s="182"/>
      <c r="J70" s="114"/>
      <c r="K70" s="182"/>
      <c r="L70" s="114"/>
      <c r="M70" s="114"/>
      <c r="N70" s="114">
        <v>3000</v>
      </c>
      <c r="O70" s="114"/>
      <c r="P70" s="182">
        <f t="shared" si="5"/>
        <v>3000</v>
      </c>
    </row>
    <row r="71" spans="1:16" ht="48.75" customHeight="1">
      <c r="A71" s="179" t="s">
        <v>756</v>
      </c>
      <c r="B71" s="29" t="s">
        <v>757</v>
      </c>
      <c r="C71" s="183">
        <f>SUM(C72:C82)</f>
        <v>47883.3</v>
      </c>
      <c r="D71" s="183">
        <f>SUM(D72:D82)</f>
        <v>-106.3</v>
      </c>
      <c r="E71" s="182">
        <f t="shared" si="0"/>
        <v>47777</v>
      </c>
      <c r="F71" s="183">
        <f>SUM(F72:F82)</f>
        <v>10118.4</v>
      </c>
      <c r="G71" s="182">
        <f t="shared" si="1"/>
        <v>57895.4</v>
      </c>
      <c r="H71" s="183">
        <f>H79</f>
        <v>16638.3</v>
      </c>
      <c r="I71" s="182">
        <f t="shared" si="2"/>
        <v>74533.7</v>
      </c>
      <c r="J71" s="183">
        <f>J76</f>
        <v>7839.9</v>
      </c>
      <c r="K71" s="182">
        <f t="shared" si="3"/>
        <v>82373.599999999991</v>
      </c>
      <c r="L71" s="183"/>
      <c r="M71" s="182">
        <f t="shared" si="4"/>
        <v>82373.599999999991</v>
      </c>
      <c r="N71" s="183">
        <f>N72+N73</f>
        <v>35070</v>
      </c>
      <c r="O71" s="183">
        <f>O72+O73</f>
        <v>51600</v>
      </c>
      <c r="P71" s="182">
        <f t="shared" si="5"/>
        <v>169043.59999999998</v>
      </c>
    </row>
    <row r="72" spans="1:16" ht="89.25">
      <c r="A72" s="190" t="s">
        <v>758</v>
      </c>
      <c r="B72" s="18" t="s">
        <v>759</v>
      </c>
      <c r="C72" s="186">
        <v>21379.599999999999</v>
      </c>
      <c r="D72" s="114"/>
      <c r="E72" s="114">
        <f t="shared" si="0"/>
        <v>21379.599999999999</v>
      </c>
      <c r="F72" s="114"/>
      <c r="G72" s="182">
        <f t="shared" si="1"/>
        <v>21379.599999999999</v>
      </c>
      <c r="H72" s="114"/>
      <c r="I72" s="182">
        <f t="shared" si="2"/>
        <v>21379.599999999999</v>
      </c>
      <c r="J72" s="114"/>
      <c r="K72" s="182">
        <f t="shared" si="3"/>
        <v>21379.599999999999</v>
      </c>
      <c r="L72" s="114"/>
      <c r="M72" s="114">
        <f t="shared" si="4"/>
        <v>21379.599999999999</v>
      </c>
      <c r="N72" s="114">
        <v>35070</v>
      </c>
      <c r="O72" s="114">
        <v>51600</v>
      </c>
      <c r="P72" s="182">
        <f t="shared" si="5"/>
        <v>108049.60000000001</v>
      </c>
    </row>
    <row r="73" spans="1:16" ht="42" customHeight="1">
      <c r="A73" s="190" t="s">
        <v>760</v>
      </c>
      <c r="B73" s="18" t="s">
        <v>761</v>
      </c>
      <c r="C73" s="186">
        <v>1258.4000000000001</v>
      </c>
      <c r="D73" s="114"/>
      <c r="E73" s="114">
        <f t="shared" si="0"/>
        <v>1258.4000000000001</v>
      </c>
      <c r="F73" s="114"/>
      <c r="G73" s="182">
        <f t="shared" si="1"/>
        <v>1258.4000000000001</v>
      </c>
      <c r="H73" s="114"/>
      <c r="I73" s="182">
        <f t="shared" si="2"/>
        <v>1258.4000000000001</v>
      </c>
      <c r="J73" s="114"/>
      <c r="K73" s="182">
        <f t="shared" si="3"/>
        <v>1258.4000000000001</v>
      </c>
      <c r="L73" s="114"/>
      <c r="M73" s="114">
        <f t="shared" si="4"/>
        <v>1258.4000000000001</v>
      </c>
      <c r="N73" s="114"/>
      <c r="O73" s="114"/>
      <c r="P73" s="182">
        <f t="shared" si="5"/>
        <v>1258.4000000000001</v>
      </c>
    </row>
    <row r="74" spans="1:16" ht="40.5" customHeight="1">
      <c r="A74" s="190" t="s">
        <v>762</v>
      </c>
      <c r="B74" s="14" t="s">
        <v>763</v>
      </c>
      <c r="C74" s="186"/>
      <c r="D74" s="114"/>
      <c r="E74" s="114">
        <f t="shared" si="0"/>
        <v>0</v>
      </c>
      <c r="F74" s="114"/>
      <c r="G74" s="182">
        <f t="shared" si="1"/>
        <v>0</v>
      </c>
      <c r="H74" s="114"/>
      <c r="I74" s="182">
        <f t="shared" si="2"/>
        <v>0</v>
      </c>
      <c r="J74" s="114"/>
      <c r="K74" s="182">
        <f t="shared" si="3"/>
        <v>0</v>
      </c>
      <c r="L74" s="114"/>
      <c r="M74" s="114">
        <f t="shared" si="4"/>
        <v>0</v>
      </c>
      <c r="N74" s="114"/>
      <c r="O74" s="114"/>
      <c r="P74" s="182">
        <f t="shared" si="5"/>
        <v>0</v>
      </c>
    </row>
    <row r="75" spans="1:16" ht="63" customHeight="1">
      <c r="A75" s="190" t="s">
        <v>764</v>
      </c>
      <c r="B75" s="198" t="s">
        <v>765</v>
      </c>
      <c r="C75" s="186">
        <v>858.8</v>
      </c>
      <c r="D75" s="114"/>
      <c r="E75" s="114">
        <f t="shared" si="0"/>
        <v>858.8</v>
      </c>
      <c r="F75" s="114"/>
      <c r="G75" s="182">
        <f t="shared" si="1"/>
        <v>858.8</v>
      </c>
      <c r="H75" s="114"/>
      <c r="I75" s="182">
        <f t="shared" si="2"/>
        <v>858.8</v>
      </c>
      <c r="J75" s="114"/>
      <c r="K75" s="182">
        <f t="shared" si="3"/>
        <v>858.8</v>
      </c>
      <c r="L75" s="114"/>
      <c r="M75" s="114">
        <f t="shared" si="4"/>
        <v>858.8</v>
      </c>
      <c r="N75" s="114"/>
      <c r="O75" s="114"/>
      <c r="P75" s="182">
        <f t="shared" si="5"/>
        <v>858.8</v>
      </c>
    </row>
    <row r="76" spans="1:16" ht="31.5" customHeight="1">
      <c r="A76" s="21" t="s">
        <v>766</v>
      </c>
      <c r="B76" s="25" t="s">
        <v>767</v>
      </c>
      <c r="C76" s="186">
        <v>7406.3</v>
      </c>
      <c r="D76" s="114"/>
      <c r="E76" s="114">
        <f t="shared" si="0"/>
        <v>7406.3</v>
      </c>
      <c r="F76" s="114"/>
      <c r="G76" s="182">
        <f t="shared" si="1"/>
        <v>7406.3</v>
      </c>
      <c r="H76" s="114"/>
      <c r="I76" s="182">
        <f t="shared" si="2"/>
        <v>7406.3</v>
      </c>
      <c r="J76" s="182">
        <f>107.5+7732.4</f>
        <v>7839.9</v>
      </c>
      <c r="K76" s="182">
        <f t="shared" si="3"/>
        <v>15246.2</v>
      </c>
      <c r="L76" s="182"/>
      <c r="M76" s="114">
        <f t="shared" si="4"/>
        <v>15246.2</v>
      </c>
      <c r="N76" s="182"/>
      <c r="O76" s="182"/>
      <c r="P76" s="182">
        <f t="shared" si="5"/>
        <v>15246.2</v>
      </c>
    </row>
    <row r="77" spans="1:16" hidden="1">
      <c r="A77" s="21"/>
      <c r="B77" s="25"/>
      <c r="C77" s="186"/>
      <c r="D77" s="114"/>
      <c r="E77" s="114">
        <f t="shared" si="0"/>
        <v>0</v>
      </c>
      <c r="F77" s="114"/>
      <c r="G77" s="182">
        <f t="shared" si="1"/>
        <v>0</v>
      </c>
      <c r="H77" s="114"/>
      <c r="I77" s="182">
        <f t="shared" si="2"/>
        <v>0</v>
      </c>
      <c r="J77" s="114"/>
      <c r="K77" s="182">
        <f t="shared" si="3"/>
        <v>0</v>
      </c>
      <c r="L77" s="114"/>
      <c r="M77" s="114">
        <f t="shared" si="4"/>
        <v>0</v>
      </c>
      <c r="N77" s="114"/>
      <c r="O77" s="114"/>
      <c r="P77" s="182">
        <f t="shared" ref="P77:P104" si="6">M77+N77+O77</f>
        <v>0</v>
      </c>
    </row>
    <row r="78" spans="1:16" ht="36">
      <c r="A78" s="89" t="s">
        <v>768</v>
      </c>
      <c r="B78" s="14" t="s">
        <v>769</v>
      </c>
      <c r="C78" s="186">
        <v>15000</v>
      </c>
      <c r="D78" s="114"/>
      <c r="E78" s="114">
        <f t="shared" si="0"/>
        <v>15000</v>
      </c>
      <c r="F78" s="114"/>
      <c r="G78" s="182">
        <f t="shared" si="1"/>
        <v>15000</v>
      </c>
      <c r="H78" s="114"/>
      <c r="I78" s="182">
        <f t="shared" si="2"/>
        <v>15000</v>
      </c>
      <c r="J78" s="114"/>
      <c r="K78" s="182">
        <f t="shared" ref="K78:K104" si="7">I78+J78</f>
        <v>15000</v>
      </c>
      <c r="L78" s="114"/>
      <c r="M78" s="114">
        <f t="shared" ref="M78:M104" si="8">K78+L78</f>
        <v>15000</v>
      </c>
      <c r="N78" s="114"/>
      <c r="O78" s="114"/>
      <c r="P78" s="182">
        <f t="shared" si="6"/>
        <v>15000</v>
      </c>
    </row>
    <row r="79" spans="1:16" ht="45" customHeight="1">
      <c r="A79" s="199" t="s">
        <v>770</v>
      </c>
      <c r="B79" s="200" t="s">
        <v>771</v>
      </c>
      <c r="C79" s="186"/>
      <c r="D79" s="114"/>
      <c r="E79" s="114"/>
      <c r="F79" s="114"/>
      <c r="G79" s="182"/>
      <c r="H79" s="114">
        <v>16638.3</v>
      </c>
      <c r="I79" s="182">
        <f t="shared" ref="I79:I104" si="9">G79+H79</f>
        <v>16638.3</v>
      </c>
      <c r="J79" s="114"/>
      <c r="K79" s="182">
        <f t="shared" si="7"/>
        <v>16638.3</v>
      </c>
      <c r="L79" s="114"/>
      <c r="M79" s="114">
        <f t="shared" si="8"/>
        <v>16638.3</v>
      </c>
      <c r="N79" s="114"/>
      <c r="O79" s="114"/>
      <c r="P79" s="182">
        <f t="shared" si="6"/>
        <v>16638.3</v>
      </c>
    </row>
    <row r="80" spans="1:16" ht="46.5" customHeight="1">
      <c r="A80" s="199" t="s">
        <v>772</v>
      </c>
      <c r="B80" s="200" t="s">
        <v>773</v>
      </c>
      <c r="C80" s="186">
        <v>106.3</v>
      </c>
      <c r="D80" s="114">
        <v>-106.3</v>
      </c>
      <c r="E80" s="114">
        <f t="shared" ref="E80:E104" si="10">C80+D80</f>
        <v>0</v>
      </c>
      <c r="F80" s="114">
        <v>10118.4</v>
      </c>
      <c r="G80" s="182">
        <f t="shared" ref="G80:G104" si="11">E80+F80</f>
        <v>10118.4</v>
      </c>
      <c r="H80" s="114"/>
      <c r="I80" s="182">
        <f t="shared" si="9"/>
        <v>10118.4</v>
      </c>
      <c r="J80" s="114"/>
      <c r="K80" s="182">
        <f t="shared" si="7"/>
        <v>10118.4</v>
      </c>
      <c r="L80" s="114"/>
      <c r="M80" s="114">
        <f t="shared" si="8"/>
        <v>10118.4</v>
      </c>
      <c r="N80" s="114"/>
      <c r="O80" s="114"/>
      <c r="P80" s="182">
        <f t="shared" si="6"/>
        <v>10118.4</v>
      </c>
    </row>
    <row r="81" spans="1:16" ht="36.75" customHeight="1">
      <c r="A81" s="21" t="s">
        <v>774</v>
      </c>
      <c r="B81" s="25" t="s">
        <v>775</v>
      </c>
      <c r="C81" s="186">
        <v>1873.9</v>
      </c>
      <c r="D81" s="114"/>
      <c r="E81" s="114">
        <f t="shared" si="10"/>
        <v>1873.9</v>
      </c>
      <c r="F81" s="114"/>
      <c r="G81" s="182">
        <f t="shared" si="11"/>
        <v>1873.9</v>
      </c>
      <c r="H81" s="114"/>
      <c r="I81" s="182">
        <f t="shared" si="9"/>
        <v>1873.9</v>
      </c>
      <c r="J81" s="114"/>
      <c r="K81" s="182">
        <f t="shared" si="7"/>
        <v>1873.9</v>
      </c>
      <c r="L81" s="114"/>
      <c r="M81" s="114">
        <f t="shared" si="8"/>
        <v>1873.9</v>
      </c>
      <c r="N81" s="114"/>
      <c r="O81" s="114"/>
      <c r="P81" s="182">
        <f t="shared" si="6"/>
        <v>1873.9</v>
      </c>
    </row>
    <row r="82" spans="1:16" ht="28.5" hidden="1" customHeight="1">
      <c r="A82" s="21"/>
      <c r="B82" s="25"/>
      <c r="C82" s="186"/>
      <c r="D82" s="114"/>
      <c r="E82" s="114">
        <f t="shared" si="10"/>
        <v>0</v>
      </c>
      <c r="F82" s="114"/>
      <c r="G82" s="182">
        <f t="shared" si="11"/>
        <v>0</v>
      </c>
      <c r="H82" s="114"/>
      <c r="I82" s="182">
        <f t="shared" si="9"/>
        <v>0</v>
      </c>
      <c r="J82" s="114"/>
      <c r="K82" s="182">
        <f t="shared" si="7"/>
        <v>0</v>
      </c>
      <c r="L82" s="114"/>
      <c r="M82" s="114">
        <f t="shared" si="8"/>
        <v>0</v>
      </c>
      <c r="N82" s="114"/>
      <c r="O82" s="114"/>
      <c r="P82" s="182">
        <f t="shared" si="6"/>
        <v>0</v>
      </c>
    </row>
    <row r="83" spans="1:16" ht="34.5" customHeight="1">
      <c r="A83" s="66" t="s">
        <v>776</v>
      </c>
      <c r="B83" s="29" t="s">
        <v>777</v>
      </c>
      <c r="C83" s="183">
        <f>SUM(C84,C85,C93)+C94</f>
        <v>292215.30000000005</v>
      </c>
      <c r="D83" s="183">
        <f>SUM(D84,D85,D93)+D94</f>
        <v>30623.9</v>
      </c>
      <c r="E83" s="182">
        <f t="shared" si="10"/>
        <v>322839.20000000007</v>
      </c>
      <c r="F83" s="183"/>
      <c r="G83" s="182">
        <f t="shared" si="11"/>
        <v>322839.20000000007</v>
      </c>
      <c r="H83" s="183"/>
      <c r="I83" s="182">
        <f t="shared" si="9"/>
        <v>322839.20000000007</v>
      </c>
      <c r="J83" s="183">
        <f>J84+J88</f>
        <v>1160.92</v>
      </c>
      <c r="K83" s="182">
        <f t="shared" si="7"/>
        <v>324000.12000000005</v>
      </c>
      <c r="L83" s="183"/>
      <c r="M83" s="114">
        <f t="shared" si="8"/>
        <v>324000.12000000005</v>
      </c>
      <c r="N83" s="183">
        <f>N85+N93+N94</f>
        <v>25730.9</v>
      </c>
      <c r="O83" s="183">
        <f>O85+O93+O94</f>
        <v>33850</v>
      </c>
      <c r="P83" s="182">
        <f t="shared" si="6"/>
        <v>383581.02000000008</v>
      </c>
    </row>
    <row r="84" spans="1:16" ht="38.25">
      <c r="A84" s="190" t="s">
        <v>778</v>
      </c>
      <c r="B84" s="18" t="s">
        <v>779</v>
      </c>
      <c r="C84" s="186">
        <v>2820.9</v>
      </c>
      <c r="D84" s="114"/>
      <c r="E84" s="114">
        <f t="shared" si="10"/>
        <v>2820.9</v>
      </c>
      <c r="F84" s="114"/>
      <c r="G84" s="182">
        <f t="shared" si="11"/>
        <v>2820.9</v>
      </c>
      <c r="H84" s="114"/>
      <c r="I84" s="182">
        <f t="shared" si="9"/>
        <v>2820.9</v>
      </c>
      <c r="J84" s="182">
        <v>149.9</v>
      </c>
      <c r="K84" s="182">
        <f t="shared" si="7"/>
        <v>2970.8</v>
      </c>
      <c r="L84" s="182"/>
      <c r="M84" s="114">
        <f t="shared" si="8"/>
        <v>2970.8</v>
      </c>
      <c r="N84" s="182"/>
      <c r="O84" s="182"/>
      <c r="P84" s="182">
        <f t="shared" si="6"/>
        <v>2970.8</v>
      </c>
    </row>
    <row r="85" spans="1:16" ht="38.25">
      <c r="A85" s="190" t="s">
        <v>780</v>
      </c>
      <c r="B85" s="25" t="s">
        <v>781</v>
      </c>
      <c r="C85" s="186">
        <f>SUM(C86:C91)</f>
        <v>286161.7</v>
      </c>
      <c r="D85" s="186">
        <f>SUM(D86:D92)</f>
        <v>30623.9</v>
      </c>
      <c r="E85" s="114">
        <f t="shared" si="10"/>
        <v>316785.60000000003</v>
      </c>
      <c r="F85" s="186"/>
      <c r="G85" s="182">
        <f t="shared" si="11"/>
        <v>316785.60000000003</v>
      </c>
      <c r="H85" s="186"/>
      <c r="I85" s="182">
        <f t="shared" si="9"/>
        <v>316785.60000000003</v>
      </c>
      <c r="J85" s="186"/>
      <c r="K85" s="182">
        <f t="shared" si="7"/>
        <v>316785.60000000003</v>
      </c>
      <c r="L85" s="186"/>
      <c r="M85" s="114">
        <f t="shared" si="8"/>
        <v>316785.60000000003</v>
      </c>
      <c r="N85" s="186">
        <f>N86+N87+N89+N92</f>
        <v>26212.400000000001</v>
      </c>
      <c r="O85" s="186">
        <f>O86+O87+O89+O92</f>
        <v>33850</v>
      </c>
      <c r="P85" s="182">
        <f t="shared" si="6"/>
        <v>376848.00000000006</v>
      </c>
    </row>
    <row r="86" spans="1:16" ht="63.75">
      <c r="A86" s="22" t="s">
        <v>782</v>
      </c>
      <c r="B86" s="201" t="s">
        <v>783</v>
      </c>
      <c r="C86" s="186">
        <v>91621</v>
      </c>
      <c r="D86" s="114">
        <v>9338.6</v>
      </c>
      <c r="E86" s="114">
        <f t="shared" si="10"/>
        <v>100959.6</v>
      </c>
      <c r="F86" s="114"/>
      <c r="G86" s="182">
        <f t="shared" si="11"/>
        <v>100959.6</v>
      </c>
      <c r="H86" s="114"/>
      <c r="I86" s="182">
        <f t="shared" si="9"/>
        <v>100959.6</v>
      </c>
      <c r="J86" s="114"/>
      <c r="K86" s="182">
        <f t="shared" si="7"/>
        <v>100959.6</v>
      </c>
      <c r="L86" s="114"/>
      <c r="M86" s="114">
        <f t="shared" si="8"/>
        <v>100959.6</v>
      </c>
      <c r="N86" s="114">
        <v>8607</v>
      </c>
      <c r="O86" s="114">
        <v>12042</v>
      </c>
      <c r="P86" s="182">
        <f t="shared" si="6"/>
        <v>121608.6</v>
      </c>
    </row>
    <row r="87" spans="1:16" ht="89.25">
      <c r="A87" s="22" t="s">
        <v>784</v>
      </c>
      <c r="B87" s="25" t="s">
        <v>785</v>
      </c>
      <c r="C87" s="186">
        <v>161279</v>
      </c>
      <c r="D87" s="114">
        <v>16472.7</v>
      </c>
      <c r="E87" s="114">
        <f t="shared" si="10"/>
        <v>177751.7</v>
      </c>
      <c r="F87" s="114"/>
      <c r="G87" s="182">
        <f t="shared" si="11"/>
        <v>177751.7</v>
      </c>
      <c r="H87" s="114"/>
      <c r="I87" s="182">
        <f t="shared" si="9"/>
        <v>177751.7</v>
      </c>
      <c r="J87" s="114"/>
      <c r="K87" s="182">
        <f t="shared" si="7"/>
        <v>177751.7</v>
      </c>
      <c r="L87" s="114"/>
      <c r="M87" s="114">
        <f t="shared" si="8"/>
        <v>177751.7</v>
      </c>
      <c r="N87" s="114">
        <v>18344</v>
      </c>
      <c r="O87" s="114">
        <v>18981</v>
      </c>
      <c r="P87" s="182">
        <f t="shared" si="6"/>
        <v>215076.7</v>
      </c>
    </row>
    <row r="88" spans="1:16" ht="38.25">
      <c r="A88" s="22" t="s">
        <v>786</v>
      </c>
      <c r="B88" s="18" t="s">
        <v>787</v>
      </c>
      <c r="C88" s="186">
        <v>1876.2</v>
      </c>
      <c r="D88" s="114"/>
      <c r="E88" s="114">
        <f t="shared" si="10"/>
        <v>1876.2</v>
      </c>
      <c r="F88" s="114"/>
      <c r="G88" s="182">
        <f t="shared" si="11"/>
        <v>1876.2</v>
      </c>
      <c r="H88" s="114"/>
      <c r="I88" s="182">
        <f t="shared" si="9"/>
        <v>1876.2</v>
      </c>
      <c r="J88" s="182">
        <v>1011.02</v>
      </c>
      <c r="K88" s="182">
        <f t="shared" si="7"/>
        <v>2887.2200000000003</v>
      </c>
      <c r="L88" s="182"/>
      <c r="M88" s="114">
        <f t="shared" si="8"/>
        <v>2887.2200000000003</v>
      </c>
      <c r="N88" s="182"/>
      <c r="O88" s="182"/>
      <c r="P88" s="182">
        <f t="shared" si="6"/>
        <v>2887.2200000000003</v>
      </c>
    </row>
    <row r="89" spans="1:16" ht="51">
      <c r="A89" s="22" t="s">
        <v>788</v>
      </c>
      <c r="B89" s="201" t="s">
        <v>789</v>
      </c>
      <c r="C89" s="186">
        <v>27019</v>
      </c>
      <c r="D89" s="114">
        <v>3123</v>
      </c>
      <c r="E89" s="114">
        <f t="shared" si="10"/>
        <v>30142</v>
      </c>
      <c r="F89" s="114"/>
      <c r="G89" s="182">
        <f t="shared" si="11"/>
        <v>30142</v>
      </c>
      <c r="H89" s="114"/>
      <c r="I89" s="182">
        <f t="shared" si="9"/>
        <v>30142</v>
      </c>
      <c r="J89" s="114"/>
      <c r="K89" s="182">
        <f t="shared" si="7"/>
        <v>30142</v>
      </c>
      <c r="L89" s="114"/>
      <c r="M89" s="114">
        <f t="shared" si="8"/>
        <v>30142</v>
      </c>
      <c r="N89" s="114">
        <v>951</v>
      </c>
      <c r="O89" s="114">
        <v>2827</v>
      </c>
      <c r="P89" s="182">
        <f t="shared" si="6"/>
        <v>33920</v>
      </c>
    </row>
    <row r="90" spans="1:16" ht="51">
      <c r="A90" s="22" t="s">
        <v>790</v>
      </c>
      <c r="B90" s="201" t="s">
        <v>791</v>
      </c>
      <c r="C90" s="186">
        <v>3984</v>
      </c>
      <c r="D90" s="114"/>
      <c r="E90" s="114">
        <f t="shared" si="10"/>
        <v>3984</v>
      </c>
      <c r="F90" s="114"/>
      <c r="G90" s="182">
        <f t="shared" si="11"/>
        <v>3984</v>
      </c>
      <c r="H90" s="114"/>
      <c r="I90" s="182">
        <f t="shared" si="9"/>
        <v>3984</v>
      </c>
      <c r="J90" s="114"/>
      <c r="K90" s="182">
        <f t="shared" si="7"/>
        <v>3984</v>
      </c>
      <c r="L90" s="114"/>
      <c r="M90" s="114">
        <f t="shared" si="8"/>
        <v>3984</v>
      </c>
      <c r="N90" s="114"/>
      <c r="O90" s="114"/>
      <c r="P90" s="182">
        <f t="shared" si="6"/>
        <v>3984</v>
      </c>
    </row>
    <row r="91" spans="1:16" ht="51">
      <c r="A91" s="22" t="s">
        <v>792</v>
      </c>
      <c r="B91" s="201" t="s">
        <v>793</v>
      </c>
      <c r="C91" s="186">
        <v>382.5</v>
      </c>
      <c r="D91" s="114"/>
      <c r="E91" s="114">
        <f t="shared" si="10"/>
        <v>382.5</v>
      </c>
      <c r="F91" s="114"/>
      <c r="G91" s="182">
        <f t="shared" si="11"/>
        <v>382.5</v>
      </c>
      <c r="H91" s="114"/>
      <c r="I91" s="182">
        <f t="shared" si="9"/>
        <v>382.5</v>
      </c>
      <c r="J91" s="114"/>
      <c r="K91" s="182">
        <f t="shared" si="7"/>
        <v>382.5</v>
      </c>
      <c r="L91" s="114"/>
      <c r="M91" s="114">
        <f t="shared" si="8"/>
        <v>382.5</v>
      </c>
      <c r="N91" s="114"/>
      <c r="O91" s="114"/>
      <c r="P91" s="182">
        <f t="shared" si="6"/>
        <v>382.5</v>
      </c>
    </row>
    <row r="92" spans="1:16" ht="51">
      <c r="A92" s="22" t="s">
        <v>794</v>
      </c>
      <c r="B92" s="201" t="s">
        <v>795</v>
      </c>
      <c r="C92" s="186"/>
      <c r="D92" s="114">
        <v>1689.6</v>
      </c>
      <c r="E92" s="114">
        <f t="shared" si="10"/>
        <v>1689.6</v>
      </c>
      <c r="F92" s="114"/>
      <c r="G92" s="182">
        <f t="shared" si="11"/>
        <v>1689.6</v>
      </c>
      <c r="H92" s="114"/>
      <c r="I92" s="182">
        <f t="shared" si="9"/>
        <v>1689.6</v>
      </c>
      <c r="J92" s="114"/>
      <c r="K92" s="182">
        <f t="shared" si="7"/>
        <v>1689.6</v>
      </c>
      <c r="L92" s="114"/>
      <c r="M92" s="114">
        <f t="shared" si="8"/>
        <v>1689.6</v>
      </c>
      <c r="N92" s="114">
        <v>-1689.6</v>
      </c>
      <c r="O92" s="114"/>
      <c r="P92" s="182">
        <f t="shared" si="6"/>
        <v>0</v>
      </c>
    </row>
    <row r="93" spans="1:16" ht="63.75">
      <c r="A93" s="190" t="s">
        <v>796</v>
      </c>
      <c r="B93" s="18" t="s">
        <v>797</v>
      </c>
      <c r="C93" s="186">
        <v>3200</v>
      </c>
      <c r="D93" s="114"/>
      <c r="E93" s="114">
        <f t="shared" si="10"/>
        <v>3200</v>
      </c>
      <c r="F93" s="114"/>
      <c r="G93" s="182">
        <f t="shared" si="11"/>
        <v>3200</v>
      </c>
      <c r="H93" s="114"/>
      <c r="I93" s="182">
        <f t="shared" si="9"/>
        <v>3200</v>
      </c>
      <c r="J93" s="114"/>
      <c r="K93" s="182">
        <f t="shared" si="7"/>
        <v>3200</v>
      </c>
      <c r="L93" s="114"/>
      <c r="M93" s="114">
        <f t="shared" si="8"/>
        <v>3200</v>
      </c>
      <c r="N93" s="114">
        <v>-481.5</v>
      </c>
      <c r="O93" s="114"/>
      <c r="P93" s="182">
        <f t="shared" si="6"/>
        <v>2718.5</v>
      </c>
    </row>
    <row r="94" spans="1:16" ht="63.75">
      <c r="A94" s="190" t="s">
        <v>798</v>
      </c>
      <c r="B94" s="18" t="s">
        <v>799</v>
      </c>
      <c r="C94" s="73">
        <v>32.700000000000003</v>
      </c>
      <c r="D94" s="114"/>
      <c r="E94" s="114">
        <f t="shared" si="10"/>
        <v>32.700000000000003</v>
      </c>
      <c r="F94" s="114"/>
      <c r="G94" s="182">
        <f t="shared" si="11"/>
        <v>32.700000000000003</v>
      </c>
      <c r="H94" s="114"/>
      <c r="I94" s="182">
        <f t="shared" si="9"/>
        <v>32.700000000000003</v>
      </c>
      <c r="J94" s="114"/>
      <c r="K94" s="182">
        <f t="shared" si="7"/>
        <v>32.700000000000003</v>
      </c>
      <c r="L94" s="114"/>
      <c r="M94" s="114">
        <f t="shared" si="8"/>
        <v>32.700000000000003</v>
      </c>
      <c r="N94" s="114"/>
      <c r="O94" s="114"/>
      <c r="P94" s="182">
        <f t="shared" si="6"/>
        <v>32.700000000000003</v>
      </c>
    </row>
    <row r="95" spans="1:16" ht="27.75" customHeight="1">
      <c r="A95" s="66" t="s">
        <v>800</v>
      </c>
      <c r="B95" s="29" t="s">
        <v>801</v>
      </c>
      <c r="C95" s="183">
        <f>C96+C99+C100+C97</f>
        <v>91192.7</v>
      </c>
      <c r="D95" s="183">
        <f>D96+D99+D100+D97</f>
        <v>25157.9</v>
      </c>
      <c r="E95" s="182">
        <f t="shared" si="10"/>
        <v>116350.6</v>
      </c>
      <c r="F95" s="183"/>
      <c r="G95" s="182">
        <f t="shared" si="11"/>
        <v>116350.6</v>
      </c>
      <c r="H95" s="183">
        <f>H98+H100+H103</f>
        <v>-670.09999999999991</v>
      </c>
      <c r="I95" s="182">
        <f t="shared" si="9"/>
        <v>115680.5</v>
      </c>
      <c r="J95" s="183">
        <f>J100</f>
        <v>2700.6</v>
      </c>
      <c r="K95" s="182">
        <f t="shared" si="7"/>
        <v>118381.1</v>
      </c>
      <c r="L95" s="183">
        <f>L100</f>
        <v>300</v>
      </c>
      <c r="M95" s="114">
        <f t="shared" si="8"/>
        <v>118681.1</v>
      </c>
      <c r="N95" s="183">
        <f>N96+N97+N98+N99+N100+N101+N102+N103</f>
        <v>13457.1</v>
      </c>
      <c r="O95" s="183"/>
      <c r="P95" s="182">
        <f t="shared" si="6"/>
        <v>132138.20000000001</v>
      </c>
    </row>
    <row r="96" spans="1:16" ht="63.75">
      <c r="A96" s="202" t="s">
        <v>802</v>
      </c>
      <c r="B96" s="25" t="s">
        <v>803</v>
      </c>
      <c r="C96" s="186">
        <v>17186.400000000001</v>
      </c>
      <c r="D96" s="114"/>
      <c r="E96" s="114">
        <f t="shared" si="10"/>
        <v>17186.400000000001</v>
      </c>
      <c r="F96" s="114"/>
      <c r="G96" s="182">
        <f t="shared" si="11"/>
        <v>17186.400000000001</v>
      </c>
      <c r="H96" s="114"/>
      <c r="I96" s="182">
        <f t="shared" si="9"/>
        <v>17186.400000000001</v>
      </c>
      <c r="J96" s="114"/>
      <c r="K96" s="182">
        <f t="shared" si="7"/>
        <v>17186.400000000001</v>
      </c>
      <c r="L96" s="114"/>
      <c r="M96" s="114">
        <f t="shared" si="8"/>
        <v>17186.400000000001</v>
      </c>
      <c r="N96" s="114"/>
      <c r="O96" s="114"/>
      <c r="P96" s="182">
        <f t="shared" si="6"/>
        <v>17186.400000000001</v>
      </c>
    </row>
    <row r="97" spans="1:16" ht="63.75">
      <c r="A97" s="202" t="s">
        <v>804</v>
      </c>
      <c r="B97" s="25" t="s">
        <v>805</v>
      </c>
      <c r="C97" s="186">
        <v>50000</v>
      </c>
      <c r="D97" s="114">
        <v>25000</v>
      </c>
      <c r="E97" s="114">
        <f t="shared" si="10"/>
        <v>75000</v>
      </c>
      <c r="F97" s="114"/>
      <c r="G97" s="182">
        <f t="shared" si="11"/>
        <v>75000</v>
      </c>
      <c r="H97" s="114"/>
      <c r="I97" s="182">
        <f t="shared" si="9"/>
        <v>75000</v>
      </c>
      <c r="J97" s="114"/>
      <c r="K97" s="182">
        <f t="shared" si="7"/>
        <v>75000</v>
      </c>
      <c r="L97" s="114"/>
      <c r="M97" s="114">
        <f t="shared" si="8"/>
        <v>75000</v>
      </c>
      <c r="N97" s="114"/>
      <c r="O97" s="114"/>
      <c r="P97" s="182">
        <f t="shared" si="6"/>
        <v>75000</v>
      </c>
    </row>
    <row r="98" spans="1:16" ht="38.25">
      <c r="A98" s="89" t="s">
        <v>806</v>
      </c>
      <c r="B98" s="60" t="s">
        <v>807</v>
      </c>
      <c r="C98" s="186"/>
      <c r="D98" s="114"/>
      <c r="E98" s="114"/>
      <c r="F98" s="114"/>
      <c r="G98" s="182"/>
      <c r="H98" s="114">
        <v>339.9</v>
      </c>
      <c r="I98" s="182">
        <f t="shared" si="9"/>
        <v>339.9</v>
      </c>
      <c r="J98" s="114"/>
      <c r="K98" s="182">
        <f t="shared" si="7"/>
        <v>339.9</v>
      </c>
      <c r="L98" s="114"/>
      <c r="M98" s="114">
        <f t="shared" si="8"/>
        <v>339.9</v>
      </c>
      <c r="N98" s="114">
        <v>132.4</v>
      </c>
      <c r="O98" s="114"/>
      <c r="P98" s="182">
        <f t="shared" si="6"/>
        <v>472.29999999999995</v>
      </c>
    </row>
    <row r="99" spans="1:16" ht="76.5">
      <c r="A99" s="89" t="s">
        <v>808</v>
      </c>
      <c r="B99" s="60" t="s">
        <v>809</v>
      </c>
      <c r="C99" s="186">
        <v>17156.3</v>
      </c>
      <c r="D99" s="114">
        <v>157.9</v>
      </c>
      <c r="E99" s="114">
        <f t="shared" si="10"/>
        <v>17314.2</v>
      </c>
      <c r="F99" s="114"/>
      <c r="G99" s="182">
        <f t="shared" si="11"/>
        <v>17314.2</v>
      </c>
      <c r="H99" s="114"/>
      <c r="I99" s="182">
        <f t="shared" si="9"/>
        <v>17314.2</v>
      </c>
      <c r="J99" s="114"/>
      <c r="K99" s="182">
        <f t="shared" si="7"/>
        <v>17314.2</v>
      </c>
      <c r="L99" s="114"/>
      <c r="M99" s="114">
        <f t="shared" si="8"/>
        <v>17314.2</v>
      </c>
      <c r="N99" s="114"/>
      <c r="O99" s="114"/>
      <c r="P99" s="182">
        <f t="shared" si="6"/>
        <v>17314.2</v>
      </c>
    </row>
    <row r="100" spans="1:16" ht="89.25">
      <c r="A100" s="89" t="s">
        <v>810</v>
      </c>
      <c r="B100" s="60" t="s">
        <v>811</v>
      </c>
      <c r="C100" s="186">
        <v>6850</v>
      </c>
      <c r="D100" s="114"/>
      <c r="E100" s="114">
        <f t="shared" si="10"/>
        <v>6850</v>
      </c>
      <c r="F100" s="114"/>
      <c r="G100" s="182">
        <f t="shared" si="11"/>
        <v>6850</v>
      </c>
      <c r="H100" s="114">
        <v>-2000</v>
      </c>
      <c r="I100" s="182">
        <f t="shared" si="9"/>
        <v>4850</v>
      </c>
      <c r="J100" s="182">
        <v>2700.6</v>
      </c>
      <c r="K100" s="182">
        <f t="shared" si="7"/>
        <v>7550.6</v>
      </c>
      <c r="L100" s="182">
        <v>300</v>
      </c>
      <c r="M100" s="114">
        <f t="shared" si="8"/>
        <v>7850.6</v>
      </c>
      <c r="N100" s="182">
        <v>4930</v>
      </c>
      <c r="O100" s="182"/>
      <c r="P100" s="182">
        <f t="shared" si="6"/>
        <v>12780.6</v>
      </c>
    </row>
    <row r="101" spans="1:16" ht="64.5" customHeight="1">
      <c r="A101" s="89" t="s">
        <v>812</v>
      </c>
      <c r="B101" s="60" t="s">
        <v>813</v>
      </c>
      <c r="C101" s="186"/>
      <c r="D101" s="114"/>
      <c r="E101" s="114"/>
      <c r="F101" s="114"/>
      <c r="G101" s="182"/>
      <c r="H101" s="114">
        <v>990</v>
      </c>
      <c r="I101" s="182">
        <f t="shared" ref="I101" si="12">G101+H101</f>
        <v>990</v>
      </c>
      <c r="J101" s="114"/>
      <c r="K101" s="182">
        <f t="shared" ref="K101" si="13">I101+J101</f>
        <v>990</v>
      </c>
      <c r="L101" s="114"/>
      <c r="M101" s="114">
        <f t="shared" ref="M101" si="14">K101+L101</f>
        <v>990</v>
      </c>
      <c r="N101" s="114"/>
      <c r="O101" s="114"/>
      <c r="P101" s="182">
        <f t="shared" si="6"/>
        <v>990</v>
      </c>
    </row>
    <row r="102" spans="1:16" ht="55.5" customHeight="1">
      <c r="A102" s="89" t="s">
        <v>816</v>
      </c>
      <c r="B102" s="60" t="s">
        <v>820</v>
      </c>
      <c r="C102" s="186"/>
      <c r="D102" s="114"/>
      <c r="E102" s="114"/>
      <c r="F102" s="114"/>
      <c r="G102" s="182"/>
      <c r="H102" s="114"/>
      <c r="I102" s="182"/>
      <c r="J102" s="114"/>
      <c r="K102" s="182"/>
      <c r="L102" s="114"/>
      <c r="M102" s="114"/>
      <c r="N102" s="114">
        <v>82</v>
      </c>
      <c r="O102" s="114"/>
      <c r="P102" s="182">
        <f t="shared" si="6"/>
        <v>82</v>
      </c>
    </row>
    <row r="103" spans="1:16" ht="38.25">
      <c r="A103" s="89" t="s">
        <v>817</v>
      </c>
      <c r="B103" s="60" t="s">
        <v>818</v>
      </c>
      <c r="C103" s="186"/>
      <c r="D103" s="114"/>
      <c r="E103" s="114"/>
      <c r="F103" s="114"/>
      <c r="G103" s="182"/>
      <c r="H103" s="114">
        <v>990</v>
      </c>
      <c r="I103" s="182">
        <f t="shared" si="9"/>
        <v>990</v>
      </c>
      <c r="J103" s="114"/>
      <c r="K103" s="182">
        <f t="shared" si="7"/>
        <v>990</v>
      </c>
      <c r="L103" s="114"/>
      <c r="M103" s="114"/>
      <c r="N103" s="114">
        <v>8312.7000000000007</v>
      </c>
      <c r="O103" s="114"/>
      <c r="P103" s="182">
        <f t="shared" si="6"/>
        <v>8312.7000000000007</v>
      </c>
    </row>
    <row r="104" spans="1:16" ht="31.5" customHeight="1">
      <c r="A104" s="228" t="s">
        <v>814</v>
      </c>
      <c r="B104" s="228"/>
      <c r="C104" s="183">
        <f>C12+C65</f>
        <v>954053.3</v>
      </c>
      <c r="D104" s="183">
        <f>D12+D65</f>
        <v>60019.5</v>
      </c>
      <c r="E104" s="182">
        <f t="shared" si="10"/>
        <v>1014072.8</v>
      </c>
      <c r="F104" s="183">
        <f>F12+F65</f>
        <v>10118.4</v>
      </c>
      <c r="G104" s="182">
        <f t="shared" si="11"/>
        <v>1024191.2000000001</v>
      </c>
      <c r="H104" s="183">
        <f>H12+H65</f>
        <v>15968.199999999999</v>
      </c>
      <c r="I104" s="182">
        <f t="shared" si="9"/>
        <v>1040159.4</v>
      </c>
      <c r="J104" s="183">
        <f>J12+J65</f>
        <v>20192.02</v>
      </c>
      <c r="K104" s="182">
        <f t="shared" si="7"/>
        <v>1060351.42</v>
      </c>
      <c r="L104" s="183">
        <f>L12+L65</f>
        <v>300</v>
      </c>
      <c r="M104" s="182">
        <f t="shared" si="8"/>
        <v>1060651.42</v>
      </c>
      <c r="N104" s="183">
        <f>N12+N65</f>
        <v>77258</v>
      </c>
      <c r="O104" s="183">
        <f>O12+O65</f>
        <v>95657</v>
      </c>
      <c r="P104" s="182">
        <f t="shared" si="6"/>
        <v>1233566.42</v>
      </c>
    </row>
    <row r="105" spans="1:16">
      <c r="G105" s="204"/>
    </row>
    <row r="106" spans="1:16">
      <c r="G106" s="204"/>
    </row>
    <row r="107" spans="1:16">
      <c r="G107" s="204"/>
    </row>
    <row r="108" spans="1:16">
      <c r="G108" s="204"/>
    </row>
  </sheetData>
  <mergeCells count="10">
    <mergeCell ref="A9:P9"/>
    <mergeCell ref="C10:P10"/>
    <mergeCell ref="A12:B12"/>
    <mergeCell ref="A104:B104"/>
    <mergeCell ref="C2:P2"/>
    <mergeCell ref="C3:P3"/>
    <mergeCell ref="A5:P5"/>
    <mergeCell ref="G6:P6"/>
    <mergeCell ref="B7:C7"/>
    <mergeCell ref="A8:P8"/>
  </mergeCells>
  <pageMargins left="0.70866141732283472" right="0" top="0" bottom="0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V447"/>
  <sheetViews>
    <sheetView tabSelected="1" topLeftCell="A415" workbookViewId="0">
      <selection activeCell="A381" sqref="A381:V429"/>
    </sheetView>
  </sheetViews>
  <sheetFormatPr defaultRowHeight="12.75"/>
  <cols>
    <col min="1" max="1" width="44.28515625" style="144" customWidth="1"/>
    <col min="2" max="2" width="10" style="26" customWidth="1"/>
    <col min="3" max="3" width="9.7109375" style="70" customWidth="1"/>
    <col min="4" max="4" width="13.5703125" style="26" customWidth="1"/>
    <col min="5" max="5" width="8.85546875" style="26" customWidth="1"/>
    <col min="6" max="6" width="11.5703125" style="67" hidden="1" customWidth="1"/>
    <col min="7" max="7" width="10.140625" style="67" hidden="1" customWidth="1"/>
    <col min="8" max="8" width="11" style="117" hidden="1" customWidth="1"/>
    <col min="9" max="9" width="13.85546875" style="136" hidden="1" customWidth="1"/>
    <col min="10" max="12" width="10.5703125" style="117" hidden="1" customWidth="1"/>
    <col min="13" max="13" width="11.85546875" style="117" hidden="1" customWidth="1"/>
    <col min="14" max="18" width="10.5703125" style="117" hidden="1" customWidth="1"/>
    <col min="19" max="19" width="12" style="117" customWidth="1"/>
    <col min="20" max="21" width="10.5703125" style="117" customWidth="1"/>
    <col min="22" max="22" width="13.5703125" style="136" customWidth="1"/>
    <col min="24" max="29" width="0" hidden="1" customWidth="1"/>
  </cols>
  <sheetData>
    <row r="2" spans="1:22">
      <c r="E2" s="241" t="s">
        <v>586</v>
      </c>
      <c r="F2" s="242"/>
      <c r="G2" s="242"/>
      <c r="H2" s="242"/>
      <c r="I2" s="242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ht="69.75" customHeight="1">
      <c r="E3" s="231" t="s">
        <v>848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5.75" customHeight="1">
      <c r="B4" s="170"/>
      <c r="C4" s="68"/>
      <c r="D4" s="170"/>
      <c r="E4" s="170"/>
      <c r="F4" s="242" t="s">
        <v>102</v>
      </c>
      <c r="G4" s="242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</row>
    <row r="5" spans="1:22" ht="64.5" customHeight="1">
      <c r="A5" s="145"/>
      <c r="B5" s="137"/>
      <c r="C5" s="138"/>
      <c r="D5" s="138"/>
      <c r="E5" s="239" t="s">
        <v>551</v>
      </c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ht="14.25" customHeight="1">
      <c r="A6" s="145"/>
      <c r="B6" s="171"/>
      <c r="C6" s="171"/>
      <c r="D6" s="235"/>
      <c r="E6" s="235"/>
      <c r="F6" s="235"/>
      <c r="G6" s="171"/>
    </row>
    <row r="7" spans="1:22" ht="18.75" customHeight="1">
      <c r="A7" s="145"/>
      <c r="B7" s="171"/>
      <c r="C7" s="171"/>
      <c r="D7" s="171"/>
      <c r="E7" s="171"/>
      <c r="F7" s="235" t="s">
        <v>107</v>
      </c>
      <c r="G7" s="235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</row>
    <row r="8" spans="1:22" ht="9.75" hidden="1" customHeight="1">
      <c r="A8" s="156"/>
      <c r="B8" s="171"/>
      <c r="C8" s="171"/>
      <c r="D8" s="171"/>
      <c r="E8" s="171"/>
      <c r="F8" s="171"/>
      <c r="G8" s="171"/>
    </row>
    <row r="9" spans="1:22" ht="33" customHeight="1">
      <c r="A9" s="244" t="s">
        <v>564</v>
      </c>
      <c r="B9" s="244"/>
      <c r="C9" s="244"/>
      <c r="D9" s="244"/>
      <c r="E9" s="244"/>
      <c r="F9" s="244"/>
      <c r="G9" s="244"/>
      <c r="H9" s="245"/>
      <c r="I9" s="245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</row>
    <row r="10" spans="1:22" ht="21" customHeight="1">
      <c r="A10" s="157"/>
      <c r="B10" s="139"/>
      <c r="C10" s="139"/>
      <c r="D10" s="139"/>
      <c r="E10" s="139"/>
      <c r="F10" s="139"/>
      <c r="G10" s="139"/>
      <c r="H10" s="169"/>
      <c r="I10" s="237" t="s">
        <v>589</v>
      </c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</row>
    <row r="11" spans="1:22" s="5" customFormat="1" ht="45.75" customHeight="1">
      <c r="A11" s="98" t="s">
        <v>88</v>
      </c>
      <c r="B11" s="71" t="s">
        <v>66</v>
      </c>
      <c r="C11" s="50" t="s">
        <v>67</v>
      </c>
      <c r="D11" s="28" t="s">
        <v>110</v>
      </c>
      <c r="E11" s="28" t="s">
        <v>68</v>
      </c>
      <c r="F11" s="116" t="s">
        <v>464</v>
      </c>
      <c r="G11" s="66" t="s">
        <v>585</v>
      </c>
      <c r="H11" s="81" t="s">
        <v>585</v>
      </c>
      <c r="I11" s="116" t="s">
        <v>464</v>
      </c>
      <c r="J11" s="75" t="s">
        <v>585</v>
      </c>
      <c r="K11" s="116" t="s">
        <v>464</v>
      </c>
      <c r="L11" s="75" t="s">
        <v>585</v>
      </c>
      <c r="M11" s="75" t="s">
        <v>464</v>
      </c>
      <c r="N11" s="75" t="s">
        <v>585</v>
      </c>
      <c r="O11" s="75" t="s">
        <v>464</v>
      </c>
      <c r="P11" s="75" t="s">
        <v>585</v>
      </c>
      <c r="Q11" s="75" t="s">
        <v>464</v>
      </c>
      <c r="R11" s="75" t="s">
        <v>585</v>
      </c>
      <c r="S11" s="75" t="s">
        <v>464</v>
      </c>
      <c r="T11" s="75" t="s">
        <v>585</v>
      </c>
      <c r="U11" s="75" t="s">
        <v>585</v>
      </c>
      <c r="V11" s="116" t="s">
        <v>464</v>
      </c>
    </row>
    <row r="12" spans="1:22" ht="22.5" customHeight="1">
      <c r="A12" s="42" t="s">
        <v>69</v>
      </c>
      <c r="B12" s="17"/>
      <c r="C12" s="50"/>
      <c r="D12" s="170"/>
      <c r="E12" s="28"/>
      <c r="F12" s="72">
        <f>SUM(F13,F127,F175,F196,F231,F298,F361,F381,F205)+F429</f>
        <v>954053.29999999993</v>
      </c>
      <c r="G12" s="72">
        <f>SUM(G13,G127,G175,G196,G231,G298,G361,G381,G205)+G429</f>
        <v>60019.5</v>
      </c>
      <c r="H12" s="72">
        <f>SUM(H13,H127,H175,H196,H231,H298,H361,H381,H205)+H429</f>
        <v>42496</v>
      </c>
      <c r="I12" s="80">
        <f>F12+H12+G12</f>
        <v>1056568.7999999998</v>
      </c>
      <c r="J12" s="72">
        <f>SUM(J13,J127,J175,J196,J231,J298,J361,J381,J205)</f>
        <v>28478.400000000001</v>
      </c>
      <c r="K12" s="72">
        <f t="shared" ref="K12:K20" si="0">I12+J12</f>
        <v>1085047.1999999997</v>
      </c>
      <c r="L12" s="72">
        <f>SUM(L13,L127,L175,L196,L231,L298,L361,L381,L205)</f>
        <v>44918.200000000004</v>
      </c>
      <c r="M12" s="72">
        <f>K12+L12</f>
        <v>1129965.3999999997</v>
      </c>
      <c r="N12" s="72">
        <f>N13+N127+N231+N298+N381+N175+N205</f>
        <v>20192</v>
      </c>
      <c r="O12" s="72">
        <f>M12+N12</f>
        <v>1150157.3999999997</v>
      </c>
      <c r="P12" s="72">
        <f>P13+P205+P231+P298</f>
        <v>6500</v>
      </c>
      <c r="Q12" s="72">
        <f>O12+P12</f>
        <v>1156657.3999999997</v>
      </c>
      <c r="R12" s="72">
        <f>R13+R127+R175+R298</f>
        <v>900</v>
      </c>
      <c r="S12" s="72">
        <f>Q12+R12</f>
        <v>1157557.3999999997</v>
      </c>
      <c r="T12" s="72">
        <f>T13+T127+T175+T196+T205+T231+T298+T361+T381</f>
        <v>76542</v>
      </c>
      <c r="U12" s="72">
        <f>U13+U127+U175+U196+U205+U231+U298+U361+U381</f>
        <v>96373</v>
      </c>
      <c r="V12" s="80">
        <f>S12+T12+U12</f>
        <v>1330472.3999999997</v>
      </c>
    </row>
    <row r="13" spans="1:22" ht="37.5" customHeight="1">
      <c r="A13" s="42" t="s">
        <v>60</v>
      </c>
      <c r="B13" s="28">
        <v>439</v>
      </c>
      <c r="C13" s="50"/>
      <c r="D13" s="28"/>
      <c r="E13" s="28"/>
      <c r="F13" s="72">
        <f>SUM(F14,F76,F108,F93)</f>
        <v>63866.2</v>
      </c>
      <c r="G13" s="72">
        <f>SUM(G14,G76,G108,G93)</f>
        <v>0</v>
      </c>
      <c r="H13" s="72">
        <f>SUM(H14,H76,H108,H93)</f>
        <v>2200</v>
      </c>
      <c r="I13" s="80">
        <f t="shared" ref="I13:I83" si="1">F13+H13</f>
        <v>66066.2</v>
      </c>
      <c r="J13" s="80">
        <v>783</v>
      </c>
      <c r="K13" s="72">
        <f t="shared" si="0"/>
        <v>66849.2</v>
      </c>
      <c r="L13" s="80">
        <f>L93+L59</f>
        <v>2339.9</v>
      </c>
      <c r="M13" s="72">
        <f t="shared" ref="M13:M83" si="2">K13+L13</f>
        <v>69189.099999999991</v>
      </c>
      <c r="N13" s="80">
        <f>N14</f>
        <v>-730.39999999999986</v>
      </c>
      <c r="O13" s="72">
        <f t="shared" ref="O13:O80" si="3">M13+N13</f>
        <v>68458.7</v>
      </c>
      <c r="P13" s="80">
        <f>P108</f>
        <v>1000</v>
      </c>
      <c r="Q13" s="72">
        <f t="shared" ref="Q13:Q80" si="4">O13+P13</f>
        <v>69458.7</v>
      </c>
      <c r="R13" s="80">
        <f>R14+R76+R93+R108</f>
        <v>1500</v>
      </c>
      <c r="S13" s="72">
        <f t="shared" ref="S13:S80" si="5">Q13+R13</f>
        <v>70958.7</v>
      </c>
      <c r="T13" s="80">
        <f>T93+T14</f>
        <v>1200.3000000000002</v>
      </c>
      <c r="U13" s="80">
        <f>U93+U14</f>
        <v>2549</v>
      </c>
      <c r="V13" s="80">
        <f t="shared" ref="V13:V76" si="6">S13+T13+U13</f>
        <v>74708</v>
      </c>
    </row>
    <row r="14" spans="1:22" ht="25.5" customHeight="1">
      <c r="A14" s="42" t="s">
        <v>70</v>
      </c>
      <c r="B14" s="28">
        <v>439</v>
      </c>
      <c r="C14" s="50" t="s">
        <v>71</v>
      </c>
      <c r="D14" s="51"/>
      <c r="E14" s="51"/>
      <c r="F14" s="72">
        <f>SUM(F15,F24,F33,F51,F65,F70,F59)+F49</f>
        <v>49541.2</v>
      </c>
      <c r="G14" s="72"/>
      <c r="H14" s="72">
        <f>SUM(H15,H24,H33,H51,H65,H70,H59)+H49</f>
        <v>2200</v>
      </c>
      <c r="I14" s="80">
        <f t="shared" si="1"/>
        <v>51741.2</v>
      </c>
      <c r="J14" s="81"/>
      <c r="K14" s="72">
        <f t="shared" si="0"/>
        <v>51741.2</v>
      </c>
      <c r="L14" s="81"/>
      <c r="M14" s="72">
        <f t="shared" si="2"/>
        <v>51741.2</v>
      </c>
      <c r="N14" s="80">
        <f>N15+N33+N65</f>
        <v>-730.39999999999986</v>
      </c>
      <c r="O14" s="72">
        <f t="shared" si="3"/>
        <v>51010.799999999996</v>
      </c>
      <c r="P14" s="80"/>
      <c r="Q14" s="72">
        <f t="shared" si="4"/>
        <v>51010.799999999996</v>
      </c>
      <c r="R14" s="80">
        <f>R33</f>
        <v>-100</v>
      </c>
      <c r="S14" s="72">
        <f t="shared" si="5"/>
        <v>50910.799999999996</v>
      </c>
      <c r="T14" s="80">
        <f>T15+T25+T33+T51</f>
        <v>1067.9000000000001</v>
      </c>
      <c r="U14" s="80">
        <f>U33</f>
        <v>2549</v>
      </c>
      <c r="V14" s="80">
        <f t="shared" si="6"/>
        <v>54527.7</v>
      </c>
    </row>
    <row r="15" spans="1:22" ht="48.75" customHeight="1">
      <c r="A15" s="42" t="s">
        <v>72</v>
      </c>
      <c r="B15" s="28">
        <v>439</v>
      </c>
      <c r="C15" s="50" t="s">
        <v>73</v>
      </c>
      <c r="D15" s="51"/>
      <c r="E15" s="51"/>
      <c r="F15" s="72">
        <f>SUM(F17)</f>
        <v>1700</v>
      </c>
      <c r="G15" s="72"/>
      <c r="H15" s="81"/>
      <c r="I15" s="81">
        <f t="shared" si="1"/>
        <v>1700</v>
      </c>
      <c r="J15" s="81"/>
      <c r="K15" s="72">
        <f t="shared" si="0"/>
        <v>1700</v>
      </c>
      <c r="L15" s="81"/>
      <c r="M15" s="72">
        <f t="shared" si="2"/>
        <v>1700</v>
      </c>
      <c r="N15" s="80">
        <f>N16</f>
        <v>130.19999999999999</v>
      </c>
      <c r="O15" s="72">
        <f t="shared" si="3"/>
        <v>1830.2</v>
      </c>
      <c r="P15" s="80"/>
      <c r="Q15" s="72">
        <f t="shared" si="4"/>
        <v>1830.2</v>
      </c>
      <c r="R15" s="80"/>
      <c r="S15" s="72">
        <f t="shared" si="5"/>
        <v>1830.2</v>
      </c>
      <c r="T15" s="80">
        <f>T16</f>
        <v>65.099999999999994</v>
      </c>
      <c r="U15" s="80"/>
      <c r="V15" s="80">
        <f t="shared" si="6"/>
        <v>1895.3</v>
      </c>
    </row>
    <row r="16" spans="1:22" ht="37.5" customHeight="1">
      <c r="A16" s="42" t="s">
        <v>184</v>
      </c>
      <c r="B16" s="28">
        <v>439</v>
      </c>
      <c r="C16" s="50" t="s">
        <v>73</v>
      </c>
      <c r="D16" s="51" t="s">
        <v>133</v>
      </c>
      <c r="E16" s="51"/>
      <c r="F16" s="72">
        <f>SUM(F17)</f>
        <v>1700</v>
      </c>
      <c r="G16" s="72"/>
      <c r="H16" s="81"/>
      <c r="I16" s="81">
        <f t="shared" si="1"/>
        <v>1700</v>
      </c>
      <c r="J16" s="81"/>
      <c r="K16" s="72">
        <f t="shared" si="0"/>
        <v>1700</v>
      </c>
      <c r="L16" s="81"/>
      <c r="M16" s="72">
        <f t="shared" si="2"/>
        <v>1700</v>
      </c>
      <c r="N16" s="80">
        <f>N17</f>
        <v>130.19999999999999</v>
      </c>
      <c r="O16" s="72">
        <f t="shared" si="3"/>
        <v>1830.2</v>
      </c>
      <c r="P16" s="80"/>
      <c r="Q16" s="72">
        <f t="shared" si="4"/>
        <v>1830.2</v>
      </c>
      <c r="R16" s="80"/>
      <c r="S16" s="72">
        <f t="shared" si="5"/>
        <v>1830.2</v>
      </c>
      <c r="T16" s="80">
        <f>T17</f>
        <v>65.099999999999994</v>
      </c>
      <c r="U16" s="80"/>
      <c r="V16" s="80">
        <f t="shared" si="6"/>
        <v>1895.3</v>
      </c>
    </row>
    <row r="17" spans="1:22" ht="30" customHeight="1">
      <c r="A17" s="43" t="s">
        <v>74</v>
      </c>
      <c r="B17" s="91">
        <v>439</v>
      </c>
      <c r="C17" s="52" t="s">
        <v>73</v>
      </c>
      <c r="D17" s="53" t="s">
        <v>134</v>
      </c>
      <c r="E17" s="53"/>
      <c r="F17" s="54">
        <f>SUM(F18,F22)</f>
        <v>1700</v>
      </c>
      <c r="G17" s="54"/>
      <c r="H17" s="81"/>
      <c r="I17" s="81">
        <f t="shared" si="1"/>
        <v>1700</v>
      </c>
      <c r="J17" s="81"/>
      <c r="K17" s="72">
        <f t="shared" si="0"/>
        <v>1700</v>
      </c>
      <c r="L17" s="81"/>
      <c r="M17" s="72">
        <f t="shared" si="2"/>
        <v>1700</v>
      </c>
      <c r="N17" s="80">
        <f>N21</f>
        <v>130.19999999999999</v>
      </c>
      <c r="O17" s="72">
        <f t="shared" si="3"/>
        <v>1830.2</v>
      </c>
      <c r="P17" s="80"/>
      <c r="Q17" s="72">
        <f t="shared" si="4"/>
        <v>1830.2</v>
      </c>
      <c r="R17" s="80"/>
      <c r="S17" s="72">
        <f t="shared" si="5"/>
        <v>1830.2</v>
      </c>
      <c r="T17" s="80">
        <f>T19</f>
        <v>65.099999999999994</v>
      </c>
      <c r="U17" s="80"/>
      <c r="V17" s="80">
        <f t="shared" si="6"/>
        <v>1895.3</v>
      </c>
    </row>
    <row r="18" spans="1:22" ht="31.5" customHeight="1">
      <c r="A18" s="43" t="s">
        <v>114</v>
      </c>
      <c r="B18" s="91">
        <v>439</v>
      </c>
      <c r="C18" s="52" t="s">
        <v>73</v>
      </c>
      <c r="D18" s="53" t="s">
        <v>135</v>
      </c>
      <c r="E18" s="53"/>
      <c r="F18" s="54">
        <f>SUM(F20)</f>
        <v>1700</v>
      </c>
      <c r="G18" s="54"/>
      <c r="H18" s="81"/>
      <c r="I18" s="81">
        <f t="shared" si="1"/>
        <v>1700</v>
      </c>
      <c r="J18" s="81"/>
      <c r="K18" s="72">
        <f t="shared" si="0"/>
        <v>1700</v>
      </c>
      <c r="L18" s="81"/>
      <c r="M18" s="72">
        <f t="shared" si="2"/>
        <v>1700</v>
      </c>
      <c r="N18" s="81"/>
      <c r="O18" s="72">
        <f t="shared" si="3"/>
        <v>1700</v>
      </c>
      <c r="P18" s="81"/>
      <c r="Q18" s="72">
        <f t="shared" si="4"/>
        <v>1700</v>
      </c>
      <c r="R18" s="81"/>
      <c r="S18" s="72">
        <f t="shared" si="5"/>
        <v>1700</v>
      </c>
      <c r="T18" s="81"/>
      <c r="U18" s="81"/>
      <c r="V18" s="80">
        <f t="shared" si="6"/>
        <v>1700</v>
      </c>
    </row>
    <row r="19" spans="1:22" ht="31.5" customHeight="1">
      <c r="A19" s="43" t="s">
        <v>605</v>
      </c>
      <c r="B19" s="91">
        <v>439</v>
      </c>
      <c r="C19" s="52" t="s">
        <v>73</v>
      </c>
      <c r="D19" s="53" t="s">
        <v>826</v>
      </c>
      <c r="E19" s="53" t="s">
        <v>115</v>
      </c>
      <c r="F19" s="54"/>
      <c r="G19" s="54"/>
      <c r="H19" s="81"/>
      <c r="I19" s="81"/>
      <c r="J19" s="81"/>
      <c r="K19" s="72"/>
      <c r="L19" s="81"/>
      <c r="M19" s="72"/>
      <c r="N19" s="81"/>
      <c r="O19" s="72"/>
      <c r="P19" s="81"/>
      <c r="Q19" s="72"/>
      <c r="R19" s="81"/>
      <c r="S19" s="72"/>
      <c r="T19" s="81">
        <v>65.099999999999994</v>
      </c>
      <c r="U19" s="81"/>
      <c r="V19" s="80">
        <f t="shared" si="6"/>
        <v>65.099999999999994</v>
      </c>
    </row>
    <row r="20" spans="1:22" ht="33.75" customHeight="1">
      <c r="A20" s="43" t="s">
        <v>116</v>
      </c>
      <c r="B20" s="91">
        <v>439</v>
      </c>
      <c r="C20" s="52" t="s">
        <v>73</v>
      </c>
      <c r="D20" s="53" t="s">
        <v>135</v>
      </c>
      <c r="E20" s="53" t="s">
        <v>115</v>
      </c>
      <c r="F20" s="54">
        <v>1700</v>
      </c>
      <c r="G20" s="54"/>
      <c r="H20" s="81"/>
      <c r="I20" s="81">
        <f t="shared" si="1"/>
        <v>1700</v>
      </c>
      <c r="J20" s="81"/>
      <c r="K20" s="72">
        <f t="shared" si="0"/>
        <v>1700</v>
      </c>
      <c r="L20" s="81"/>
      <c r="M20" s="72">
        <f t="shared" si="2"/>
        <v>1700</v>
      </c>
      <c r="N20" s="81"/>
      <c r="O20" s="72">
        <f t="shared" si="3"/>
        <v>1700</v>
      </c>
      <c r="P20" s="81"/>
      <c r="Q20" s="72">
        <f t="shared" si="4"/>
        <v>1700</v>
      </c>
      <c r="R20" s="81"/>
      <c r="S20" s="72">
        <f t="shared" si="5"/>
        <v>1700</v>
      </c>
      <c r="T20" s="81"/>
      <c r="U20" s="81"/>
      <c r="V20" s="80">
        <f t="shared" si="6"/>
        <v>1700</v>
      </c>
    </row>
    <row r="21" spans="1:22" ht="33.75" customHeight="1">
      <c r="A21" s="43" t="s">
        <v>624</v>
      </c>
      <c r="B21" s="91">
        <v>439</v>
      </c>
      <c r="C21" s="52" t="s">
        <v>73</v>
      </c>
      <c r="D21" s="53" t="s">
        <v>623</v>
      </c>
      <c r="E21" s="53" t="s">
        <v>115</v>
      </c>
      <c r="F21" s="54"/>
      <c r="G21" s="54"/>
      <c r="H21" s="81"/>
      <c r="I21" s="81"/>
      <c r="J21" s="81"/>
      <c r="K21" s="72"/>
      <c r="L21" s="81"/>
      <c r="M21" s="72"/>
      <c r="N21" s="81">
        <v>130.19999999999999</v>
      </c>
      <c r="O21" s="72">
        <f t="shared" si="3"/>
        <v>130.19999999999999</v>
      </c>
      <c r="P21" s="81"/>
      <c r="Q21" s="72">
        <f t="shared" si="4"/>
        <v>130.19999999999999</v>
      </c>
      <c r="R21" s="81"/>
      <c r="S21" s="72">
        <f t="shared" si="5"/>
        <v>130.19999999999999</v>
      </c>
      <c r="T21" s="81"/>
      <c r="U21" s="81"/>
      <c r="V21" s="80">
        <f t="shared" si="6"/>
        <v>130.19999999999999</v>
      </c>
    </row>
    <row r="22" spans="1:22" ht="35.25" hidden="1" customHeight="1">
      <c r="A22" s="43" t="s">
        <v>101</v>
      </c>
      <c r="B22" s="91">
        <v>439</v>
      </c>
      <c r="C22" s="52" t="s">
        <v>73</v>
      </c>
      <c r="D22" s="53" t="s">
        <v>136</v>
      </c>
      <c r="E22" s="53"/>
      <c r="F22" s="54">
        <f>F23</f>
        <v>0</v>
      </c>
      <c r="G22" s="54"/>
      <c r="H22" s="81"/>
      <c r="I22" s="81">
        <f t="shared" si="1"/>
        <v>0</v>
      </c>
      <c r="J22" s="81"/>
      <c r="K22" s="72">
        <f t="shared" ref="K22:K38" si="7">I22+J22</f>
        <v>0</v>
      </c>
      <c r="L22" s="81"/>
      <c r="M22" s="72">
        <f t="shared" si="2"/>
        <v>0</v>
      </c>
      <c r="N22" s="81"/>
      <c r="O22" s="72">
        <f t="shared" si="3"/>
        <v>0</v>
      </c>
      <c r="P22" s="81"/>
      <c r="Q22" s="72">
        <f t="shared" si="4"/>
        <v>0</v>
      </c>
      <c r="R22" s="81"/>
      <c r="S22" s="72">
        <f t="shared" si="5"/>
        <v>0</v>
      </c>
      <c r="T22" s="81"/>
      <c r="U22" s="81"/>
      <c r="V22" s="80">
        <f t="shared" si="6"/>
        <v>0</v>
      </c>
    </row>
    <row r="23" spans="1:22" ht="33.75" hidden="1" customHeight="1">
      <c r="A23" s="43" t="s">
        <v>112</v>
      </c>
      <c r="B23" s="91">
        <v>439</v>
      </c>
      <c r="C23" s="52" t="s">
        <v>73</v>
      </c>
      <c r="D23" s="53" t="s">
        <v>136</v>
      </c>
      <c r="E23" s="53" t="s">
        <v>111</v>
      </c>
      <c r="F23" s="54">
        <v>0</v>
      </c>
      <c r="G23" s="54"/>
      <c r="H23" s="81"/>
      <c r="I23" s="81">
        <f t="shared" si="1"/>
        <v>0</v>
      </c>
      <c r="J23" s="81"/>
      <c r="K23" s="72">
        <f t="shared" si="7"/>
        <v>0</v>
      </c>
      <c r="L23" s="81"/>
      <c r="M23" s="72">
        <f t="shared" si="2"/>
        <v>0</v>
      </c>
      <c r="N23" s="81"/>
      <c r="O23" s="72">
        <f t="shared" si="3"/>
        <v>0</v>
      </c>
      <c r="P23" s="81"/>
      <c r="Q23" s="72">
        <f t="shared" si="4"/>
        <v>0</v>
      </c>
      <c r="R23" s="81"/>
      <c r="S23" s="72">
        <f t="shared" si="5"/>
        <v>0</v>
      </c>
      <c r="T23" s="81"/>
      <c r="U23" s="81"/>
      <c r="V23" s="80">
        <f t="shared" si="6"/>
        <v>0</v>
      </c>
    </row>
    <row r="24" spans="1:22" ht="44.25" customHeight="1">
      <c r="A24" s="42" t="s">
        <v>108</v>
      </c>
      <c r="B24" s="28">
        <v>439</v>
      </c>
      <c r="C24" s="50" t="s">
        <v>207</v>
      </c>
      <c r="D24" s="51"/>
      <c r="E24" s="51"/>
      <c r="F24" s="72">
        <f>F25</f>
        <v>1486</v>
      </c>
      <c r="G24" s="72"/>
      <c r="H24" s="81"/>
      <c r="I24" s="81">
        <f t="shared" si="1"/>
        <v>1486</v>
      </c>
      <c r="J24" s="81"/>
      <c r="K24" s="72">
        <f t="shared" si="7"/>
        <v>1486</v>
      </c>
      <c r="L24" s="81"/>
      <c r="M24" s="72">
        <f t="shared" si="2"/>
        <v>1486</v>
      </c>
      <c r="N24" s="81"/>
      <c r="O24" s="72">
        <f t="shared" si="3"/>
        <v>1486</v>
      </c>
      <c r="P24" s="81"/>
      <c r="Q24" s="72">
        <f t="shared" si="4"/>
        <v>1486</v>
      </c>
      <c r="R24" s="81"/>
      <c r="S24" s="72">
        <f t="shared" si="5"/>
        <v>1486</v>
      </c>
      <c r="T24" s="81"/>
      <c r="U24" s="81"/>
      <c r="V24" s="80">
        <f t="shared" si="6"/>
        <v>1486</v>
      </c>
    </row>
    <row r="25" spans="1:22" ht="39" customHeight="1">
      <c r="A25" s="42" t="s">
        <v>184</v>
      </c>
      <c r="B25" s="28">
        <v>439</v>
      </c>
      <c r="C25" s="50" t="s">
        <v>207</v>
      </c>
      <c r="D25" s="51" t="s">
        <v>133</v>
      </c>
      <c r="E25" s="51"/>
      <c r="F25" s="72">
        <f>SUM(F26)+F32</f>
        <v>1486</v>
      </c>
      <c r="G25" s="72"/>
      <c r="H25" s="81"/>
      <c r="I25" s="80">
        <f t="shared" si="1"/>
        <v>1486</v>
      </c>
      <c r="J25" s="80"/>
      <c r="K25" s="72">
        <f t="shared" si="7"/>
        <v>1486</v>
      </c>
      <c r="L25" s="80"/>
      <c r="M25" s="72">
        <f t="shared" si="2"/>
        <v>1486</v>
      </c>
      <c r="N25" s="80"/>
      <c r="O25" s="72">
        <f t="shared" si="3"/>
        <v>1486</v>
      </c>
      <c r="P25" s="80"/>
      <c r="Q25" s="72">
        <f t="shared" si="4"/>
        <v>1486</v>
      </c>
      <c r="R25" s="80"/>
      <c r="S25" s="72">
        <f t="shared" si="5"/>
        <v>1486</v>
      </c>
      <c r="T25" s="80">
        <f>T26</f>
        <v>40.4</v>
      </c>
      <c r="U25" s="80"/>
      <c r="V25" s="80">
        <f t="shared" si="6"/>
        <v>1526.4</v>
      </c>
    </row>
    <row r="26" spans="1:22" ht="28.5" customHeight="1">
      <c r="A26" s="43" t="s">
        <v>206</v>
      </c>
      <c r="B26" s="91">
        <v>439</v>
      </c>
      <c r="C26" s="52" t="s">
        <v>207</v>
      </c>
      <c r="D26" s="53" t="s">
        <v>137</v>
      </c>
      <c r="E26" s="53"/>
      <c r="F26" s="54">
        <f>SUM(F27,F30)</f>
        <v>1486</v>
      </c>
      <c r="G26" s="54"/>
      <c r="H26" s="81"/>
      <c r="I26" s="81">
        <f t="shared" si="1"/>
        <v>1486</v>
      </c>
      <c r="J26" s="81"/>
      <c r="K26" s="72">
        <f t="shared" si="7"/>
        <v>1486</v>
      </c>
      <c r="L26" s="81"/>
      <c r="M26" s="72">
        <f t="shared" si="2"/>
        <v>1486</v>
      </c>
      <c r="N26" s="81"/>
      <c r="O26" s="72">
        <f t="shared" si="3"/>
        <v>1486</v>
      </c>
      <c r="P26" s="81"/>
      <c r="Q26" s="72">
        <f t="shared" si="4"/>
        <v>1486</v>
      </c>
      <c r="R26" s="81"/>
      <c r="S26" s="72">
        <f t="shared" si="5"/>
        <v>1486</v>
      </c>
      <c r="T26" s="81">
        <f>T28</f>
        <v>40.4</v>
      </c>
      <c r="U26" s="81"/>
      <c r="V26" s="80">
        <f t="shared" si="6"/>
        <v>1526.4</v>
      </c>
    </row>
    <row r="27" spans="1:22" ht="28.5" customHeight="1">
      <c r="A27" s="43" t="s">
        <v>114</v>
      </c>
      <c r="B27" s="91">
        <v>439</v>
      </c>
      <c r="C27" s="52" t="s">
        <v>207</v>
      </c>
      <c r="D27" s="53" t="s">
        <v>138</v>
      </c>
      <c r="E27" s="53"/>
      <c r="F27" s="54">
        <f>SUM(F29)</f>
        <v>1086</v>
      </c>
      <c r="G27" s="54"/>
      <c r="H27" s="81"/>
      <c r="I27" s="81">
        <f t="shared" si="1"/>
        <v>1086</v>
      </c>
      <c r="J27" s="81"/>
      <c r="K27" s="72">
        <f t="shared" si="7"/>
        <v>1086</v>
      </c>
      <c r="L27" s="81"/>
      <c r="M27" s="72">
        <f t="shared" si="2"/>
        <v>1086</v>
      </c>
      <c r="N27" s="81"/>
      <c r="O27" s="72">
        <f t="shared" si="3"/>
        <v>1086</v>
      </c>
      <c r="P27" s="81"/>
      <c r="Q27" s="72">
        <f t="shared" si="4"/>
        <v>1086</v>
      </c>
      <c r="R27" s="81"/>
      <c r="S27" s="72">
        <f t="shared" si="5"/>
        <v>1086</v>
      </c>
      <c r="T27" s="81"/>
      <c r="U27" s="81"/>
      <c r="V27" s="80">
        <f t="shared" si="6"/>
        <v>1086</v>
      </c>
    </row>
    <row r="28" spans="1:22" ht="28.5" customHeight="1">
      <c r="A28" s="43" t="s">
        <v>605</v>
      </c>
      <c r="B28" s="91">
        <v>439</v>
      </c>
      <c r="C28" s="52" t="s">
        <v>207</v>
      </c>
      <c r="D28" s="53" t="s">
        <v>827</v>
      </c>
      <c r="E28" s="53" t="s">
        <v>115</v>
      </c>
      <c r="F28" s="54"/>
      <c r="G28" s="54"/>
      <c r="H28" s="81"/>
      <c r="I28" s="81"/>
      <c r="J28" s="81"/>
      <c r="K28" s="72"/>
      <c r="L28" s="81"/>
      <c r="M28" s="72"/>
      <c r="N28" s="81"/>
      <c r="O28" s="72"/>
      <c r="P28" s="81"/>
      <c r="Q28" s="72"/>
      <c r="R28" s="81"/>
      <c r="S28" s="72"/>
      <c r="T28" s="81">
        <v>40.4</v>
      </c>
      <c r="U28" s="81"/>
      <c r="V28" s="80">
        <f t="shared" si="6"/>
        <v>40.4</v>
      </c>
    </row>
    <row r="29" spans="1:22" ht="25.5">
      <c r="A29" s="43" t="s">
        <v>116</v>
      </c>
      <c r="B29" s="91">
        <v>439</v>
      </c>
      <c r="C29" s="52" t="s">
        <v>207</v>
      </c>
      <c r="D29" s="53" t="s">
        <v>138</v>
      </c>
      <c r="E29" s="53" t="s">
        <v>115</v>
      </c>
      <c r="F29" s="54">
        <v>1086</v>
      </c>
      <c r="G29" s="54"/>
      <c r="H29" s="81"/>
      <c r="I29" s="81">
        <f t="shared" si="1"/>
        <v>1086</v>
      </c>
      <c r="J29" s="81"/>
      <c r="K29" s="72">
        <f t="shared" si="7"/>
        <v>1086</v>
      </c>
      <c r="L29" s="81"/>
      <c r="M29" s="72">
        <f t="shared" si="2"/>
        <v>1086</v>
      </c>
      <c r="N29" s="81"/>
      <c r="O29" s="72">
        <f t="shared" si="3"/>
        <v>1086</v>
      </c>
      <c r="P29" s="81"/>
      <c r="Q29" s="72">
        <f t="shared" si="4"/>
        <v>1086</v>
      </c>
      <c r="R29" s="81"/>
      <c r="S29" s="72">
        <f t="shared" si="5"/>
        <v>1086</v>
      </c>
      <c r="T29" s="81"/>
      <c r="U29" s="81"/>
      <c r="V29" s="80">
        <f t="shared" si="6"/>
        <v>1086</v>
      </c>
    </row>
    <row r="30" spans="1:22" ht="30" customHeight="1">
      <c r="A30" s="43" t="s">
        <v>101</v>
      </c>
      <c r="B30" s="91">
        <v>439</v>
      </c>
      <c r="C30" s="52" t="s">
        <v>207</v>
      </c>
      <c r="D30" s="53" t="s">
        <v>139</v>
      </c>
      <c r="E30" s="53"/>
      <c r="F30" s="54">
        <f>F31</f>
        <v>400</v>
      </c>
      <c r="G30" s="54"/>
      <c r="H30" s="81"/>
      <c r="I30" s="81">
        <f t="shared" si="1"/>
        <v>400</v>
      </c>
      <c r="J30" s="81"/>
      <c r="K30" s="72">
        <f t="shared" si="7"/>
        <v>400</v>
      </c>
      <c r="L30" s="81"/>
      <c r="M30" s="72">
        <f t="shared" si="2"/>
        <v>400</v>
      </c>
      <c r="N30" s="81"/>
      <c r="O30" s="72">
        <f t="shared" si="3"/>
        <v>400</v>
      </c>
      <c r="P30" s="81"/>
      <c r="Q30" s="72">
        <f t="shared" si="4"/>
        <v>400</v>
      </c>
      <c r="R30" s="81"/>
      <c r="S30" s="72">
        <f t="shared" si="5"/>
        <v>400</v>
      </c>
      <c r="T30" s="81"/>
      <c r="U30" s="81"/>
      <c r="V30" s="80">
        <f t="shared" si="6"/>
        <v>400</v>
      </c>
    </row>
    <row r="31" spans="1:22" ht="36" customHeight="1">
      <c r="A31" s="43" t="s">
        <v>112</v>
      </c>
      <c r="B31" s="91">
        <v>439</v>
      </c>
      <c r="C31" s="52" t="s">
        <v>207</v>
      </c>
      <c r="D31" s="53" t="s">
        <v>139</v>
      </c>
      <c r="E31" s="53" t="s">
        <v>111</v>
      </c>
      <c r="F31" s="54">
        <v>400</v>
      </c>
      <c r="G31" s="54"/>
      <c r="H31" s="81"/>
      <c r="I31" s="81">
        <f t="shared" si="1"/>
        <v>400</v>
      </c>
      <c r="J31" s="81"/>
      <c r="K31" s="72">
        <f t="shared" si="7"/>
        <v>400</v>
      </c>
      <c r="L31" s="81"/>
      <c r="M31" s="72">
        <f t="shared" si="2"/>
        <v>400</v>
      </c>
      <c r="N31" s="81"/>
      <c r="O31" s="72">
        <f t="shared" si="3"/>
        <v>400</v>
      </c>
      <c r="P31" s="81"/>
      <c r="Q31" s="72">
        <f t="shared" si="4"/>
        <v>400</v>
      </c>
      <c r="R31" s="81"/>
      <c r="S31" s="72">
        <f t="shared" si="5"/>
        <v>400</v>
      </c>
      <c r="T31" s="81"/>
      <c r="U31" s="81"/>
      <c r="V31" s="80">
        <f t="shared" si="6"/>
        <v>400</v>
      </c>
    </row>
    <row r="32" spans="1:22" ht="30.75" hidden="1" customHeight="1">
      <c r="A32" s="43" t="s">
        <v>484</v>
      </c>
      <c r="B32" s="91">
        <v>439</v>
      </c>
      <c r="C32" s="52" t="s">
        <v>207</v>
      </c>
      <c r="D32" s="53" t="s">
        <v>483</v>
      </c>
      <c r="E32" s="53" t="s">
        <v>111</v>
      </c>
      <c r="F32" s="54">
        <v>0</v>
      </c>
      <c r="G32" s="54"/>
      <c r="H32" s="81"/>
      <c r="I32" s="81">
        <f t="shared" si="1"/>
        <v>0</v>
      </c>
      <c r="J32" s="81"/>
      <c r="K32" s="72">
        <f t="shared" si="7"/>
        <v>0</v>
      </c>
      <c r="L32" s="81"/>
      <c r="M32" s="72">
        <f t="shared" si="2"/>
        <v>0</v>
      </c>
      <c r="N32" s="81"/>
      <c r="O32" s="72">
        <f t="shared" si="3"/>
        <v>0</v>
      </c>
      <c r="P32" s="81"/>
      <c r="Q32" s="72">
        <f t="shared" si="4"/>
        <v>0</v>
      </c>
      <c r="R32" s="81"/>
      <c r="S32" s="72">
        <f t="shared" si="5"/>
        <v>0</v>
      </c>
      <c r="T32" s="81"/>
      <c r="U32" s="81"/>
      <c r="V32" s="80">
        <f t="shared" si="6"/>
        <v>0</v>
      </c>
    </row>
    <row r="33" spans="1:22" ht="43.5" customHeight="1">
      <c r="A33" s="42" t="s">
        <v>208</v>
      </c>
      <c r="B33" s="91">
        <v>439</v>
      </c>
      <c r="C33" s="50" t="s">
        <v>209</v>
      </c>
      <c r="D33" s="51"/>
      <c r="E33" s="51"/>
      <c r="F33" s="72">
        <f>SUM(F34)</f>
        <v>38319</v>
      </c>
      <c r="G33" s="72"/>
      <c r="H33" s="72">
        <f>SUM(H34)</f>
        <v>2200</v>
      </c>
      <c r="I33" s="80">
        <f t="shared" si="1"/>
        <v>40519</v>
      </c>
      <c r="J33" s="80">
        <f>J34</f>
        <v>783</v>
      </c>
      <c r="K33" s="72">
        <f t="shared" si="7"/>
        <v>41302</v>
      </c>
      <c r="L33" s="80"/>
      <c r="M33" s="72">
        <f t="shared" si="2"/>
        <v>41302</v>
      </c>
      <c r="N33" s="80">
        <f>N34+N40</f>
        <v>1392.4</v>
      </c>
      <c r="O33" s="72">
        <f t="shared" si="3"/>
        <v>42694.400000000001</v>
      </c>
      <c r="P33" s="80"/>
      <c r="Q33" s="72">
        <f t="shared" si="4"/>
        <v>42694.400000000001</v>
      </c>
      <c r="R33" s="80">
        <f>R34</f>
        <v>-100</v>
      </c>
      <c r="S33" s="72">
        <f t="shared" si="5"/>
        <v>42594.400000000001</v>
      </c>
      <c r="T33" s="80">
        <f>T34</f>
        <v>935.7</v>
      </c>
      <c r="U33" s="80">
        <f>U40</f>
        <v>2549</v>
      </c>
      <c r="V33" s="80">
        <f t="shared" si="6"/>
        <v>46079.1</v>
      </c>
    </row>
    <row r="34" spans="1:22" ht="33.75" customHeight="1">
      <c r="A34" s="42" t="s">
        <v>185</v>
      </c>
      <c r="B34" s="91">
        <v>439</v>
      </c>
      <c r="C34" s="50" t="s">
        <v>209</v>
      </c>
      <c r="D34" s="51" t="s">
        <v>141</v>
      </c>
      <c r="E34" s="51"/>
      <c r="F34" s="72">
        <f>SUM(F40)+F35</f>
        <v>38319</v>
      </c>
      <c r="G34" s="72"/>
      <c r="H34" s="72">
        <f>SUM(H40)+H35</f>
        <v>2200</v>
      </c>
      <c r="I34" s="80">
        <f t="shared" si="1"/>
        <v>40519</v>
      </c>
      <c r="J34" s="80">
        <f>J40</f>
        <v>783</v>
      </c>
      <c r="K34" s="72">
        <f t="shared" si="7"/>
        <v>41302</v>
      </c>
      <c r="L34" s="80"/>
      <c r="M34" s="72">
        <f t="shared" si="2"/>
        <v>41302</v>
      </c>
      <c r="N34" s="80">
        <f>N35</f>
        <v>117.2</v>
      </c>
      <c r="O34" s="72">
        <f t="shared" si="3"/>
        <v>41419.199999999997</v>
      </c>
      <c r="P34" s="80"/>
      <c r="Q34" s="72">
        <f t="shared" si="4"/>
        <v>41419.199999999997</v>
      </c>
      <c r="R34" s="80">
        <f>R40</f>
        <v>-100</v>
      </c>
      <c r="S34" s="72">
        <f t="shared" si="5"/>
        <v>41319.199999999997</v>
      </c>
      <c r="T34" s="80">
        <f>T35+T40</f>
        <v>935.7</v>
      </c>
      <c r="U34" s="80"/>
      <c r="V34" s="80">
        <f t="shared" si="6"/>
        <v>42254.899999999994</v>
      </c>
    </row>
    <row r="35" spans="1:22" ht="42" customHeight="1">
      <c r="A35" s="43" t="s">
        <v>210</v>
      </c>
      <c r="B35" s="91">
        <v>439</v>
      </c>
      <c r="C35" s="53" t="s">
        <v>209</v>
      </c>
      <c r="D35" s="53" t="s">
        <v>142</v>
      </c>
      <c r="E35" s="53"/>
      <c r="F35" s="54">
        <f>F36</f>
        <v>1175</v>
      </c>
      <c r="G35" s="54"/>
      <c r="H35" s="81"/>
      <c r="I35" s="81">
        <f t="shared" si="1"/>
        <v>1175</v>
      </c>
      <c r="J35" s="81"/>
      <c r="K35" s="72">
        <f t="shared" si="7"/>
        <v>1175</v>
      </c>
      <c r="L35" s="81"/>
      <c r="M35" s="72">
        <f t="shared" si="2"/>
        <v>1175</v>
      </c>
      <c r="N35" s="81">
        <f>N39</f>
        <v>117.2</v>
      </c>
      <c r="O35" s="72">
        <f t="shared" si="3"/>
        <v>1292.2</v>
      </c>
      <c r="P35" s="81"/>
      <c r="Q35" s="72">
        <f t="shared" si="4"/>
        <v>1292.2</v>
      </c>
      <c r="R35" s="81"/>
      <c r="S35" s="72">
        <f t="shared" si="5"/>
        <v>1292.2</v>
      </c>
      <c r="T35" s="81">
        <f>T37</f>
        <v>65.099999999999994</v>
      </c>
      <c r="U35" s="81"/>
      <c r="V35" s="80">
        <f t="shared" si="6"/>
        <v>1357.3</v>
      </c>
    </row>
    <row r="36" spans="1:22" ht="33.75" customHeight="1">
      <c r="A36" s="43" t="s">
        <v>114</v>
      </c>
      <c r="B36" s="91">
        <v>439</v>
      </c>
      <c r="C36" s="53" t="s">
        <v>209</v>
      </c>
      <c r="D36" s="53" t="s">
        <v>143</v>
      </c>
      <c r="E36" s="53"/>
      <c r="F36" s="54">
        <f>F38</f>
        <v>1175</v>
      </c>
      <c r="G36" s="54"/>
      <c r="H36" s="81"/>
      <c r="I36" s="81">
        <f t="shared" si="1"/>
        <v>1175</v>
      </c>
      <c r="J36" s="81"/>
      <c r="K36" s="72">
        <f t="shared" si="7"/>
        <v>1175</v>
      </c>
      <c r="L36" s="81"/>
      <c r="M36" s="72">
        <f t="shared" si="2"/>
        <v>1175</v>
      </c>
      <c r="N36" s="81"/>
      <c r="O36" s="72">
        <f t="shared" si="3"/>
        <v>1175</v>
      </c>
      <c r="P36" s="81"/>
      <c r="Q36" s="72">
        <f t="shared" si="4"/>
        <v>1175</v>
      </c>
      <c r="R36" s="81"/>
      <c r="S36" s="72">
        <f t="shared" si="5"/>
        <v>1175</v>
      </c>
      <c r="T36" s="81"/>
      <c r="U36" s="81"/>
      <c r="V36" s="80">
        <f t="shared" si="6"/>
        <v>1175</v>
      </c>
    </row>
    <row r="37" spans="1:22" ht="33.75" customHeight="1">
      <c r="A37" s="43" t="s">
        <v>605</v>
      </c>
      <c r="B37" s="91"/>
      <c r="C37" s="53" t="s">
        <v>209</v>
      </c>
      <c r="D37" s="53" t="s">
        <v>825</v>
      </c>
      <c r="E37" s="53" t="s">
        <v>115</v>
      </c>
      <c r="F37" s="54"/>
      <c r="G37" s="54"/>
      <c r="H37" s="81"/>
      <c r="I37" s="81"/>
      <c r="J37" s="81"/>
      <c r="K37" s="72"/>
      <c r="L37" s="81"/>
      <c r="M37" s="72"/>
      <c r="N37" s="81"/>
      <c r="O37" s="72"/>
      <c r="P37" s="81"/>
      <c r="Q37" s="72"/>
      <c r="R37" s="81"/>
      <c r="S37" s="72"/>
      <c r="T37" s="81">
        <v>65.099999999999994</v>
      </c>
      <c r="U37" s="81"/>
      <c r="V37" s="80">
        <f t="shared" si="6"/>
        <v>65.099999999999994</v>
      </c>
    </row>
    <row r="38" spans="1:22" ht="33.75" customHeight="1">
      <c r="A38" s="43" t="s">
        <v>116</v>
      </c>
      <c r="B38" s="91">
        <v>439</v>
      </c>
      <c r="C38" s="53" t="s">
        <v>209</v>
      </c>
      <c r="D38" s="53" t="s">
        <v>143</v>
      </c>
      <c r="E38" s="53" t="s">
        <v>115</v>
      </c>
      <c r="F38" s="54">
        <v>1175</v>
      </c>
      <c r="G38" s="54"/>
      <c r="H38" s="81"/>
      <c r="I38" s="81">
        <f t="shared" si="1"/>
        <v>1175</v>
      </c>
      <c r="J38" s="81"/>
      <c r="K38" s="72">
        <f t="shared" si="7"/>
        <v>1175</v>
      </c>
      <c r="L38" s="81"/>
      <c r="M38" s="72">
        <f t="shared" si="2"/>
        <v>1175</v>
      </c>
      <c r="N38" s="81"/>
      <c r="O38" s="72">
        <f t="shared" si="3"/>
        <v>1175</v>
      </c>
      <c r="P38" s="81"/>
      <c r="Q38" s="72">
        <f t="shared" si="4"/>
        <v>1175</v>
      </c>
      <c r="R38" s="81"/>
      <c r="S38" s="72">
        <f t="shared" si="5"/>
        <v>1175</v>
      </c>
      <c r="T38" s="81"/>
      <c r="U38" s="81"/>
      <c r="V38" s="80">
        <f t="shared" si="6"/>
        <v>1175</v>
      </c>
    </row>
    <row r="39" spans="1:22" ht="33.75" customHeight="1">
      <c r="A39" s="43" t="s">
        <v>624</v>
      </c>
      <c r="B39" s="91">
        <v>439</v>
      </c>
      <c r="C39" s="53" t="s">
        <v>209</v>
      </c>
      <c r="D39" s="53" t="s">
        <v>625</v>
      </c>
      <c r="E39" s="53" t="s">
        <v>115</v>
      </c>
      <c r="F39" s="54"/>
      <c r="G39" s="54"/>
      <c r="H39" s="81"/>
      <c r="I39" s="81"/>
      <c r="J39" s="81"/>
      <c r="K39" s="72"/>
      <c r="L39" s="81"/>
      <c r="M39" s="72"/>
      <c r="N39" s="81">
        <v>117.2</v>
      </c>
      <c r="O39" s="72">
        <f t="shared" si="3"/>
        <v>117.2</v>
      </c>
      <c r="P39" s="81"/>
      <c r="Q39" s="72">
        <f t="shared" si="4"/>
        <v>117.2</v>
      </c>
      <c r="R39" s="81"/>
      <c r="S39" s="72">
        <f t="shared" si="5"/>
        <v>117.2</v>
      </c>
      <c r="T39" s="81"/>
      <c r="U39" s="81"/>
      <c r="V39" s="80">
        <f t="shared" si="6"/>
        <v>117.2</v>
      </c>
    </row>
    <row r="40" spans="1:22" ht="29.25" customHeight="1">
      <c r="A40" s="43" t="s">
        <v>109</v>
      </c>
      <c r="B40" s="91">
        <v>439</v>
      </c>
      <c r="C40" s="52" t="s">
        <v>209</v>
      </c>
      <c r="D40" s="53" t="s">
        <v>145</v>
      </c>
      <c r="E40" s="53"/>
      <c r="F40" s="54">
        <f>SUM(F42,F45)</f>
        <v>37144</v>
      </c>
      <c r="G40" s="54"/>
      <c r="H40" s="54">
        <f>SUM(H42,H45)</f>
        <v>2200</v>
      </c>
      <c r="I40" s="81">
        <f t="shared" si="1"/>
        <v>39344</v>
      </c>
      <c r="J40" s="81">
        <f>J43</f>
        <v>783</v>
      </c>
      <c r="K40" s="72">
        <f>I40+J40</f>
        <v>40127</v>
      </c>
      <c r="L40" s="81"/>
      <c r="M40" s="72">
        <f t="shared" si="2"/>
        <v>40127</v>
      </c>
      <c r="N40" s="80">
        <f>N44</f>
        <v>1275.2</v>
      </c>
      <c r="O40" s="72">
        <f t="shared" si="3"/>
        <v>41402.199999999997</v>
      </c>
      <c r="P40" s="80"/>
      <c r="Q40" s="72">
        <f t="shared" si="4"/>
        <v>41402.199999999997</v>
      </c>
      <c r="R40" s="80">
        <f>R42</f>
        <v>-100</v>
      </c>
      <c r="S40" s="72">
        <f t="shared" si="5"/>
        <v>41302.199999999997</v>
      </c>
      <c r="T40" s="80">
        <f>T43</f>
        <v>870.6</v>
      </c>
      <c r="U40" s="80">
        <f>U41</f>
        <v>2549</v>
      </c>
      <c r="V40" s="80">
        <f t="shared" si="6"/>
        <v>44721.799999999996</v>
      </c>
    </row>
    <row r="41" spans="1:22" ht="33" customHeight="1">
      <c r="A41" s="43" t="s">
        <v>114</v>
      </c>
      <c r="B41" s="91">
        <v>439</v>
      </c>
      <c r="C41" s="52" t="s">
        <v>209</v>
      </c>
      <c r="D41" s="53" t="s">
        <v>146</v>
      </c>
      <c r="E41" s="53"/>
      <c r="F41" s="54">
        <f>SUM(F42)</f>
        <v>28319</v>
      </c>
      <c r="G41" s="54"/>
      <c r="H41" s="81"/>
      <c r="I41" s="81">
        <f t="shared" si="1"/>
        <v>28319</v>
      </c>
      <c r="J41" s="81"/>
      <c r="K41" s="72">
        <f>I41+J41</f>
        <v>28319</v>
      </c>
      <c r="L41" s="81"/>
      <c r="M41" s="72">
        <f t="shared" si="2"/>
        <v>28319</v>
      </c>
      <c r="N41" s="81"/>
      <c r="O41" s="72">
        <f t="shared" si="3"/>
        <v>28319</v>
      </c>
      <c r="P41" s="81"/>
      <c r="Q41" s="72">
        <f t="shared" si="4"/>
        <v>28319</v>
      </c>
      <c r="R41" s="81"/>
      <c r="S41" s="72">
        <f t="shared" si="5"/>
        <v>28319</v>
      </c>
      <c r="T41" s="81"/>
      <c r="U41" s="81">
        <f>U42</f>
        <v>2549</v>
      </c>
      <c r="V41" s="80">
        <f t="shared" si="6"/>
        <v>30868</v>
      </c>
    </row>
    <row r="42" spans="1:22" ht="28.5" customHeight="1">
      <c r="A42" s="43" t="s">
        <v>116</v>
      </c>
      <c r="B42" s="91">
        <v>439</v>
      </c>
      <c r="C42" s="52" t="s">
        <v>209</v>
      </c>
      <c r="D42" s="53" t="s">
        <v>146</v>
      </c>
      <c r="E42" s="53" t="s">
        <v>115</v>
      </c>
      <c r="F42" s="54">
        <v>28319</v>
      </c>
      <c r="G42" s="54"/>
      <c r="H42" s="81"/>
      <c r="I42" s="81">
        <f t="shared" si="1"/>
        <v>28319</v>
      </c>
      <c r="J42" s="81"/>
      <c r="K42" s="72">
        <f>I42+J42</f>
        <v>28319</v>
      </c>
      <c r="L42" s="81"/>
      <c r="M42" s="72">
        <f t="shared" si="2"/>
        <v>28319</v>
      </c>
      <c r="N42" s="81"/>
      <c r="O42" s="72">
        <f t="shared" si="3"/>
        <v>28319</v>
      </c>
      <c r="P42" s="81"/>
      <c r="Q42" s="72">
        <f t="shared" si="4"/>
        <v>28319</v>
      </c>
      <c r="R42" s="80">
        <v>-100</v>
      </c>
      <c r="S42" s="72">
        <f t="shared" si="5"/>
        <v>28219</v>
      </c>
      <c r="T42" s="80"/>
      <c r="U42" s="81">
        <v>2549</v>
      </c>
      <c r="V42" s="80">
        <f t="shared" si="6"/>
        <v>30768</v>
      </c>
    </row>
    <row r="43" spans="1:22" ht="28.5" customHeight="1">
      <c r="A43" s="43" t="s">
        <v>605</v>
      </c>
      <c r="B43" s="91">
        <v>439</v>
      </c>
      <c r="C43" s="52" t="s">
        <v>209</v>
      </c>
      <c r="D43" s="53" t="s">
        <v>604</v>
      </c>
      <c r="E43" s="53" t="s">
        <v>115</v>
      </c>
      <c r="F43" s="54">
        <v>0</v>
      </c>
      <c r="G43" s="54"/>
      <c r="H43" s="81"/>
      <c r="I43" s="81">
        <f t="shared" ref="I43" si="8">F43+H43</f>
        <v>0</v>
      </c>
      <c r="J43" s="81">
        <v>783</v>
      </c>
      <c r="K43" s="72">
        <f>I43+J43</f>
        <v>783</v>
      </c>
      <c r="L43" s="81"/>
      <c r="M43" s="72">
        <f t="shared" si="2"/>
        <v>783</v>
      </c>
      <c r="N43" s="81"/>
      <c r="O43" s="72">
        <f t="shared" si="3"/>
        <v>783</v>
      </c>
      <c r="P43" s="81"/>
      <c r="Q43" s="72">
        <f t="shared" si="4"/>
        <v>783</v>
      </c>
      <c r="R43" s="81"/>
      <c r="S43" s="72">
        <f t="shared" si="5"/>
        <v>783</v>
      </c>
      <c r="T43" s="81">
        <v>870.6</v>
      </c>
      <c r="U43" s="81"/>
      <c r="V43" s="80">
        <f t="shared" si="6"/>
        <v>1653.6</v>
      </c>
    </row>
    <row r="44" spans="1:22" ht="28.5" customHeight="1">
      <c r="A44" s="43" t="s">
        <v>624</v>
      </c>
      <c r="B44" s="91">
        <v>439</v>
      </c>
      <c r="C44" s="52" t="s">
        <v>209</v>
      </c>
      <c r="D44" s="53" t="s">
        <v>626</v>
      </c>
      <c r="E44" s="92" t="s">
        <v>115</v>
      </c>
      <c r="F44" s="54"/>
      <c r="G44" s="54"/>
      <c r="H44" s="81"/>
      <c r="I44" s="81"/>
      <c r="J44" s="81"/>
      <c r="K44" s="72"/>
      <c r="L44" s="81"/>
      <c r="M44" s="72"/>
      <c r="N44" s="81">
        <v>1275.2</v>
      </c>
      <c r="O44" s="72">
        <f t="shared" si="3"/>
        <v>1275.2</v>
      </c>
      <c r="P44" s="81"/>
      <c r="Q44" s="72">
        <f t="shared" si="4"/>
        <v>1275.2</v>
      </c>
      <c r="R44" s="81"/>
      <c r="S44" s="72">
        <f t="shared" si="5"/>
        <v>1275.2</v>
      </c>
      <c r="T44" s="81"/>
      <c r="U44" s="81"/>
      <c r="V44" s="80">
        <f t="shared" si="6"/>
        <v>1275.2</v>
      </c>
    </row>
    <row r="45" spans="1:22" ht="32.25" customHeight="1">
      <c r="A45" s="43" t="s">
        <v>101</v>
      </c>
      <c r="B45" s="91">
        <v>439</v>
      </c>
      <c r="C45" s="52" t="s">
        <v>209</v>
      </c>
      <c r="D45" s="53" t="s">
        <v>147</v>
      </c>
      <c r="E45" s="92"/>
      <c r="F45" s="54">
        <f>F46+F48+F47</f>
        <v>8825</v>
      </c>
      <c r="G45" s="54"/>
      <c r="H45" s="81">
        <f>H46</f>
        <v>2200</v>
      </c>
      <c r="I45" s="81">
        <f t="shared" si="1"/>
        <v>11025</v>
      </c>
      <c r="J45" s="81"/>
      <c r="K45" s="72">
        <f t="shared" ref="K45:K77" si="9">I45+J45</f>
        <v>11025</v>
      </c>
      <c r="L45" s="81"/>
      <c r="M45" s="72">
        <f t="shared" si="2"/>
        <v>11025</v>
      </c>
      <c r="N45" s="81"/>
      <c r="O45" s="72">
        <f t="shared" si="3"/>
        <v>11025</v>
      </c>
      <c r="P45" s="81"/>
      <c r="Q45" s="72">
        <f t="shared" si="4"/>
        <v>11025</v>
      </c>
      <c r="R45" s="81"/>
      <c r="S45" s="72">
        <f t="shared" si="5"/>
        <v>11025</v>
      </c>
      <c r="T45" s="81"/>
      <c r="U45" s="81"/>
      <c r="V45" s="80">
        <f t="shared" si="6"/>
        <v>11025</v>
      </c>
    </row>
    <row r="46" spans="1:22" ht="32.25" customHeight="1">
      <c r="A46" s="43" t="s">
        <v>112</v>
      </c>
      <c r="B46" s="91">
        <v>439</v>
      </c>
      <c r="C46" s="52" t="s">
        <v>209</v>
      </c>
      <c r="D46" s="53" t="s">
        <v>147</v>
      </c>
      <c r="E46" s="53" t="s">
        <v>416</v>
      </c>
      <c r="F46" s="54">
        <v>8525</v>
      </c>
      <c r="G46" s="54"/>
      <c r="H46" s="81">
        <v>2200</v>
      </c>
      <c r="I46" s="81">
        <f t="shared" si="1"/>
        <v>10725</v>
      </c>
      <c r="J46" s="81"/>
      <c r="K46" s="72">
        <f t="shared" si="9"/>
        <v>10725</v>
      </c>
      <c r="L46" s="81"/>
      <c r="M46" s="72">
        <f t="shared" si="2"/>
        <v>10725</v>
      </c>
      <c r="N46" s="81"/>
      <c r="O46" s="72">
        <f t="shared" si="3"/>
        <v>10725</v>
      </c>
      <c r="P46" s="81"/>
      <c r="Q46" s="72">
        <f t="shared" si="4"/>
        <v>10725</v>
      </c>
      <c r="R46" s="81"/>
      <c r="S46" s="72">
        <f t="shared" si="5"/>
        <v>10725</v>
      </c>
      <c r="T46" s="81"/>
      <c r="U46" s="81"/>
      <c r="V46" s="80">
        <f t="shared" si="6"/>
        <v>10725</v>
      </c>
    </row>
    <row r="47" spans="1:22" ht="46.5" hidden="1" customHeight="1">
      <c r="A47" s="43"/>
      <c r="B47" s="91"/>
      <c r="C47" s="52"/>
      <c r="D47" s="53"/>
      <c r="E47" s="53"/>
      <c r="F47" s="54"/>
      <c r="G47" s="54"/>
      <c r="H47" s="81"/>
      <c r="I47" s="81"/>
      <c r="J47" s="81"/>
      <c r="K47" s="72">
        <f t="shared" si="9"/>
        <v>0</v>
      </c>
      <c r="L47" s="81"/>
      <c r="M47" s="72">
        <f t="shared" si="2"/>
        <v>0</v>
      </c>
      <c r="N47" s="81"/>
      <c r="O47" s="72">
        <f t="shared" si="3"/>
        <v>0</v>
      </c>
      <c r="P47" s="81"/>
      <c r="Q47" s="72">
        <f t="shared" si="4"/>
        <v>0</v>
      </c>
      <c r="R47" s="81"/>
      <c r="S47" s="72">
        <f t="shared" si="5"/>
        <v>0</v>
      </c>
      <c r="T47" s="81"/>
      <c r="U47" s="81"/>
      <c r="V47" s="80">
        <f t="shared" si="6"/>
        <v>0</v>
      </c>
    </row>
    <row r="48" spans="1:22" ht="27" customHeight="1">
      <c r="A48" s="43" t="s">
        <v>15</v>
      </c>
      <c r="B48" s="93">
        <v>439</v>
      </c>
      <c r="C48" s="52" t="s">
        <v>209</v>
      </c>
      <c r="D48" s="53" t="s">
        <v>147</v>
      </c>
      <c r="E48" s="53" t="s">
        <v>127</v>
      </c>
      <c r="F48" s="54">
        <v>300</v>
      </c>
      <c r="G48" s="54"/>
      <c r="H48" s="81"/>
      <c r="I48" s="81">
        <f t="shared" si="1"/>
        <v>300</v>
      </c>
      <c r="J48" s="81"/>
      <c r="K48" s="72">
        <f t="shared" si="9"/>
        <v>300</v>
      </c>
      <c r="L48" s="81"/>
      <c r="M48" s="72">
        <f t="shared" si="2"/>
        <v>300</v>
      </c>
      <c r="N48" s="81"/>
      <c r="O48" s="72">
        <f t="shared" si="3"/>
        <v>300</v>
      </c>
      <c r="P48" s="81"/>
      <c r="Q48" s="72">
        <f t="shared" si="4"/>
        <v>300</v>
      </c>
      <c r="R48" s="81"/>
      <c r="S48" s="72">
        <f t="shared" si="5"/>
        <v>300</v>
      </c>
      <c r="T48" s="81"/>
      <c r="U48" s="81"/>
      <c r="V48" s="80">
        <f t="shared" si="6"/>
        <v>300</v>
      </c>
    </row>
    <row r="49" spans="1:22" ht="22.5" customHeight="1">
      <c r="A49" s="42" t="s">
        <v>445</v>
      </c>
      <c r="B49" s="28">
        <v>439</v>
      </c>
      <c r="C49" s="103" t="s">
        <v>446</v>
      </c>
      <c r="D49" s="51"/>
      <c r="E49" s="53"/>
      <c r="F49" s="54">
        <f>F50</f>
        <v>32.700000000000003</v>
      </c>
      <c r="G49" s="54"/>
      <c r="H49" s="81"/>
      <c r="I49" s="80">
        <f t="shared" si="1"/>
        <v>32.700000000000003</v>
      </c>
      <c r="J49" s="81"/>
      <c r="K49" s="72">
        <f t="shared" si="9"/>
        <v>32.700000000000003</v>
      </c>
      <c r="L49" s="81"/>
      <c r="M49" s="72">
        <f t="shared" si="2"/>
        <v>32.700000000000003</v>
      </c>
      <c r="N49" s="81"/>
      <c r="O49" s="72">
        <f t="shared" si="3"/>
        <v>32.700000000000003</v>
      </c>
      <c r="P49" s="81"/>
      <c r="Q49" s="72">
        <f t="shared" si="4"/>
        <v>32.700000000000003</v>
      </c>
      <c r="R49" s="81"/>
      <c r="S49" s="72">
        <f t="shared" si="5"/>
        <v>32.700000000000003</v>
      </c>
      <c r="T49" s="81"/>
      <c r="U49" s="81"/>
      <c r="V49" s="80">
        <f t="shared" si="6"/>
        <v>32.700000000000003</v>
      </c>
    </row>
    <row r="50" spans="1:22" ht="55.5" customHeight="1">
      <c r="A50" s="147" t="s">
        <v>447</v>
      </c>
      <c r="B50" s="104" t="s">
        <v>548</v>
      </c>
      <c r="C50" s="104" t="s">
        <v>446</v>
      </c>
      <c r="D50" s="105" t="s">
        <v>448</v>
      </c>
      <c r="E50" s="53" t="s">
        <v>111</v>
      </c>
      <c r="F50" s="54">
        <v>32.700000000000003</v>
      </c>
      <c r="G50" s="54"/>
      <c r="H50" s="81"/>
      <c r="I50" s="81">
        <f t="shared" si="1"/>
        <v>32.700000000000003</v>
      </c>
      <c r="J50" s="81"/>
      <c r="K50" s="72">
        <f t="shared" si="9"/>
        <v>32.700000000000003</v>
      </c>
      <c r="L50" s="81"/>
      <c r="M50" s="72">
        <f t="shared" si="2"/>
        <v>32.700000000000003</v>
      </c>
      <c r="N50" s="81"/>
      <c r="O50" s="72">
        <f t="shared" si="3"/>
        <v>32.700000000000003</v>
      </c>
      <c r="P50" s="81"/>
      <c r="Q50" s="72">
        <f t="shared" si="4"/>
        <v>32.700000000000003</v>
      </c>
      <c r="R50" s="81"/>
      <c r="S50" s="72">
        <f t="shared" si="5"/>
        <v>32.700000000000003</v>
      </c>
      <c r="T50" s="81"/>
      <c r="U50" s="81"/>
      <c r="V50" s="80">
        <f t="shared" si="6"/>
        <v>32.700000000000003</v>
      </c>
    </row>
    <row r="51" spans="1:22" ht="42.75" customHeight="1">
      <c r="A51" s="46" t="s">
        <v>221</v>
      </c>
      <c r="B51" s="28">
        <v>439</v>
      </c>
      <c r="C51" s="50" t="s">
        <v>211</v>
      </c>
      <c r="D51" s="53"/>
      <c r="E51" s="53"/>
      <c r="F51" s="72">
        <f>SUM(F52)</f>
        <v>1715</v>
      </c>
      <c r="G51" s="72"/>
      <c r="H51" s="81"/>
      <c r="I51" s="80">
        <f t="shared" si="1"/>
        <v>1715</v>
      </c>
      <c r="J51" s="80"/>
      <c r="K51" s="72">
        <f t="shared" si="9"/>
        <v>1715</v>
      </c>
      <c r="L51" s="80"/>
      <c r="M51" s="72">
        <f t="shared" si="2"/>
        <v>1715</v>
      </c>
      <c r="N51" s="80"/>
      <c r="O51" s="72">
        <f t="shared" si="3"/>
        <v>1715</v>
      </c>
      <c r="P51" s="80"/>
      <c r="Q51" s="72">
        <f t="shared" si="4"/>
        <v>1715</v>
      </c>
      <c r="R51" s="80"/>
      <c r="S51" s="72">
        <f t="shared" si="5"/>
        <v>1715</v>
      </c>
      <c r="T51" s="80">
        <f>T52</f>
        <v>26.7</v>
      </c>
      <c r="U51" s="80"/>
      <c r="V51" s="80">
        <f t="shared" si="6"/>
        <v>1741.7</v>
      </c>
    </row>
    <row r="52" spans="1:22" ht="30.75" customHeight="1">
      <c r="A52" s="42" t="s">
        <v>182</v>
      </c>
      <c r="B52" s="91">
        <v>439</v>
      </c>
      <c r="C52" s="50" t="s">
        <v>211</v>
      </c>
      <c r="D52" s="51" t="s">
        <v>20</v>
      </c>
      <c r="E52" s="53"/>
      <c r="F52" s="72">
        <f>SUM(F53)</f>
        <v>1715</v>
      </c>
      <c r="G52" s="72"/>
      <c r="H52" s="81"/>
      <c r="I52" s="80">
        <f t="shared" si="1"/>
        <v>1715</v>
      </c>
      <c r="J52" s="80"/>
      <c r="K52" s="72">
        <f t="shared" si="9"/>
        <v>1715</v>
      </c>
      <c r="L52" s="80"/>
      <c r="M52" s="72">
        <f t="shared" si="2"/>
        <v>1715</v>
      </c>
      <c r="N52" s="80"/>
      <c r="O52" s="72">
        <f t="shared" si="3"/>
        <v>1715</v>
      </c>
      <c r="P52" s="80"/>
      <c r="Q52" s="72">
        <f t="shared" si="4"/>
        <v>1715</v>
      </c>
      <c r="R52" s="80"/>
      <c r="S52" s="72">
        <f t="shared" si="5"/>
        <v>1715</v>
      </c>
      <c r="T52" s="80">
        <f>T53</f>
        <v>26.7</v>
      </c>
      <c r="U52" s="80"/>
      <c r="V52" s="80">
        <f t="shared" si="6"/>
        <v>1741.7</v>
      </c>
    </row>
    <row r="53" spans="1:22" ht="29.25" customHeight="1">
      <c r="A53" s="43" t="s">
        <v>119</v>
      </c>
      <c r="B53" s="91">
        <v>439</v>
      </c>
      <c r="C53" s="52" t="s">
        <v>211</v>
      </c>
      <c r="D53" s="53" t="s">
        <v>148</v>
      </c>
      <c r="E53" s="53"/>
      <c r="F53" s="54">
        <f>SUM(F54,F57)</f>
        <v>1715</v>
      </c>
      <c r="G53" s="54"/>
      <c r="H53" s="81"/>
      <c r="I53" s="81">
        <f t="shared" si="1"/>
        <v>1715</v>
      </c>
      <c r="J53" s="81"/>
      <c r="K53" s="72">
        <f t="shared" si="9"/>
        <v>1715</v>
      </c>
      <c r="L53" s="81"/>
      <c r="M53" s="72">
        <f t="shared" si="2"/>
        <v>1715</v>
      </c>
      <c r="N53" s="81"/>
      <c r="O53" s="72">
        <f t="shared" si="3"/>
        <v>1715</v>
      </c>
      <c r="P53" s="81"/>
      <c r="Q53" s="72">
        <f t="shared" si="4"/>
        <v>1715</v>
      </c>
      <c r="R53" s="81"/>
      <c r="S53" s="72">
        <f t="shared" si="5"/>
        <v>1715</v>
      </c>
      <c r="T53" s="81">
        <f>T55</f>
        <v>26.7</v>
      </c>
      <c r="U53" s="81"/>
      <c r="V53" s="80">
        <f t="shared" si="6"/>
        <v>1741.7</v>
      </c>
    </row>
    <row r="54" spans="1:22" ht="29.25" customHeight="1">
      <c r="A54" s="43" t="s">
        <v>114</v>
      </c>
      <c r="B54" s="91">
        <v>439</v>
      </c>
      <c r="C54" s="52" t="s">
        <v>211</v>
      </c>
      <c r="D54" s="53" t="s">
        <v>149</v>
      </c>
      <c r="E54" s="53"/>
      <c r="F54" s="54">
        <f>SUM(F56)</f>
        <v>1415</v>
      </c>
      <c r="G54" s="54"/>
      <c r="H54" s="81"/>
      <c r="I54" s="81">
        <f t="shared" si="1"/>
        <v>1415</v>
      </c>
      <c r="J54" s="81"/>
      <c r="K54" s="72">
        <f t="shared" si="9"/>
        <v>1415</v>
      </c>
      <c r="L54" s="81"/>
      <c r="M54" s="72">
        <f t="shared" si="2"/>
        <v>1415</v>
      </c>
      <c r="N54" s="81"/>
      <c r="O54" s="72">
        <f t="shared" si="3"/>
        <v>1415</v>
      </c>
      <c r="P54" s="81"/>
      <c r="Q54" s="72">
        <f t="shared" si="4"/>
        <v>1415</v>
      </c>
      <c r="R54" s="81"/>
      <c r="S54" s="72">
        <f t="shared" si="5"/>
        <v>1415</v>
      </c>
      <c r="T54" s="81"/>
      <c r="U54" s="81"/>
      <c r="V54" s="80">
        <f t="shared" si="6"/>
        <v>1415</v>
      </c>
    </row>
    <row r="55" spans="1:22" ht="29.25" customHeight="1">
      <c r="A55" s="43" t="s">
        <v>605</v>
      </c>
      <c r="B55" s="91">
        <v>439</v>
      </c>
      <c r="C55" s="52" t="s">
        <v>211</v>
      </c>
      <c r="D55" s="53" t="s">
        <v>828</v>
      </c>
      <c r="E55" s="53" t="s">
        <v>115</v>
      </c>
      <c r="F55" s="54"/>
      <c r="G55" s="54"/>
      <c r="H55" s="81"/>
      <c r="I55" s="81"/>
      <c r="J55" s="81"/>
      <c r="K55" s="72"/>
      <c r="L55" s="81"/>
      <c r="M55" s="72"/>
      <c r="N55" s="81"/>
      <c r="O55" s="72"/>
      <c r="P55" s="81"/>
      <c r="Q55" s="72"/>
      <c r="R55" s="81"/>
      <c r="S55" s="72"/>
      <c r="T55" s="81">
        <v>26.7</v>
      </c>
      <c r="U55" s="81"/>
      <c r="V55" s="80">
        <f t="shared" si="6"/>
        <v>26.7</v>
      </c>
    </row>
    <row r="56" spans="1:22" ht="29.25" customHeight="1">
      <c r="A56" s="43" t="s">
        <v>116</v>
      </c>
      <c r="B56" s="91">
        <v>439</v>
      </c>
      <c r="C56" s="52" t="s">
        <v>211</v>
      </c>
      <c r="D56" s="53" t="s">
        <v>149</v>
      </c>
      <c r="E56" s="53" t="s">
        <v>115</v>
      </c>
      <c r="F56" s="54">
        <v>1415</v>
      </c>
      <c r="G56" s="54"/>
      <c r="H56" s="81"/>
      <c r="I56" s="81">
        <f t="shared" si="1"/>
        <v>1415</v>
      </c>
      <c r="J56" s="81"/>
      <c r="K56" s="72">
        <f t="shared" si="9"/>
        <v>1415</v>
      </c>
      <c r="L56" s="81"/>
      <c r="M56" s="72">
        <f t="shared" si="2"/>
        <v>1415</v>
      </c>
      <c r="N56" s="81"/>
      <c r="O56" s="72">
        <f t="shared" si="3"/>
        <v>1415</v>
      </c>
      <c r="P56" s="81"/>
      <c r="Q56" s="72">
        <f t="shared" si="4"/>
        <v>1415</v>
      </c>
      <c r="R56" s="81"/>
      <c r="S56" s="72">
        <f t="shared" si="5"/>
        <v>1415</v>
      </c>
      <c r="T56" s="81"/>
      <c r="U56" s="81"/>
      <c r="V56" s="80">
        <f t="shared" si="6"/>
        <v>1415</v>
      </c>
    </row>
    <row r="57" spans="1:22" ht="39" customHeight="1">
      <c r="A57" s="43" t="s">
        <v>101</v>
      </c>
      <c r="B57" s="91">
        <v>439</v>
      </c>
      <c r="C57" s="52" t="s">
        <v>211</v>
      </c>
      <c r="D57" s="53" t="s">
        <v>356</v>
      </c>
      <c r="E57" s="53"/>
      <c r="F57" s="54">
        <f>F58</f>
        <v>300</v>
      </c>
      <c r="G57" s="54"/>
      <c r="H57" s="81"/>
      <c r="I57" s="81">
        <f t="shared" si="1"/>
        <v>300</v>
      </c>
      <c r="J57" s="81"/>
      <c r="K57" s="72">
        <f t="shared" si="9"/>
        <v>300</v>
      </c>
      <c r="L57" s="81"/>
      <c r="M57" s="72">
        <f t="shared" si="2"/>
        <v>300</v>
      </c>
      <c r="N57" s="81"/>
      <c r="O57" s="72">
        <f t="shared" si="3"/>
        <v>300</v>
      </c>
      <c r="P57" s="81"/>
      <c r="Q57" s="72">
        <f t="shared" si="4"/>
        <v>300</v>
      </c>
      <c r="R57" s="81"/>
      <c r="S57" s="72">
        <f t="shared" si="5"/>
        <v>300</v>
      </c>
      <c r="T57" s="81"/>
      <c r="U57" s="81"/>
      <c r="V57" s="80">
        <f t="shared" si="6"/>
        <v>300</v>
      </c>
    </row>
    <row r="58" spans="1:22" ht="33.75" customHeight="1">
      <c r="A58" s="43" t="s">
        <v>112</v>
      </c>
      <c r="B58" s="91">
        <v>439</v>
      </c>
      <c r="C58" s="52" t="s">
        <v>211</v>
      </c>
      <c r="D58" s="53" t="s">
        <v>356</v>
      </c>
      <c r="E58" s="53" t="s">
        <v>111</v>
      </c>
      <c r="F58" s="54">
        <v>300</v>
      </c>
      <c r="G58" s="54"/>
      <c r="H58" s="81"/>
      <c r="I58" s="81">
        <f t="shared" si="1"/>
        <v>300</v>
      </c>
      <c r="J58" s="81"/>
      <c r="K58" s="72">
        <f t="shared" si="9"/>
        <v>300</v>
      </c>
      <c r="L58" s="81"/>
      <c r="M58" s="72">
        <f t="shared" si="2"/>
        <v>300</v>
      </c>
      <c r="N58" s="81"/>
      <c r="O58" s="72">
        <f t="shared" si="3"/>
        <v>300</v>
      </c>
      <c r="P58" s="81"/>
      <c r="Q58" s="72">
        <f t="shared" si="4"/>
        <v>300</v>
      </c>
      <c r="R58" s="81"/>
      <c r="S58" s="72">
        <f t="shared" si="5"/>
        <v>300</v>
      </c>
      <c r="T58" s="81"/>
      <c r="U58" s="81"/>
      <c r="V58" s="80">
        <f t="shared" si="6"/>
        <v>300</v>
      </c>
    </row>
    <row r="59" spans="1:22" ht="19.5" hidden="1" customHeight="1">
      <c r="A59" s="148" t="s">
        <v>22</v>
      </c>
      <c r="B59" s="28">
        <v>439</v>
      </c>
      <c r="C59" s="51" t="s">
        <v>21</v>
      </c>
      <c r="D59" s="51"/>
      <c r="E59" s="51"/>
      <c r="F59" s="72">
        <f>SUM(F60)</f>
        <v>2906</v>
      </c>
      <c r="G59" s="72"/>
      <c r="H59" s="81"/>
      <c r="I59" s="80">
        <f t="shared" si="1"/>
        <v>2906</v>
      </c>
      <c r="J59" s="80"/>
      <c r="K59" s="72">
        <f t="shared" si="9"/>
        <v>2906</v>
      </c>
      <c r="L59" s="80">
        <f>L60</f>
        <v>2000</v>
      </c>
      <c r="M59" s="72">
        <f t="shared" si="2"/>
        <v>4906</v>
      </c>
      <c r="N59" s="80"/>
      <c r="O59" s="72">
        <f t="shared" si="3"/>
        <v>4906</v>
      </c>
      <c r="P59" s="80"/>
      <c r="Q59" s="72">
        <f t="shared" si="4"/>
        <v>4906</v>
      </c>
      <c r="R59" s="80"/>
      <c r="S59" s="72">
        <f t="shared" si="5"/>
        <v>4906</v>
      </c>
      <c r="T59" s="80"/>
      <c r="U59" s="80"/>
      <c r="V59" s="80">
        <f t="shared" si="6"/>
        <v>4906</v>
      </c>
    </row>
    <row r="60" spans="1:22" ht="34.5" hidden="1" customHeight="1">
      <c r="A60" s="149" t="s">
        <v>397</v>
      </c>
      <c r="B60" s="91">
        <v>439</v>
      </c>
      <c r="C60" s="53" t="s">
        <v>21</v>
      </c>
      <c r="D60" s="53" t="s">
        <v>150</v>
      </c>
      <c r="E60" s="53"/>
      <c r="F60" s="54">
        <f>SUM(F61,F63)</f>
        <v>2906</v>
      </c>
      <c r="G60" s="54"/>
      <c r="H60" s="81"/>
      <c r="I60" s="81">
        <f t="shared" si="1"/>
        <v>2906</v>
      </c>
      <c r="J60" s="81"/>
      <c r="K60" s="72">
        <f t="shared" si="9"/>
        <v>2906</v>
      </c>
      <c r="L60" s="81">
        <f>L61</f>
        <v>2000</v>
      </c>
      <c r="M60" s="72">
        <f t="shared" si="2"/>
        <v>4906</v>
      </c>
      <c r="N60" s="81"/>
      <c r="O60" s="72">
        <f t="shared" si="3"/>
        <v>4906</v>
      </c>
      <c r="P60" s="81"/>
      <c r="Q60" s="72">
        <f t="shared" si="4"/>
        <v>4906</v>
      </c>
      <c r="R60" s="81"/>
      <c r="S60" s="72">
        <f t="shared" si="5"/>
        <v>4906</v>
      </c>
      <c r="T60" s="81"/>
      <c r="U60" s="81"/>
      <c r="V60" s="80">
        <f t="shared" si="6"/>
        <v>4906</v>
      </c>
    </row>
    <row r="61" spans="1:22" ht="27.75" hidden="1" customHeight="1">
      <c r="A61" s="149" t="s">
        <v>398</v>
      </c>
      <c r="B61" s="91">
        <v>439</v>
      </c>
      <c r="C61" s="53" t="s">
        <v>21</v>
      </c>
      <c r="D61" s="53" t="s">
        <v>399</v>
      </c>
      <c r="E61" s="53"/>
      <c r="F61" s="54">
        <f>F62</f>
        <v>1000</v>
      </c>
      <c r="G61" s="54"/>
      <c r="H61" s="81"/>
      <c r="I61" s="81">
        <f t="shared" si="1"/>
        <v>1000</v>
      </c>
      <c r="J61" s="81"/>
      <c r="K61" s="72">
        <f t="shared" si="9"/>
        <v>1000</v>
      </c>
      <c r="L61" s="81">
        <f>L62</f>
        <v>2000</v>
      </c>
      <c r="M61" s="72">
        <f t="shared" si="2"/>
        <v>3000</v>
      </c>
      <c r="N61" s="81"/>
      <c r="O61" s="72">
        <f t="shared" si="3"/>
        <v>3000</v>
      </c>
      <c r="P61" s="81"/>
      <c r="Q61" s="72">
        <f t="shared" si="4"/>
        <v>3000</v>
      </c>
      <c r="R61" s="81"/>
      <c r="S61" s="72">
        <f t="shared" si="5"/>
        <v>3000</v>
      </c>
      <c r="T61" s="81"/>
      <c r="U61" s="81"/>
      <c r="V61" s="80">
        <f t="shared" si="6"/>
        <v>3000</v>
      </c>
    </row>
    <row r="62" spans="1:22" ht="29.25" hidden="1" customHeight="1">
      <c r="A62" s="43" t="s">
        <v>112</v>
      </c>
      <c r="B62" s="91">
        <v>439</v>
      </c>
      <c r="C62" s="53" t="s">
        <v>21</v>
      </c>
      <c r="D62" s="53" t="s">
        <v>354</v>
      </c>
      <c r="E62" s="53" t="s">
        <v>111</v>
      </c>
      <c r="F62" s="54">
        <v>1000</v>
      </c>
      <c r="G62" s="54"/>
      <c r="H62" s="81"/>
      <c r="I62" s="81">
        <f t="shared" si="1"/>
        <v>1000</v>
      </c>
      <c r="J62" s="81"/>
      <c r="K62" s="72">
        <f t="shared" si="9"/>
        <v>1000</v>
      </c>
      <c r="L62" s="81">
        <v>2000</v>
      </c>
      <c r="M62" s="72">
        <f t="shared" si="2"/>
        <v>3000</v>
      </c>
      <c r="N62" s="81"/>
      <c r="O62" s="72">
        <f t="shared" si="3"/>
        <v>3000</v>
      </c>
      <c r="P62" s="81"/>
      <c r="Q62" s="72">
        <f t="shared" si="4"/>
        <v>3000</v>
      </c>
      <c r="R62" s="81"/>
      <c r="S62" s="72">
        <f t="shared" si="5"/>
        <v>3000</v>
      </c>
      <c r="T62" s="81"/>
      <c r="U62" s="81"/>
      <c r="V62" s="80">
        <f t="shared" si="6"/>
        <v>3000</v>
      </c>
    </row>
    <row r="63" spans="1:22" ht="28.5" hidden="1" customHeight="1">
      <c r="A63" s="43" t="s">
        <v>396</v>
      </c>
      <c r="B63" s="91">
        <v>439</v>
      </c>
      <c r="C63" s="53" t="s">
        <v>21</v>
      </c>
      <c r="D63" s="53" t="s">
        <v>400</v>
      </c>
      <c r="E63" s="53"/>
      <c r="F63" s="54">
        <f>F64</f>
        <v>1906</v>
      </c>
      <c r="G63" s="54"/>
      <c r="H63" s="81"/>
      <c r="I63" s="81">
        <f t="shared" si="1"/>
        <v>1906</v>
      </c>
      <c r="J63" s="81"/>
      <c r="K63" s="72">
        <f t="shared" si="9"/>
        <v>1906</v>
      </c>
      <c r="L63" s="81"/>
      <c r="M63" s="72">
        <f t="shared" si="2"/>
        <v>1906</v>
      </c>
      <c r="N63" s="81"/>
      <c r="O63" s="72">
        <f t="shared" si="3"/>
        <v>1906</v>
      </c>
      <c r="P63" s="81"/>
      <c r="Q63" s="72">
        <f t="shared" si="4"/>
        <v>1906</v>
      </c>
      <c r="R63" s="81"/>
      <c r="S63" s="72">
        <f t="shared" si="5"/>
        <v>1906</v>
      </c>
      <c r="T63" s="81"/>
      <c r="U63" s="81"/>
      <c r="V63" s="80">
        <f t="shared" si="6"/>
        <v>1906</v>
      </c>
    </row>
    <row r="64" spans="1:22" ht="30" hidden="1" customHeight="1">
      <c r="A64" s="43" t="s">
        <v>112</v>
      </c>
      <c r="B64" s="91">
        <v>439</v>
      </c>
      <c r="C64" s="53" t="s">
        <v>21</v>
      </c>
      <c r="D64" s="53" t="s">
        <v>354</v>
      </c>
      <c r="E64" s="53" t="s">
        <v>111</v>
      </c>
      <c r="F64" s="54">
        <v>1906</v>
      </c>
      <c r="G64" s="54"/>
      <c r="H64" s="81"/>
      <c r="I64" s="81">
        <f t="shared" si="1"/>
        <v>1906</v>
      </c>
      <c r="J64" s="81"/>
      <c r="K64" s="72">
        <f t="shared" si="9"/>
        <v>1906</v>
      </c>
      <c r="L64" s="81"/>
      <c r="M64" s="72">
        <f t="shared" si="2"/>
        <v>1906</v>
      </c>
      <c r="N64" s="81"/>
      <c r="O64" s="72">
        <f t="shared" si="3"/>
        <v>1906</v>
      </c>
      <c r="P64" s="81"/>
      <c r="Q64" s="72">
        <f t="shared" si="4"/>
        <v>1906</v>
      </c>
      <c r="R64" s="81"/>
      <c r="S64" s="72">
        <f t="shared" si="5"/>
        <v>1906</v>
      </c>
      <c r="T64" s="81"/>
      <c r="U64" s="81"/>
      <c r="V64" s="80">
        <f t="shared" si="6"/>
        <v>1906</v>
      </c>
    </row>
    <row r="65" spans="1:22" ht="23.25" hidden="1" customHeight="1">
      <c r="A65" s="42" t="s">
        <v>14</v>
      </c>
      <c r="B65" s="91">
        <v>439</v>
      </c>
      <c r="C65" s="50" t="s">
        <v>212</v>
      </c>
      <c r="D65" s="51"/>
      <c r="E65" s="51"/>
      <c r="F65" s="72">
        <v>3000</v>
      </c>
      <c r="G65" s="72"/>
      <c r="H65" s="81"/>
      <c r="I65" s="80">
        <f t="shared" si="1"/>
        <v>3000</v>
      </c>
      <c r="J65" s="80"/>
      <c r="K65" s="72">
        <f t="shared" si="9"/>
        <v>3000</v>
      </c>
      <c r="L65" s="80"/>
      <c r="M65" s="72">
        <f t="shared" si="2"/>
        <v>3000</v>
      </c>
      <c r="N65" s="80">
        <f>N66</f>
        <v>-2253</v>
      </c>
      <c r="O65" s="72">
        <f t="shared" si="3"/>
        <v>747</v>
      </c>
      <c r="P65" s="80"/>
      <c r="Q65" s="72">
        <f t="shared" si="4"/>
        <v>747</v>
      </c>
      <c r="R65" s="80"/>
      <c r="S65" s="72">
        <f t="shared" si="5"/>
        <v>747</v>
      </c>
      <c r="T65" s="80"/>
      <c r="U65" s="80"/>
      <c r="V65" s="80">
        <f t="shared" si="6"/>
        <v>747</v>
      </c>
    </row>
    <row r="66" spans="1:22" ht="18.75" hidden="1" customHeight="1">
      <c r="A66" s="43" t="s">
        <v>13</v>
      </c>
      <c r="B66" s="91">
        <v>439</v>
      </c>
      <c r="C66" s="52" t="s">
        <v>212</v>
      </c>
      <c r="D66" s="53" t="s">
        <v>151</v>
      </c>
      <c r="E66" s="53"/>
      <c r="F66" s="54">
        <v>3000</v>
      </c>
      <c r="G66" s="54"/>
      <c r="H66" s="81"/>
      <c r="I66" s="81">
        <f t="shared" si="1"/>
        <v>3000</v>
      </c>
      <c r="J66" s="81"/>
      <c r="K66" s="72">
        <f t="shared" si="9"/>
        <v>3000</v>
      </c>
      <c r="L66" s="81"/>
      <c r="M66" s="72">
        <f t="shared" si="2"/>
        <v>3000</v>
      </c>
      <c r="N66" s="81">
        <f>N67</f>
        <v>-2253</v>
      </c>
      <c r="O66" s="72">
        <f t="shared" si="3"/>
        <v>747</v>
      </c>
      <c r="P66" s="81"/>
      <c r="Q66" s="72">
        <f t="shared" si="4"/>
        <v>747</v>
      </c>
      <c r="R66" s="81"/>
      <c r="S66" s="72">
        <f t="shared" si="5"/>
        <v>747</v>
      </c>
      <c r="T66" s="81"/>
      <c r="U66" s="81"/>
      <c r="V66" s="80">
        <f t="shared" si="6"/>
        <v>747</v>
      </c>
    </row>
    <row r="67" spans="1:22" ht="17.25" hidden="1" customHeight="1">
      <c r="A67" s="43" t="s">
        <v>14</v>
      </c>
      <c r="B67" s="91">
        <v>439</v>
      </c>
      <c r="C67" s="52" t="s">
        <v>212</v>
      </c>
      <c r="D67" s="53" t="s">
        <v>152</v>
      </c>
      <c r="E67" s="53"/>
      <c r="F67" s="54">
        <f>F68</f>
        <v>3000</v>
      </c>
      <c r="G67" s="54"/>
      <c r="H67" s="81"/>
      <c r="I67" s="81">
        <f t="shared" si="1"/>
        <v>3000</v>
      </c>
      <c r="J67" s="81"/>
      <c r="K67" s="72">
        <f t="shared" si="9"/>
        <v>3000</v>
      </c>
      <c r="L67" s="81"/>
      <c r="M67" s="72">
        <f t="shared" si="2"/>
        <v>3000</v>
      </c>
      <c r="N67" s="81">
        <f>N68</f>
        <v>-2253</v>
      </c>
      <c r="O67" s="72">
        <f t="shared" si="3"/>
        <v>747</v>
      </c>
      <c r="P67" s="81"/>
      <c r="Q67" s="72">
        <f t="shared" si="4"/>
        <v>747</v>
      </c>
      <c r="R67" s="81"/>
      <c r="S67" s="72">
        <f t="shared" si="5"/>
        <v>747</v>
      </c>
      <c r="T67" s="81"/>
      <c r="U67" s="81"/>
      <c r="V67" s="80">
        <f t="shared" si="6"/>
        <v>747</v>
      </c>
    </row>
    <row r="68" spans="1:22" ht="16.5" hidden="1" customHeight="1">
      <c r="A68" s="43" t="s">
        <v>213</v>
      </c>
      <c r="B68" s="91">
        <v>439</v>
      </c>
      <c r="C68" s="52" t="s">
        <v>212</v>
      </c>
      <c r="D68" s="53" t="s">
        <v>153</v>
      </c>
      <c r="E68" s="53"/>
      <c r="F68" s="54">
        <v>3000</v>
      </c>
      <c r="G68" s="54"/>
      <c r="H68" s="81"/>
      <c r="I68" s="81">
        <f t="shared" si="1"/>
        <v>3000</v>
      </c>
      <c r="J68" s="81"/>
      <c r="K68" s="72">
        <f t="shared" si="9"/>
        <v>3000</v>
      </c>
      <c r="L68" s="81"/>
      <c r="M68" s="72">
        <f t="shared" si="2"/>
        <v>3000</v>
      </c>
      <c r="N68" s="81">
        <f>N69</f>
        <v>-2253</v>
      </c>
      <c r="O68" s="72">
        <f t="shared" si="3"/>
        <v>747</v>
      </c>
      <c r="P68" s="81"/>
      <c r="Q68" s="72">
        <f t="shared" si="4"/>
        <v>747</v>
      </c>
      <c r="R68" s="81"/>
      <c r="S68" s="72">
        <f t="shared" si="5"/>
        <v>747</v>
      </c>
      <c r="T68" s="81"/>
      <c r="U68" s="81"/>
      <c r="V68" s="80">
        <f t="shared" si="6"/>
        <v>747</v>
      </c>
    </row>
    <row r="69" spans="1:22" ht="26.25" hidden="1" customHeight="1">
      <c r="A69" s="60" t="s">
        <v>39</v>
      </c>
      <c r="B69" s="91">
        <v>439</v>
      </c>
      <c r="C69" s="52" t="s">
        <v>212</v>
      </c>
      <c r="D69" s="53" t="s">
        <v>153</v>
      </c>
      <c r="E69" s="53" t="s">
        <v>37</v>
      </c>
      <c r="F69" s="54">
        <v>3000</v>
      </c>
      <c r="G69" s="54"/>
      <c r="H69" s="81"/>
      <c r="I69" s="81">
        <f t="shared" si="1"/>
        <v>3000</v>
      </c>
      <c r="J69" s="81"/>
      <c r="K69" s="72">
        <f t="shared" si="9"/>
        <v>3000</v>
      </c>
      <c r="L69" s="81"/>
      <c r="M69" s="72">
        <f t="shared" si="2"/>
        <v>3000</v>
      </c>
      <c r="N69" s="81">
        <v>-2253</v>
      </c>
      <c r="O69" s="72">
        <f t="shared" si="3"/>
        <v>747</v>
      </c>
      <c r="P69" s="81"/>
      <c r="Q69" s="72">
        <f t="shared" si="4"/>
        <v>747</v>
      </c>
      <c r="R69" s="81"/>
      <c r="S69" s="72">
        <f t="shared" si="5"/>
        <v>747</v>
      </c>
      <c r="T69" s="81"/>
      <c r="U69" s="81"/>
      <c r="V69" s="80">
        <f t="shared" si="6"/>
        <v>747</v>
      </c>
    </row>
    <row r="70" spans="1:22" ht="30" hidden="1" customHeight="1">
      <c r="A70" s="150" t="s">
        <v>130</v>
      </c>
      <c r="B70" s="91">
        <v>439</v>
      </c>
      <c r="C70" s="50" t="s">
        <v>65</v>
      </c>
      <c r="D70" s="51"/>
      <c r="E70" s="51"/>
      <c r="F70" s="72">
        <f>SUM(F72)</f>
        <v>382.5</v>
      </c>
      <c r="G70" s="72"/>
      <c r="H70" s="81"/>
      <c r="I70" s="80">
        <f t="shared" si="1"/>
        <v>382.5</v>
      </c>
      <c r="J70" s="80"/>
      <c r="K70" s="72">
        <f t="shared" si="9"/>
        <v>382.5</v>
      </c>
      <c r="L70" s="80"/>
      <c r="M70" s="72">
        <f t="shared" si="2"/>
        <v>382.5</v>
      </c>
      <c r="N70" s="80"/>
      <c r="O70" s="72">
        <f t="shared" si="3"/>
        <v>382.5</v>
      </c>
      <c r="P70" s="80"/>
      <c r="Q70" s="72">
        <f t="shared" si="4"/>
        <v>382.5</v>
      </c>
      <c r="R70" s="80"/>
      <c r="S70" s="72">
        <f t="shared" si="5"/>
        <v>382.5</v>
      </c>
      <c r="T70" s="80"/>
      <c r="U70" s="80"/>
      <c r="V70" s="80">
        <f t="shared" si="6"/>
        <v>382.5</v>
      </c>
    </row>
    <row r="71" spans="1:22" ht="33" hidden="1" customHeight="1">
      <c r="A71" s="42" t="s">
        <v>182</v>
      </c>
      <c r="B71" s="91">
        <v>439</v>
      </c>
      <c r="C71" s="52" t="s">
        <v>65</v>
      </c>
      <c r="D71" s="53" t="s">
        <v>154</v>
      </c>
      <c r="E71" s="53"/>
      <c r="F71" s="54">
        <f>F72</f>
        <v>382.5</v>
      </c>
      <c r="G71" s="54"/>
      <c r="H71" s="81"/>
      <c r="I71" s="81">
        <f t="shared" si="1"/>
        <v>382.5</v>
      </c>
      <c r="J71" s="81"/>
      <c r="K71" s="72">
        <f t="shared" si="9"/>
        <v>382.5</v>
      </c>
      <c r="L71" s="81"/>
      <c r="M71" s="72">
        <f t="shared" si="2"/>
        <v>382.5</v>
      </c>
      <c r="N71" s="81"/>
      <c r="O71" s="72">
        <f t="shared" si="3"/>
        <v>382.5</v>
      </c>
      <c r="P71" s="81"/>
      <c r="Q71" s="72">
        <f t="shared" si="4"/>
        <v>382.5</v>
      </c>
      <c r="R71" s="81"/>
      <c r="S71" s="72">
        <f t="shared" si="5"/>
        <v>382.5</v>
      </c>
      <c r="T71" s="81"/>
      <c r="U71" s="81"/>
      <c r="V71" s="80">
        <f t="shared" si="6"/>
        <v>382.5</v>
      </c>
    </row>
    <row r="72" spans="1:22" ht="32.25" hidden="1" customHeight="1">
      <c r="A72" s="60" t="s">
        <v>120</v>
      </c>
      <c r="B72" s="91">
        <v>439</v>
      </c>
      <c r="C72" s="52" t="s">
        <v>65</v>
      </c>
      <c r="D72" s="53" t="s">
        <v>155</v>
      </c>
      <c r="E72" s="53"/>
      <c r="F72" s="54">
        <f>F73</f>
        <v>382.5</v>
      </c>
      <c r="G72" s="54"/>
      <c r="H72" s="81"/>
      <c r="I72" s="81">
        <f t="shared" si="1"/>
        <v>382.5</v>
      </c>
      <c r="J72" s="81"/>
      <c r="K72" s="72">
        <f t="shared" si="9"/>
        <v>382.5</v>
      </c>
      <c r="L72" s="81"/>
      <c r="M72" s="72">
        <f t="shared" si="2"/>
        <v>382.5</v>
      </c>
      <c r="N72" s="81"/>
      <c r="O72" s="72">
        <f t="shared" si="3"/>
        <v>382.5</v>
      </c>
      <c r="P72" s="81"/>
      <c r="Q72" s="72">
        <f t="shared" si="4"/>
        <v>382.5</v>
      </c>
      <c r="R72" s="81"/>
      <c r="S72" s="72">
        <f t="shared" si="5"/>
        <v>382.5</v>
      </c>
      <c r="T72" s="81"/>
      <c r="U72" s="81"/>
      <c r="V72" s="80">
        <f t="shared" si="6"/>
        <v>382.5</v>
      </c>
    </row>
    <row r="73" spans="1:22" ht="42" hidden="1" customHeight="1">
      <c r="A73" s="43" t="s">
        <v>193</v>
      </c>
      <c r="B73" s="91">
        <v>439</v>
      </c>
      <c r="C73" s="52" t="s">
        <v>65</v>
      </c>
      <c r="D73" s="53" t="s">
        <v>156</v>
      </c>
      <c r="E73" s="53"/>
      <c r="F73" s="54">
        <f>F74+F75</f>
        <v>382.5</v>
      </c>
      <c r="G73" s="54"/>
      <c r="H73" s="81"/>
      <c r="I73" s="81">
        <f t="shared" si="1"/>
        <v>382.5</v>
      </c>
      <c r="J73" s="81"/>
      <c r="K73" s="72">
        <f t="shared" si="9"/>
        <v>382.5</v>
      </c>
      <c r="L73" s="81"/>
      <c r="M73" s="72">
        <f t="shared" si="2"/>
        <v>382.5</v>
      </c>
      <c r="N73" s="81"/>
      <c r="O73" s="72">
        <f t="shared" si="3"/>
        <v>382.5</v>
      </c>
      <c r="P73" s="81"/>
      <c r="Q73" s="72">
        <f t="shared" si="4"/>
        <v>382.5</v>
      </c>
      <c r="R73" s="81"/>
      <c r="S73" s="72">
        <f t="shared" si="5"/>
        <v>382.5</v>
      </c>
      <c r="T73" s="81"/>
      <c r="U73" s="81"/>
      <c r="V73" s="80">
        <f t="shared" si="6"/>
        <v>382.5</v>
      </c>
    </row>
    <row r="74" spans="1:22" ht="33" hidden="1" customHeight="1">
      <c r="A74" s="43" t="s">
        <v>116</v>
      </c>
      <c r="B74" s="91">
        <v>439</v>
      </c>
      <c r="C74" s="52" t="s">
        <v>65</v>
      </c>
      <c r="D74" s="53" t="s">
        <v>157</v>
      </c>
      <c r="E74" s="53" t="s">
        <v>115</v>
      </c>
      <c r="F74" s="54">
        <v>320</v>
      </c>
      <c r="G74" s="54"/>
      <c r="H74" s="81"/>
      <c r="I74" s="81">
        <f t="shared" si="1"/>
        <v>320</v>
      </c>
      <c r="J74" s="81"/>
      <c r="K74" s="72">
        <f t="shared" si="9"/>
        <v>320</v>
      </c>
      <c r="L74" s="81"/>
      <c r="M74" s="72">
        <f t="shared" si="2"/>
        <v>320</v>
      </c>
      <c r="N74" s="81"/>
      <c r="O74" s="72">
        <f t="shared" si="3"/>
        <v>320</v>
      </c>
      <c r="P74" s="81"/>
      <c r="Q74" s="72">
        <f t="shared" si="4"/>
        <v>320</v>
      </c>
      <c r="R74" s="81"/>
      <c r="S74" s="72">
        <f t="shared" si="5"/>
        <v>320</v>
      </c>
      <c r="T74" s="81"/>
      <c r="U74" s="81"/>
      <c r="V74" s="80">
        <f t="shared" si="6"/>
        <v>320</v>
      </c>
    </row>
    <row r="75" spans="1:22" ht="45.75" hidden="1" customHeight="1">
      <c r="A75" s="43" t="s">
        <v>112</v>
      </c>
      <c r="B75" s="91">
        <v>439</v>
      </c>
      <c r="C75" s="52" t="s">
        <v>65</v>
      </c>
      <c r="D75" s="53" t="s">
        <v>157</v>
      </c>
      <c r="E75" s="53" t="s">
        <v>111</v>
      </c>
      <c r="F75" s="54">
        <v>62.5</v>
      </c>
      <c r="G75" s="54"/>
      <c r="H75" s="81"/>
      <c r="I75" s="81">
        <f t="shared" si="1"/>
        <v>62.5</v>
      </c>
      <c r="J75" s="81"/>
      <c r="K75" s="72">
        <f t="shared" si="9"/>
        <v>62.5</v>
      </c>
      <c r="L75" s="81"/>
      <c r="M75" s="72">
        <f t="shared" si="2"/>
        <v>62.5</v>
      </c>
      <c r="N75" s="81"/>
      <c r="O75" s="72">
        <f t="shared" si="3"/>
        <v>62.5</v>
      </c>
      <c r="P75" s="81"/>
      <c r="Q75" s="72">
        <f t="shared" si="4"/>
        <v>62.5</v>
      </c>
      <c r="R75" s="81"/>
      <c r="S75" s="72">
        <f t="shared" si="5"/>
        <v>62.5</v>
      </c>
      <c r="T75" s="81"/>
      <c r="U75" s="81"/>
      <c r="V75" s="80">
        <f t="shared" si="6"/>
        <v>62.5</v>
      </c>
    </row>
    <row r="76" spans="1:22" ht="33" hidden="1" customHeight="1">
      <c r="A76" s="150" t="s">
        <v>89</v>
      </c>
      <c r="B76" s="28">
        <v>439</v>
      </c>
      <c r="C76" s="50" t="s">
        <v>90</v>
      </c>
      <c r="D76" s="51"/>
      <c r="E76" s="51"/>
      <c r="F76" s="72">
        <f>SUM(F77,F81,F85,F89)</f>
        <v>725</v>
      </c>
      <c r="G76" s="72"/>
      <c r="H76" s="81"/>
      <c r="I76" s="80">
        <f t="shared" si="1"/>
        <v>725</v>
      </c>
      <c r="J76" s="80"/>
      <c r="K76" s="72">
        <f t="shared" si="9"/>
        <v>725</v>
      </c>
      <c r="L76" s="80"/>
      <c r="M76" s="72">
        <f t="shared" si="2"/>
        <v>725</v>
      </c>
      <c r="N76" s="80"/>
      <c r="O76" s="72">
        <f t="shared" si="3"/>
        <v>725</v>
      </c>
      <c r="P76" s="80"/>
      <c r="Q76" s="72">
        <f t="shared" si="4"/>
        <v>725</v>
      </c>
      <c r="R76" s="80">
        <f>R77</f>
        <v>-200</v>
      </c>
      <c r="S76" s="72">
        <f t="shared" si="5"/>
        <v>525</v>
      </c>
      <c r="T76" s="80"/>
      <c r="U76" s="80"/>
      <c r="V76" s="80">
        <f t="shared" si="6"/>
        <v>525</v>
      </c>
    </row>
    <row r="77" spans="1:22" ht="40.5" hidden="1" customHeight="1">
      <c r="A77" s="152" t="s">
        <v>500</v>
      </c>
      <c r="B77" s="91">
        <v>439</v>
      </c>
      <c r="C77" s="50" t="s">
        <v>25</v>
      </c>
      <c r="D77" s="51" t="s">
        <v>158</v>
      </c>
      <c r="E77" s="51"/>
      <c r="F77" s="72">
        <f>F78</f>
        <v>590</v>
      </c>
      <c r="G77" s="72"/>
      <c r="H77" s="81"/>
      <c r="I77" s="81">
        <f t="shared" si="1"/>
        <v>590</v>
      </c>
      <c r="J77" s="81"/>
      <c r="K77" s="72">
        <f t="shared" si="9"/>
        <v>590</v>
      </c>
      <c r="L77" s="81"/>
      <c r="M77" s="72">
        <f t="shared" si="2"/>
        <v>590</v>
      </c>
      <c r="N77" s="81"/>
      <c r="O77" s="72">
        <f t="shared" si="3"/>
        <v>590</v>
      </c>
      <c r="P77" s="81"/>
      <c r="Q77" s="72">
        <f t="shared" si="4"/>
        <v>590</v>
      </c>
      <c r="R77" s="81">
        <v>-200</v>
      </c>
      <c r="S77" s="72">
        <f t="shared" si="5"/>
        <v>390</v>
      </c>
      <c r="T77" s="81"/>
      <c r="U77" s="81"/>
      <c r="V77" s="80">
        <f t="shared" ref="V77:V140" si="10">S77+T77+U77</f>
        <v>390</v>
      </c>
    </row>
    <row r="78" spans="1:22" ht="48" hidden="1" customHeight="1">
      <c r="A78" s="151" t="s">
        <v>271</v>
      </c>
      <c r="B78" s="91">
        <v>439</v>
      </c>
      <c r="C78" s="52" t="s">
        <v>25</v>
      </c>
      <c r="D78" s="53" t="s">
        <v>283</v>
      </c>
      <c r="E78" s="51"/>
      <c r="F78" s="54">
        <f>SUM(F79)</f>
        <v>590</v>
      </c>
      <c r="G78" s="54"/>
      <c r="H78" s="81"/>
      <c r="I78" s="81">
        <f t="shared" si="1"/>
        <v>590</v>
      </c>
      <c r="J78" s="81"/>
      <c r="K78" s="72">
        <f t="shared" ref="K78:K109" si="11">I78+J78</f>
        <v>590</v>
      </c>
      <c r="L78" s="81"/>
      <c r="M78" s="72">
        <f t="shared" si="2"/>
        <v>590</v>
      </c>
      <c r="N78" s="81"/>
      <c r="O78" s="72">
        <f t="shared" si="3"/>
        <v>590</v>
      </c>
      <c r="P78" s="81"/>
      <c r="Q78" s="72">
        <f t="shared" si="4"/>
        <v>590</v>
      </c>
      <c r="R78" s="81">
        <v>-200</v>
      </c>
      <c r="S78" s="72">
        <f t="shared" si="5"/>
        <v>390</v>
      </c>
      <c r="T78" s="81"/>
      <c r="U78" s="81"/>
      <c r="V78" s="80">
        <f t="shared" si="10"/>
        <v>390</v>
      </c>
    </row>
    <row r="79" spans="1:22" ht="43.5" hidden="1" customHeight="1">
      <c r="A79" s="151" t="s">
        <v>501</v>
      </c>
      <c r="B79" s="91">
        <v>439</v>
      </c>
      <c r="C79" s="52" t="s">
        <v>25</v>
      </c>
      <c r="D79" s="53" t="s">
        <v>284</v>
      </c>
      <c r="E79" s="53"/>
      <c r="F79" s="54">
        <f>SUM(F80)</f>
        <v>590</v>
      </c>
      <c r="G79" s="54"/>
      <c r="H79" s="81"/>
      <c r="I79" s="81">
        <f t="shared" si="1"/>
        <v>590</v>
      </c>
      <c r="J79" s="81"/>
      <c r="K79" s="72">
        <f t="shared" si="11"/>
        <v>590</v>
      </c>
      <c r="L79" s="81"/>
      <c r="M79" s="72">
        <f t="shared" si="2"/>
        <v>590</v>
      </c>
      <c r="N79" s="81"/>
      <c r="O79" s="72">
        <f t="shared" si="3"/>
        <v>590</v>
      </c>
      <c r="P79" s="81"/>
      <c r="Q79" s="72">
        <f t="shared" si="4"/>
        <v>590</v>
      </c>
      <c r="R79" s="81">
        <v>-200</v>
      </c>
      <c r="S79" s="72">
        <f t="shared" si="5"/>
        <v>390</v>
      </c>
      <c r="T79" s="81"/>
      <c r="U79" s="81"/>
      <c r="V79" s="80">
        <f t="shared" si="10"/>
        <v>390</v>
      </c>
    </row>
    <row r="80" spans="1:22" ht="36.75" hidden="1" customHeight="1">
      <c r="A80" s="44" t="s">
        <v>112</v>
      </c>
      <c r="B80" s="91">
        <v>439</v>
      </c>
      <c r="C80" s="52" t="s">
        <v>25</v>
      </c>
      <c r="D80" s="53" t="s">
        <v>284</v>
      </c>
      <c r="E80" s="53" t="s">
        <v>111</v>
      </c>
      <c r="F80" s="54">
        <v>590</v>
      </c>
      <c r="G80" s="54"/>
      <c r="H80" s="81"/>
      <c r="I80" s="81">
        <f t="shared" si="1"/>
        <v>590</v>
      </c>
      <c r="J80" s="81"/>
      <c r="K80" s="72">
        <f t="shared" si="11"/>
        <v>590</v>
      </c>
      <c r="L80" s="81"/>
      <c r="M80" s="72">
        <f t="shared" si="2"/>
        <v>590</v>
      </c>
      <c r="N80" s="81"/>
      <c r="O80" s="72">
        <f t="shared" si="3"/>
        <v>590</v>
      </c>
      <c r="P80" s="81"/>
      <c r="Q80" s="72">
        <f t="shared" si="4"/>
        <v>590</v>
      </c>
      <c r="R80" s="81">
        <v>-200</v>
      </c>
      <c r="S80" s="72">
        <f t="shared" si="5"/>
        <v>390</v>
      </c>
      <c r="T80" s="81"/>
      <c r="U80" s="81"/>
      <c r="V80" s="80">
        <f t="shared" si="10"/>
        <v>390</v>
      </c>
    </row>
    <row r="81" spans="1:22" ht="51" hidden="1">
      <c r="A81" s="152" t="s">
        <v>502</v>
      </c>
      <c r="B81" s="28">
        <v>439</v>
      </c>
      <c r="C81" s="50" t="s">
        <v>25</v>
      </c>
      <c r="D81" s="51" t="s">
        <v>159</v>
      </c>
      <c r="E81" s="51"/>
      <c r="F81" s="72">
        <f t="shared" ref="F81:F83" si="12">SUM(F82)</f>
        <v>35</v>
      </c>
      <c r="G81" s="72"/>
      <c r="H81" s="81"/>
      <c r="I81" s="81">
        <f t="shared" si="1"/>
        <v>35</v>
      </c>
      <c r="J81" s="81"/>
      <c r="K81" s="72">
        <f t="shared" si="11"/>
        <v>35</v>
      </c>
      <c r="L81" s="81"/>
      <c r="M81" s="72">
        <f t="shared" si="2"/>
        <v>35</v>
      </c>
      <c r="N81" s="81"/>
      <c r="O81" s="72">
        <f t="shared" ref="O81:O144" si="13">M81+N81</f>
        <v>35</v>
      </c>
      <c r="P81" s="81"/>
      <c r="Q81" s="72">
        <f t="shared" ref="Q81:Q144" si="14">O81+P81</f>
        <v>35</v>
      </c>
      <c r="R81" s="81"/>
      <c r="S81" s="72">
        <f t="shared" ref="S81:S144" si="15">Q81+R81</f>
        <v>35</v>
      </c>
      <c r="T81" s="81"/>
      <c r="U81" s="81"/>
      <c r="V81" s="80">
        <f t="shared" si="10"/>
        <v>35</v>
      </c>
    </row>
    <row r="82" spans="1:22" ht="45" hidden="1" customHeight="1">
      <c r="A82" s="151" t="s">
        <v>270</v>
      </c>
      <c r="B82" s="91">
        <v>439</v>
      </c>
      <c r="C82" s="52" t="s">
        <v>25</v>
      </c>
      <c r="D82" s="53" t="s">
        <v>285</v>
      </c>
      <c r="E82" s="51"/>
      <c r="F82" s="54">
        <f t="shared" si="12"/>
        <v>35</v>
      </c>
      <c r="G82" s="54"/>
      <c r="H82" s="81"/>
      <c r="I82" s="81">
        <f t="shared" si="1"/>
        <v>35</v>
      </c>
      <c r="J82" s="81"/>
      <c r="K82" s="72">
        <f t="shared" si="11"/>
        <v>35</v>
      </c>
      <c r="L82" s="81"/>
      <c r="M82" s="72">
        <f t="shared" si="2"/>
        <v>35</v>
      </c>
      <c r="N82" s="81"/>
      <c r="O82" s="72">
        <f t="shared" si="13"/>
        <v>35</v>
      </c>
      <c r="P82" s="81"/>
      <c r="Q82" s="72">
        <f t="shared" si="14"/>
        <v>35</v>
      </c>
      <c r="R82" s="81"/>
      <c r="S82" s="72">
        <f t="shared" si="15"/>
        <v>35</v>
      </c>
      <c r="T82" s="81"/>
      <c r="U82" s="81"/>
      <c r="V82" s="80">
        <f t="shared" si="10"/>
        <v>35</v>
      </c>
    </row>
    <row r="83" spans="1:22" ht="60.75" hidden="1" customHeight="1">
      <c r="A83" s="151" t="s">
        <v>503</v>
      </c>
      <c r="B83" s="91">
        <v>439</v>
      </c>
      <c r="C83" s="52" t="s">
        <v>25</v>
      </c>
      <c r="D83" s="53" t="s">
        <v>286</v>
      </c>
      <c r="E83" s="53"/>
      <c r="F83" s="54">
        <f t="shared" si="12"/>
        <v>35</v>
      </c>
      <c r="G83" s="54"/>
      <c r="H83" s="81"/>
      <c r="I83" s="81">
        <f t="shared" si="1"/>
        <v>35</v>
      </c>
      <c r="J83" s="81"/>
      <c r="K83" s="72">
        <f t="shared" si="11"/>
        <v>35</v>
      </c>
      <c r="L83" s="81"/>
      <c r="M83" s="72">
        <f t="shared" si="2"/>
        <v>35</v>
      </c>
      <c r="N83" s="81"/>
      <c r="O83" s="72">
        <f t="shared" si="13"/>
        <v>35</v>
      </c>
      <c r="P83" s="81"/>
      <c r="Q83" s="72">
        <f t="shared" si="14"/>
        <v>35</v>
      </c>
      <c r="R83" s="81"/>
      <c r="S83" s="72">
        <f t="shared" si="15"/>
        <v>35</v>
      </c>
      <c r="T83" s="81"/>
      <c r="U83" s="81"/>
      <c r="V83" s="80">
        <f t="shared" si="10"/>
        <v>35</v>
      </c>
    </row>
    <row r="84" spans="1:22" ht="36.75" hidden="1" customHeight="1">
      <c r="A84" s="44" t="s">
        <v>112</v>
      </c>
      <c r="B84" s="91">
        <v>439</v>
      </c>
      <c r="C84" s="52" t="s">
        <v>25</v>
      </c>
      <c r="D84" s="53" t="s">
        <v>286</v>
      </c>
      <c r="E84" s="53" t="s">
        <v>111</v>
      </c>
      <c r="F84" s="54">
        <v>35</v>
      </c>
      <c r="G84" s="54"/>
      <c r="H84" s="81"/>
      <c r="I84" s="81">
        <f t="shared" ref="I84:I149" si="16">F84+H84</f>
        <v>35</v>
      </c>
      <c r="J84" s="81"/>
      <c r="K84" s="72">
        <f t="shared" si="11"/>
        <v>35</v>
      </c>
      <c r="L84" s="81"/>
      <c r="M84" s="72">
        <f t="shared" ref="M84:M148" si="17">K84+L84</f>
        <v>35</v>
      </c>
      <c r="N84" s="81"/>
      <c r="O84" s="72">
        <f t="shared" si="13"/>
        <v>35</v>
      </c>
      <c r="P84" s="81"/>
      <c r="Q84" s="72">
        <f t="shared" si="14"/>
        <v>35</v>
      </c>
      <c r="R84" s="81"/>
      <c r="S84" s="72">
        <f t="shared" si="15"/>
        <v>35</v>
      </c>
      <c r="T84" s="81"/>
      <c r="U84" s="81"/>
      <c r="V84" s="80">
        <f t="shared" si="10"/>
        <v>35</v>
      </c>
    </row>
    <row r="85" spans="1:22" ht="54.75" hidden="1" customHeight="1">
      <c r="A85" s="152" t="s">
        <v>504</v>
      </c>
      <c r="B85" s="28">
        <v>439</v>
      </c>
      <c r="C85" s="50" t="s">
        <v>25</v>
      </c>
      <c r="D85" s="51" t="s">
        <v>160</v>
      </c>
      <c r="E85" s="51"/>
      <c r="F85" s="72">
        <f t="shared" ref="F85:F87" si="18">SUM(F86)</f>
        <v>50</v>
      </c>
      <c r="G85" s="72"/>
      <c r="H85" s="81"/>
      <c r="I85" s="81">
        <f t="shared" si="16"/>
        <v>50</v>
      </c>
      <c r="J85" s="81"/>
      <c r="K85" s="72">
        <f t="shared" si="11"/>
        <v>50</v>
      </c>
      <c r="L85" s="81"/>
      <c r="M85" s="72">
        <f t="shared" si="17"/>
        <v>50</v>
      </c>
      <c r="N85" s="81"/>
      <c r="O85" s="72">
        <f t="shared" si="13"/>
        <v>50</v>
      </c>
      <c r="P85" s="81"/>
      <c r="Q85" s="72">
        <f t="shared" si="14"/>
        <v>50</v>
      </c>
      <c r="R85" s="81"/>
      <c r="S85" s="72">
        <f t="shared" si="15"/>
        <v>50</v>
      </c>
      <c r="T85" s="81"/>
      <c r="U85" s="81"/>
      <c r="V85" s="80">
        <f t="shared" si="10"/>
        <v>50</v>
      </c>
    </row>
    <row r="86" spans="1:22" ht="57" hidden="1" customHeight="1">
      <c r="A86" s="151" t="s">
        <v>272</v>
      </c>
      <c r="B86" s="91">
        <v>439</v>
      </c>
      <c r="C86" s="52" t="s">
        <v>25</v>
      </c>
      <c r="D86" s="53" t="s">
        <v>338</v>
      </c>
      <c r="E86" s="51"/>
      <c r="F86" s="54">
        <f t="shared" si="18"/>
        <v>50</v>
      </c>
      <c r="G86" s="54"/>
      <c r="H86" s="81"/>
      <c r="I86" s="81">
        <f t="shared" si="16"/>
        <v>50</v>
      </c>
      <c r="J86" s="81"/>
      <c r="K86" s="72">
        <f t="shared" si="11"/>
        <v>50</v>
      </c>
      <c r="L86" s="81"/>
      <c r="M86" s="72">
        <f t="shared" si="17"/>
        <v>50</v>
      </c>
      <c r="N86" s="81"/>
      <c r="O86" s="72">
        <f t="shared" si="13"/>
        <v>50</v>
      </c>
      <c r="P86" s="81"/>
      <c r="Q86" s="72">
        <f t="shared" si="14"/>
        <v>50</v>
      </c>
      <c r="R86" s="81"/>
      <c r="S86" s="72">
        <f t="shared" si="15"/>
        <v>50</v>
      </c>
      <c r="T86" s="81"/>
      <c r="U86" s="81"/>
      <c r="V86" s="80">
        <f t="shared" si="10"/>
        <v>50</v>
      </c>
    </row>
    <row r="87" spans="1:22" ht="58.5" hidden="1" customHeight="1">
      <c r="A87" s="151" t="s">
        <v>506</v>
      </c>
      <c r="B87" s="91">
        <v>439</v>
      </c>
      <c r="C87" s="52" t="s">
        <v>25</v>
      </c>
      <c r="D87" s="53" t="s">
        <v>338</v>
      </c>
      <c r="E87" s="53"/>
      <c r="F87" s="54">
        <f t="shared" si="18"/>
        <v>50</v>
      </c>
      <c r="G87" s="54"/>
      <c r="H87" s="81"/>
      <c r="I87" s="81">
        <f t="shared" si="16"/>
        <v>50</v>
      </c>
      <c r="J87" s="81"/>
      <c r="K87" s="72">
        <f t="shared" si="11"/>
        <v>50</v>
      </c>
      <c r="L87" s="81"/>
      <c r="M87" s="72">
        <f t="shared" si="17"/>
        <v>50</v>
      </c>
      <c r="N87" s="81"/>
      <c r="O87" s="72">
        <f t="shared" si="13"/>
        <v>50</v>
      </c>
      <c r="P87" s="81"/>
      <c r="Q87" s="72">
        <f t="shared" si="14"/>
        <v>50</v>
      </c>
      <c r="R87" s="81"/>
      <c r="S87" s="72">
        <f t="shared" si="15"/>
        <v>50</v>
      </c>
      <c r="T87" s="81"/>
      <c r="U87" s="81"/>
      <c r="V87" s="80">
        <f t="shared" si="10"/>
        <v>50</v>
      </c>
    </row>
    <row r="88" spans="1:22" ht="36" hidden="1" customHeight="1">
      <c r="A88" s="44" t="s">
        <v>112</v>
      </c>
      <c r="B88" s="91">
        <v>439</v>
      </c>
      <c r="C88" s="52" t="s">
        <v>25</v>
      </c>
      <c r="D88" s="53" t="s">
        <v>338</v>
      </c>
      <c r="E88" s="53" t="s">
        <v>111</v>
      </c>
      <c r="F88" s="54">
        <v>50</v>
      </c>
      <c r="G88" s="54"/>
      <c r="H88" s="81"/>
      <c r="I88" s="81">
        <f t="shared" si="16"/>
        <v>50</v>
      </c>
      <c r="J88" s="81"/>
      <c r="K88" s="72">
        <f t="shared" si="11"/>
        <v>50</v>
      </c>
      <c r="L88" s="81"/>
      <c r="M88" s="72">
        <f t="shared" si="17"/>
        <v>50</v>
      </c>
      <c r="N88" s="81"/>
      <c r="O88" s="72">
        <f t="shared" si="13"/>
        <v>50</v>
      </c>
      <c r="P88" s="81"/>
      <c r="Q88" s="72">
        <f t="shared" si="14"/>
        <v>50</v>
      </c>
      <c r="R88" s="81"/>
      <c r="S88" s="72">
        <f t="shared" si="15"/>
        <v>50</v>
      </c>
      <c r="T88" s="81"/>
      <c r="U88" s="81"/>
      <c r="V88" s="80">
        <f t="shared" si="10"/>
        <v>50</v>
      </c>
    </row>
    <row r="89" spans="1:22" ht="48.75" hidden="1" customHeight="1">
      <c r="A89" s="152" t="s">
        <v>505</v>
      </c>
      <c r="B89" s="91">
        <v>439</v>
      </c>
      <c r="C89" s="50" t="s">
        <v>25</v>
      </c>
      <c r="D89" s="51" t="s">
        <v>161</v>
      </c>
      <c r="E89" s="51"/>
      <c r="F89" s="72">
        <f t="shared" ref="F89:F91" si="19">SUM(F90)</f>
        <v>50</v>
      </c>
      <c r="G89" s="72"/>
      <c r="H89" s="81"/>
      <c r="I89" s="81">
        <f t="shared" si="16"/>
        <v>50</v>
      </c>
      <c r="J89" s="81"/>
      <c r="K89" s="72">
        <f t="shared" si="11"/>
        <v>50</v>
      </c>
      <c r="L89" s="81"/>
      <c r="M89" s="72">
        <f t="shared" si="17"/>
        <v>50</v>
      </c>
      <c r="N89" s="81"/>
      <c r="O89" s="72">
        <f t="shared" si="13"/>
        <v>50</v>
      </c>
      <c r="P89" s="81"/>
      <c r="Q89" s="72">
        <f t="shared" si="14"/>
        <v>50</v>
      </c>
      <c r="R89" s="81"/>
      <c r="S89" s="72">
        <f t="shared" si="15"/>
        <v>50</v>
      </c>
      <c r="T89" s="81"/>
      <c r="U89" s="81"/>
      <c r="V89" s="80">
        <f t="shared" si="10"/>
        <v>50</v>
      </c>
    </row>
    <row r="90" spans="1:22" ht="54" hidden="1" customHeight="1">
      <c r="A90" s="151" t="s">
        <v>273</v>
      </c>
      <c r="B90" s="91">
        <v>439</v>
      </c>
      <c r="C90" s="52" t="s">
        <v>25</v>
      </c>
      <c r="D90" s="53" t="s">
        <v>287</v>
      </c>
      <c r="E90" s="53"/>
      <c r="F90" s="54">
        <f t="shared" si="19"/>
        <v>50</v>
      </c>
      <c r="G90" s="54"/>
      <c r="H90" s="81"/>
      <c r="I90" s="81">
        <f t="shared" si="16"/>
        <v>50</v>
      </c>
      <c r="J90" s="81"/>
      <c r="K90" s="72">
        <f t="shared" si="11"/>
        <v>50</v>
      </c>
      <c r="L90" s="81"/>
      <c r="M90" s="72">
        <f t="shared" si="17"/>
        <v>50</v>
      </c>
      <c r="N90" s="81"/>
      <c r="O90" s="72">
        <f t="shared" si="13"/>
        <v>50</v>
      </c>
      <c r="P90" s="81"/>
      <c r="Q90" s="72">
        <f t="shared" si="14"/>
        <v>50</v>
      </c>
      <c r="R90" s="81"/>
      <c r="S90" s="72">
        <f t="shared" si="15"/>
        <v>50</v>
      </c>
      <c r="T90" s="81"/>
      <c r="U90" s="81"/>
      <c r="V90" s="80">
        <f t="shared" si="10"/>
        <v>50</v>
      </c>
    </row>
    <row r="91" spans="1:22" ht="51.75" hidden="1" customHeight="1">
      <c r="A91" s="151" t="s">
        <v>507</v>
      </c>
      <c r="B91" s="91">
        <v>439</v>
      </c>
      <c r="C91" s="52" t="s">
        <v>25</v>
      </c>
      <c r="D91" s="53" t="s">
        <v>288</v>
      </c>
      <c r="E91" s="53"/>
      <c r="F91" s="54">
        <f t="shared" si="19"/>
        <v>50</v>
      </c>
      <c r="G91" s="54"/>
      <c r="H91" s="81"/>
      <c r="I91" s="81">
        <f t="shared" si="16"/>
        <v>50</v>
      </c>
      <c r="J91" s="81"/>
      <c r="K91" s="72">
        <f t="shared" si="11"/>
        <v>50</v>
      </c>
      <c r="L91" s="81"/>
      <c r="M91" s="72">
        <f t="shared" si="17"/>
        <v>50</v>
      </c>
      <c r="N91" s="81"/>
      <c r="O91" s="72">
        <f t="shared" si="13"/>
        <v>50</v>
      </c>
      <c r="P91" s="81"/>
      <c r="Q91" s="72">
        <f t="shared" si="14"/>
        <v>50</v>
      </c>
      <c r="R91" s="81"/>
      <c r="S91" s="72">
        <f t="shared" si="15"/>
        <v>50</v>
      </c>
      <c r="T91" s="81"/>
      <c r="U91" s="81"/>
      <c r="V91" s="80">
        <f t="shared" si="10"/>
        <v>50</v>
      </c>
    </row>
    <row r="92" spans="1:22" ht="35.25" hidden="1" customHeight="1">
      <c r="A92" s="44" t="s">
        <v>112</v>
      </c>
      <c r="B92" s="91">
        <v>439</v>
      </c>
      <c r="C92" s="52" t="s">
        <v>25</v>
      </c>
      <c r="D92" s="53" t="s">
        <v>288</v>
      </c>
      <c r="E92" s="53" t="s">
        <v>111</v>
      </c>
      <c r="F92" s="54">
        <v>50</v>
      </c>
      <c r="G92" s="54"/>
      <c r="H92" s="81"/>
      <c r="I92" s="81">
        <f t="shared" si="16"/>
        <v>50</v>
      </c>
      <c r="J92" s="81"/>
      <c r="K92" s="72">
        <f t="shared" si="11"/>
        <v>50</v>
      </c>
      <c r="L92" s="81"/>
      <c r="M92" s="72">
        <f t="shared" si="17"/>
        <v>50</v>
      </c>
      <c r="N92" s="81"/>
      <c r="O92" s="72">
        <f t="shared" si="13"/>
        <v>50</v>
      </c>
      <c r="P92" s="81"/>
      <c r="Q92" s="72">
        <f t="shared" si="14"/>
        <v>50</v>
      </c>
      <c r="R92" s="81"/>
      <c r="S92" s="72">
        <f t="shared" si="15"/>
        <v>50</v>
      </c>
      <c r="T92" s="81"/>
      <c r="U92" s="81"/>
      <c r="V92" s="80">
        <f t="shared" si="10"/>
        <v>50</v>
      </c>
    </row>
    <row r="93" spans="1:22" ht="30" customHeight="1">
      <c r="A93" s="152" t="s">
        <v>91</v>
      </c>
      <c r="B93" s="94">
        <v>439</v>
      </c>
      <c r="C93" s="95" t="s">
        <v>92</v>
      </c>
      <c r="D93" s="55"/>
      <c r="E93" s="55"/>
      <c r="F93" s="77">
        <f>SUM(F97,F101,F105)+F94</f>
        <v>2300</v>
      </c>
      <c r="G93" s="77"/>
      <c r="H93" s="81"/>
      <c r="I93" s="80">
        <f t="shared" si="16"/>
        <v>2300</v>
      </c>
      <c r="J93" s="80"/>
      <c r="K93" s="72">
        <f t="shared" si="11"/>
        <v>2300</v>
      </c>
      <c r="L93" s="80">
        <f>L94</f>
        <v>339.9</v>
      </c>
      <c r="M93" s="72">
        <f t="shared" si="17"/>
        <v>2639.9</v>
      </c>
      <c r="N93" s="80"/>
      <c r="O93" s="72">
        <f t="shared" si="13"/>
        <v>2639.9</v>
      </c>
      <c r="P93" s="80"/>
      <c r="Q93" s="72">
        <f t="shared" si="14"/>
        <v>2639.9</v>
      </c>
      <c r="R93" s="80">
        <f>R96</f>
        <v>-500</v>
      </c>
      <c r="S93" s="72">
        <f t="shared" si="15"/>
        <v>2139.9</v>
      </c>
      <c r="T93" s="80">
        <f>T94</f>
        <v>132.4</v>
      </c>
      <c r="U93" s="80"/>
      <c r="V93" s="80">
        <f t="shared" si="10"/>
        <v>2272.3000000000002</v>
      </c>
    </row>
    <row r="94" spans="1:22" ht="34.5" customHeight="1">
      <c r="A94" s="152" t="s">
        <v>489</v>
      </c>
      <c r="B94" s="94">
        <v>439</v>
      </c>
      <c r="C94" s="56" t="s">
        <v>475</v>
      </c>
      <c r="D94" s="56"/>
      <c r="E94" s="55"/>
      <c r="F94" s="77">
        <v>0</v>
      </c>
      <c r="G94" s="77"/>
      <c r="H94" s="81"/>
      <c r="I94" s="81">
        <f t="shared" si="16"/>
        <v>0</v>
      </c>
      <c r="J94" s="81"/>
      <c r="K94" s="72">
        <f t="shared" si="11"/>
        <v>0</v>
      </c>
      <c r="L94" s="81">
        <f>L95</f>
        <v>339.9</v>
      </c>
      <c r="M94" s="72">
        <f t="shared" si="17"/>
        <v>339.9</v>
      </c>
      <c r="N94" s="81"/>
      <c r="O94" s="72">
        <f t="shared" si="13"/>
        <v>339.9</v>
      </c>
      <c r="P94" s="81"/>
      <c r="Q94" s="72">
        <f t="shared" si="14"/>
        <v>339.9</v>
      </c>
      <c r="R94" s="81"/>
      <c r="S94" s="72">
        <f t="shared" si="15"/>
        <v>339.9</v>
      </c>
      <c r="T94" s="81">
        <f>T95</f>
        <v>132.4</v>
      </c>
      <c r="U94" s="81"/>
      <c r="V94" s="80">
        <f t="shared" si="10"/>
        <v>472.29999999999995</v>
      </c>
    </row>
    <row r="95" spans="1:22" ht="30.75" customHeight="1">
      <c r="A95" s="43" t="s">
        <v>112</v>
      </c>
      <c r="B95" s="96">
        <v>439</v>
      </c>
      <c r="C95" s="57" t="s">
        <v>475</v>
      </c>
      <c r="D95" s="57" t="s">
        <v>488</v>
      </c>
      <c r="E95" s="58" t="s">
        <v>111</v>
      </c>
      <c r="F95" s="76">
        <v>0</v>
      </c>
      <c r="G95" s="76"/>
      <c r="H95" s="81"/>
      <c r="I95" s="81">
        <f t="shared" si="16"/>
        <v>0</v>
      </c>
      <c r="J95" s="81"/>
      <c r="K95" s="72">
        <f t="shared" si="11"/>
        <v>0</v>
      </c>
      <c r="L95" s="81">
        <v>339.9</v>
      </c>
      <c r="M95" s="72">
        <f t="shared" si="17"/>
        <v>339.9</v>
      </c>
      <c r="N95" s="81"/>
      <c r="O95" s="72">
        <f t="shared" si="13"/>
        <v>339.9</v>
      </c>
      <c r="P95" s="81"/>
      <c r="Q95" s="72">
        <f t="shared" si="14"/>
        <v>339.9</v>
      </c>
      <c r="R95" s="81"/>
      <c r="S95" s="72">
        <f t="shared" si="15"/>
        <v>339.9</v>
      </c>
      <c r="T95" s="81">
        <v>132.4</v>
      </c>
      <c r="U95" s="81"/>
      <c r="V95" s="80">
        <f t="shared" si="10"/>
        <v>472.29999999999995</v>
      </c>
    </row>
    <row r="96" spans="1:22" ht="24.75" hidden="1" customHeight="1">
      <c r="A96" s="152" t="s">
        <v>23</v>
      </c>
      <c r="B96" s="94">
        <v>439</v>
      </c>
      <c r="C96" s="95" t="s">
        <v>214</v>
      </c>
      <c r="D96" s="55"/>
      <c r="E96" s="55"/>
      <c r="F96" s="77">
        <f>SUM(F97,F101)</f>
        <v>2200</v>
      </c>
      <c r="G96" s="77"/>
      <c r="H96" s="81"/>
      <c r="I96" s="81">
        <f t="shared" si="16"/>
        <v>2200</v>
      </c>
      <c r="J96" s="81"/>
      <c r="K96" s="72">
        <f t="shared" si="11"/>
        <v>2200</v>
      </c>
      <c r="L96" s="81"/>
      <c r="M96" s="72">
        <f t="shared" si="17"/>
        <v>2200</v>
      </c>
      <c r="N96" s="81"/>
      <c r="O96" s="72">
        <f t="shared" si="13"/>
        <v>2200</v>
      </c>
      <c r="P96" s="81"/>
      <c r="Q96" s="72">
        <f t="shared" si="14"/>
        <v>2200</v>
      </c>
      <c r="R96" s="81">
        <f>R101</f>
        <v>-500</v>
      </c>
      <c r="S96" s="72">
        <f t="shared" si="15"/>
        <v>1700</v>
      </c>
      <c r="T96" s="81"/>
      <c r="U96" s="81"/>
      <c r="V96" s="80">
        <f t="shared" si="10"/>
        <v>1700</v>
      </c>
    </row>
    <row r="97" spans="1:22" ht="42.75" hidden="1" customHeight="1">
      <c r="A97" s="152" t="s">
        <v>526</v>
      </c>
      <c r="B97" s="28">
        <v>439</v>
      </c>
      <c r="C97" s="50" t="s">
        <v>214</v>
      </c>
      <c r="D97" s="51" t="s">
        <v>162</v>
      </c>
      <c r="E97" s="51"/>
      <c r="F97" s="72">
        <f>SUM(F99)</f>
        <v>900</v>
      </c>
      <c r="G97" s="72"/>
      <c r="H97" s="81"/>
      <c r="I97" s="81">
        <f t="shared" si="16"/>
        <v>900</v>
      </c>
      <c r="J97" s="81"/>
      <c r="K97" s="72">
        <f t="shared" si="11"/>
        <v>900</v>
      </c>
      <c r="L97" s="81"/>
      <c r="M97" s="72">
        <f t="shared" si="17"/>
        <v>900</v>
      </c>
      <c r="N97" s="81"/>
      <c r="O97" s="72">
        <f t="shared" si="13"/>
        <v>900</v>
      </c>
      <c r="P97" s="81"/>
      <c r="Q97" s="72">
        <f t="shared" si="14"/>
        <v>900</v>
      </c>
      <c r="R97" s="81"/>
      <c r="S97" s="72">
        <f t="shared" si="15"/>
        <v>900</v>
      </c>
      <c r="T97" s="81"/>
      <c r="U97" s="81"/>
      <c r="V97" s="80">
        <f t="shared" si="10"/>
        <v>900</v>
      </c>
    </row>
    <row r="98" spans="1:22" ht="36.75" hidden="1" customHeight="1">
      <c r="A98" s="43" t="s">
        <v>295</v>
      </c>
      <c r="B98" s="91">
        <v>439</v>
      </c>
      <c r="C98" s="52" t="s">
        <v>214</v>
      </c>
      <c r="D98" s="53" t="s">
        <v>296</v>
      </c>
      <c r="E98" s="51"/>
      <c r="F98" s="54">
        <f>SUM(F99)</f>
        <v>900</v>
      </c>
      <c r="G98" s="54"/>
      <c r="H98" s="81"/>
      <c r="I98" s="81">
        <f t="shared" si="16"/>
        <v>900</v>
      </c>
      <c r="J98" s="81"/>
      <c r="K98" s="72">
        <f t="shared" si="11"/>
        <v>900</v>
      </c>
      <c r="L98" s="81"/>
      <c r="M98" s="72">
        <f t="shared" si="17"/>
        <v>900</v>
      </c>
      <c r="N98" s="81"/>
      <c r="O98" s="72">
        <f t="shared" si="13"/>
        <v>900</v>
      </c>
      <c r="P98" s="81"/>
      <c r="Q98" s="72">
        <f t="shared" si="14"/>
        <v>900</v>
      </c>
      <c r="R98" s="81"/>
      <c r="S98" s="72">
        <f t="shared" si="15"/>
        <v>900</v>
      </c>
      <c r="T98" s="81"/>
      <c r="U98" s="81"/>
      <c r="V98" s="80">
        <f t="shared" si="10"/>
        <v>900</v>
      </c>
    </row>
    <row r="99" spans="1:22" ht="35.25" hidden="1" customHeight="1">
      <c r="A99" s="44" t="s">
        <v>1</v>
      </c>
      <c r="B99" s="91">
        <v>439</v>
      </c>
      <c r="C99" s="52" t="s">
        <v>214</v>
      </c>
      <c r="D99" s="53" t="s">
        <v>339</v>
      </c>
      <c r="E99" s="53"/>
      <c r="F99" s="54">
        <f>SUM(F100)</f>
        <v>900</v>
      </c>
      <c r="G99" s="54"/>
      <c r="H99" s="81"/>
      <c r="I99" s="81">
        <f t="shared" si="16"/>
        <v>900</v>
      </c>
      <c r="J99" s="81"/>
      <c r="K99" s="72">
        <f t="shared" si="11"/>
        <v>900</v>
      </c>
      <c r="L99" s="81"/>
      <c r="M99" s="72">
        <f t="shared" si="17"/>
        <v>900</v>
      </c>
      <c r="N99" s="81"/>
      <c r="O99" s="72">
        <f t="shared" si="13"/>
        <v>900</v>
      </c>
      <c r="P99" s="81"/>
      <c r="Q99" s="72">
        <f t="shared" si="14"/>
        <v>900</v>
      </c>
      <c r="R99" s="81"/>
      <c r="S99" s="72">
        <f t="shared" si="15"/>
        <v>900</v>
      </c>
      <c r="T99" s="81"/>
      <c r="U99" s="81"/>
      <c r="V99" s="80">
        <f t="shared" si="10"/>
        <v>900</v>
      </c>
    </row>
    <row r="100" spans="1:22" ht="45" hidden="1" customHeight="1">
      <c r="A100" s="149" t="s">
        <v>34</v>
      </c>
      <c r="B100" s="91">
        <v>439</v>
      </c>
      <c r="C100" s="52" t="s">
        <v>214</v>
      </c>
      <c r="D100" s="53" t="s">
        <v>297</v>
      </c>
      <c r="E100" s="53" t="s">
        <v>111</v>
      </c>
      <c r="F100" s="54">
        <v>900</v>
      </c>
      <c r="G100" s="54"/>
      <c r="H100" s="81"/>
      <c r="I100" s="81">
        <f t="shared" si="16"/>
        <v>900</v>
      </c>
      <c r="J100" s="81"/>
      <c r="K100" s="72">
        <f t="shared" si="11"/>
        <v>900</v>
      </c>
      <c r="L100" s="81"/>
      <c r="M100" s="72">
        <f t="shared" si="17"/>
        <v>900</v>
      </c>
      <c r="N100" s="81"/>
      <c r="O100" s="72">
        <f t="shared" si="13"/>
        <v>900</v>
      </c>
      <c r="P100" s="81"/>
      <c r="Q100" s="72">
        <f t="shared" si="14"/>
        <v>900</v>
      </c>
      <c r="R100" s="81"/>
      <c r="S100" s="72">
        <f t="shared" si="15"/>
        <v>900</v>
      </c>
      <c r="T100" s="81"/>
      <c r="U100" s="81"/>
      <c r="V100" s="80">
        <f t="shared" si="10"/>
        <v>900</v>
      </c>
    </row>
    <row r="101" spans="1:22" ht="46.5" hidden="1" customHeight="1">
      <c r="A101" s="150" t="s">
        <v>525</v>
      </c>
      <c r="B101" s="94">
        <v>439</v>
      </c>
      <c r="C101" s="50" t="s">
        <v>214</v>
      </c>
      <c r="D101" s="51" t="s">
        <v>163</v>
      </c>
      <c r="E101" s="107"/>
      <c r="F101" s="80">
        <f>SUM(F103)</f>
        <v>1300</v>
      </c>
      <c r="G101" s="80"/>
      <c r="H101" s="81"/>
      <c r="I101" s="81">
        <f t="shared" si="16"/>
        <v>1300</v>
      </c>
      <c r="J101" s="81"/>
      <c r="K101" s="72">
        <f t="shared" si="11"/>
        <v>1300</v>
      </c>
      <c r="L101" s="81"/>
      <c r="M101" s="72">
        <f t="shared" si="17"/>
        <v>1300</v>
      </c>
      <c r="N101" s="81"/>
      <c r="O101" s="72">
        <f t="shared" si="13"/>
        <v>1300</v>
      </c>
      <c r="P101" s="81"/>
      <c r="Q101" s="72">
        <f t="shared" si="14"/>
        <v>1300</v>
      </c>
      <c r="R101" s="80">
        <f>R102</f>
        <v>-500</v>
      </c>
      <c r="S101" s="72">
        <f t="shared" si="15"/>
        <v>800</v>
      </c>
      <c r="T101" s="80"/>
      <c r="U101" s="80"/>
      <c r="V101" s="80">
        <f t="shared" si="10"/>
        <v>800</v>
      </c>
    </row>
    <row r="102" spans="1:22" ht="30" hidden="1" customHeight="1">
      <c r="A102" s="43" t="s">
        <v>275</v>
      </c>
      <c r="B102" s="96">
        <v>439</v>
      </c>
      <c r="C102" s="52" t="s">
        <v>214</v>
      </c>
      <c r="D102" s="53" t="s">
        <v>298</v>
      </c>
      <c r="E102" s="24"/>
      <c r="F102" s="81">
        <f>SUM(F103)</f>
        <v>1300</v>
      </c>
      <c r="G102" s="81"/>
      <c r="H102" s="81"/>
      <c r="I102" s="81">
        <f t="shared" si="16"/>
        <v>1300</v>
      </c>
      <c r="J102" s="81"/>
      <c r="K102" s="72">
        <f t="shared" si="11"/>
        <v>1300</v>
      </c>
      <c r="L102" s="81"/>
      <c r="M102" s="72">
        <f t="shared" si="17"/>
        <v>1300</v>
      </c>
      <c r="N102" s="81"/>
      <c r="O102" s="72">
        <f t="shared" si="13"/>
        <v>1300</v>
      </c>
      <c r="P102" s="81"/>
      <c r="Q102" s="72">
        <f t="shared" si="14"/>
        <v>1300</v>
      </c>
      <c r="R102" s="80">
        <v>-500</v>
      </c>
      <c r="S102" s="72">
        <f t="shared" si="15"/>
        <v>800</v>
      </c>
      <c r="T102" s="80"/>
      <c r="U102" s="80"/>
      <c r="V102" s="80">
        <f t="shared" si="10"/>
        <v>800</v>
      </c>
    </row>
    <row r="103" spans="1:22" ht="44.25" hidden="1" customHeight="1">
      <c r="A103" s="60" t="s">
        <v>545</v>
      </c>
      <c r="B103" s="91">
        <v>439</v>
      </c>
      <c r="C103" s="52" t="s">
        <v>214</v>
      </c>
      <c r="D103" s="53" t="s">
        <v>299</v>
      </c>
      <c r="E103" s="24"/>
      <c r="F103" s="81">
        <f>SUM(F104)</f>
        <v>1300</v>
      </c>
      <c r="G103" s="81"/>
      <c r="H103" s="81"/>
      <c r="I103" s="81">
        <f t="shared" si="16"/>
        <v>1300</v>
      </c>
      <c r="J103" s="81"/>
      <c r="K103" s="72">
        <f t="shared" si="11"/>
        <v>1300</v>
      </c>
      <c r="L103" s="81"/>
      <c r="M103" s="72">
        <f t="shared" si="17"/>
        <v>1300</v>
      </c>
      <c r="N103" s="81"/>
      <c r="O103" s="72">
        <f t="shared" si="13"/>
        <v>1300</v>
      </c>
      <c r="P103" s="81"/>
      <c r="Q103" s="72">
        <f t="shared" si="14"/>
        <v>1300</v>
      </c>
      <c r="R103" s="80">
        <v>-500</v>
      </c>
      <c r="S103" s="72">
        <f t="shared" si="15"/>
        <v>800</v>
      </c>
      <c r="T103" s="80"/>
      <c r="U103" s="80"/>
      <c r="V103" s="80">
        <f t="shared" si="10"/>
        <v>800</v>
      </c>
    </row>
    <row r="104" spans="1:22" ht="30.75" hidden="1" customHeight="1">
      <c r="A104" s="44" t="s">
        <v>112</v>
      </c>
      <c r="B104" s="91">
        <v>439</v>
      </c>
      <c r="C104" s="52" t="s">
        <v>214</v>
      </c>
      <c r="D104" s="53" t="s">
        <v>299</v>
      </c>
      <c r="E104" s="53" t="s">
        <v>111</v>
      </c>
      <c r="F104" s="54">
        <v>1300</v>
      </c>
      <c r="G104" s="54"/>
      <c r="H104" s="81"/>
      <c r="I104" s="81">
        <f t="shared" si="16"/>
        <v>1300</v>
      </c>
      <c r="J104" s="81"/>
      <c r="K104" s="72">
        <f t="shared" si="11"/>
        <v>1300</v>
      </c>
      <c r="L104" s="81"/>
      <c r="M104" s="72">
        <f t="shared" si="17"/>
        <v>1300</v>
      </c>
      <c r="N104" s="81"/>
      <c r="O104" s="72">
        <f t="shared" si="13"/>
        <v>1300</v>
      </c>
      <c r="P104" s="81"/>
      <c r="Q104" s="72">
        <f t="shared" si="14"/>
        <v>1300</v>
      </c>
      <c r="R104" s="81">
        <v>-500</v>
      </c>
      <c r="S104" s="72">
        <f t="shared" si="15"/>
        <v>800</v>
      </c>
      <c r="T104" s="81"/>
      <c r="U104" s="81"/>
      <c r="V104" s="80">
        <f t="shared" si="10"/>
        <v>800</v>
      </c>
    </row>
    <row r="105" spans="1:22" ht="44.25" hidden="1" customHeight="1">
      <c r="A105" s="148" t="s">
        <v>527</v>
      </c>
      <c r="B105" s="91">
        <v>439</v>
      </c>
      <c r="C105" s="52" t="s">
        <v>214</v>
      </c>
      <c r="D105" s="53" t="s">
        <v>401</v>
      </c>
      <c r="E105" s="53"/>
      <c r="F105" s="72">
        <f>SUM(F106)</f>
        <v>100</v>
      </c>
      <c r="G105" s="72"/>
      <c r="H105" s="81"/>
      <c r="I105" s="81">
        <f t="shared" si="16"/>
        <v>100</v>
      </c>
      <c r="J105" s="81"/>
      <c r="K105" s="72">
        <f t="shared" si="11"/>
        <v>100</v>
      </c>
      <c r="L105" s="81"/>
      <c r="M105" s="72">
        <f t="shared" si="17"/>
        <v>100</v>
      </c>
      <c r="N105" s="81"/>
      <c r="O105" s="72">
        <f t="shared" si="13"/>
        <v>100</v>
      </c>
      <c r="P105" s="81"/>
      <c r="Q105" s="72">
        <f t="shared" si="14"/>
        <v>100</v>
      </c>
      <c r="R105" s="81"/>
      <c r="S105" s="72">
        <f t="shared" si="15"/>
        <v>100</v>
      </c>
      <c r="T105" s="81"/>
      <c r="U105" s="81"/>
      <c r="V105" s="80">
        <f t="shared" si="10"/>
        <v>100</v>
      </c>
    </row>
    <row r="106" spans="1:22" ht="37.5" hidden="1" customHeight="1">
      <c r="A106" s="149" t="s">
        <v>405</v>
      </c>
      <c r="B106" s="91">
        <v>439</v>
      </c>
      <c r="C106" s="52" t="s">
        <v>214</v>
      </c>
      <c r="D106" s="53" t="s">
        <v>401</v>
      </c>
      <c r="E106" s="53"/>
      <c r="F106" s="54">
        <f>SUM(F107)</f>
        <v>100</v>
      </c>
      <c r="G106" s="54"/>
      <c r="H106" s="81"/>
      <c r="I106" s="81">
        <f t="shared" si="16"/>
        <v>100</v>
      </c>
      <c r="J106" s="81"/>
      <c r="K106" s="72">
        <f t="shared" si="11"/>
        <v>100</v>
      </c>
      <c r="L106" s="81"/>
      <c r="M106" s="72">
        <f t="shared" si="17"/>
        <v>100</v>
      </c>
      <c r="N106" s="81"/>
      <c r="O106" s="72">
        <f t="shared" si="13"/>
        <v>100</v>
      </c>
      <c r="P106" s="81"/>
      <c r="Q106" s="72">
        <f t="shared" si="14"/>
        <v>100</v>
      </c>
      <c r="R106" s="81"/>
      <c r="S106" s="72">
        <f t="shared" si="15"/>
        <v>100</v>
      </c>
      <c r="T106" s="81"/>
      <c r="U106" s="81"/>
      <c r="V106" s="80">
        <f t="shared" si="10"/>
        <v>100</v>
      </c>
    </row>
    <row r="107" spans="1:22" ht="30" hidden="1" customHeight="1">
      <c r="A107" s="44" t="s">
        <v>112</v>
      </c>
      <c r="B107" s="91">
        <v>439</v>
      </c>
      <c r="C107" s="52" t="s">
        <v>214</v>
      </c>
      <c r="D107" s="53" t="s">
        <v>401</v>
      </c>
      <c r="E107" s="53" t="s">
        <v>111</v>
      </c>
      <c r="F107" s="54">
        <v>100</v>
      </c>
      <c r="G107" s="54"/>
      <c r="H107" s="81"/>
      <c r="I107" s="81">
        <f t="shared" si="16"/>
        <v>100</v>
      </c>
      <c r="J107" s="81"/>
      <c r="K107" s="72">
        <f t="shared" si="11"/>
        <v>100</v>
      </c>
      <c r="L107" s="81"/>
      <c r="M107" s="72">
        <f t="shared" si="17"/>
        <v>100</v>
      </c>
      <c r="N107" s="81"/>
      <c r="O107" s="72">
        <f t="shared" si="13"/>
        <v>100</v>
      </c>
      <c r="P107" s="81"/>
      <c r="Q107" s="72">
        <f t="shared" si="14"/>
        <v>100</v>
      </c>
      <c r="R107" s="81"/>
      <c r="S107" s="72">
        <f t="shared" si="15"/>
        <v>100</v>
      </c>
      <c r="T107" s="81"/>
      <c r="U107" s="81"/>
      <c r="V107" s="80">
        <f t="shared" si="10"/>
        <v>100</v>
      </c>
    </row>
    <row r="108" spans="1:22" ht="26.25" hidden="1" customHeight="1">
      <c r="A108" s="42" t="s">
        <v>64</v>
      </c>
      <c r="B108" s="28">
        <v>439</v>
      </c>
      <c r="C108" s="50" t="s">
        <v>132</v>
      </c>
      <c r="D108" s="51"/>
      <c r="E108" s="51"/>
      <c r="F108" s="72">
        <f>SUM(F113,F109)</f>
        <v>11300</v>
      </c>
      <c r="G108" s="72"/>
      <c r="H108" s="81"/>
      <c r="I108" s="80">
        <f t="shared" si="16"/>
        <v>11300</v>
      </c>
      <c r="J108" s="80"/>
      <c r="K108" s="72">
        <f t="shared" si="11"/>
        <v>11300</v>
      </c>
      <c r="L108" s="80"/>
      <c r="M108" s="72">
        <f t="shared" si="17"/>
        <v>11300</v>
      </c>
      <c r="N108" s="80"/>
      <c r="O108" s="72">
        <f t="shared" si="13"/>
        <v>11300</v>
      </c>
      <c r="P108" s="80">
        <f>P113</f>
        <v>1000</v>
      </c>
      <c r="Q108" s="72">
        <f t="shared" si="14"/>
        <v>12300</v>
      </c>
      <c r="R108" s="80">
        <f>R109+R113</f>
        <v>2300</v>
      </c>
      <c r="S108" s="72">
        <f t="shared" si="15"/>
        <v>14600</v>
      </c>
      <c r="T108" s="80"/>
      <c r="U108" s="80"/>
      <c r="V108" s="80">
        <f t="shared" si="10"/>
        <v>14600</v>
      </c>
    </row>
    <row r="109" spans="1:22" ht="31.5" hidden="1" customHeight="1">
      <c r="A109" s="150" t="s">
        <v>508</v>
      </c>
      <c r="B109" s="28">
        <v>439</v>
      </c>
      <c r="C109" s="50" t="s">
        <v>215</v>
      </c>
      <c r="D109" s="51"/>
      <c r="E109" s="51"/>
      <c r="F109" s="72">
        <f t="shared" ref="F109:F111" si="20">SUM(F110)</f>
        <v>7300</v>
      </c>
      <c r="G109" s="72"/>
      <c r="H109" s="81"/>
      <c r="I109" s="80">
        <f t="shared" si="16"/>
        <v>7300</v>
      </c>
      <c r="J109" s="80"/>
      <c r="K109" s="72">
        <f t="shared" si="11"/>
        <v>7300</v>
      </c>
      <c r="L109" s="80"/>
      <c r="M109" s="72">
        <f t="shared" si="17"/>
        <v>7300</v>
      </c>
      <c r="N109" s="80"/>
      <c r="O109" s="72">
        <f t="shared" si="13"/>
        <v>7300</v>
      </c>
      <c r="P109" s="80"/>
      <c r="Q109" s="72">
        <f t="shared" si="14"/>
        <v>7300</v>
      </c>
      <c r="R109" s="80">
        <f>R110</f>
        <v>2100</v>
      </c>
      <c r="S109" s="72">
        <f t="shared" si="15"/>
        <v>9400</v>
      </c>
      <c r="T109" s="80"/>
      <c r="U109" s="80"/>
      <c r="V109" s="80">
        <f t="shared" si="10"/>
        <v>9400</v>
      </c>
    </row>
    <row r="110" spans="1:22" ht="31.5" hidden="1" customHeight="1">
      <c r="A110" s="60" t="s">
        <v>367</v>
      </c>
      <c r="B110" s="28">
        <v>439</v>
      </c>
      <c r="C110" s="50" t="s">
        <v>215</v>
      </c>
      <c r="D110" s="53" t="s">
        <v>366</v>
      </c>
      <c r="E110" s="51"/>
      <c r="F110" s="72">
        <f t="shared" si="20"/>
        <v>7300</v>
      </c>
      <c r="G110" s="72"/>
      <c r="H110" s="81"/>
      <c r="I110" s="81">
        <f t="shared" si="16"/>
        <v>7300</v>
      </c>
      <c r="J110" s="81"/>
      <c r="K110" s="72">
        <f t="shared" ref="K110:K133" si="21">I110+J110</f>
        <v>7300</v>
      </c>
      <c r="L110" s="81"/>
      <c r="M110" s="72">
        <f t="shared" si="17"/>
        <v>7300</v>
      </c>
      <c r="N110" s="81"/>
      <c r="O110" s="72">
        <f t="shared" si="13"/>
        <v>7300</v>
      </c>
      <c r="P110" s="81"/>
      <c r="Q110" s="72">
        <f t="shared" si="14"/>
        <v>7300</v>
      </c>
      <c r="R110" s="80">
        <f>R111</f>
        <v>2100</v>
      </c>
      <c r="S110" s="72">
        <f t="shared" si="15"/>
        <v>9400</v>
      </c>
      <c r="T110" s="80"/>
      <c r="U110" s="80"/>
      <c r="V110" s="80">
        <f t="shared" si="10"/>
        <v>9400</v>
      </c>
    </row>
    <row r="111" spans="1:22" ht="18.75" hidden="1" customHeight="1">
      <c r="A111" s="43" t="s">
        <v>191</v>
      </c>
      <c r="B111" s="91">
        <v>439</v>
      </c>
      <c r="C111" s="52" t="s">
        <v>215</v>
      </c>
      <c r="D111" s="53" t="s">
        <v>365</v>
      </c>
      <c r="E111" s="53"/>
      <c r="F111" s="54">
        <f t="shared" si="20"/>
        <v>7300</v>
      </c>
      <c r="G111" s="54"/>
      <c r="H111" s="81"/>
      <c r="I111" s="81">
        <f t="shared" si="16"/>
        <v>7300</v>
      </c>
      <c r="J111" s="81"/>
      <c r="K111" s="72">
        <f t="shared" si="21"/>
        <v>7300</v>
      </c>
      <c r="L111" s="81"/>
      <c r="M111" s="72">
        <f t="shared" si="17"/>
        <v>7300</v>
      </c>
      <c r="N111" s="81"/>
      <c r="O111" s="72">
        <f t="shared" si="13"/>
        <v>7300</v>
      </c>
      <c r="P111" s="81"/>
      <c r="Q111" s="72">
        <f t="shared" si="14"/>
        <v>7300</v>
      </c>
      <c r="R111" s="80">
        <f>R112</f>
        <v>2100</v>
      </c>
      <c r="S111" s="72">
        <f t="shared" si="15"/>
        <v>9400</v>
      </c>
      <c r="T111" s="80"/>
      <c r="U111" s="80"/>
      <c r="V111" s="80">
        <f t="shared" si="10"/>
        <v>9400</v>
      </c>
    </row>
    <row r="112" spans="1:22" ht="30.75" hidden="1" customHeight="1">
      <c r="A112" s="43" t="s">
        <v>82</v>
      </c>
      <c r="B112" s="91">
        <v>439</v>
      </c>
      <c r="C112" s="52" t="s">
        <v>215</v>
      </c>
      <c r="D112" s="53" t="s">
        <v>365</v>
      </c>
      <c r="E112" s="53" t="s">
        <v>419</v>
      </c>
      <c r="F112" s="54">
        <v>7300</v>
      </c>
      <c r="G112" s="54"/>
      <c r="H112" s="81"/>
      <c r="I112" s="81">
        <f t="shared" si="16"/>
        <v>7300</v>
      </c>
      <c r="J112" s="81"/>
      <c r="K112" s="72">
        <f t="shared" si="21"/>
        <v>7300</v>
      </c>
      <c r="L112" s="81"/>
      <c r="M112" s="72">
        <f t="shared" si="17"/>
        <v>7300</v>
      </c>
      <c r="N112" s="81"/>
      <c r="O112" s="72">
        <f t="shared" si="13"/>
        <v>7300</v>
      </c>
      <c r="P112" s="81"/>
      <c r="Q112" s="72">
        <f t="shared" si="14"/>
        <v>7300</v>
      </c>
      <c r="R112" s="80">
        <v>2100</v>
      </c>
      <c r="S112" s="72">
        <f t="shared" si="15"/>
        <v>9400</v>
      </c>
      <c r="T112" s="80"/>
      <c r="U112" s="80"/>
      <c r="V112" s="80">
        <f t="shared" si="10"/>
        <v>9400</v>
      </c>
    </row>
    <row r="113" spans="1:22" ht="23.25" hidden="1" customHeight="1">
      <c r="A113" s="42" t="s">
        <v>26</v>
      </c>
      <c r="B113" s="28">
        <v>439</v>
      </c>
      <c r="C113" s="50" t="s">
        <v>222</v>
      </c>
      <c r="D113" s="53"/>
      <c r="E113" s="53"/>
      <c r="F113" s="72">
        <f>SUM(F114)</f>
        <v>4000</v>
      </c>
      <c r="G113" s="72"/>
      <c r="H113" s="81"/>
      <c r="I113" s="81">
        <f t="shared" si="16"/>
        <v>4000</v>
      </c>
      <c r="J113" s="81"/>
      <c r="K113" s="72">
        <f t="shared" si="21"/>
        <v>4000</v>
      </c>
      <c r="L113" s="81"/>
      <c r="M113" s="72">
        <f t="shared" si="17"/>
        <v>4000</v>
      </c>
      <c r="N113" s="81"/>
      <c r="O113" s="72">
        <f t="shared" si="13"/>
        <v>4000</v>
      </c>
      <c r="P113" s="81">
        <f>P114</f>
        <v>1000</v>
      </c>
      <c r="Q113" s="72">
        <f t="shared" si="14"/>
        <v>5000</v>
      </c>
      <c r="R113" s="80">
        <f>R114</f>
        <v>200</v>
      </c>
      <c r="S113" s="72">
        <f t="shared" si="15"/>
        <v>5200</v>
      </c>
      <c r="T113" s="80"/>
      <c r="U113" s="80"/>
      <c r="V113" s="80">
        <f t="shared" si="10"/>
        <v>5200</v>
      </c>
    </row>
    <row r="114" spans="1:22" ht="35.25" hidden="1" customHeight="1">
      <c r="A114" s="150" t="s">
        <v>508</v>
      </c>
      <c r="B114" s="28">
        <v>439</v>
      </c>
      <c r="C114" s="50" t="s">
        <v>222</v>
      </c>
      <c r="D114" s="51" t="s">
        <v>165</v>
      </c>
      <c r="E114" s="51"/>
      <c r="F114" s="72">
        <f>SUM(F116,F119,F122,F125)</f>
        <v>4000</v>
      </c>
      <c r="G114" s="72"/>
      <c r="H114" s="81"/>
      <c r="I114" s="81">
        <f t="shared" si="16"/>
        <v>4000</v>
      </c>
      <c r="J114" s="81"/>
      <c r="K114" s="72">
        <f t="shared" si="21"/>
        <v>4000</v>
      </c>
      <c r="L114" s="81"/>
      <c r="M114" s="72">
        <f t="shared" si="17"/>
        <v>4000</v>
      </c>
      <c r="N114" s="81"/>
      <c r="O114" s="72">
        <f t="shared" si="13"/>
        <v>4000</v>
      </c>
      <c r="P114" s="81">
        <f>P119</f>
        <v>1000</v>
      </c>
      <c r="Q114" s="72">
        <f t="shared" si="14"/>
        <v>5000</v>
      </c>
      <c r="R114" s="80">
        <f>R119</f>
        <v>200</v>
      </c>
      <c r="S114" s="72">
        <f t="shared" si="15"/>
        <v>5200</v>
      </c>
      <c r="T114" s="80"/>
      <c r="U114" s="80"/>
      <c r="V114" s="80">
        <f t="shared" si="10"/>
        <v>5200</v>
      </c>
    </row>
    <row r="115" spans="1:22" ht="43.5" hidden="1" customHeight="1">
      <c r="A115" s="60" t="s">
        <v>278</v>
      </c>
      <c r="B115" s="91">
        <v>439</v>
      </c>
      <c r="C115" s="52" t="s">
        <v>222</v>
      </c>
      <c r="D115" s="53" t="s">
        <v>316</v>
      </c>
      <c r="E115" s="53"/>
      <c r="F115" s="72">
        <f>F116</f>
        <v>300</v>
      </c>
      <c r="G115" s="72"/>
      <c r="H115" s="81"/>
      <c r="I115" s="81">
        <f t="shared" si="16"/>
        <v>300</v>
      </c>
      <c r="J115" s="81"/>
      <c r="K115" s="72">
        <f t="shared" si="21"/>
        <v>300</v>
      </c>
      <c r="L115" s="81"/>
      <c r="M115" s="72">
        <f t="shared" si="17"/>
        <v>300</v>
      </c>
      <c r="N115" s="81"/>
      <c r="O115" s="72">
        <f t="shared" si="13"/>
        <v>300</v>
      </c>
      <c r="P115" s="81"/>
      <c r="Q115" s="72">
        <f t="shared" si="14"/>
        <v>300</v>
      </c>
      <c r="R115" s="81"/>
      <c r="S115" s="72">
        <f t="shared" si="15"/>
        <v>300</v>
      </c>
      <c r="T115" s="81"/>
      <c r="U115" s="81"/>
      <c r="V115" s="80">
        <f t="shared" si="10"/>
        <v>300</v>
      </c>
    </row>
    <row r="116" spans="1:22" ht="20.25" hidden="1" customHeight="1">
      <c r="A116" s="60" t="s">
        <v>180</v>
      </c>
      <c r="B116" s="91">
        <v>439</v>
      </c>
      <c r="C116" s="52" t="s">
        <v>222</v>
      </c>
      <c r="D116" s="53" t="s">
        <v>317</v>
      </c>
      <c r="E116" s="53"/>
      <c r="F116" s="54">
        <f>F117+F118</f>
        <v>300</v>
      </c>
      <c r="G116" s="54"/>
      <c r="H116" s="81"/>
      <c r="I116" s="81">
        <f t="shared" si="16"/>
        <v>300</v>
      </c>
      <c r="J116" s="81"/>
      <c r="K116" s="72">
        <f t="shared" si="21"/>
        <v>300</v>
      </c>
      <c r="L116" s="81"/>
      <c r="M116" s="72">
        <f t="shared" si="17"/>
        <v>300</v>
      </c>
      <c r="N116" s="81"/>
      <c r="O116" s="72">
        <f t="shared" si="13"/>
        <v>300</v>
      </c>
      <c r="P116" s="81"/>
      <c r="Q116" s="72">
        <f t="shared" si="14"/>
        <v>300</v>
      </c>
      <c r="R116" s="81"/>
      <c r="S116" s="72">
        <f t="shared" si="15"/>
        <v>300</v>
      </c>
      <c r="T116" s="81"/>
      <c r="U116" s="81"/>
      <c r="V116" s="80">
        <f t="shared" si="10"/>
        <v>300</v>
      </c>
    </row>
    <row r="117" spans="1:22" ht="30.75" hidden="1" customHeight="1">
      <c r="A117" s="44" t="s">
        <v>112</v>
      </c>
      <c r="B117" s="91">
        <v>439</v>
      </c>
      <c r="C117" s="52" t="s">
        <v>222</v>
      </c>
      <c r="D117" s="53" t="s">
        <v>317</v>
      </c>
      <c r="E117" s="53" t="s">
        <v>111</v>
      </c>
      <c r="F117" s="54">
        <v>200</v>
      </c>
      <c r="G117" s="54"/>
      <c r="H117" s="81"/>
      <c r="I117" s="81">
        <f t="shared" si="16"/>
        <v>200</v>
      </c>
      <c r="J117" s="81"/>
      <c r="K117" s="72">
        <f t="shared" si="21"/>
        <v>200</v>
      </c>
      <c r="L117" s="81"/>
      <c r="M117" s="72">
        <f t="shared" si="17"/>
        <v>200</v>
      </c>
      <c r="N117" s="81"/>
      <c r="O117" s="72">
        <f t="shared" si="13"/>
        <v>200</v>
      </c>
      <c r="P117" s="81"/>
      <c r="Q117" s="72">
        <f t="shared" si="14"/>
        <v>200</v>
      </c>
      <c r="R117" s="81"/>
      <c r="S117" s="72">
        <f t="shared" si="15"/>
        <v>200</v>
      </c>
      <c r="T117" s="81"/>
      <c r="U117" s="81"/>
      <c r="V117" s="80">
        <f t="shared" si="10"/>
        <v>200</v>
      </c>
    </row>
    <row r="118" spans="1:22" ht="19.5" hidden="1" customHeight="1">
      <c r="A118" s="151" t="s">
        <v>195</v>
      </c>
      <c r="B118" s="91"/>
      <c r="C118" s="52"/>
      <c r="D118" s="53"/>
      <c r="E118" s="53" t="s">
        <v>205</v>
      </c>
      <c r="F118" s="54">
        <v>100</v>
      </c>
      <c r="G118" s="54"/>
      <c r="H118" s="81"/>
      <c r="I118" s="81">
        <f t="shared" si="16"/>
        <v>100</v>
      </c>
      <c r="J118" s="81"/>
      <c r="K118" s="72">
        <f t="shared" si="21"/>
        <v>100</v>
      </c>
      <c r="L118" s="81"/>
      <c r="M118" s="72">
        <f t="shared" si="17"/>
        <v>100</v>
      </c>
      <c r="N118" s="81"/>
      <c r="O118" s="72">
        <f t="shared" si="13"/>
        <v>100</v>
      </c>
      <c r="P118" s="81"/>
      <c r="Q118" s="72">
        <f t="shared" si="14"/>
        <v>100</v>
      </c>
      <c r="R118" s="81"/>
      <c r="S118" s="72">
        <f t="shared" si="15"/>
        <v>100</v>
      </c>
      <c r="T118" s="81"/>
      <c r="U118" s="81"/>
      <c r="V118" s="80">
        <f t="shared" si="10"/>
        <v>100</v>
      </c>
    </row>
    <row r="119" spans="1:22" ht="28.5" hidden="1" customHeight="1">
      <c r="A119" s="43" t="s">
        <v>181</v>
      </c>
      <c r="B119" s="91">
        <v>439</v>
      </c>
      <c r="C119" s="52" t="s">
        <v>222</v>
      </c>
      <c r="D119" s="53" t="s">
        <v>318</v>
      </c>
      <c r="E119" s="51"/>
      <c r="F119" s="72">
        <f>SUM(F120)+F121</f>
        <v>3100</v>
      </c>
      <c r="G119" s="72"/>
      <c r="H119" s="81"/>
      <c r="I119" s="81">
        <f t="shared" si="16"/>
        <v>3100</v>
      </c>
      <c r="J119" s="81"/>
      <c r="K119" s="72">
        <f t="shared" si="21"/>
        <v>3100</v>
      </c>
      <c r="L119" s="81"/>
      <c r="M119" s="72">
        <f t="shared" si="17"/>
        <v>3100</v>
      </c>
      <c r="N119" s="81"/>
      <c r="O119" s="72">
        <f t="shared" si="13"/>
        <v>3100</v>
      </c>
      <c r="P119" s="81">
        <f>P120</f>
        <v>1000</v>
      </c>
      <c r="Q119" s="72">
        <f t="shared" si="14"/>
        <v>4100</v>
      </c>
      <c r="R119" s="80">
        <f>R120</f>
        <v>200</v>
      </c>
      <c r="S119" s="72">
        <f t="shared" si="15"/>
        <v>4300</v>
      </c>
      <c r="T119" s="80"/>
      <c r="U119" s="80"/>
      <c r="V119" s="80">
        <f t="shared" si="10"/>
        <v>4300</v>
      </c>
    </row>
    <row r="120" spans="1:22" ht="21" hidden="1" customHeight="1">
      <c r="A120" s="151" t="s">
        <v>195</v>
      </c>
      <c r="B120" s="91">
        <v>439</v>
      </c>
      <c r="C120" s="52" t="s">
        <v>222</v>
      </c>
      <c r="D120" s="53" t="s">
        <v>318</v>
      </c>
      <c r="E120" s="53" t="s">
        <v>205</v>
      </c>
      <c r="F120" s="54">
        <v>2600</v>
      </c>
      <c r="G120" s="54"/>
      <c r="H120" s="81"/>
      <c r="I120" s="81">
        <f t="shared" si="16"/>
        <v>2600</v>
      </c>
      <c r="J120" s="81"/>
      <c r="K120" s="72">
        <f t="shared" si="21"/>
        <v>2600</v>
      </c>
      <c r="L120" s="81"/>
      <c r="M120" s="72">
        <f t="shared" si="17"/>
        <v>2600</v>
      </c>
      <c r="N120" s="81"/>
      <c r="O120" s="72">
        <f t="shared" si="13"/>
        <v>2600</v>
      </c>
      <c r="P120" s="81">
        <v>1000</v>
      </c>
      <c r="Q120" s="72">
        <f t="shared" si="14"/>
        <v>3600</v>
      </c>
      <c r="R120" s="80">
        <v>200</v>
      </c>
      <c r="S120" s="72">
        <f t="shared" si="15"/>
        <v>3800</v>
      </c>
      <c r="T120" s="80"/>
      <c r="U120" s="80"/>
      <c r="V120" s="80">
        <f t="shared" si="10"/>
        <v>3800</v>
      </c>
    </row>
    <row r="121" spans="1:22" ht="30" hidden="1" customHeight="1">
      <c r="A121" s="44" t="s">
        <v>112</v>
      </c>
      <c r="B121" s="91">
        <v>439</v>
      </c>
      <c r="C121" s="52" t="s">
        <v>222</v>
      </c>
      <c r="D121" s="53" t="s">
        <v>318</v>
      </c>
      <c r="E121" s="53" t="s">
        <v>416</v>
      </c>
      <c r="F121" s="54">
        <v>500</v>
      </c>
      <c r="G121" s="54"/>
      <c r="H121" s="81"/>
      <c r="I121" s="81">
        <f t="shared" si="16"/>
        <v>500</v>
      </c>
      <c r="J121" s="81"/>
      <c r="K121" s="72">
        <f t="shared" si="21"/>
        <v>500</v>
      </c>
      <c r="L121" s="81"/>
      <c r="M121" s="72">
        <f t="shared" si="17"/>
        <v>500</v>
      </c>
      <c r="N121" s="81"/>
      <c r="O121" s="72">
        <f t="shared" si="13"/>
        <v>500</v>
      </c>
      <c r="P121" s="81"/>
      <c r="Q121" s="72">
        <f t="shared" si="14"/>
        <v>500</v>
      </c>
      <c r="R121" s="81"/>
      <c r="S121" s="72">
        <f t="shared" si="15"/>
        <v>500</v>
      </c>
      <c r="T121" s="81"/>
      <c r="U121" s="81"/>
      <c r="V121" s="80">
        <f t="shared" si="10"/>
        <v>500</v>
      </c>
    </row>
    <row r="122" spans="1:22" ht="33" hidden="1" customHeight="1">
      <c r="A122" s="60" t="s">
        <v>369</v>
      </c>
      <c r="B122" s="91">
        <v>439</v>
      </c>
      <c r="C122" s="53" t="s">
        <v>222</v>
      </c>
      <c r="D122" s="53" t="s">
        <v>371</v>
      </c>
      <c r="E122" s="53"/>
      <c r="F122" s="72">
        <v>100</v>
      </c>
      <c r="G122" s="72"/>
      <c r="H122" s="81"/>
      <c r="I122" s="81">
        <f t="shared" si="16"/>
        <v>100</v>
      </c>
      <c r="J122" s="81"/>
      <c r="K122" s="72">
        <f t="shared" si="21"/>
        <v>100</v>
      </c>
      <c r="L122" s="81"/>
      <c r="M122" s="72">
        <f t="shared" si="17"/>
        <v>100</v>
      </c>
      <c r="N122" s="81"/>
      <c r="O122" s="72">
        <f t="shared" si="13"/>
        <v>100</v>
      </c>
      <c r="P122" s="81"/>
      <c r="Q122" s="72">
        <f t="shared" si="14"/>
        <v>100</v>
      </c>
      <c r="R122" s="81"/>
      <c r="S122" s="72">
        <f t="shared" si="15"/>
        <v>100</v>
      </c>
      <c r="T122" s="81"/>
      <c r="U122" s="81"/>
      <c r="V122" s="80">
        <f t="shared" si="10"/>
        <v>100</v>
      </c>
    </row>
    <row r="123" spans="1:22" ht="21.75" hidden="1" customHeight="1">
      <c r="A123" s="43" t="s">
        <v>374</v>
      </c>
      <c r="B123" s="91">
        <v>439</v>
      </c>
      <c r="C123" s="53" t="s">
        <v>222</v>
      </c>
      <c r="D123" s="53" t="s">
        <v>372</v>
      </c>
      <c r="E123" s="53"/>
      <c r="F123" s="54">
        <v>100</v>
      </c>
      <c r="G123" s="54"/>
      <c r="H123" s="81"/>
      <c r="I123" s="81">
        <f t="shared" si="16"/>
        <v>100</v>
      </c>
      <c r="J123" s="81"/>
      <c r="K123" s="72">
        <f t="shared" si="21"/>
        <v>100</v>
      </c>
      <c r="L123" s="81"/>
      <c r="M123" s="72">
        <f t="shared" si="17"/>
        <v>100</v>
      </c>
      <c r="N123" s="81"/>
      <c r="O123" s="72">
        <f t="shared" si="13"/>
        <v>100</v>
      </c>
      <c r="P123" s="81"/>
      <c r="Q123" s="72">
        <f t="shared" si="14"/>
        <v>100</v>
      </c>
      <c r="R123" s="81"/>
      <c r="S123" s="72">
        <f t="shared" si="15"/>
        <v>100</v>
      </c>
      <c r="T123" s="81"/>
      <c r="U123" s="81"/>
      <c r="V123" s="80">
        <f t="shared" si="10"/>
        <v>100</v>
      </c>
    </row>
    <row r="124" spans="1:22" ht="29.25" hidden="1" customHeight="1">
      <c r="A124" s="44" t="s">
        <v>112</v>
      </c>
      <c r="B124" s="91">
        <v>439</v>
      </c>
      <c r="C124" s="53" t="s">
        <v>222</v>
      </c>
      <c r="D124" s="53" t="s">
        <v>372</v>
      </c>
      <c r="E124" s="53" t="s">
        <v>111</v>
      </c>
      <c r="F124" s="54">
        <v>100</v>
      </c>
      <c r="G124" s="54"/>
      <c r="H124" s="81"/>
      <c r="I124" s="81">
        <f t="shared" si="16"/>
        <v>100</v>
      </c>
      <c r="J124" s="81"/>
      <c r="K124" s="72">
        <f t="shared" si="21"/>
        <v>100</v>
      </c>
      <c r="L124" s="81"/>
      <c r="M124" s="72">
        <f t="shared" si="17"/>
        <v>100</v>
      </c>
      <c r="N124" s="81"/>
      <c r="O124" s="72">
        <f t="shared" si="13"/>
        <v>100</v>
      </c>
      <c r="P124" s="81"/>
      <c r="Q124" s="72">
        <f t="shared" si="14"/>
        <v>100</v>
      </c>
      <c r="R124" s="81"/>
      <c r="S124" s="72">
        <f t="shared" si="15"/>
        <v>100</v>
      </c>
      <c r="T124" s="81"/>
      <c r="U124" s="81"/>
      <c r="V124" s="80">
        <f t="shared" si="10"/>
        <v>100</v>
      </c>
    </row>
    <row r="125" spans="1:22" ht="27" hidden="1" customHeight="1">
      <c r="A125" s="43" t="s">
        <v>463</v>
      </c>
      <c r="B125" s="28">
        <v>439</v>
      </c>
      <c r="C125" s="51" t="s">
        <v>222</v>
      </c>
      <c r="D125" s="51" t="s">
        <v>462</v>
      </c>
      <c r="E125" s="51"/>
      <c r="F125" s="72">
        <f>F126</f>
        <v>500</v>
      </c>
      <c r="G125" s="72"/>
      <c r="H125" s="81"/>
      <c r="I125" s="81">
        <f t="shared" si="16"/>
        <v>500</v>
      </c>
      <c r="J125" s="81"/>
      <c r="K125" s="72">
        <f t="shared" si="21"/>
        <v>500</v>
      </c>
      <c r="L125" s="81"/>
      <c r="M125" s="72">
        <f t="shared" si="17"/>
        <v>500</v>
      </c>
      <c r="N125" s="81"/>
      <c r="O125" s="72">
        <f t="shared" si="13"/>
        <v>500</v>
      </c>
      <c r="P125" s="81"/>
      <c r="Q125" s="72">
        <f t="shared" si="14"/>
        <v>500</v>
      </c>
      <c r="R125" s="81"/>
      <c r="S125" s="72">
        <f t="shared" si="15"/>
        <v>500</v>
      </c>
      <c r="T125" s="81"/>
      <c r="U125" s="81"/>
      <c r="V125" s="80">
        <f t="shared" si="10"/>
        <v>500</v>
      </c>
    </row>
    <row r="126" spans="1:22" ht="33.75" hidden="1" customHeight="1">
      <c r="A126" s="44" t="s">
        <v>112</v>
      </c>
      <c r="B126" s="91">
        <v>439</v>
      </c>
      <c r="C126" s="53" t="s">
        <v>222</v>
      </c>
      <c r="D126" s="53" t="s">
        <v>462</v>
      </c>
      <c r="E126" s="53" t="s">
        <v>111</v>
      </c>
      <c r="F126" s="54">
        <v>500</v>
      </c>
      <c r="G126" s="54"/>
      <c r="H126" s="81"/>
      <c r="I126" s="81">
        <f t="shared" si="16"/>
        <v>500</v>
      </c>
      <c r="J126" s="81"/>
      <c r="K126" s="72">
        <f t="shared" si="21"/>
        <v>500</v>
      </c>
      <c r="L126" s="81"/>
      <c r="M126" s="72">
        <f t="shared" si="17"/>
        <v>500</v>
      </c>
      <c r="N126" s="81"/>
      <c r="O126" s="72">
        <f t="shared" si="13"/>
        <v>500</v>
      </c>
      <c r="P126" s="81"/>
      <c r="Q126" s="72">
        <f t="shared" si="14"/>
        <v>500</v>
      </c>
      <c r="R126" s="81"/>
      <c r="S126" s="72">
        <f t="shared" si="15"/>
        <v>500</v>
      </c>
      <c r="T126" s="81"/>
      <c r="U126" s="81"/>
      <c r="V126" s="80">
        <f t="shared" si="10"/>
        <v>500</v>
      </c>
    </row>
    <row r="127" spans="1:22" ht="33" customHeight="1">
      <c r="A127" s="152" t="s">
        <v>61</v>
      </c>
      <c r="B127" s="71">
        <v>460</v>
      </c>
      <c r="C127" s="52"/>
      <c r="D127" s="53"/>
      <c r="E127" s="53"/>
      <c r="F127" s="72">
        <f>SUM(F128,F139,F147,F153,F159)</f>
        <v>48836.9</v>
      </c>
      <c r="G127" s="72">
        <f>SUM(G128,G139,G147,G153,G159)</f>
        <v>0</v>
      </c>
      <c r="H127" s="72">
        <f>SUM(H128,H139,H147,H153,H159)</f>
        <v>5000</v>
      </c>
      <c r="I127" s="80">
        <f>F127+H127+G127</f>
        <v>53836.9</v>
      </c>
      <c r="J127" s="80">
        <f>J159+J128</f>
        <v>982</v>
      </c>
      <c r="K127" s="72">
        <f t="shared" si="21"/>
        <v>54818.9</v>
      </c>
      <c r="L127" s="80"/>
      <c r="M127" s="72">
        <f t="shared" si="17"/>
        <v>54818.9</v>
      </c>
      <c r="N127" s="80">
        <f>N139+N128</f>
        <v>448.1</v>
      </c>
      <c r="O127" s="72">
        <f t="shared" si="13"/>
        <v>55267</v>
      </c>
      <c r="P127" s="80"/>
      <c r="Q127" s="72">
        <f t="shared" si="14"/>
        <v>55267</v>
      </c>
      <c r="R127" s="80">
        <f>R159</f>
        <v>-1000</v>
      </c>
      <c r="S127" s="72">
        <f t="shared" si="15"/>
        <v>54267</v>
      </c>
      <c r="T127" s="80">
        <f>T128</f>
        <v>283.2</v>
      </c>
      <c r="U127" s="80">
        <f>U128+U159</f>
        <v>642</v>
      </c>
      <c r="V127" s="80">
        <f t="shared" si="10"/>
        <v>55192.2</v>
      </c>
    </row>
    <row r="128" spans="1:22" ht="29.25" customHeight="1">
      <c r="A128" s="42" t="s">
        <v>70</v>
      </c>
      <c r="B128" s="28">
        <v>460</v>
      </c>
      <c r="C128" s="50" t="s">
        <v>71</v>
      </c>
      <c r="D128" s="53"/>
      <c r="E128" s="53"/>
      <c r="F128" s="72">
        <f>SUM(F129)</f>
        <v>8032</v>
      </c>
      <c r="G128" s="72"/>
      <c r="H128" s="81"/>
      <c r="I128" s="80">
        <f t="shared" si="16"/>
        <v>8032</v>
      </c>
      <c r="J128" s="80">
        <f>J129</f>
        <v>222</v>
      </c>
      <c r="K128" s="72">
        <f t="shared" si="21"/>
        <v>8254</v>
      </c>
      <c r="L128" s="80"/>
      <c r="M128" s="72">
        <f t="shared" si="17"/>
        <v>8254</v>
      </c>
      <c r="N128" s="80">
        <f>N129</f>
        <v>298.2</v>
      </c>
      <c r="O128" s="72">
        <f t="shared" si="13"/>
        <v>8552.2000000000007</v>
      </c>
      <c r="P128" s="80"/>
      <c r="Q128" s="72">
        <f t="shared" si="14"/>
        <v>8552.2000000000007</v>
      </c>
      <c r="R128" s="80"/>
      <c r="S128" s="72">
        <f t="shared" si="15"/>
        <v>8552.2000000000007</v>
      </c>
      <c r="T128" s="80">
        <f>T129</f>
        <v>283.2</v>
      </c>
      <c r="U128" s="80"/>
      <c r="V128" s="80">
        <f t="shared" si="10"/>
        <v>8835.4000000000015</v>
      </c>
    </row>
    <row r="129" spans="1:22" ht="45.75" customHeight="1">
      <c r="A129" s="46" t="s">
        <v>221</v>
      </c>
      <c r="B129" s="28">
        <v>460</v>
      </c>
      <c r="C129" s="50" t="s">
        <v>211</v>
      </c>
      <c r="D129" s="51"/>
      <c r="E129" s="51"/>
      <c r="F129" s="72">
        <f>F130</f>
        <v>8032</v>
      </c>
      <c r="G129" s="72"/>
      <c r="H129" s="81"/>
      <c r="I129" s="80">
        <f t="shared" si="16"/>
        <v>8032</v>
      </c>
      <c r="J129" s="80">
        <f>J130</f>
        <v>222</v>
      </c>
      <c r="K129" s="72">
        <f t="shared" si="21"/>
        <v>8254</v>
      </c>
      <c r="L129" s="80"/>
      <c r="M129" s="72">
        <f t="shared" si="17"/>
        <v>8254</v>
      </c>
      <c r="N129" s="80">
        <f>N130</f>
        <v>298.2</v>
      </c>
      <c r="O129" s="72">
        <f t="shared" si="13"/>
        <v>8552.2000000000007</v>
      </c>
      <c r="P129" s="80"/>
      <c r="Q129" s="72">
        <f t="shared" si="14"/>
        <v>8552.2000000000007</v>
      </c>
      <c r="R129" s="80"/>
      <c r="S129" s="72">
        <f t="shared" si="15"/>
        <v>8552.2000000000007</v>
      </c>
      <c r="T129" s="80">
        <f>T130</f>
        <v>283.2</v>
      </c>
      <c r="U129" s="80"/>
      <c r="V129" s="80">
        <f t="shared" si="10"/>
        <v>8835.4000000000015</v>
      </c>
    </row>
    <row r="130" spans="1:22" ht="33" customHeight="1">
      <c r="A130" s="42" t="s">
        <v>183</v>
      </c>
      <c r="B130" s="28">
        <v>460</v>
      </c>
      <c r="C130" s="50" t="s">
        <v>211</v>
      </c>
      <c r="D130" s="51" t="s">
        <v>141</v>
      </c>
      <c r="E130" s="51"/>
      <c r="F130" s="72">
        <f>SUM(F131)</f>
        <v>8032</v>
      </c>
      <c r="G130" s="72"/>
      <c r="H130" s="81"/>
      <c r="I130" s="81">
        <f t="shared" si="16"/>
        <v>8032</v>
      </c>
      <c r="J130" s="80">
        <f>J131</f>
        <v>222</v>
      </c>
      <c r="K130" s="72">
        <f t="shared" si="21"/>
        <v>8254</v>
      </c>
      <c r="L130" s="80"/>
      <c r="M130" s="72">
        <f t="shared" si="17"/>
        <v>8254</v>
      </c>
      <c r="N130" s="80">
        <f>N131</f>
        <v>298.2</v>
      </c>
      <c r="O130" s="72">
        <f t="shared" si="13"/>
        <v>8552.2000000000007</v>
      </c>
      <c r="P130" s="80"/>
      <c r="Q130" s="72">
        <f t="shared" si="14"/>
        <v>8552.2000000000007</v>
      </c>
      <c r="R130" s="80"/>
      <c r="S130" s="72">
        <f t="shared" si="15"/>
        <v>8552.2000000000007</v>
      </c>
      <c r="T130" s="80">
        <f>T131</f>
        <v>283.2</v>
      </c>
      <c r="U130" s="80"/>
      <c r="V130" s="80">
        <f t="shared" si="10"/>
        <v>8835.4000000000015</v>
      </c>
    </row>
    <row r="131" spans="1:22" ht="38.25" customHeight="1">
      <c r="A131" s="44" t="s">
        <v>118</v>
      </c>
      <c r="B131" s="91">
        <v>460</v>
      </c>
      <c r="C131" s="52" t="s">
        <v>211</v>
      </c>
      <c r="D131" s="53" t="s">
        <v>166</v>
      </c>
      <c r="E131" s="53"/>
      <c r="F131" s="54">
        <f>SUM(F132,F135)</f>
        <v>8032</v>
      </c>
      <c r="G131" s="54"/>
      <c r="H131" s="81"/>
      <c r="I131" s="81">
        <f t="shared" si="16"/>
        <v>8032</v>
      </c>
      <c r="J131" s="80">
        <f>J136</f>
        <v>222</v>
      </c>
      <c r="K131" s="72">
        <f t="shared" si="21"/>
        <v>8254</v>
      </c>
      <c r="L131" s="80"/>
      <c r="M131" s="72">
        <f t="shared" si="17"/>
        <v>8254</v>
      </c>
      <c r="N131" s="80">
        <f>N134</f>
        <v>298.2</v>
      </c>
      <c r="O131" s="72">
        <f t="shared" si="13"/>
        <v>8552.2000000000007</v>
      </c>
      <c r="P131" s="80"/>
      <c r="Q131" s="72">
        <f t="shared" si="14"/>
        <v>8552.2000000000007</v>
      </c>
      <c r="R131" s="80"/>
      <c r="S131" s="72">
        <f t="shared" si="15"/>
        <v>8552.2000000000007</v>
      </c>
      <c r="T131" s="80">
        <f>T136</f>
        <v>283.2</v>
      </c>
      <c r="U131" s="80"/>
      <c r="V131" s="80">
        <f t="shared" si="10"/>
        <v>8835.4000000000015</v>
      </c>
    </row>
    <row r="132" spans="1:22" ht="30" customHeight="1">
      <c r="A132" s="43" t="s">
        <v>114</v>
      </c>
      <c r="B132" s="91">
        <v>460</v>
      </c>
      <c r="C132" s="52" t="s">
        <v>211</v>
      </c>
      <c r="D132" s="53" t="s">
        <v>167</v>
      </c>
      <c r="E132" s="53"/>
      <c r="F132" s="54">
        <f>SUM(F133)</f>
        <v>7302</v>
      </c>
      <c r="G132" s="54"/>
      <c r="H132" s="81"/>
      <c r="I132" s="81">
        <f t="shared" si="16"/>
        <v>7302</v>
      </c>
      <c r="J132" s="80"/>
      <c r="K132" s="72">
        <f t="shared" si="21"/>
        <v>7302</v>
      </c>
      <c r="L132" s="80"/>
      <c r="M132" s="72">
        <f t="shared" si="17"/>
        <v>7302</v>
      </c>
      <c r="N132" s="80"/>
      <c r="O132" s="72">
        <f t="shared" si="13"/>
        <v>7302</v>
      </c>
      <c r="P132" s="80"/>
      <c r="Q132" s="72">
        <f t="shared" si="14"/>
        <v>7302</v>
      </c>
      <c r="R132" s="80"/>
      <c r="S132" s="72">
        <f t="shared" si="15"/>
        <v>7302</v>
      </c>
      <c r="T132" s="80"/>
      <c r="U132" s="80"/>
      <c r="V132" s="80">
        <f t="shared" si="10"/>
        <v>7302</v>
      </c>
    </row>
    <row r="133" spans="1:22" ht="30" customHeight="1">
      <c r="A133" s="43" t="s">
        <v>116</v>
      </c>
      <c r="B133" s="91">
        <v>460</v>
      </c>
      <c r="C133" s="52" t="s">
        <v>211</v>
      </c>
      <c r="D133" s="53" t="s">
        <v>167</v>
      </c>
      <c r="E133" s="53" t="s">
        <v>115</v>
      </c>
      <c r="F133" s="54">
        <v>7302</v>
      </c>
      <c r="G133" s="54"/>
      <c r="H133" s="81"/>
      <c r="I133" s="81">
        <f t="shared" si="16"/>
        <v>7302</v>
      </c>
      <c r="J133" s="80"/>
      <c r="K133" s="72">
        <f t="shared" si="21"/>
        <v>7302</v>
      </c>
      <c r="L133" s="80"/>
      <c r="M133" s="72">
        <f t="shared" si="17"/>
        <v>7302</v>
      </c>
      <c r="N133" s="80"/>
      <c r="O133" s="72">
        <f t="shared" si="13"/>
        <v>7302</v>
      </c>
      <c r="P133" s="80"/>
      <c r="Q133" s="72">
        <f t="shared" si="14"/>
        <v>7302</v>
      </c>
      <c r="R133" s="80"/>
      <c r="S133" s="72">
        <f t="shared" si="15"/>
        <v>7302</v>
      </c>
      <c r="T133" s="80"/>
      <c r="U133" s="80"/>
      <c r="V133" s="80">
        <f t="shared" si="10"/>
        <v>7302</v>
      </c>
    </row>
    <row r="134" spans="1:22" ht="30" customHeight="1">
      <c r="A134" s="43" t="s">
        <v>624</v>
      </c>
      <c r="B134" s="91">
        <v>460</v>
      </c>
      <c r="C134" s="52" t="s">
        <v>211</v>
      </c>
      <c r="D134" s="53" t="s">
        <v>627</v>
      </c>
      <c r="E134" s="53" t="s">
        <v>115</v>
      </c>
      <c r="F134" s="54"/>
      <c r="G134" s="54"/>
      <c r="H134" s="81"/>
      <c r="I134" s="81"/>
      <c r="J134" s="80"/>
      <c r="K134" s="72"/>
      <c r="L134" s="80"/>
      <c r="M134" s="72"/>
      <c r="N134" s="80">
        <v>298.2</v>
      </c>
      <c r="O134" s="72">
        <f t="shared" si="13"/>
        <v>298.2</v>
      </c>
      <c r="P134" s="80"/>
      <c r="Q134" s="72">
        <f t="shared" si="14"/>
        <v>298.2</v>
      </c>
      <c r="R134" s="80"/>
      <c r="S134" s="72">
        <f t="shared" si="15"/>
        <v>298.2</v>
      </c>
      <c r="T134" s="80"/>
      <c r="U134" s="80"/>
      <c r="V134" s="80">
        <f t="shared" si="10"/>
        <v>298.2</v>
      </c>
    </row>
    <row r="135" spans="1:22" ht="37.5" customHeight="1">
      <c r="A135" s="43" t="s">
        <v>101</v>
      </c>
      <c r="B135" s="91">
        <v>460</v>
      </c>
      <c r="C135" s="52" t="s">
        <v>211</v>
      </c>
      <c r="D135" s="53" t="s">
        <v>168</v>
      </c>
      <c r="E135" s="53"/>
      <c r="F135" s="54">
        <f>F137+F138</f>
        <v>730</v>
      </c>
      <c r="G135" s="54"/>
      <c r="H135" s="81"/>
      <c r="I135" s="81">
        <f t="shared" si="16"/>
        <v>730</v>
      </c>
      <c r="J135" s="80"/>
      <c r="K135" s="72">
        <f t="shared" ref="K135:K182" si="22">I135+J135</f>
        <v>730</v>
      </c>
      <c r="L135" s="80"/>
      <c r="M135" s="72">
        <f t="shared" si="17"/>
        <v>730</v>
      </c>
      <c r="N135" s="80"/>
      <c r="O135" s="72">
        <f t="shared" si="13"/>
        <v>730</v>
      </c>
      <c r="P135" s="80"/>
      <c r="Q135" s="72">
        <f t="shared" si="14"/>
        <v>730</v>
      </c>
      <c r="R135" s="80"/>
      <c r="S135" s="72">
        <f t="shared" si="15"/>
        <v>730</v>
      </c>
      <c r="T135" s="80"/>
      <c r="U135" s="80"/>
      <c r="V135" s="80">
        <f t="shared" si="10"/>
        <v>730</v>
      </c>
    </row>
    <row r="136" spans="1:22" ht="37.5" customHeight="1">
      <c r="A136" s="43" t="s">
        <v>605</v>
      </c>
      <c r="B136" s="91">
        <v>460</v>
      </c>
      <c r="C136" s="52" t="s">
        <v>211</v>
      </c>
      <c r="D136" s="53" t="s">
        <v>609</v>
      </c>
      <c r="E136" s="53" t="s">
        <v>115</v>
      </c>
      <c r="F136" s="54"/>
      <c r="G136" s="54"/>
      <c r="H136" s="81"/>
      <c r="I136" s="81"/>
      <c r="J136" s="81">
        <v>222</v>
      </c>
      <c r="K136" s="72">
        <f t="shared" si="22"/>
        <v>222</v>
      </c>
      <c r="L136" s="81"/>
      <c r="M136" s="72">
        <f t="shared" si="17"/>
        <v>222</v>
      </c>
      <c r="N136" s="81"/>
      <c r="O136" s="72">
        <f t="shared" si="13"/>
        <v>222</v>
      </c>
      <c r="P136" s="81"/>
      <c r="Q136" s="72">
        <f t="shared" si="14"/>
        <v>222</v>
      </c>
      <c r="R136" s="81"/>
      <c r="S136" s="72">
        <f t="shared" si="15"/>
        <v>222</v>
      </c>
      <c r="T136" s="81">
        <v>283.2</v>
      </c>
      <c r="U136" s="81"/>
      <c r="V136" s="80">
        <f t="shared" si="10"/>
        <v>505.2</v>
      </c>
    </row>
    <row r="137" spans="1:22" ht="37.5" customHeight="1">
      <c r="A137" s="43" t="s">
        <v>112</v>
      </c>
      <c r="B137" s="91">
        <v>460</v>
      </c>
      <c r="C137" s="52" t="s">
        <v>211</v>
      </c>
      <c r="D137" s="53" t="s">
        <v>168</v>
      </c>
      <c r="E137" s="53" t="s">
        <v>111</v>
      </c>
      <c r="F137" s="54">
        <v>720</v>
      </c>
      <c r="G137" s="54"/>
      <c r="H137" s="81"/>
      <c r="I137" s="81">
        <f t="shared" si="16"/>
        <v>720</v>
      </c>
      <c r="J137" s="80"/>
      <c r="K137" s="72">
        <f t="shared" si="22"/>
        <v>720</v>
      </c>
      <c r="L137" s="80"/>
      <c r="M137" s="72">
        <f t="shared" si="17"/>
        <v>720</v>
      </c>
      <c r="N137" s="80"/>
      <c r="O137" s="72">
        <f t="shared" si="13"/>
        <v>720</v>
      </c>
      <c r="P137" s="80"/>
      <c r="Q137" s="72">
        <f t="shared" si="14"/>
        <v>720</v>
      </c>
      <c r="R137" s="80"/>
      <c r="S137" s="72">
        <f t="shared" si="15"/>
        <v>720</v>
      </c>
      <c r="T137" s="80"/>
      <c r="U137" s="80"/>
      <c r="V137" s="80">
        <f t="shared" si="10"/>
        <v>720</v>
      </c>
    </row>
    <row r="138" spans="1:22" ht="24.95" customHeight="1">
      <c r="A138" s="43" t="s">
        <v>15</v>
      </c>
      <c r="B138" s="93">
        <v>460</v>
      </c>
      <c r="C138" s="52" t="s">
        <v>211</v>
      </c>
      <c r="D138" s="53" t="s">
        <v>168</v>
      </c>
      <c r="E138" s="53" t="s">
        <v>127</v>
      </c>
      <c r="F138" s="54">
        <v>10</v>
      </c>
      <c r="G138" s="54"/>
      <c r="H138" s="81"/>
      <c r="I138" s="81">
        <f t="shared" si="16"/>
        <v>10</v>
      </c>
      <c r="J138" s="80"/>
      <c r="K138" s="72">
        <f t="shared" si="22"/>
        <v>10</v>
      </c>
      <c r="L138" s="80"/>
      <c r="M138" s="72">
        <f t="shared" si="17"/>
        <v>10</v>
      </c>
      <c r="N138" s="80"/>
      <c r="O138" s="72">
        <f t="shared" si="13"/>
        <v>10</v>
      </c>
      <c r="P138" s="80"/>
      <c r="Q138" s="72">
        <f t="shared" si="14"/>
        <v>10</v>
      </c>
      <c r="R138" s="80"/>
      <c r="S138" s="72">
        <f t="shared" si="15"/>
        <v>10</v>
      </c>
      <c r="T138" s="80"/>
      <c r="U138" s="80"/>
      <c r="V138" s="80">
        <f t="shared" si="10"/>
        <v>10</v>
      </c>
    </row>
    <row r="139" spans="1:22" ht="24.95" customHeight="1">
      <c r="A139" s="150" t="s">
        <v>216</v>
      </c>
      <c r="B139" s="28">
        <v>460</v>
      </c>
      <c r="C139" s="50" t="s">
        <v>217</v>
      </c>
      <c r="D139" s="51"/>
      <c r="E139" s="51"/>
      <c r="F139" s="69">
        <f>F140</f>
        <v>2820.9</v>
      </c>
      <c r="G139" s="69"/>
      <c r="H139" s="81"/>
      <c r="I139" s="81">
        <f t="shared" si="16"/>
        <v>2820.9</v>
      </c>
      <c r="J139" s="80"/>
      <c r="K139" s="72">
        <f t="shared" si="22"/>
        <v>2820.9</v>
      </c>
      <c r="L139" s="80"/>
      <c r="M139" s="72">
        <f t="shared" si="17"/>
        <v>2820.9</v>
      </c>
      <c r="N139" s="80">
        <f>N140</f>
        <v>149.9</v>
      </c>
      <c r="O139" s="72">
        <f t="shared" si="13"/>
        <v>2970.8</v>
      </c>
      <c r="P139" s="80"/>
      <c r="Q139" s="72">
        <f t="shared" si="14"/>
        <v>2970.8</v>
      </c>
      <c r="R139" s="80"/>
      <c r="S139" s="72">
        <f t="shared" si="15"/>
        <v>2970.8</v>
      </c>
      <c r="T139" s="80"/>
      <c r="U139" s="80"/>
      <c r="V139" s="80">
        <f t="shared" si="10"/>
        <v>2970.8</v>
      </c>
    </row>
    <row r="140" spans="1:22" ht="40.5" customHeight="1">
      <c r="A140" s="60" t="s">
        <v>13</v>
      </c>
      <c r="B140" s="91">
        <v>460</v>
      </c>
      <c r="C140" s="52" t="s">
        <v>218</v>
      </c>
      <c r="D140" s="53" t="s">
        <v>151</v>
      </c>
      <c r="E140" s="53"/>
      <c r="F140" s="54">
        <f>F141+F144</f>
        <v>2820.9</v>
      </c>
      <c r="G140" s="54"/>
      <c r="H140" s="81"/>
      <c r="I140" s="81">
        <f t="shared" si="16"/>
        <v>2820.9</v>
      </c>
      <c r="J140" s="80"/>
      <c r="K140" s="72">
        <f t="shared" si="22"/>
        <v>2820.9</v>
      </c>
      <c r="L140" s="80"/>
      <c r="M140" s="72">
        <f t="shared" si="17"/>
        <v>2820.9</v>
      </c>
      <c r="N140" s="80">
        <f>N141</f>
        <v>149.9</v>
      </c>
      <c r="O140" s="72">
        <f t="shared" si="13"/>
        <v>2970.8</v>
      </c>
      <c r="P140" s="80"/>
      <c r="Q140" s="72">
        <f t="shared" si="14"/>
        <v>2970.8</v>
      </c>
      <c r="R140" s="80"/>
      <c r="S140" s="72">
        <f t="shared" si="15"/>
        <v>2970.8</v>
      </c>
      <c r="T140" s="80"/>
      <c r="U140" s="80"/>
      <c r="V140" s="80">
        <f t="shared" si="10"/>
        <v>2970.8</v>
      </c>
    </row>
    <row r="141" spans="1:22" ht="43.5" customHeight="1">
      <c r="A141" s="60" t="s">
        <v>29</v>
      </c>
      <c r="B141" s="91">
        <v>460</v>
      </c>
      <c r="C141" s="52" t="s">
        <v>218</v>
      </c>
      <c r="D141" s="53" t="s">
        <v>169</v>
      </c>
      <c r="E141" s="53"/>
      <c r="F141" s="54">
        <f>F142</f>
        <v>1540</v>
      </c>
      <c r="G141" s="54"/>
      <c r="H141" s="81"/>
      <c r="I141" s="81">
        <f t="shared" si="16"/>
        <v>1540</v>
      </c>
      <c r="J141" s="80"/>
      <c r="K141" s="72">
        <f t="shared" si="22"/>
        <v>1540</v>
      </c>
      <c r="L141" s="80"/>
      <c r="M141" s="72">
        <f t="shared" si="17"/>
        <v>1540</v>
      </c>
      <c r="N141" s="80">
        <f>N142</f>
        <v>149.9</v>
      </c>
      <c r="O141" s="72">
        <f t="shared" si="13"/>
        <v>1689.9</v>
      </c>
      <c r="P141" s="80"/>
      <c r="Q141" s="72">
        <f t="shared" si="14"/>
        <v>1689.9</v>
      </c>
      <c r="R141" s="80"/>
      <c r="S141" s="72">
        <f t="shared" si="15"/>
        <v>1689.9</v>
      </c>
      <c r="T141" s="80"/>
      <c r="U141" s="80"/>
      <c r="V141" s="80">
        <f t="shared" ref="V141:V204" si="23">S141+T141+U141</f>
        <v>1689.9</v>
      </c>
    </row>
    <row r="142" spans="1:22" ht="30" customHeight="1">
      <c r="A142" s="60" t="s">
        <v>125</v>
      </c>
      <c r="B142" s="91">
        <v>460</v>
      </c>
      <c r="C142" s="52" t="s">
        <v>218</v>
      </c>
      <c r="D142" s="53" t="s">
        <v>237</v>
      </c>
      <c r="E142" s="53"/>
      <c r="F142" s="54">
        <f>F143</f>
        <v>1540</v>
      </c>
      <c r="G142" s="54"/>
      <c r="H142" s="81"/>
      <c r="I142" s="81">
        <f t="shared" si="16"/>
        <v>1540</v>
      </c>
      <c r="J142" s="80"/>
      <c r="K142" s="72">
        <f t="shared" si="22"/>
        <v>1540</v>
      </c>
      <c r="L142" s="80"/>
      <c r="M142" s="72">
        <f t="shared" si="17"/>
        <v>1540</v>
      </c>
      <c r="N142" s="80">
        <f>N143</f>
        <v>149.9</v>
      </c>
      <c r="O142" s="72">
        <f t="shared" si="13"/>
        <v>1689.9</v>
      </c>
      <c r="P142" s="80"/>
      <c r="Q142" s="72">
        <f t="shared" si="14"/>
        <v>1689.9</v>
      </c>
      <c r="R142" s="80"/>
      <c r="S142" s="72">
        <f t="shared" si="15"/>
        <v>1689.9</v>
      </c>
      <c r="T142" s="80"/>
      <c r="U142" s="80"/>
      <c r="V142" s="80">
        <f t="shared" si="23"/>
        <v>1689.9</v>
      </c>
    </row>
    <row r="143" spans="1:22" ht="24.95" customHeight="1">
      <c r="A143" s="60" t="s">
        <v>42</v>
      </c>
      <c r="B143" s="91">
        <v>460</v>
      </c>
      <c r="C143" s="52" t="s">
        <v>218</v>
      </c>
      <c r="D143" s="53" t="s">
        <v>237</v>
      </c>
      <c r="E143" s="53" t="s">
        <v>43</v>
      </c>
      <c r="F143" s="54">
        <v>1540</v>
      </c>
      <c r="G143" s="54"/>
      <c r="H143" s="81"/>
      <c r="I143" s="81">
        <f t="shared" si="16"/>
        <v>1540</v>
      </c>
      <c r="J143" s="80"/>
      <c r="K143" s="72">
        <f t="shared" si="22"/>
        <v>1540</v>
      </c>
      <c r="L143" s="80"/>
      <c r="M143" s="72">
        <f t="shared" si="17"/>
        <v>1540</v>
      </c>
      <c r="N143" s="80">
        <v>149.9</v>
      </c>
      <c r="O143" s="72">
        <f t="shared" si="13"/>
        <v>1689.9</v>
      </c>
      <c r="P143" s="80"/>
      <c r="Q143" s="72">
        <f t="shared" si="14"/>
        <v>1689.9</v>
      </c>
      <c r="R143" s="80"/>
      <c r="S143" s="72">
        <f t="shared" si="15"/>
        <v>1689.9</v>
      </c>
      <c r="T143" s="80"/>
      <c r="U143" s="80"/>
      <c r="V143" s="80">
        <f t="shared" si="23"/>
        <v>1689.9</v>
      </c>
    </row>
    <row r="144" spans="1:22" ht="22.5" customHeight="1">
      <c r="A144" s="60" t="s">
        <v>30</v>
      </c>
      <c r="B144" s="91">
        <v>460</v>
      </c>
      <c r="C144" s="52" t="s">
        <v>218</v>
      </c>
      <c r="D144" s="53" t="s">
        <v>238</v>
      </c>
      <c r="E144" s="53"/>
      <c r="F144" s="54">
        <f>F145</f>
        <v>1280.9000000000001</v>
      </c>
      <c r="G144" s="54"/>
      <c r="H144" s="81"/>
      <c r="I144" s="81">
        <f t="shared" si="16"/>
        <v>1280.9000000000001</v>
      </c>
      <c r="J144" s="80"/>
      <c r="K144" s="72">
        <f t="shared" si="22"/>
        <v>1280.9000000000001</v>
      </c>
      <c r="L144" s="80"/>
      <c r="M144" s="72">
        <f t="shared" si="17"/>
        <v>1280.9000000000001</v>
      </c>
      <c r="N144" s="80"/>
      <c r="O144" s="72">
        <f t="shared" si="13"/>
        <v>1280.9000000000001</v>
      </c>
      <c r="P144" s="80"/>
      <c r="Q144" s="72">
        <f t="shared" si="14"/>
        <v>1280.9000000000001</v>
      </c>
      <c r="R144" s="80"/>
      <c r="S144" s="72">
        <f t="shared" si="15"/>
        <v>1280.9000000000001</v>
      </c>
      <c r="T144" s="80"/>
      <c r="U144" s="80"/>
      <c r="V144" s="80">
        <f t="shared" si="23"/>
        <v>1280.9000000000001</v>
      </c>
    </row>
    <row r="145" spans="1:22" ht="47.25" customHeight="1">
      <c r="A145" s="60" t="s">
        <v>125</v>
      </c>
      <c r="B145" s="91">
        <v>460</v>
      </c>
      <c r="C145" s="52" t="s">
        <v>218</v>
      </c>
      <c r="D145" s="53" t="s">
        <v>239</v>
      </c>
      <c r="E145" s="53"/>
      <c r="F145" s="54">
        <f>F146</f>
        <v>1280.9000000000001</v>
      </c>
      <c r="G145" s="54"/>
      <c r="H145" s="81"/>
      <c r="I145" s="81">
        <f t="shared" si="16"/>
        <v>1280.9000000000001</v>
      </c>
      <c r="J145" s="80"/>
      <c r="K145" s="72">
        <f t="shared" si="22"/>
        <v>1280.9000000000001</v>
      </c>
      <c r="L145" s="80"/>
      <c r="M145" s="72">
        <f t="shared" si="17"/>
        <v>1280.9000000000001</v>
      </c>
      <c r="N145" s="80"/>
      <c r="O145" s="72">
        <f t="shared" ref="O145:O208" si="24">M145+N145</f>
        <v>1280.9000000000001</v>
      </c>
      <c r="P145" s="80"/>
      <c r="Q145" s="72">
        <f t="shared" ref="Q145:Q208" si="25">O145+P145</f>
        <v>1280.9000000000001</v>
      </c>
      <c r="R145" s="80"/>
      <c r="S145" s="72">
        <f t="shared" ref="S145:S208" si="26">Q145+R145</f>
        <v>1280.9000000000001</v>
      </c>
      <c r="T145" s="80"/>
      <c r="U145" s="80"/>
      <c r="V145" s="80">
        <f t="shared" si="23"/>
        <v>1280.9000000000001</v>
      </c>
    </row>
    <row r="146" spans="1:22" ht="24.95" customHeight="1">
      <c r="A146" s="60" t="s">
        <v>42</v>
      </c>
      <c r="B146" s="91">
        <v>460</v>
      </c>
      <c r="C146" s="52" t="s">
        <v>218</v>
      </c>
      <c r="D146" s="53" t="s">
        <v>239</v>
      </c>
      <c r="E146" s="53" t="s">
        <v>43</v>
      </c>
      <c r="F146" s="54">
        <v>1280.9000000000001</v>
      </c>
      <c r="G146" s="54"/>
      <c r="H146" s="81"/>
      <c r="I146" s="81">
        <f t="shared" si="16"/>
        <v>1280.9000000000001</v>
      </c>
      <c r="J146" s="80"/>
      <c r="K146" s="72">
        <f t="shared" si="22"/>
        <v>1280.9000000000001</v>
      </c>
      <c r="L146" s="80"/>
      <c r="M146" s="72">
        <f t="shared" si="17"/>
        <v>1280.9000000000001</v>
      </c>
      <c r="N146" s="80"/>
      <c r="O146" s="72">
        <f t="shared" si="24"/>
        <v>1280.9000000000001</v>
      </c>
      <c r="P146" s="80"/>
      <c r="Q146" s="72">
        <f t="shared" si="25"/>
        <v>1280.9000000000001</v>
      </c>
      <c r="R146" s="80"/>
      <c r="S146" s="72">
        <f t="shared" si="26"/>
        <v>1280.9000000000001</v>
      </c>
      <c r="T146" s="80"/>
      <c r="U146" s="80"/>
      <c r="V146" s="80">
        <f t="shared" si="23"/>
        <v>1280.9000000000001</v>
      </c>
    </row>
    <row r="147" spans="1:22" ht="24.95" customHeight="1">
      <c r="A147" s="42" t="s">
        <v>96</v>
      </c>
      <c r="B147" s="28">
        <v>460</v>
      </c>
      <c r="C147" s="50" t="s">
        <v>97</v>
      </c>
      <c r="D147" s="51"/>
      <c r="E147" s="51"/>
      <c r="F147" s="72">
        <f>SUM(F148)</f>
        <v>4000</v>
      </c>
      <c r="G147" s="72"/>
      <c r="H147" s="81"/>
      <c r="I147" s="80">
        <f t="shared" si="16"/>
        <v>4000</v>
      </c>
      <c r="J147" s="80"/>
      <c r="K147" s="72">
        <f t="shared" si="22"/>
        <v>4000</v>
      </c>
      <c r="L147" s="80"/>
      <c r="M147" s="72">
        <f t="shared" si="17"/>
        <v>4000</v>
      </c>
      <c r="N147" s="80"/>
      <c r="O147" s="72">
        <f t="shared" si="24"/>
        <v>4000</v>
      </c>
      <c r="P147" s="80"/>
      <c r="Q147" s="72">
        <f t="shared" si="25"/>
        <v>4000</v>
      </c>
      <c r="R147" s="80"/>
      <c r="S147" s="72">
        <f t="shared" si="26"/>
        <v>4000</v>
      </c>
      <c r="T147" s="80"/>
      <c r="U147" s="80"/>
      <c r="V147" s="80">
        <f t="shared" si="23"/>
        <v>4000</v>
      </c>
    </row>
    <row r="148" spans="1:22" ht="21.75" customHeight="1">
      <c r="A148" s="42" t="s">
        <v>203</v>
      </c>
      <c r="B148" s="28">
        <v>460</v>
      </c>
      <c r="C148" s="50" t="s">
        <v>225</v>
      </c>
      <c r="D148" s="51"/>
      <c r="E148" s="51"/>
      <c r="F148" s="72">
        <f>SUM(F150)</f>
        <v>4000</v>
      </c>
      <c r="G148" s="72"/>
      <c r="H148" s="81"/>
      <c r="I148" s="80">
        <f t="shared" si="16"/>
        <v>4000</v>
      </c>
      <c r="J148" s="80"/>
      <c r="K148" s="72">
        <f t="shared" si="22"/>
        <v>4000</v>
      </c>
      <c r="L148" s="80"/>
      <c r="M148" s="72">
        <f t="shared" si="17"/>
        <v>4000</v>
      </c>
      <c r="N148" s="80"/>
      <c r="O148" s="72">
        <f t="shared" si="24"/>
        <v>4000</v>
      </c>
      <c r="P148" s="80"/>
      <c r="Q148" s="72">
        <f t="shared" si="25"/>
        <v>4000</v>
      </c>
      <c r="R148" s="80"/>
      <c r="S148" s="72">
        <f t="shared" si="26"/>
        <v>4000</v>
      </c>
      <c r="T148" s="80"/>
      <c r="U148" s="80"/>
      <c r="V148" s="80">
        <f t="shared" si="23"/>
        <v>4000</v>
      </c>
    </row>
    <row r="149" spans="1:22" ht="29.25" customHeight="1">
      <c r="A149" s="43" t="s">
        <v>13</v>
      </c>
      <c r="B149" s="91">
        <v>460</v>
      </c>
      <c r="C149" s="52" t="s">
        <v>225</v>
      </c>
      <c r="D149" s="53" t="s">
        <v>151</v>
      </c>
      <c r="E149" s="53"/>
      <c r="F149" s="54">
        <f>F150</f>
        <v>4000</v>
      </c>
      <c r="G149" s="54"/>
      <c r="H149" s="81"/>
      <c r="I149" s="81">
        <f t="shared" si="16"/>
        <v>4000</v>
      </c>
      <c r="J149" s="80"/>
      <c r="K149" s="72">
        <f t="shared" si="22"/>
        <v>4000</v>
      </c>
      <c r="L149" s="80"/>
      <c r="M149" s="72">
        <f t="shared" ref="M149:M214" si="27">K149+L149</f>
        <v>4000</v>
      </c>
      <c r="N149" s="80"/>
      <c r="O149" s="72">
        <f t="shared" si="24"/>
        <v>4000</v>
      </c>
      <c r="P149" s="80"/>
      <c r="Q149" s="72">
        <f t="shared" si="25"/>
        <v>4000</v>
      </c>
      <c r="R149" s="80"/>
      <c r="S149" s="72">
        <f t="shared" si="26"/>
        <v>4000</v>
      </c>
      <c r="T149" s="80"/>
      <c r="U149" s="80"/>
      <c r="V149" s="80">
        <f t="shared" si="23"/>
        <v>4000</v>
      </c>
    </row>
    <row r="150" spans="1:22" ht="35.25" customHeight="1">
      <c r="A150" s="43" t="s">
        <v>104</v>
      </c>
      <c r="B150" s="91">
        <v>460</v>
      </c>
      <c r="C150" s="52" t="s">
        <v>225</v>
      </c>
      <c r="D150" s="53" t="s">
        <v>259</v>
      </c>
      <c r="E150" s="53"/>
      <c r="F150" s="54">
        <f>SUM(F151)</f>
        <v>4000</v>
      </c>
      <c r="G150" s="54"/>
      <c r="H150" s="81"/>
      <c r="I150" s="81">
        <f t="shared" ref="I150:I204" si="28">F150+H150</f>
        <v>4000</v>
      </c>
      <c r="J150" s="80"/>
      <c r="K150" s="72">
        <f t="shared" si="22"/>
        <v>4000</v>
      </c>
      <c r="L150" s="80"/>
      <c r="M150" s="72">
        <f t="shared" si="27"/>
        <v>4000</v>
      </c>
      <c r="N150" s="80"/>
      <c r="O150" s="72">
        <f t="shared" si="24"/>
        <v>4000</v>
      </c>
      <c r="P150" s="80"/>
      <c r="Q150" s="72">
        <f t="shared" si="25"/>
        <v>4000</v>
      </c>
      <c r="R150" s="80"/>
      <c r="S150" s="72">
        <f t="shared" si="26"/>
        <v>4000</v>
      </c>
      <c r="T150" s="80"/>
      <c r="U150" s="80"/>
      <c r="V150" s="80">
        <f t="shared" si="23"/>
        <v>4000</v>
      </c>
    </row>
    <row r="151" spans="1:22" ht="33.75" customHeight="1">
      <c r="A151" s="43" t="s">
        <v>124</v>
      </c>
      <c r="B151" s="91">
        <v>460</v>
      </c>
      <c r="C151" s="52" t="s">
        <v>225</v>
      </c>
      <c r="D151" s="53" t="s">
        <v>260</v>
      </c>
      <c r="E151" s="53"/>
      <c r="F151" s="54">
        <f>SUM(F152)</f>
        <v>4000</v>
      </c>
      <c r="G151" s="54"/>
      <c r="H151" s="81"/>
      <c r="I151" s="81">
        <f t="shared" si="28"/>
        <v>4000</v>
      </c>
      <c r="J151" s="80"/>
      <c r="K151" s="72">
        <f t="shared" si="22"/>
        <v>4000</v>
      </c>
      <c r="L151" s="80"/>
      <c r="M151" s="72">
        <f t="shared" si="27"/>
        <v>4000</v>
      </c>
      <c r="N151" s="80"/>
      <c r="O151" s="72">
        <f t="shared" si="24"/>
        <v>4000</v>
      </c>
      <c r="P151" s="80"/>
      <c r="Q151" s="72">
        <f t="shared" si="25"/>
        <v>4000</v>
      </c>
      <c r="R151" s="80"/>
      <c r="S151" s="72">
        <f t="shared" si="26"/>
        <v>4000</v>
      </c>
      <c r="T151" s="80"/>
      <c r="U151" s="80"/>
      <c r="V151" s="80">
        <f t="shared" si="23"/>
        <v>4000</v>
      </c>
    </row>
    <row r="152" spans="1:22" ht="24.95" customHeight="1">
      <c r="A152" s="43" t="s">
        <v>40</v>
      </c>
      <c r="B152" s="91">
        <v>460</v>
      </c>
      <c r="C152" s="52" t="s">
        <v>225</v>
      </c>
      <c r="D152" s="53" t="s">
        <v>260</v>
      </c>
      <c r="E152" s="53" t="s">
        <v>376</v>
      </c>
      <c r="F152" s="54">
        <v>4000</v>
      </c>
      <c r="G152" s="54"/>
      <c r="H152" s="81"/>
      <c r="I152" s="81">
        <f t="shared" si="28"/>
        <v>4000</v>
      </c>
      <c r="J152" s="80"/>
      <c r="K152" s="72">
        <f t="shared" si="22"/>
        <v>4000</v>
      </c>
      <c r="L152" s="80"/>
      <c r="M152" s="72">
        <f t="shared" si="27"/>
        <v>4000</v>
      </c>
      <c r="N152" s="80"/>
      <c r="O152" s="72">
        <f t="shared" si="24"/>
        <v>4000</v>
      </c>
      <c r="P152" s="80"/>
      <c r="Q152" s="72">
        <f t="shared" si="25"/>
        <v>4000</v>
      </c>
      <c r="R152" s="80"/>
      <c r="S152" s="72">
        <f t="shared" si="26"/>
        <v>4000</v>
      </c>
      <c r="T152" s="80"/>
      <c r="U152" s="80"/>
      <c r="V152" s="80">
        <f t="shared" si="23"/>
        <v>4000</v>
      </c>
    </row>
    <row r="153" spans="1:22" ht="35.25" customHeight="1">
      <c r="A153" s="42" t="s">
        <v>98</v>
      </c>
      <c r="B153" s="28">
        <v>460</v>
      </c>
      <c r="C153" s="50" t="s">
        <v>223</v>
      </c>
      <c r="D153" s="51"/>
      <c r="E153" s="51"/>
      <c r="F153" s="72">
        <f>SUM(F154)</f>
        <v>0</v>
      </c>
      <c r="G153" s="72"/>
      <c r="H153" s="81"/>
      <c r="I153" s="81">
        <f t="shared" si="28"/>
        <v>0</v>
      </c>
      <c r="J153" s="80"/>
      <c r="K153" s="72">
        <f t="shared" si="22"/>
        <v>0</v>
      </c>
      <c r="L153" s="80"/>
      <c r="M153" s="72">
        <f t="shared" si="27"/>
        <v>0</v>
      </c>
      <c r="N153" s="80"/>
      <c r="O153" s="72">
        <f t="shared" si="24"/>
        <v>0</v>
      </c>
      <c r="P153" s="80"/>
      <c r="Q153" s="72">
        <f t="shared" si="25"/>
        <v>0</v>
      </c>
      <c r="R153" s="80"/>
      <c r="S153" s="72">
        <f t="shared" si="26"/>
        <v>0</v>
      </c>
      <c r="T153" s="80"/>
      <c r="U153" s="80"/>
      <c r="V153" s="80">
        <f t="shared" si="23"/>
        <v>0</v>
      </c>
    </row>
    <row r="154" spans="1:22" ht="32.25" customHeight="1">
      <c r="A154" s="150" t="s">
        <v>55</v>
      </c>
      <c r="B154" s="28">
        <v>460</v>
      </c>
      <c r="C154" s="50" t="s">
        <v>224</v>
      </c>
      <c r="D154" s="51"/>
      <c r="E154" s="51"/>
      <c r="F154" s="72">
        <f>SUM(F157)</f>
        <v>0</v>
      </c>
      <c r="G154" s="72"/>
      <c r="H154" s="81"/>
      <c r="I154" s="81">
        <f t="shared" si="28"/>
        <v>0</v>
      </c>
      <c r="J154" s="80"/>
      <c r="K154" s="72">
        <f t="shared" si="22"/>
        <v>0</v>
      </c>
      <c r="L154" s="80"/>
      <c r="M154" s="72">
        <f t="shared" si="27"/>
        <v>0</v>
      </c>
      <c r="N154" s="80"/>
      <c r="O154" s="72">
        <f t="shared" si="24"/>
        <v>0</v>
      </c>
      <c r="P154" s="80"/>
      <c r="Q154" s="72">
        <f t="shared" si="25"/>
        <v>0</v>
      </c>
      <c r="R154" s="80"/>
      <c r="S154" s="72">
        <f t="shared" si="26"/>
        <v>0</v>
      </c>
      <c r="T154" s="80"/>
      <c r="U154" s="80"/>
      <c r="V154" s="80">
        <f t="shared" si="23"/>
        <v>0</v>
      </c>
    </row>
    <row r="155" spans="1:22" ht="25.5" customHeight="1">
      <c r="A155" s="42" t="s">
        <v>13</v>
      </c>
      <c r="B155" s="28">
        <v>460</v>
      </c>
      <c r="C155" s="50" t="s">
        <v>224</v>
      </c>
      <c r="D155" s="51" t="s">
        <v>151</v>
      </c>
      <c r="E155" s="51"/>
      <c r="F155" s="72">
        <f t="shared" ref="F155:F157" si="29">SUM(F156)</f>
        <v>0</v>
      </c>
      <c r="G155" s="72"/>
      <c r="H155" s="81"/>
      <c r="I155" s="81">
        <f t="shared" si="28"/>
        <v>0</v>
      </c>
      <c r="J155" s="80"/>
      <c r="K155" s="72">
        <f t="shared" si="22"/>
        <v>0</v>
      </c>
      <c r="L155" s="80"/>
      <c r="M155" s="72">
        <f t="shared" si="27"/>
        <v>0</v>
      </c>
      <c r="N155" s="80"/>
      <c r="O155" s="72">
        <f t="shared" si="24"/>
        <v>0</v>
      </c>
      <c r="P155" s="80"/>
      <c r="Q155" s="72">
        <f t="shared" si="25"/>
        <v>0</v>
      </c>
      <c r="R155" s="80"/>
      <c r="S155" s="72">
        <f t="shared" si="26"/>
        <v>0</v>
      </c>
      <c r="T155" s="80"/>
      <c r="U155" s="80"/>
      <c r="V155" s="80">
        <f t="shared" si="23"/>
        <v>0</v>
      </c>
    </row>
    <row r="156" spans="1:22" ht="26.25" customHeight="1">
      <c r="A156" s="150" t="s">
        <v>197</v>
      </c>
      <c r="B156" s="28">
        <v>460</v>
      </c>
      <c r="C156" s="50" t="s">
        <v>224</v>
      </c>
      <c r="D156" s="51" t="s">
        <v>261</v>
      </c>
      <c r="E156" s="51"/>
      <c r="F156" s="72">
        <f t="shared" si="29"/>
        <v>0</v>
      </c>
      <c r="G156" s="72"/>
      <c r="H156" s="81"/>
      <c r="I156" s="81">
        <f t="shared" si="28"/>
        <v>0</v>
      </c>
      <c r="J156" s="80"/>
      <c r="K156" s="72">
        <f t="shared" si="22"/>
        <v>0</v>
      </c>
      <c r="L156" s="80"/>
      <c r="M156" s="72">
        <f t="shared" si="27"/>
        <v>0</v>
      </c>
      <c r="N156" s="80"/>
      <c r="O156" s="72">
        <f t="shared" si="24"/>
        <v>0</v>
      </c>
      <c r="P156" s="80"/>
      <c r="Q156" s="72">
        <f t="shared" si="25"/>
        <v>0</v>
      </c>
      <c r="R156" s="80"/>
      <c r="S156" s="72">
        <f t="shared" si="26"/>
        <v>0</v>
      </c>
      <c r="T156" s="80"/>
      <c r="U156" s="80"/>
      <c r="V156" s="80">
        <f t="shared" si="23"/>
        <v>0</v>
      </c>
    </row>
    <row r="157" spans="1:22" ht="24" customHeight="1">
      <c r="A157" s="154" t="s">
        <v>86</v>
      </c>
      <c r="B157" s="91">
        <v>460</v>
      </c>
      <c r="C157" s="52" t="s">
        <v>224</v>
      </c>
      <c r="D157" s="53" t="s">
        <v>262</v>
      </c>
      <c r="E157" s="53"/>
      <c r="F157" s="54">
        <f t="shared" si="29"/>
        <v>0</v>
      </c>
      <c r="G157" s="54"/>
      <c r="H157" s="81"/>
      <c r="I157" s="81">
        <f t="shared" si="28"/>
        <v>0</v>
      </c>
      <c r="J157" s="80"/>
      <c r="K157" s="72">
        <f t="shared" si="22"/>
        <v>0</v>
      </c>
      <c r="L157" s="80"/>
      <c r="M157" s="72">
        <f t="shared" si="27"/>
        <v>0</v>
      </c>
      <c r="N157" s="80"/>
      <c r="O157" s="72">
        <f t="shared" si="24"/>
        <v>0</v>
      </c>
      <c r="P157" s="80"/>
      <c r="Q157" s="72">
        <f t="shared" si="25"/>
        <v>0</v>
      </c>
      <c r="R157" s="80"/>
      <c r="S157" s="72">
        <f t="shared" si="26"/>
        <v>0</v>
      </c>
      <c r="T157" s="80"/>
      <c r="U157" s="80"/>
      <c r="V157" s="80">
        <f t="shared" si="23"/>
        <v>0</v>
      </c>
    </row>
    <row r="158" spans="1:22" ht="21.75" customHeight="1">
      <c r="A158" s="43" t="s">
        <v>197</v>
      </c>
      <c r="B158" s="91">
        <v>460</v>
      </c>
      <c r="C158" s="52" t="s">
        <v>224</v>
      </c>
      <c r="D158" s="53" t="s">
        <v>262</v>
      </c>
      <c r="E158" s="53" t="s">
        <v>38</v>
      </c>
      <c r="F158" s="54">
        <v>0</v>
      </c>
      <c r="G158" s="54"/>
      <c r="H158" s="81"/>
      <c r="I158" s="81">
        <f t="shared" si="28"/>
        <v>0</v>
      </c>
      <c r="J158" s="80"/>
      <c r="K158" s="72">
        <f t="shared" si="22"/>
        <v>0</v>
      </c>
      <c r="L158" s="80"/>
      <c r="M158" s="72">
        <f t="shared" si="27"/>
        <v>0</v>
      </c>
      <c r="N158" s="80"/>
      <c r="O158" s="72">
        <f t="shared" si="24"/>
        <v>0</v>
      </c>
      <c r="P158" s="80"/>
      <c r="Q158" s="72">
        <f t="shared" si="25"/>
        <v>0</v>
      </c>
      <c r="R158" s="80"/>
      <c r="S158" s="72">
        <f t="shared" si="26"/>
        <v>0</v>
      </c>
      <c r="T158" s="80"/>
      <c r="U158" s="80"/>
      <c r="V158" s="80">
        <f t="shared" si="23"/>
        <v>0</v>
      </c>
    </row>
    <row r="159" spans="1:22" ht="53.25" customHeight="1">
      <c r="A159" s="150" t="s">
        <v>100</v>
      </c>
      <c r="B159" s="28">
        <v>460</v>
      </c>
      <c r="C159" s="50" t="s">
        <v>99</v>
      </c>
      <c r="D159" s="51"/>
      <c r="E159" s="51"/>
      <c r="F159" s="72">
        <f>SUM(F161)+F172</f>
        <v>33984</v>
      </c>
      <c r="G159" s="72">
        <f t="shared" ref="G159:H159" si="30">SUM(G161)+G172</f>
        <v>0</v>
      </c>
      <c r="H159" s="72">
        <f t="shared" si="30"/>
        <v>5000</v>
      </c>
      <c r="I159" s="80">
        <f>F159+H159+G159</f>
        <v>38984</v>
      </c>
      <c r="J159" s="80">
        <f>J172</f>
        <v>760</v>
      </c>
      <c r="K159" s="72">
        <f t="shared" si="22"/>
        <v>39744</v>
      </c>
      <c r="L159" s="80"/>
      <c r="M159" s="72">
        <f t="shared" si="27"/>
        <v>39744</v>
      </c>
      <c r="N159" s="80"/>
      <c r="O159" s="72">
        <f t="shared" si="24"/>
        <v>39744</v>
      </c>
      <c r="P159" s="80"/>
      <c r="Q159" s="72">
        <f t="shared" si="25"/>
        <v>39744</v>
      </c>
      <c r="R159" s="80">
        <f>R172</f>
        <v>-1000</v>
      </c>
      <c r="S159" s="72">
        <f>Q159+R159</f>
        <v>38744</v>
      </c>
      <c r="T159" s="80"/>
      <c r="U159" s="80">
        <f>U172</f>
        <v>642</v>
      </c>
      <c r="V159" s="80">
        <f t="shared" si="23"/>
        <v>39386</v>
      </c>
    </row>
    <row r="160" spans="1:22" ht="43.5" customHeight="1">
      <c r="A160" s="158" t="s">
        <v>194</v>
      </c>
      <c r="B160" s="28">
        <v>460</v>
      </c>
      <c r="C160" s="50" t="s">
        <v>56</v>
      </c>
      <c r="D160" s="51"/>
      <c r="E160" s="51"/>
      <c r="F160" s="72">
        <f>F161</f>
        <v>33984</v>
      </c>
      <c r="G160" s="72">
        <f t="shared" ref="G160:H160" si="31">G161</f>
        <v>0</v>
      </c>
      <c r="H160" s="72">
        <f t="shared" si="31"/>
        <v>0</v>
      </c>
      <c r="I160" s="80">
        <f t="shared" si="28"/>
        <v>33984</v>
      </c>
      <c r="J160" s="80"/>
      <c r="K160" s="72">
        <f t="shared" si="22"/>
        <v>33984</v>
      </c>
      <c r="L160" s="80"/>
      <c r="M160" s="72">
        <f t="shared" si="27"/>
        <v>33984</v>
      </c>
      <c r="N160" s="80"/>
      <c r="O160" s="72">
        <f t="shared" si="24"/>
        <v>33984</v>
      </c>
      <c r="P160" s="80"/>
      <c r="Q160" s="72">
        <f t="shared" si="25"/>
        <v>33984</v>
      </c>
      <c r="R160" s="80"/>
      <c r="S160" s="72">
        <f t="shared" si="26"/>
        <v>33984</v>
      </c>
      <c r="T160" s="80"/>
      <c r="U160" s="80"/>
      <c r="V160" s="80">
        <f t="shared" si="23"/>
        <v>33984</v>
      </c>
    </row>
    <row r="161" spans="1:22" ht="26.25" customHeight="1">
      <c r="A161" s="42" t="s">
        <v>13</v>
      </c>
      <c r="B161" s="28">
        <v>460</v>
      </c>
      <c r="C161" s="50" t="s">
        <v>56</v>
      </c>
      <c r="D161" s="51" t="s">
        <v>151</v>
      </c>
      <c r="E161" s="51"/>
      <c r="F161" s="72">
        <f>SUM(F162,F167)</f>
        <v>33984</v>
      </c>
      <c r="G161" s="72"/>
      <c r="H161" s="81"/>
      <c r="I161" s="80">
        <f t="shared" si="28"/>
        <v>33984</v>
      </c>
      <c r="J161" s="80"/>
      <c r="K161" s="72">
        <f t="shared" si="22"/>
        <v>33984</v>
      </c>
      <c r="L161" s="80"/>
      <c r="M161" s="72">
        <f t="shared" si="27"/>
        <v>33984</v>
      </c>
      <c r="N161" s="80"/>
      <c r="O161" s="72">
        <f t="shared" si="24"/>
        <v>33984</v>
      </c>
      <c r="P161" s="80"/>
      <c r="Q161" s="72">
        <f t="shared" si="25"/>
        <v>33984</v>
      </c>
      <c r="R161" s="80"/>
      <c r="S161" s="72">
        <f t="shared" si="26"/>
        <v>33984</v>
      </c>
      <c r="T161" s="80"/>
      <c r="U161" s="80"/>
      <c r="V161" s="80">
        <f t="shared" si="23"/>
        <v>33984</v>
      </c>
    </row>
    <row r="162" spans="1:22" ht="28.5" customHeight="1">
      <c r="A162" s="150" t="s">
        <v>29</v>
      </c>
      <c r="B162" s="28">
        <v>460</v>
      </c>
      <c r="C162" s="50" t="s">
        <v>56</v>
      </c>
      <c r="D162" s="51" t="s">
        <v>169</v>
      </c>
      <c r="E162" s="51"/>
      <c r="F162" s="72">
        <f>SUM(F163,F165)</f>
        <v>23365.8</v>
      </c>
      <c r="G162" s="72"/>
      <c r="H162" s="81"/>
      <c r="I162" s="80">
        <f t="shared" si="28"/>
        <v>23365.8</v>
      </c>
      <c r="J162" s="80"/>
      <c r="K162" s="72">
        <f t="shared" si="22"/>
        <v>23365.8</v>
      </c>
      <c r="L162" s="80"/>
      <c r="M162" s="72">
        <f t="shared" si="27"/>
        <v>23365.8</v>
      </c>
      <c r="N162" s="80"/>
      <c r="O162" s="72">
        <f t="shared" si="24"/>
        <v>23365.8</v>
      </c>
      <c r="P162" s="80"/>
      <c r="Q162" s="72">
        <f t="shared" si="25"/>
        <v>23365.8</v>
      </c>
      <c r="R162" s="80"/>
      <c r="S162" s="72">
        <f t="shared" si="26"/>
        <v>23365.8</v>
      </c>
      <c r="T162" s="80"/>
      <c r="U162" s="80"/>
      <c r="V162" s="80">
        <f t="shared" si="23"/>
        <v>23365.8</v>
      </c>
    </row>
    <row r="163" spans="1:22" ht="41.25" customHeight="1">
      <c r="A163" s="45" t="s">
        <v>32</v>
      </c>
      <c r="B163" s="91">
        <v>460</v>
      </c>
      <c r="C163" s="52" t="s">
        <v>56</v>
      </c>
      <c r="D163" s="53" t="s">
        <v>344</v>
      </c>
      <c r="E163" s="53"/>
      <c r="F163" s="73">
        <f>F164</f>
        <v>1498.8</v>
      </c>
      <c r="G163" s="73"/>
      <c r="H163" s="81"/>
      <c r="I163" s="81">
        <f t="shared" si="28"/>
        <v>1498.8</v>
      </c>
      <c r="J163" s="80"/>
      <c r="K163" s="72">
        <f t="shared" si="22"/>
        <v>1498.8</v>
      </c>
      <c r="L163" s="80"/>
      <c r="M163" s="72">
        <f t="shared" si="27"/>
        <v>1498.8</v>
      </c>
      <c r="N163" s="80"/>
      <c r="O163" s="72">
        <f t="shared" si="24"/>
        <v>1498.8</v>
      </c>
      <c r="P163" s="80"/>
      <c r="Q163" s="72">
        <f t="shared" si="25"/>
        <v>1498.8</v>
      </c>
      <c r="R163" s="80"/>
      <c r="S163" s="72">
        <f t="shared" si="26"/>
        <v>1498.8</v>
      </c>
      <c r="T163" s="80"/>
      <c r="U163" s="80"/>
      <c r="V163" s="80">
        <f t="shared" si="23"/>
        <v>1498.8</v>
      </c>
    </row>
    <row r="164" spans="1:22" ht="24.75" customHeight="1">
      <c r="A164" s="45" t="s">
        <v>220</v>
      </c>
      <c r="B164" s="91">
        <v>460</v>
      </c>
      <c r="C164" s="52" t="s">
        <v>56</v>
      </c>
      <c r="D164" s="53" t="s">
        <v>344</v>
      </c>
      <c r="E164" s="53" t="s">
        <v>219</v>
      </c>
      <c r="F164" s="76">
        <v>1498.8</v>
      </c>
      <c r="G164" s="76"/>
      <c r="H164" s="81"/>
      <c r="I164" s="81">
        <f t="shared" si="28"/>
        <v>1498.8</v>
      </c>
      <c r="J164" s="80"/>
      <c r="K164" s="72">
        <f t="shared" si="22"/>
        <v>1498.8</v>
      </c>
      <c r="L164" s="80"/>
      <c r="M164" s="72">
        <f t="shared" si="27"/>
        <v>1498.8</v>
      </c>
      <c r="N164" s="80"/>
      <c r="O164" s="72">
        <f t="shared" si="24"/>
        <v>1498.8</v>
      </c>
      <c r="P164" s="80"/>
      <c r="Q164" s="72">
        <f t="shared" si="25"/>
        <v>1498.8</v>
      </c>
      <c r="R164" s="80"/>
      <c r="S164" s="72">
        <f t="shared" si="26"/>
        <v>1498.8</v>
      </c>
      <c r="T164" s="80"/>
      <c r="U164" s="80"/>
      <c r="V164" s="80">
        <f t="shared" si="23"/>
        <v>1498.8</v>
      </c>
    </row>
    <row r="165" spans="1:22" ht="39" customHeight="1">
      <c r="A165" s="159" t="s">
        <v>449</v>
      </c>
      <c r="B165" s="91">
        <v>460</v>
      </c>
      <c r="C165" s="140" t="s">
        <v>56</v>
      </c>
      <c r="D165" s="58" t="s">
        <v>263</v>
      </c>
      <c r="E165" s="58"/>
      <c r="F165" s="54">
        <f>SUM(F166)</f>
        <v>21867</v>
      </c>
      <c r="G165" s="54"/>
      <c r="H165" s="81"/>
      <c r="I165" s="81">
        <f t="shared" si="28"/>
        <v>21867</v>
      </c>
      <c r="J165" s="80"/>
      <c r="K165" s="72">
        <f t="shared" si="22"/>
        <v>21867</v>
      </c>
      <c r="L165" s="80"/>
      <c r="M165" s="72">
        <f t="shared" si="27"/>
        <v>21867</v>
      </c>
      <c r="N165" s="80"/>
      <c r="O165" s="72">
        <f t="shared" si="24"/>
        <v>21867</v>
      </c>
      <c r="P165" s="80"/>
      <c r="Q165" s="72">
        <f t="shared" si="25"/>
        <v>21867</v>
      </c>
      <c r="R165" s="80"/>
      <c r="S165" s="72">
        <f t="shared" si="26"/>
        <v>21867</v>
      </c>
      <c r="T165" s="80"/>
      <c r="U165" s="80"/>
      <c r="V165" s="80">
        <f t="shared" si="23"/>
        <v>21867</v>
      </c>
    </row>
    <row r="166" spans="1:22" ht="24" customHeight="1">
      <c r="A166" s="45" t="s">
        <v>220</v>
      </c>
      <c r="B166" s="91">
        <v>460</v>
      </c>
      <c r="C166" s="140" t="s">
        <v>56</v>
      </c>
      <c r="D166" s="58" t="s">
        <v>263</v>
      </c>
      <c r="E166" s="58" t="s">
        <v>219</v>
      </c>
      <c r="F166" s="76">
        <v>21867</v>
      </c>
      <c r="G166" s="76"/>
      <c r="H166" s="81"/>
      <c r="I166" s="81">
        <f t="shared" si="28"/>
        <v>21867</v>
      </c>
      <c r="J166" s="80"/>
      <c r="K166" s="72">
        <f t="shared" si="22"/>
        <v>21867</v>
      </c>
      <c r="L166" s="80"/>
      <c r="M166" s="72">
        <f t="shared" si="27"/>
        <v>21867</v>
      </c>
      <c r="N166" s="80"/>
      <c r="O166" s="72">
        <f t="shared" si="24"/>
        <v>21867</v>
      </c>
      <c r="P166" s="80"/>
      <c r="Q166" s="72">
        <f t="shared" si="25"/>
        <v>21867</v>
      </c>
      <c r="R166" s="80"/>
      <c r="S166" s="72">
        <f t="shared" si="26"/>
        <v>21867</v>
      </c>
      <c r="T166" s="80"/>
      <c r="U166" s="80"/>
      <c r="V166" s="80">
        <f t="shared" si="23"/>
        <v>21867</v>
      </c>
    </row>
    <row r="167" spans="1:22" ht="24.75" customHeight="1">
      <c r="A167" s="150" t="s">
        <v>35</v>
      </c>
      <c r="B167" s="28">
        <v>460</v>
      </c>
      <c r="C167" s="50" t="s">
        <v>56</v>
      </c>
      <c r="D167" s="51" t="s">
        <v>238</v>
      </c>
      <c r="E167" s="51"/>
      <c r="F167" s="72">
        <f>SUM(F168,F170)</f>
        <v>10618.2</v>
      </c>
      <c r="G167" s="72"/>
      <c r="H167" s="81"/>
      <c r="I167" s="81">
        <f t="shared" si="28"/>
        <v>10618.2</v>
      </c>
      <c r="J167" s="80"/>
      <c r="K167" s="72">
        <f t="shared" si="22"/>
        <v>10618.2</v>
      </c>
      <c r="L167" s="80"/>
      <c r="M167" s="72">
        <f t="shared" si="27"/>
        <v>10618.2</v>
      </c>
      <c r="N167" s="80"/>
      <c r="O167" s="72">
        <f t="shared" si="24"/>
        <v>10618.2</v>
      </c>
      <c r="P167" s="80"/>
      <c r="Q167" s="72">
        <f t="shared" si="25"/>
        <v>10618.2</v>
      </c>
      <c r="R167" s="80"/>
      <c r="S167" s="72">
        <f t="shared" si="26"/>
        <v>10618.2</v>
      </c>
      <c r="T167" s="80"/>
      <c r="U167" s="80"/>
      <c r="V167" s="80">
        <f t="shared" si="23"/>
        <v>10618.2</v>
      </c>
    </row>
    <row r="168" spans="1:22" ht="40.5" customHeight="1">
      <c r="A168" s="45" t="s">
        <v>31</v>
      </c>
      <c r="B168" s="91">
        <v>460</v>
      </c>
      <c r="C168" s="52" t="s">
        <v>56</v>
      </c>
      <c r="D168" s="53" t="s">
        <v>345</v>
      </c>
      <c r="E168" s="53"/>
      <c r="F168" s="54">
        <f>F169</f>
        <v>2485.1999999999998</v>
      </c>
      <c r="G168" s="54"/>
      <c r="H168" s="81"/>
      <c r="I168" s="81">
        <f t="shared" si="28"/>
        <v>2485.1999999999998</v>
      </c>
      <c r="J168" s="80"/>
      <c r="K168" s="72">
        <f t="shared" si="22"/>
        <v>2485.1999999999998</v>
      </c>
      <c r="L168" s="80"/>
      <c r="M168" s="72">
        <f t="shared" si="27"/>
        <v>2485.1999999999998</v>
      </c>
      <c r="N168" s="80"/>
      <c r="O168" s="72">
        <f t="shared" si="24"/>
        <v>2485.1999999999998</v>
      </c>
      <c r="P168" s="80"/>
      <c r="Q168" s="72">
        <f t="shared" si="25"/>
        <v>2485.1999999999998</v>
      </c>
      <c r="R168" s="80"/>
      <c r="S168" s="72">
        <f t="shared" si="26"/>
        <v>2485.1999999999998</v>
      </c>
      <c r="T168" s="80"/>
      <c r="U168" s="80"/>
      <c r="V168" s="80">
        <f t="shared" si="23"/>
        <v>2485.1999999999998</v>
      </c>
    </row>
    <row r="169" spans="1:22" ht="24" customHeight="1">
      <c r="A169" s="45" t="s">
        <v>220</v>
      </c>
      <c r="B169" s="91">
        <v>460</v>
      </c>
      <c r="C169" s="52" t="s">
        <v>56</v>
      </c>
      <c r="D169" s="53" t="s">
        <v>345</v>
      </c>
      <c r="E169" s="53" t="s">
        <v>219</v>
      </c>
      <c r="F169" s="54">
        <v>2485.1999999999998</v>
      </c>
      <c r="G169" s="54"/>
      <c r="H169" s="81"/>
      <c r="I169" s="81">
        <f t="shared" si="28"/>
        <v>2485.1999999999998</v>
      </c>
      <c r="J169" s="80"/>
      <c r="K169" s="72">
        <f t="shared" si="22"/>
        <v>2485.1999999999998</v>
      </c>
      <c r="L169" s="80"/>
      <c r="M169" s="72">
        <f t="shared" si="27"/>
        <v>2485.1999999999998</v>
      </c>
      <c r="N169" s="80"/>
      <c r="O169" s="72">
        <f t="shared" si="24"/>
        <v>2485.1999999999998</v>
      </c>
      <c r="P169" s="80"/>
      <c r="Q169" s="72">
        <f t="shared" si="25"/>
        <v>2485.1999999999998</v>
      </c>
      <c r="R169" s="80"/>
      <c r="S169" s="72">
        <f t="shared" si="26"/>
        <v>2485.1999999999998</v>
      </c>
      <c r="T169" s="80"/>
      <c r="U169" s="80"/>
      <c r="V169" s="80">
        <f t="shared" si="23"/>
        <v>2485.1999999999998</v>
      </c>
    </row>
    <row r="170" spans="1:22" ht="43.5" customHeight="1">
      <c r="A170" s="159" t="s">
        <v>450</v>
      </c>
      <c r="B170" s="91">
        <v>460</v>
      </c>
      <c r="C170" s="140" t="s">
        <v>56</v>
      </c>
      <c r="D170" s="58" t="s">
        <v>265</v>
      </c>
      <c r="E170" s="58"/>
      <c r="F170" s="54">
        <f>SUM(F171)</f>
        <v>8133</v>
      </c>
      <c r="G170" s="54"/>
      <c r="H170" s="81"/>
      <c r="I170" s="81">
        <f t="shared" si="28"/>
        <v>8133</v>
      </c>
      <c r="J170" s="80"/>
      <c r="K170" s="72">
        <f t="shared" si="22"/>
        <v>8133</v>
      </c>
      <c r="L170" s="80"/>
      <c r="M170" s="72">
        <f t="shared" si="27"/>
        <v>8133</v>
      </c>
      <c r="N170" s="80"/>
      <c r="O170" s="72">
        <f t="shared" si="24"/>
        <v>8133</v>
      </c>
      <c r="P170" s="80"/>
      <c r="Q170" s="72">
        <f t="shared" si="25"/>
        <v>8133</v>
      </c>
      <c r="R170" s="80"/>
      <c r="S170" s="72">
        <f t="shared" si="26"/>
        <v>8133</v>
      </c>
      <c r="T170" s="80"/>
      <c r="U170" s="80"/>
      <c r="V170" s="80">
        <f t="shared" si="23"/>
        <v>8133</v>
      </c>
    </row>
    <row r="171" spans="1:22" ht="24" customHeight="1">
      <c r="A171" s="45" t="s">
        <v>220</v>
      </c>
      <c r="B171" s="91">
        <v>460</v>
      </c>
      <c r="C171" s="140" t="s">
        <v>56</v>
      </c>
      <c r="D171" s="58" t="s">
        <v>264</v>
      </c>
      <c r="E171" s="58" t="s">
        <v>219</v>
      </c>
      <c r="F171" s="76">
        <v>8133</v>
      </c>
      <c r="G171" s="76"/>
      <c r="H171" s="81"/>
      <c r="I171" s="81">
        <f t="shared" si="28"/>
        <v>8133</v>
      </c>
      <c r="J171" s="80"/>
      <c r="K171" s="72">
        <f t="shared" si="22"/>
        <v>8133</v>
      </c>
      <c r="L171" s="80"/>
      <c r="M171" s="72">
        <f t="shared" si="27"/>
        <v>8133</v>
      </c>
      <c r="N171" s="80"/>
      <c r="O171" s="72">
        <f t="shared" si="24"/>
        <v>8133</v>
      </c>
      <c r="P171" s="80"/>
      <c r="Q171" s="72">
        <f t="shared" si="25"/>
        <v>8133</v>
      </c>
      <c r="R171" s="80"/>
      <c r="S171" s="72">
        <f t="shared" si="26"/>
        <v>8133</v>
      </c>
      <c r="T171" s="80"/>
      <c r="U171" s="80"/>
      <c r="V171" s="80">
        <f t="shared" si="23"/>
        <v>8133</v>
      </c>
    </row>
    <row r="172" spans="1:22" ht="24.95" customHeight="1">
      <c r="A172" s="160" t="s">
        <v>497</v>
      </c>
      <c r="B172" s="28">
        <v>460</v>
      </c>
      <c r="C172" s="141">
        <v>1403</v>
      </c>
      <c r="D172" s="55"/>
      <c r="E172" s="55"/>
      <c r="F172" s="77">
        <v>0</v>
      </c>
      <c r="G172" s="77"/>
      <c r="H172" s="80">
        <f>H174+H173</f>
        <v>5000</v>
      </c>
      <c r="I172" s="80">
        <f t="shared" si="28"/>
        <v>5000</v>
      </c>
      <c r="J172" s="80">
        <f>J173</f>
        <v>760</v>
      </c>
      <c r="K172" s="72">
        <f t="shared" si="22"/>
        <v>5760</v>
      </c>
      <c r="L172" s="80"/>
      <c r="M172" s="72">
        <f t="shared" si="27"/>
        <v>5760</v>
      </c>
      <c r="N172" s="80"/>
      <c r="O172" s="72">
        <f t="shared" si="24"/>
        <v>5760</v>
      </c>
      <c r="P172" s="80"/>
      <c r="Q172" s="72">
        <f t="shared" si="25"/>
        <v>5760</v>
      </c>
      <c r="R172" s="80">
        <f>R173</f>
        <v>-1000</v>
      </c>
      <c r="S172" s="72">
        <f t="shared" si="26"/>
        <v>4760</v>
      </c>
      <c r="T172" s="80"/>
      <c r="U172" s="80">
        <f>U173</f>
        <v>642</v>
      </c>
      <c r="V172" s="80">
        <f t="shared" si="23"/>
        <v>5402</v>
      </c>
    </row>
    <row r="173" spans="1:22" ht="24.95" customHeight="1">
      <c r="A173" s="161" t="s">
        <v>498</v>
      </c>
      <c r="B173" s="91">
        <v>460</v>
      </c>
      <c r="C173" s="58" t="s">
        <v>496</v>
      </c>
      <c r="D173" s="58" t="s">
        <v>830</v>
      </c>
      <c r="E173" s="58" t="s">
        <v>499</v>
      </c>
      <c r="F173" s="77"/>
      <c r="G173" s="77"/>
      <c r="H173" s="81">
        <v>1000</v>
      </c>
      <c r="I173" s="81">
        <f t="shared" si="28"/>
        <v>1000</v>
      </c>
      <c r="J173" s="81">
        <v>760</v>
      </c>
      <c r="K173" s="72">
        <f t="shared" si="22"/>
        <v>1760</v>
      </c>
      <c r="L173" s="81"/>
      <c r="M173" s="72">
        <f t="shared" si="27"/>
        <v>1760</v>
      </c>
      <c r="N173" s="81"/>
      <c r="O173" s="72">
        <f t="shared" si="24"/>
        <v>1760</v>
      </c>
      <c r="P173" s="81"/>
      <c r="Q173" s="72">
        <f t="shared" si="25"/>
        <v>1760</v>
      </c>
      <c r="R173" s="81">
        <v>-1000</v>
      </c>
      <c r="S173" s="72">
        <f t="shared" si="26"/>
        <v>760</v>
      </c>
      <c r="T173" s="81"/>
      <c r="U173" s="81">
        <v>642</v>
      </c>
      <c r="V173" s="80">
        <f t="shared" si="23"/>
        <v>1402</v>
      </c>
    </row>
    <row r="174" spans="1:22" ht="24.95" customHeight="1">
      <c r="A174" s="161" t="s">
        <v>591</v>
      </c>
      <c r="B174" s="91">
        <v>460</v>
      </c>
      <c r="C174" s="58" t="s">
        <v>496</v>
      </c>
      <c r="D174" s="58" t="s">
        <v>831</v>
      </c>
      <c r="E174" s="58" t="s">
        <v>499</v>
      </c>
      <c r="F174" s="76">
        <v>0</v>
      </c>
      <c r="G174" s="76"/>
      <c r="H174" s="81">
        <v>4000</v>
      </c>
      <c r="I174" s="81">
        <f t="shared" si="28"/>
        <v>4000</v>
      </c>
      <c r="J174" s="81"/>
      <c r="K174" s="72">
        <f t="shared" si="22"/>
        <v>4000</v>
      </c>
      <c r="L174" s="81"/>
      <c r="M174" s="72">
        <f t="shared" si="27"/>
        <v>4000</v>
      </c>
      <c r="N174" s="81"/>
      <c r="O174" s="72">
        <f t="shared" si="24"/>
        <v>4000</v>
      </c>
      <c r="P174" s="81"/>
      <c r="Q174" s="72">
        <f t="shared" si="25"/>
        <v>4000</v>
      </c>
      <c r="R174" s="81"/>
      <c r="S174" s="72">
        <f t="shared" si="26"/>
        <v>4000</v>
      </c>
      <c r="T174" s="81"/>
      <c r="U174" s="81"/>
      <c r="V174" s="80">
        <f t="shared" si="23"/>
        <v>4000</v>
      </c>
    </row>
    <row r="175" spans="1:22" ht="44.25" customHeight="1">
      <c r="A175" s="42" t="s">
        <v>106</v>
      </c>
      <c r="B175" s="71">
        <v>461</v>
      </c>
      <c r="C175" s="52"/>
      <c r="D175" s="58"/>
      <c r="E175" s="58"/>
      <c r="F175" s="77">
        <f>SUM(F176)</f>
        <v>9147</v>
      </c>
      <c r="G175" s="77"/>
      <c r="H175" s="77">
        <f>SUM(H176)</f>
        <v>0</v>
      </c>
      <c r="I175" s="80">
        <f t="shared" si="28"/>
        <v>9147</v>
      </c>
      <c r="J175" s="80">
        <f t="shared" ref="J175:J180" si="32">J176</f>
        <v>150</v>
      </c>
      <c r="K175" s="72">
        <f t="shared" si="22"/>
        <v>9297</v>
      </c>
      <c r="L175" s="80">
        <f>L192</f>
        <v>1689.6</v>
      </c>
      <c r="M175" s="72">
        <f t="shared" si="27"/>
        <v>10986.6</v>
      </c>
      <c r="N175" s="80">
        <f>N176</f>
        <v>218.7</v>
      </c>
      <c r="O175" s="72">
        <f t="shared" si="24"/>
        <v>11205.300000000001</v>
      </c>
      <c r="P175" s="80"/>
      <c r="Q175" s="72">
        <f t="shared" si="25"/>
        <v>11205.300000000001</v>
      </c>
      <c r="R175" s="80">
        <f>R176</f>
        <v>100</v>
      </c>
      <c r="S175" s="72">
        <f t="shared" si="26"/>
        <v>11305.300000000001</v>
      </c>
      <c r="T175" s="80">
        <f>T176</f>
        <v>-1495.6</v>
      </c>
      <c r="U175" s="80"/>
      <c r="V175" s="80">
        <f t="shared" si="23"/>
        <v>9809.7000000000007</v>
      </c>
    </row>
    <row r="176" spans="1:22" ht="25.5" customHeight="1">
      <c r="A176" s="42" t="s">
        <v>91</v>
      </c>
      <c r="B176" s="71">
        <v>461</v>
      </c>
      <c r="C176" s="97" t="s">
        <v>92</v>
      </c>
      <c r="D176" s="58"/>
      <c r="E176" s="58"/>
      <c r="F176" s="77">
        <f>SUM(F177,F187)</f>
        <v>9147</v>
      </c>
      <c r="G176" s="77"/>
      <c r="H176" s="81"/>
      <c r="I176" s="80">
        <f t="shared" si="28"/>
        <v>9147</v>
      </c>
      <c r="J176" s="80">
        <f t="shared" si="32"/>
        <v>150</v>
      </c>
      <c r="K176" s="72">
        <f t="shared" si="22"/>
        <v>9297</v>
      </c>
      <c r="L176" s="80"/>
      <c r="M176" s="72">
        <f t="shared" si="27"/>
        <v>9297</v>
      </c>
      <c r="N176" s="80">
        <f>N177</f>
        <v>218.7</v>
      </c>
      <c r="O176" s="72">
        <f t="shared" si="24"/>
        <v>9515.7000000000007</v>
      </c>
      <c r="P176" s="80"/>
      <c r="Q176" s="72">
        <f t="shared" si="25"/>
        <v>9515.7000000000007</v>
      </c>
      <c r="R176" s="80">
        <f>R177</f>
        <v>100</v>
      </c>
      <c r="S176" s="72">
        <f t="shared" si="26"/>
        <v>9615.7000000000007</v>
      </c>
      <c r="T176" s="72">
        <f>T192+T177</f>
        <v>-1495.6</v>
      </c>
      <c r="U176" s="72"/>
      <c r="V176" s="80">
        <f t="shared" si="23"/>
        <v>8120.1</v>
      </c>
    </row>
    <row r="177" spans="1:22" ht="19.5" customHeight="1">
      <c r="A177" s="42" t="s">
        <v>186</v>
      </c>
      <c r="B177" s="71">
        <v>461</v>
      </c>
      <c r="C177" s="50" t="s">
        <v>228</v>
      </c>
      <c r="D177" s="51"/>
      <c r="E177" s="55"/>
      <c r="F177" s="77">
        <f>SUM(F178)</f>
        <v>6147</v>
      </c>
      <c r="G177" s="77"/>
      <c r="H177" s="81"/>
      <c r="I177" s="80">
        <f t="shared" si="28"/>
        <v>6147</v>
      </c>
      <c r="J177" s="80">
        <f t="shared" si="32"/>
        <v>150</v>
      </c>
      <c r="K177" s="72">
        <f t="shared" si="22"/>
        <v>6297</v>
      </c>
      <c r="L177" s="80"/>
      <c r="M177" s="72">
        <f t="shared" si="27"/>
        <v>6297</v>
      </c>
      <c r="N177" s="80">
        <f>N178</f>
        <v>218.7</v>
      </c>
      <c r="O177" s="72">
        <f t="shared" si="24"/>
        <v>6515.7</v>
      </c>
      <c r="P177" s="80"/>
      <c r="Q177" s="72">
        <f t="shared" si="25"/>
        <v>6515.7</v>
      </c>
      <c r="R177" s="80">
        <f>R178</f>
        <v>100</v>
      </c>
      <c r="S177" s="72">
        <f t="shared" si="26"/>
        <v>6615.7</v>
      </c>
      <c r="T177" s="80">
        <f>T178</f>
        <v>194</v>
      </c>
      <c r="U177" s="80"/>
      <c r="V177" s="80">
        <f t="shared" si="23"/>
        <v>6809.7</v>
      </c>
    </row>
    <row r="178" spans="1:22" ht="28.5" customHeight="1">
      <c r="A178" s="42" t="s">
        <v>183</v>
      </c>
      <c r="B178" s="71">
        <v>461</v>
      </c>
      <c r="C178" s="50" t="s">
        <v>228</v>
      </c>
      <c r="D178" s="51" t="s">
        <v>141</v>
      </c>
      <c r="E178" s="51"/>
      <c r="F178" s="72">
        <f>SUM(F179)</f>
        <v>6147</v>
      </c>
      <c r="G178" s="72"/>
      <c r="H178" s="81"/>
      <c r="I178" s="80">
        <f t="shared" si="28"/>
        <v>6147</v>
      </c>
      <c r="J178" s="80">
        <f t="shared" si="32"/>
        <v>150</v>
      </c>
      <c r="K178" s="72">
        <f t="shared" si="22"/>
        <v>6297</v>
      </c>
      <c r="L178" s="80"/>
      <c r="M178" s="72">
        <f t="shared" si="27"/>
        <v>6297</v>
      </c>
      <c r="N178" s="80">
        <f>N179</f>
        <v>218.7</v>
      </c>
      <c r="O178" s="72">
        <f t="shared" si="24"/>
        <v>6515.7</v>
      </c>
      <c r="P178" s="80"/>
      <c r="Q178" s="72">
        <f t="shared" si="25"/>
        <v>6515.7</v>
      </c>
      <c r="R178" s="80">
        <f>R179</f>
        <v>100</v>
      </c>
      <c r="S178" s="72">
        <f t="shared" si="26"/>
        <v>6615.7</v>
      </c>
      <c r="T178" s="80">
        <f>T179</f>
        <v>194</v>
      </c>
      <c r="U178" s="80"/>
      <c r="V178" s="80">
        <f t="shared" si="23"/>
        <v>6809.7</v>
      </c>
    </row>
    <row r="179" spans="1:22" ht="41.25" customHeight="1">
      <c r="A179" s="43" t="s">
        <v>75</v>
      </c>
      <c r="B179" s="93">
        <v>461</v>
      </c>
      <c r="C179" s="52" t="s">
        <v>228</v>
      </c>
      <c r="D179" s="53" t="s">
        <v>170</v>
      </c>
      <c r="E179" s="53"/>
      <c r="F179" s="54">
        <f>SUM(F180,F184)</f>
        <v>6147</v>
      </c>
      <c r="G179" s="54"/>
      <c r="H179" s="81"/>
      <c r="I179" s="81">
        <f t="shared" si="28"/>
        <v>6147</v>
      </c>
      <c r="J179" s="81">
        <f>J182</f>
        <v>150</v>
      </c>
      <c r="K179" s="72">
        <f t="shared" si="22"/>
        <v>6297</v>
      </c>
      <c r="L179" s="81"/>
      <c r="M179" s="72">
        <f t="shared" si="27"/>
        <v>6297</v>
      </c>
      <c r="N179" s="81">
        <f>N183</f>
        <v>218.7</v>
      </c>
      <c r="O179" s="72">
        <f t="shared" si="24"/>
        <v>6515.7</v>
      </c>
      <c r="P179" s="81"/>
      <c r="Q179" s="72">
        <f t="shared" si="25"/>
        <v>6515.7</v>
      </c>
      <c r="R179" s="80">
        <f>R184</f>
        <v>100</v>
      </c>
      <c r="S179" s="72">
        <f t="shared" si="26"/>
        <v>6615.7</v>
      </c>
      <c r="T179" s="80">
        <f>T182</f>
        <v>194</v>
      </c>
      <c r="U179" s="80"/>
      <c r="V179" s="80">
        <f t="shared" si="23"/>
        <v>6809.7</v>
      </c>
    </row>
    <row r="180" spans="1:22" ht="36" customHeight="1">
      <c r="A180" s="43" t="s">
        <v>114</v>
      </c>
      <c r="B180" s="93">
        <v>461</v>
      </c>
      <c r="C180" s="52" t="s">
        <v>228</v>
      </c>
      <c r="D180" s="53" t="s">
        <v>171</v>
      </c>
      <c r="E180" s="53"/>
      <c r="F180" s="54">
        <f>SUM(F181)</f>
        <v>5212</v>
      </c>
      <c r="G180" s="54"/>
      <c r="H180" s="81"/>
      <c r="I180" s="81">
        <f t="shared" si="28"/>
        <v>5212</v>
      </c>
      <c r="J180" s="81">
        <f t="shared" si="32"/>
        <v>0</v>
      </c>
      <c r="K180" s="72">
        <f t="shared" si="22"/>
        <v>5212</v>
      </c>
      <c r="L180" s="81"/>
      <c r="M180" s="72">
        <f t="shared" si="27"/>
        <v>5212</v>
      </c>
      <c r="N180" s="81"/>
      <c r="O180" s="72">
        <f t="shared" si="24"/>
        <v>5212</v>
      </c>
      <c r="P180" s="81"/>
      <c r="Q180" s="72">
        <f t="shared" si="25"/>
        <v>5212</v>
      </c>
      <c r="R180" s="81"/>
      <c r="S180" s="72">
        <f t="shared" si="26"/>
        <v>5212</v>
      </c>
      <c r="T180" s="81"/>
      <c r="U180" s="81"/>
      <c r="V180" s="80">
        <f t="shared" si="23"/>
        <v>5212</v>
      </c>
    </row>
    <row r="181" spans="1:22" ht="30" customHeight="1">
      <c r="A181" s="43" t="s">
        <v>116</v>
      </c>
      <c r="B181" s="93">
        <v>461</v>
      </c>
      <c r="C181" s="52" t="s">
        <v>228</v>
      </c>
      <c r="D181" s="53" t="s">
        <v>171</v>
      </c>
      <c r="E181" s="53" t="s">
        <v>115</v>
      </c>
      <c r="F181" s="54">
        <v>5212</v>
      </c>
      <c r="G181" s="54"/>
      <c r="H181" s="81"/>
      <c r="I181" s="81">
        <f t="shared" si="28"/>
        <v>5212</v>
      </c>
      <c r="J181" s="81"/>
      <c r="K181" s="72">
        <f t="shared" si="22"/>
        <v>5212</v>
      </c>
      <c r="L181" s="81"/>
      <c r="M181" s="72">
        <f t="shared" si="27"/>
        <v>5212</v>
      </c>
      <c r="N181" s="81"/>
      <c r="O181" s="72">
        <f t="shared" si="24"/>
        <v>5212</v>
      </c>
      <c r="P181" s="81"/>
      <c r="Q181" s="72">
        <f t="shared" si="25"/>
        <v>5212</v>
      </c>
      <c r="R181" s="81"/>
      <c r="S181" s="72">
        <f t="shared" si="26"/>
        <v>5212</v>
      </c>
      <c r="T181" s="81"/>
      <c r="U181" s="81"/>
      <c r="V181" s="80">
        <f t="shared" si="23"/>
        <v>5212</v>
      </c>
    </row>
    <row r="182" spans="1:22" ht="36.75" customHeight="1">
      <c r="A182" s="43" t="s">
        <v>605</v>
      </c>
      <c r="B182" s="93">
        <v>461</v>
      </c>
      <c r="C182" s="52" t="s">
        <v>228</v>
      </c>
      <c r="D182" s="53" t="s">
        <v>608</v>
      </c>
      <c r="E182" s="53" t="s">
        <v>115</v>
      </c>
      <c r="F182" s="54"/>
      <c r="G182" s="54"/>
      <c r="H182" s="81"/>
      <c r="I182" s="81"/>
      <c r="J182" s="81">
        <v>150</v>
      </c>
      <c r="K182" s="72">
        <f t="shared" si="22"/>
        <v>150</v>
      </c>
      <c r="L182" s="81"/>
      <c r="M182" s="72">
        <f t="shared" si="27"/>
        <v>150</v>
      </c>
      <c r="N182" s="81"/>
      <c r="O182" s="72">
        <f t="shared" si="24"/>
        <v>150</v>
      </c>
      <c r="P182" s="81"/>
      <c r="Q182" s="72">
        <f t="shared" si="25"/>
        <v>150</v>
      </c>
      <c r="R182" s="81"/>
      <c r="S182" s="72">
        <f t="shared" si="26"/>
        <v>150</v>
      </c>
      <c r="T182" s="81">
        <v>194</v>
      </c>
      <c r="U182" s="81"/>
      <c r="V182" s="80">
        <f t="shared" si="23"/>
        <v>344</v>
      </c>
    </row>
    <row r="183" spans="1:22" ht="29.25" customHeight="1">
      <c r="A183" s="43" t="s">
        <v>624</v>
      </c>
      <c r="B183" s="93">
        <v>461</v>
      </c>
      <c r="C183" s="52" t="s">
        <v>228</v>
      </c>
      <c r="D183" s="53" t="s">
        <v>628</v>
      </c>
      <c r="E183" s="53"/>
      <c r="F183" s="54"/>
      <c r="G183" s="54"/>
      <c r="H183" s="81"/>
      <c r="I183" s="81"/>
      <c r="J183" s="81"/>
      <c r="K183" s="72"/>
      <c r="L183" s="81"/>
      <c r="M183" s="72"/>
      <c r="N183" s="81">
        <v>218.7</v>
      </c>
      <c r="O183" s="72">
        <f t="shared" si="24"/>
        <v>218.7</v>
      </c>
      <c r="P183" s="81"/>
      <c r="Q183" s="72">
        <f t="shared" si="25"/>
        <v>218.7</v>
      </c>
      <c r="R183" s="81"/>
      <c r="S183" s="72">
        <f t="shared" si="26"/>
        <v>218.7</v>
      </c>
      <c r="T183" s="81"/>
      <c r="U183" s="81"/>
      <c r="V183" s="80">
        <f t="shared" si="23"/>
        <v>218.7</v>
      </c>
    </row>
    <row r="184" spans="1:22" ht="33" customHeight="1">
      <c r="A184" s="43" t="s">
        <v>117</v>
      </c>
      <c r="B184" s="93">
        <v>461</v>
      </c>
      <c r="C184" s="52" t="s">
        <v>228</v>
      </c>
      <c r="D184" s="53" t="s">
        <v>172</v>
      </c>
      <c r="E184" s="53"/>
      <c r="F184" s="54">
        <f>SUM(F185:F186)</f>
        <v>935</v>
      </c>
      <c r="G184" s="54"/>
      <c r="H184" s="81"/>
      <c r="I184" s="81">
        <f t="shared" si="28"/>
        <v>935</v>
      </c>
      <c r="J184" s="81"/>
      <c r="K184" s="72">
        <f t="shared" ref="K184:K191" si="33">I184+J184</f>
        <v>935</v>
      </c>
      <c r="L184" s="81"/>
      <c r="M184" s="72">
        <f t="shared" si="27"/>
        <v>935</v>
      </c>
      <c r="N184" s="81"/>
      <c r="O184" s="72">
        <f t="shared" si="24"/>
        <v>935</v>
      </c>
      <c r="P184" s="81"/>
      <c r="Q184" s="72">
        <f t="shared" si="25"/>
        <v>935</v>
      </c>
      <c r="R184" s="80">
        <f>R185</f>
        <v>100</v>
      </c>
      <c r="S184" s="72">
        <f t="shared" si="26"/>
        <v>1035</v>
      </c>
      <c r="T184" s="80"/>
      <c r="U184" s="80"/>
      <c r="V184" s="80">
        <f t="shared" si="23"/>
        <v>1035</v>
      </c>
    </row>
    <row r="185" spans="1:22" ht="34.5" customHeight="1">
      <c r="A185" s="43" t="s">
        <v>112</v>
      </c>
      <c r="B185" s="93">
        <v>461</v>
      </c>
      <c r="C185" s="52" t="s">
        <v>228</v>
      </c>
      <c r="D185" s="53" t="s">
        <v>172</v>
      </c>
      <c r="E185" s="53" t="s">
        <v>111</v>
      </c>
      <c r="F185" s="54">
        <v>900</v>
      </c>
      <c r="G185" s="54"/>
      <c r="H185" s="81"/>
      <c r="I185" s="81">
        <f t="shared" si="28"/>
        <v>900</v>
      </c>
      <c r="J185" s="81"/>
      <c r="K185" s="72">
        <f t="shared" si="33"/>
        <v>900</v>
      </c>
      <c r="L185" s="81"/>
      <c r="M185" s="72">
        <f t="shared" si="27"/>
        <v>900</v>
      </c>
      <c r="N185" s="81"/>
      <c r="O185" s="72">
        <f t="shared" si="24"/>
        <v>900</v>
      </c>
      <c r="P185" s="81"/>
      <c r="Q185" s="72">
        <f t="shared" si="25"/>
        <v>900</v>
      </c>
      <c r="R185" s="80">
        <v>100</v>
      </c>
      <c r="S185" s="72">
        <f t="shared" si="26"/>
        <v>1000</v>
      </c>
      <c r="T185" s="80"/>
      <c r="U185" s="80"/>
      <c r="V185" s="80">
        <f t="shared" si="23"/>
        <v>1000</v>
      </c>
    </row>
    <row r="186" spans="1:22" ht="26.25" customHeight="1">
      <c r="A186" s="43" t="s">
        <v>15</v>
      </c>
      <c r="B186" s="93">
        <v>461</v>
      </c>
      <c r="C186" s="52" t="s">
        <v>228</v>
      </c>
      <c r="D186" s="53" t="s">
        <v>172</v>
      </c>
      <c r="E186" s="53" t="s">
        <v>127</v>
      </c>
      <c r="F186" s="54">
        <v>35</v>
      </c>
      <c r="G186" s="54"/>
      <c r="H186" s="81"/>
      <c r="I186" s="81">
        <f t="shared" si="28"/>
        <v>35</v>
      </c>
      <c r="J186" s="81"/>
      <c r="K186" s="72">
        <f t="shared" si="33"/>
        <v>35</v>
      </c>
      <c r="L186" s="81"/>
      <c r="M186" s="72">
        <f t="shared" si="27"/>
        <v>35</v>
      </c>
      <c r="N186" s="81"/>
      <c r="O186" s="72">
        <f t="shared" si="24"/>
        <v>35</v>
      </c>
      <c r="P186" s="81"/>
      <c r="Q186" s="72">
        <f t="shared" si="25"/>
        <v>35</v>
      </c>
      <c r="R186" s="81"/>
      <c r="S186" s="72">
        <f t="shared" si="26"/>
        <v>35</v>
      </c>
      <c r="T186" s="81"/>
      <c r="U186" s="81"/>
      <c r="V186" s="80">
        <f t="shared" si="23"/>
        <v>35</v>
      </c>
    </row>
    <row r="187" spans="1:22" ht="25.5" hidden="1" customHeight="1">
      <c r="A187" s="152" t="s">
        <v>23</v>
      </c>
      <c r="B187" s="94">
        <v>461</v>
      </c>
      <c r="C187" s="95" t="s">
        <v>214</v>
      </c>
      <c r="D187" s="53"/>
      <c r="E187" s="53"/>
      <c r="F187" s="72">
        <f>F188</f>
        <v>3000</v>
      </c>
      <c r="G187" s="72"/>
      <c r="H187" s="81"/>
      <c r="I187" s="81">
        <f t="shared" si="28"/>
        <v>3000</v>
      </c>
      <c r="J187" s="81"/>
      <c r="K187" s="72">
        <f t="shared" si="33"/>
        <v>3000</v>
      </c>
      <c r="L187" s="81"/>
      <c r="M187" s="72">
        <f t="shared" si="27"/>
        <v>3000</v>
      </c>
      <c r="N187" s="81"/>
      <c r="O187" s="72">
        <f t="shared" si="24"/>
        <v>3000</v>
      </c>
      <c r="P187" s="81"/>
      <c r="Q187" s="72">
        <f t="shared" si="25"/>
        <v>3000</v>
      </c>
      <c r="R187" s="81"/>
      <c r="S187" s="72">
        <f t="shared" si="26"/>
        <v>3000</v>
      </c>
      <c r="T187" s="81"/>
      <c r="U187" s="81"/>
      <c r="V187" s="80">
        <f t="shared" si="23"/>
        <v>3000</v>
      </c>
    </row>
    <row r="188" spans="1:22" ht="42" hidden="1" customHeight="1">
      <c r="A188" s="152" t="s">
        <v>519</v>
      </c>
      <c r="B188" s="71">
        <v>461</v>
      </c>
      <c r="C188" s="50" t="s">
        <v>214</v>
      </c>
      <c r="D188" s="51" t="s">
        <v>173</v>
      </c>
      <c r="E188" s="51"/>
      <c r="F188" s="72">
        <f t="shared" ref="F188:F190" si="34">SUM(F189)</f>
        <v>3000</v>
      </c>
      <c r="G188" s="72"/>
      <c r="H188" s="81"/>
      <c r="I188" s="81">
        <f t="shared" si="28"/>
        <v>3000</v>
      </c>
      <c r="J188" s="81"/>
      <c r="K188" s="72">
        <f t="shared" si="33"/>
        <v>3000</v>
      </c>
      <c r="L188" s="81"/>
      <c r="M188" s="72">
        <f t="shared" si="27"/>
        <v>3000</v>
      </c>
      <c r="N188" s="81"/>
      <c r="O188" s="72">
        <f t="shared" si="24"/>
        <v>3000</v>
      </c>
      <c r="P188" s="81"/>
      <c r="Q188" s="72">
        <f t="shared" si="25"/>
        <v>3000</v>
      </c>
      <c r="R188" s="81"/>
      <c r="S188" s="72">
        <f t="shared" si="26"/>
        <v>3000</v>
      </c>
      <c r="T188" s="81"/>
      <c r="U188" s="81"/>
      <c r="V188" s="80">
        <f t="shared" si="23"/>
        <v>3000</v>
      </c>
    </row>
    <row r="189" spans="1:22" ht="32.25" hidden="1" customHeight="1">
      <c r="A189" s="43" t="s">
        <v>276</v>
      </c>
      <c r="B189" s="93">
        <v>461</v>
      </c>
      <c r="C189" s="52" t="s">
        <v>214</v>
      </c>
      <c r="D189" s="53" t="s">
        <v>293</v>
      </c>
      <c r="E189" s="53"/>
      <c r="F189" s="54">
        <f t="shared" si="34"/>
        <v>3000</v>
      </c>
      <c r="G189" s="54"/>
      <c r="H189" s="81"/>
      <c r="I189" s="81">
        <f t="shared" si="28"/>
        <v>3000</v>
      </c>
      <c r="J189" s="81"/>
      <c r="K189" s="72">
        <f t="shared" si="33"/>
        <v>3000</v>
      </c>
      <c r="L189" s="81"/>
      <c r="M189" s="72">
        <f t="shared" si="27"/>
        <v>3000</v>
      </c>
      <c r="N189" s="81"/>
      <c r="O189" s="72">
        <f t="shared" si="24"/>
        <v>3000</v>
      </c>
      <c r="P189" s="81"/>
      <c r="Q189" s="72">
        <f t="shared" si="25"/>
        <v>3000</v>
      </c>
      <c r="R189" s="81"/>
      <c r="S189" s="72">
        <f t="shared" si="26"/>
        <v>3000</v>
      </c>
      <c r="T189" s="81"/>
      <c r="U189" s="81"/>
      <c r="V189" s="80">
        <f t="shared" si="23"/>
        <v>3000</v>
      </c>
    </row>
    <row r="190" spans="1:22" ht="32.25" hidden="1" customHeight="1">
      <c r="A190" s="44" t="s">
        <v>129</v>
      </c>
      <c r="B190" s="93">
        <v>461</v>
      </c>
      <c r="C190" s="52" t="s">
        <v>214</v>
      </c>
      <c r="D190" s="53" t="s">
        <v>294</v>
      </c>
      <c r="E190" s="53"/>
      <c r="F190" s="54">
        <f t="shared" si="34"/>
        <v>3000</v>
      </c>
      <c r="G190" s="54"/>
      <c r="H190" s="81"/>
      <c r="I190" s="81">
        <f t="shared" si="28"/>
        <v>3000</v>
      </c>
      <c r="J190" s="81"/>
      <c r="K190" s="72">
        <f t="shared" si="33"/>
        <v>3000</v>
      </c>
      <c r="L190" s="81"/>
      <c r="M190" s="72">
        <f t="shared" si="27"/>
        <v>3000</v>
      </c>
      <c r="N190" s="81"/>
      <c r="O190" s="72">
        <f t="shared" si="24"/>
        <v>3000</v>
      </c>
      <c r="P190" s="81"/>
      <c r="Q190" s="72">
        <f t="shared" si="25"/>
        <v>3000</v>
      </c>
      <c r="R190" s="81"/>
      <c r="S190" s="72">
        <f t="shared" si="26"/>
        <v>3000</v>
      </c>
      <c r="T190" s="81"/>
      <c r="U190" s="81"/>
      <c r="V190" s="80">
        <f t="shared" si="23"/>
        <v>3000</v>
      </c>
    </row>
    <row r="191" spans="1:22" ht="31.5" hidden="1" customHeight="1">
      <c r="A191" s="44" t="s">
        <v>112</v>
      </c>
      <c r="B191" s="93">
        <v>461</v>
      </c>
      <c r="C191" s="52" t="s">
        <v>214</v>
      </c>
      <c r="D191" s="53" t="s">
        <v>294</v>
      </c>
      <c r="E191" s="53" t="s">
        <v>111</v>
      </c>
      <c r="F191" s="54">
        <v>3000</v>
      </c>
      <c r="G191" s="54"/>
      <c r="H191" s="81"/>
      <c r="I191" s="81">
        <f t="shared" si="28"/>
        <v>3000</v>
      </c>
      <c r="J191" s="81"/>
      <c r="K191" s="72">
        <f t="shared" si="33"/>
        <v>3000</v>
      </c>
      <c r="L191" s="81"/>
      <c r="M191" s="72">
        <f t="shared" si="27"/>
        <v>3000</v>
      </c>
      <c r="N191" s="81"/>
      <c r="O191" s="72">
        <f t="shared" si="24"/>
        <v>3000</v>
      </c>
      <c r="P191" s="81"/>
      <c r="Q191" s="72">
        <f t="shared" si="25"/>
        <v>3000</v>
      </c>
      <c r="R191" s="81"/>
      <c r="S191" s="72">
        <f t="shared" si="26"/>
        <v>3000</v>
      </c>
      <c r="T191" s="81"/>
      <c r="U191" s="81"/>
      <c r="V191" s="80">
        <f t="shared" si="23"/>
        <v>3000</v>
      </c>
    </row>
    <row r="192" spans="1:22" ht="56.25" customHeight="1" thickBot="1">
      <c r="A192" s="42" t="s">
        <v>516</v>
      </c>
      <c r="B192" s="71">
        <v>461</v>
      </c>
      <c r="C192" s="66"/>
      <c r="D192" s="51" t="s">
        <v>177</v>
      </c>
      <c r="E192" s="51"/>
      <c r="F192" s="72"/>
      <c r="G192" s="72"/>
      <c r="H192" s="80"/>
      <c r="I192" s="80"/>
      <c r="J192" s="80"/>
      <c r="K192" s="72"/>
      <c r="L192" s="80">
        <f>L193</f>
        <v>1689.6</v>
      </c>
      <c r="M192" s="72">
        <f t="shared" si="27"/>
        <v>1689.6</v>
      </c>
      <c r="N192" s="80"/>
      <c r="O192" s="72">
        <f t="shared" si="24"/>
        <v>1689.6</v>
      </c>
      <c r="P192" s="80"/>
      <c r="Q192" s="72">
        <f t="shared" si="25"/>
        <v>1689.6</v>
      </c>
      <c r="R192" s="80"/>
      <c r="S192" s="72">
        <f t="shared" si="26"/>
        <v>1689.6</v>
      </c>
      <c r="T192" s="80">
        <f>T193</f>
        <v>-1689.6</v>
      </c>
      <c r="U192" s="80"/>
      <c r="V192" s="80">
        <f t="shared" si="23"/>
        <v>0</v>
      </c>
    </row>
    <row r="193" spans="1:22" ht="31.5" customHeight="1" thickBot="1">
      <c r="A193" s="162" t="s">
        <v>571</v>
      </c>
      <c r="B193" s="98">
        <v>461</v>
      </c>
      <c r="C193" s="66" t="s">
        <v>568</v>
      </c>
      <c r="D193" s="53"/>
      <c r="E193" s="53"/>
      <c r="F193" s="54"/>
      <c r="G193" s="54"/>
      <c r="H193" s="81"/>
      <c r="I193" s="81"/>
      <c r="J193" s="81"/>
      <c r="K193" s="72"/>
      <c r="L193" s="81">
        <f>L194</f>
        <v>1689.6</v>
      </c>
      <c r="M193" s="72">
        <f t="shared" si="27"/>
        <v>1689.6</v>
      </c>
      <c r="N193" s="81"/>
      <c r="O193" s="72">
        <f t="shared" si="24"/>
        <v>1689.6</v>
      </c>
      <c r="P193" s="81"/>
      <c r="Q193" s="72">
        <f t="shared" si="25"/>
        <v>1689.6</v>
      </c>
      <c r="R193" s="81"/>
      <c r="S193" s="72">
        <f t="shared" si="26"/>
        <v>1689.6</v>
      </c>
      <c r="T193" s="81">
        <f>T194</f>
        <v>-1689.6</v>
      </c>
      <c r="U193" s="81"/>
      <c r="V193" s="80">
        <f t="shared" si="23"/>
        <v>0</v>
      </c>
    </row>
    <row r="194" spans="1:22" ht="31.5" customHeight="1">
      <c r="A194" s="43" t="s">
        <v>594</v>
      </c>
      <c r="B194" s="99">
        <v>461</v>
      </c>
      <c r="C194" s="88" t="s">
        <v>568</v>
      </c>
      <c r="D194" s="53" t="s">
        <v>593</v>
      </c>
      <c r="E194" s="53"/>
      <c r="F194" s="82"/>
      <c r="G194" s="82">
        <v>1689.6</v>
      </c>
      <c r="H194" s="81"/>
      <c r="I194" s="81">
        <f t="shared" ref="I194:I195" si="35">F194+H194+G194</f>
        <v>1689.6</v>
      </c>
      <c r="J194" s="81"/>
      <c r="K194" s="72"/>
      <c r="L194" s="81">
        <f>L195</f>
        <v>1689.6</v>
      </c>
      <c r="M194" s="72">
        <f t="shared" si="27"/>
        <v>1689.6</v>
      </c>
      <c r="N194" s="81"/>
      <c r="O194" s="72">
        <f t="shared" si="24"/>
        <v>1689.6</v>
      </c>
      <c r="P194" s="81"/>
      <c r="Q194" s="72">
        <f t="shared" si="25"/>
        <v>1689.6</v>
      </c>
      <c r="R194" s="81"/>
      <c r="S194" s="72">
        <f t="shared" si="26"/>
        <v>1689.6</v>
      </c>
      <c r="T194" s="81">
        <f>T195</f>
        <v>-1689.6</v>
      </c>
      <c r="U194" s="81"/>
      <c r="V194" s="80">
        <f t="shared" si="23"/>
        <v>0</v>
      </c>
    </row>
    <row r="195" spans="1:22" ht="31.5" customHeight="1">
      <c r="A195" s="43" t="s">
        <v>112</v>
      </c>
      <c r="B195" s="99">
        <v>461</v>
      </c>
      <c r="C195" s="88" t="s">
        <v>568</v>
      </c>
      <c r="D195" s="53" t="s">
        <v>593</v>
      </c>
      <c r="E195" s="53" t="s">
        <v>111</v>
      </c>
      <c r="F195" s="82"/>
      <c r="G195" s="82">
        <v>1689.6</v>
      </c>
      <c r="H195" s="81"/>
      <c r="I195" s="81">
        <f t="shared" si="35"/>
        <v>1689.6</v>
      </c>
      <c r="J195" s="81"/>
      <c r="K195" s="72"/>
      <c r="L195" s="81">
        <v>1689.6</v>
      </c>
      <c r="M195" s="72">
        <f t="shared" si="27"/>
        <v>1689.6</v>
      </c>
      <c r="N195" s="81"/>
      <c r="O195" s="72">
        <f t="shared" si="24"/>
        <v>1689.6</v>
      </c>
      <c r="P195" s="81"/>
      <c r="Q195" s="72">
        <f t="shared" si="25"/>
        <v>1689.6</v>
      </c>
      <c r="R195" s="81"/>
      <c r="S195" s="72">
        <f t="shared" si="26"/>
        <v>1689.6</v>
      </c>
      <c r="T195" s="81">
        <v>-1689.6</v>
      </c>
      <c r="U195" s="81"/>
      <c r="V195" s="80">
        <f t="shared" si="23"/>
        <v>0</v>
      </c>
    </row>
    <row r="196" spans="1:22" ht="30" customHeight="1">
      <c r="A196" s="42" t="s">
        <v>128</v>
      </c>
      <c r="B196" s="28">
        <v>463</v>
      </c>
      <c r="C196" s="52"/>
      <c r="D196" s="53"/>
      <c r="E196" s="53"/>
      <c r="F196" s="72">
        <f t="shared" ref="F196:H198" si="36">F197</f>
        <v>6352</v>
      </c>
      <c r="G196" s="72"/>
      <c r="H196" s="72">
        <f t="shared" si="36"/>
        <v>0</v>
      </c>
      <c r="I196" s="80">
        <f t="shared" si="28"/>
        <v>6352</v>
      </c>
      <c r="J196" s="81"/>
      <c r="K196" s="72">
        <f t="shared" ref="K196:K211" si="37">I196+J196</f>
        <v>6352</v>
      </c>
      <c r="L196" s="81"/>
      <c r="M196" s="72">
        <f t="shared" si="27"/>
        <v>6352</v>
      </c>
      <c r="N196" s="81"/>
      <c r="O196" s="72">
        <f t="shared" si="24"/>
        <v>6352</v>
      </c>
      <c r="P196" s="81"/>
      <c r="Q196" s="72">
        <f t="shared" si="25"/>
        <v>6352</v>
      </c>
      <c r="R196" s="81"/>
      <c r="S196" s="72">
        <f t="shared" si="26"/>
        <v>6352</v>
      </c>
      <c r="T196" s="81"/>
      <c r="U196" s="81"/>
      <c r="V196" s="80">
        <f t="shared" si="23"/>
        <v>6352</v>
      </c>
    </row>
    <row r="197" spans="1:22" ht="32.25" customHeight="1">
      <c r="A197" s="150" t="s">
        <v>89</v>
      </c>
      <c r="B197" s="28">
        <v>463</v>
      </c>
      <c r="C197" s="50" t="s">
        <v>90</v>
      </c>
      <c r="D197" s="51"/>
      <c r="E197" s="51"/>
      <c r="F197" s="72">
        <f t="shared" si="36"/>
        <v>6352</v>
      </c>
      <c r="G197" s="72"/>
      <c r="H197" s="81"/>
      <c r="I197" s="81">
        <f t="shared" si="28"/>
        <v>6352</v>
      </c>
      <c r="J197" s="81"/>
      <c r="K197" s="72">
        <f t="shared" si="37"/>
        <v>6352</v>
      </c>
      <c r="L197" s="81"/>
      <c r="M197" s="72">
        <f t="shared" si="27"/>
        <v>6352</v>
      </c>
      <c r="N197" s="81"/>
      <c r="O197" s="72">
        <f t="shared" si="24"/>
        <v>6352</v>
      </c>
      <c r="P197" s="81"/>
      <c r="Q197" s="72">
        <f t="shared" si="25"/>
        <v>6352</v>
      </c>
      <c r="R197" s="81"/>
      <c r="S197" s="72">
        <f t="shared" si="26"/>
        <v>6352</v>
      </c>
      <c r="T197" s="81"/>
      <c r="U197" s="81"/>
      <c r="V197" s="80">
        <f t="shared" si="23"/>
        <v>6352</v>
      </c>
    </row>
    <row r="198" spans="1:22" ht="40.5" customHeight="1">
      <c r="A198" s="150" t="s">
        <v>84</v>
      </c>
      <c r="B198" s="28">
        <v>463</v>
      </c>
      <c r="C198" s="50" t="s">
        <v>113</v>
      </c>
      <c r="D198" s="51"/>
      <c r="E198" s="51"/>
      <c r="F198" s="72">
        <f t="shared" si="36"/>
        <v>6352</v>
      </c>
      <c r="G198" s="72"/>
      <c r="H198" s="81"/>
      <c r="I198" s="81">
        <f t="shared" si="28"/>
        <v>6352</v>
      </c>
      <c r="J198" s="81"/>
      <c r="K198" s="72">
        <f t="shared" si="37"/>
        <v>6352</v>
      </c>
      <c r="L198" s="81"/>
      <c r="M198" s="72">
        <f t="shared" si="27"/>
        <v>6352</v>
      </c>
      <c r="N198" s="81"/>
      <c r="O198" s="72">
        <f t="shared" si="24"/>
        <v>6352</v>
      </c>
      <c r="P198" s="81"/>
      <c r="Q198" s="72">
        <f t="shared" si="25"/>
        <v>6352</v>
      </c>
      <c r="R198" s="81"/>
      <c r="S198" s="72">
        <f t="shared" si="26"/>
        <v>6352</v>
      </c>
      <c r="T198" s="81"/>
      <c r="U198" s="81"/>
      <c r="V198" s="80">
        <f t="shared" si="23"/>
        <v>6352</v>
      </c>
    </row>
    <row r="199" spans="1:22" ht="47.25" customHeight="1">
      <c r="A199" s="150" t="s">
        <v>509</v>
      </c>
      <c r="B199" s="28">
        <v>463</v>
      </c>
      <c r="C199" s="51" t="s">
        <v>113</v>
      </c>
      <c r="D199" s="51" t="s">
        <v>174</v>
      </c>
      <c r="E199" s="53"/>
      <c r="F199" s="54">
        <f>SUM(F201)</f>
        <v>6352</v>
      </c>
      <c r="G199" s="54"/>
      <c r="H199" s="81"/>
      <c r="I199" s="81">
        <f t="shared" si="28"/>
        <v>6352</v>
      </c>
      <c r="J199" s="81"/>
      <c r="K199" s="72">
        <f t="shared" si="37"/>
        <v>6352</v>
      </c>
      <c r="L199" s="81"/>
      <c r="M199" s="72">
        <f t="shared" si="27"/>
        <v>6352</v>
      </c>
      <c r="N199" s="81"/>
      <c r="O199" s="72">
        <f t="shared" si="24"/>
        <v>6352</v>
      </c>
      <c r="P199" s="81"/>
      <c r="Q199" s="72">
        <f t="shared" si="25"/>
        <v>6352</v>
      </c>
      <c r="R199" s="81"/>
      <c r="S199" s="72">
        <f t="shared" si="26"/>
        <v>6352</v>
      </c>
      <c r="T199" s="81"/>
      <c r="U199" s="81"/>
      <c r="V199" s="80">
        <f t="shared" si="23"/>
        <v>6352</v>
      </c>
    </row>
    <row r="200" spans="1:22" ht="32.25" customHeight="1">
      <c r="A200" s="151" t="s">
        <v>274</v>
      </c>
      <c r="B200" s="91">
        <v>463</v>
      </c>
      <c r="C200" s="53" t="s">
        <v>113</v>
      </c>
      <c r="D200" s="53" t="s">
        <v>281</v>
      </c>
      <c r="E200" s="53"/>
      <c r="F200" s="54">
        <f>SUM(F201)</f>
        <v>6352</v>
      </c>
      <c r="G200" s="54"/>
      <c r="H200" s="81"/>
      <c r="I200" s="81">
        <f t="shared" si="28"/>
        <v>6352</v>
      </c>
      <c r="J200" s="81"/>
      <c r="K200" s="72">
        <f t="shared" si="37"/>
        <v>6352</v>
      </c>
      <c r="L200" s="81"/>
      <c r="M200" s="72">
        <f t="shared" si="27"/>
        <v>6352</v>
      </c>
      <c r="N200" s="81"/>
      <c r="O200" s="72">
        <f t="shared" si="24"/>
        <v>6352</v>
      </c>
      <c r="P200" s="81"/>
      <c r="Q200" s="72">
        <f t="shared" si="25"/>
        <v>6352</v>
      </c>
      <c r="R200" s="81"/>
      <c r="S200" s="72">
        <f t="shared" si="26"/>
        <v>6352</v>
      </c>
      <c r="T200" s="81"/>
      <c r="U200" s="81"/>
      <c r="V200" s="80">
        <f t="shared" si="23"/>
        <v>6352</v>
      </c>
    </row>
    <row r="201" spans="1:22" ht="33" customHeight="1">
      <c r="A201" s="149" t="s">
        <v>103</v>
      </c>
      <c r="B201" s="91">
        <v>463</v>
      </c>
      <c r="C201" s="53" t="s">
        <v>113</v>
      </c>
      <c r="D201" s="53" t="s">
        <v>282</v>
      </c>
      <c r="E201" s="53"/>
      <c r="F201" s="54">
        <f>SUM(F202,F203,F204)</f>
        <v>6352</v>
      </c>
      <c r="G201" s="54"/>
      <c r="H201" s="81"/>
      <c r="I201" s="81">
        <f t="shared" si="28"/>
        <v>6352</v>
      </c>
      <c r="J201" s="81"/>
      <c r="K201" s="72">
        <f t="shared" si="37"/>
        <v>6352</v>
      </c>
      <c r="L201" s="81"/>
      <c r="M201" s="72">
        <f t="shared" si="27"/>
        <v>6352</v>
      </c>
      <c r="N201" s="81"/>
      <c r="O201" s="72">
        <f t="shared" si="24"/>
        <v>6352</v>
      </c>
      <c r="P201" s="81"/>
      <c r="Q201" s="72">
        <f t="shared" si="25"/>
        <v>6352</v>
      </c>
      <c r="R201" s="81"/>
      <c r="S201" s="72">
        <f t="shared" si="26"/>
        <v>6352</v>
      </c>
      <c r="T201" s="81"/>
      <c r="U201" s="81"/>
      <c r="V201" s="80">
        <f t="shared" si="23"/>
        <v>6352</v>
      </c>
    </row>
    <row r="202" spans="1:22" ht="23.25" customHeight="1">
      <c r="A202" s="43" t="s">
        <v>80</v>
      </c>
      <c r="B202" s="91">
        <v>463</v>
      </c>
      <c r="C202" s="53" t="s">
        <v>113</v>
      </c>
      <c r="D202" s="53" t="s">
        <v>282</v>
      </c>
      <c r="E202" s="53" t="s">
        <v>77</v>
      </c>
      <c r="F202" s="54">
        <v>5010</v>
      </c>
      <c r="G202" s="54"/>
      <c r="H202" s="81"/>
      <c r="I202" s="81">
        <f t="shared" si="28"/>
        <v>5010</v>
      </c>
      <c r="J202" s="81"/>
      <c r="K202" s="72">
        <f t="shared" si="37"/>
        <v>5010</v>
      </c>
      <c r="L202" s="81"/>
      <c r="M202" s="72">
        <f t="shared" si="27"/>
        <v>5010</v>
      </c>
      <c r="N202" s="81"/>
      <c r="O202" s="72">
        <f t="shared" si="24"/>
        <v>5010</v>
      </c>
      <c r="P202" s="81"/>
      <c r="Q202" s="72">
        <f t="shared" si="25"/>
        <v>5010</v>
      </c>
      <c r="R202" s="81"/>
      <c r="S202" s="72">
        <f t="shared" si="26"/>
        <v>5010</v>
      </c>
      <c r="T202" s="81"/>
      <c r="U202" s="81"/>
      <c r="V202" s="80">
        <f t="shared" si="23"/>
        <v>5010</v>
      </c>
    </row>
    <row r="203" spans="1:22" ht="31.5" customHeight="1">
      <c r="A203" s="43" t="s">
        <v>112</v>
      </c>
      <c r="B203" s="91">
        <v>463</v>
      </c>
      <c r="C203" s="58" t="s">
        <v>113</v>
      </c>
      <c r="D203" s="53" t="s">
        <v>282</v>
      </c>
      <c r="E203" s="58" t="s">
        <v>111</v>
      </c>
      <c r="F203" s="76">
        <v>1322</v>
      </c>
      <c r="G203" s="76"/>
      <c r="H203" s="81"/>
      <c r="I203" s="81">
        <f t="shared" si="28"/>
        <v>1322</v>
      </c>
      <c r="J203" s="81"/>
      <c r="K203" s="72">
        <f t="shared" si="37"/>
        <v>1322</v>
      </c>
      <c r="L203" s="81"/>
      <c r="M203" s="72">
        <f t="shared" si="27"/>
        <v>1322</v>
      </c>
      <c r="N203" s="81"/>
      <c r="O203" s="72">
        <f t="shared" si="24"/>
        <v>1322</v>
      </c>
      <c r="P203" s="81"/>
      <c r="Q203" s="72">
        <f t="shared" si="25"/>
        <v>1322</v>
      </c>
      <c r="R203" s="81"/>
      <c r="S203" s="72">
        <f t="shared" si="26"/>
        <v>1322</v>
      </c>
      <c r="T203" s="81"/>
      <c r="U203" s="81"/>
      <c r="V203" s="80">
        <f t="shared" si="23"/>
        <v>1322</v>
      </c>
    </row>
    <row r="204" spans="1:22" ht="27.75" customHeight="1">
      <c r="A204" s="43" t="s">
        <v>15</v>
      </c>
      <c r="B204" s="93">
        <v>463</v>
      </c>
      <c r="C204" s="58" t="s">
        <v>113</v>
      </c>
      <c r="D204" s="53" t="s">
        <v>282</v>
      </c>
      <c r="E204" s="53" t="s">
        <v>127</v>
      </c>
      <c r="F204" s="76">
        <v>20</v>
      </c>
      <c r="G204" s="76"/>
      <c r="H204" s="81"/>
      <c r="I204" s="81">
        <f t="shared" si="28"/>
        <v>20</v>
      </c>
      <c r="J204" s="81"/>
      <c r="K204" s="72">
        <f t="shared" si="37"/>
        <v>20</v>
      </c>
      <c r="L204" s="81"/>
      <c r="M204" s="72">
        <f t="shared" si="27"/>
        <v>20</v>
      </c>
      <c r="N204" s="81"/>
      <c r="O204" s="72">
        <f t="shared" si="24"/>
        <v>20</v>
      </c>
      <c r="P204" s="81"/>
      <c r="Q204" s="72">
        <f t="shared" si="25"/>
        <v>20</v>
      </c>
      <c r="R204" s="81"/>
      <c r="S204" s="72">
        <f t="shared" si="26"/>
        <v>20</v>
      </c>
      <c r="T204" s="81"/>
      <c r="U204" s="81"/>
      <c r="V204" s="80">
        <f t="shared" si="23"/>
        <v>20</v>
      </c>
    </row>
    <row r="205" spans="1:22" ht="34.5" customHeight="1">
      <c r="A205" s="142" t="s">
        <v>423</v>
      </c>
      <c r="B205" s="98">
        <v>464</v>
      </c>
      <c r="C205" s="143"/>
      <c r="D205" s="53"/>
      <c r="E205" s="58"/>
      <c r="F205" s="77">
        <f>F206+F217+F225</f>
        <v>92950</v>
      </c>
      <c r="G205" s="77">
        <f>G206+G217+G225</f>
        <v>31033.599999999999</v>
      </c>
      <c r="H205" s="77">
        <f>H206+H217+H225</f>
        <v>22728</v>
      </c>
      <c r="I205" s="80">
        <f>F205+H205+G205</f>
        <v>146711.6</v>
      </c>
      <c r="J205" s="81"/>
      <c r="K205" s="72">
        <f t="shared" si="37"/>
        <v>146711.6</v>
      </c>
      <c r="L205" s="80">
        <f>L206+L229</f>
        <v>310.40000000000009</v>
      </c>
      <c r="M205" s="72">
        <f t="shared" si="27"/>
        <v>147022</v>
      </c>
      <c r="N205" s="80">
        <f>N206</f>
        <v>2253</v>
      </c>
      <c r="O205" s="72">
        <f t="shared" si="24"/>
        <v>149275</v>
      </c>
      <c r="P205" s="80">
        <f>P206</f>
        <v>3800</v>
      </c>
      <c r="Q205" s="72">
        <f t="shared" si="25"/>
        <v>153075</v>
      </c>
      <c r="R205" s="80"/>
      <c r="S205" s="72">
        <f t="shared" si="26"/>
        <v>153075</v>
      </c>
      <c r="T205" s="80">
        <f>T206+T225</f>
        <v>1300</v>
      </c>
      <c r="U205" s="80">
        <f>U226</f>
        <v>200</v>
      </c>
      <c r="V205" s="80">
        <f t="shared" ref="V205:V268" si="38">S205+T205+U205</f>
        <v>154575</v>
      </c>
    </row>
    <row r="206" spans="1:22" ht="26.25" customHeight="1">
      <c r="A206" s="42" t="s">
        <v>198</v>
      </c>
      <c r="B206" s="98">
        <v>464</v>
      </c>
      <c r="C206" s="90" t="s">
        <v>231</v>
      </c>
      <c r="D206" s="90"/>
      <c r="E206" s="59"/>
      <c r="F206" s="83">
        <f>F207</f>
        <v>25650</v>
      </c>
      <c r="G206" s="83"/>
      <c r="H206" s="83">
        <f>H207</f>
        <v>11072</v>
      </c>
      <c r="I206" s="80">
        <f t="shared" ref="I206:I214" si="39">F206+H206+G206</f>
        <v>36722</v>
      </c>
      <c r="J206" s="81"/>
      <c r="K206" s="72">
        <f t="shared" si="37"/>
        <v>36722</v>
      </c>
      <c r="L206" s="80">
        <f>L207</f>
        <v>2000</v>
      </c>
      <c r="M206" s="72">
        <f t="shared" si="27"/>
        <v>38722</v>
      </c>
      <c r="N206" s="80">
        <f>N207</f>
        <v>2253</v>
      </c>
      <c r="O206" s="72">
        <f t="shared" si="24"/>
        <v>40975</v>
      </c>
      <c r="P206" s="80">
        <f>P207</f>
        <v>3800</v>
      </c>
      <c r="Q206" s="72">
        <f t="shared" si="25"/>
        <v>44775</v>
      </c>
      <c r="R206" s="80"/>
      <c r="S206" s="72">
        <f t="shared" si="26"/>
        <v>44775</v>
      </c>
      <c r="T206" s="80">
        <f>T207</f>
        <v>1300</v>
      </c>
      <c r="U206" s="80"/>
      <c r="V206" s="80">
        <f t="shared" si="38"/>
        <v>46075</v>
      </c>
    </row>
    <row r="207" spans="1:22" ht="54.75" customHeight="1">
      <c r="A207" s="42" t="s">
        <v>516</v>
      </c>
      <c r="B207" s="98">
        <v>464</v>
      </c>
      <c r="C207" s="90" t="s">
        <v>231</v>
      </c>
      <c r="D207" s="59"/>
      <c r="E207" s="59"/>
      <c r="F207" s="83">
        <f>F208</f>
        <v>25650</v>
      </c>
      <c r="G207" s="83"/>
      <c r="H207" s="83">
        <f>H208</f>
        <v>11072</v>
      </c>
      <c r="I207" s="80">
        <f t="shared" si="39"/>
        <v>36722</v>
      </c>
      <c r="J207" s="81"/>
      <c r="K207" s="72">
        <f t="shared" si="37"/>
        <v>36722</v>
      </c>
      <c r="L207" s="80">
        <f>L208</f>
        <v>2000</v>
      </c>
      <c r="M207" s="72">
        <f t="shared" si="27"/>
        <v>38722</v>
      </c>
      <c r="N207" s="80">
        <f>N215</f>
        <v>2253</v>
      </c>
      <c r="O207" s="72">
        <f t="shared" si="24"/>
        <v>40975</v>
      </c>
      <c r="P207" s="80">
        <f>P208</f>
        <v>3800</v>
      </c>
      <c r="Q207" s="72">
        <f t="shared" si="25"/>
        <v>44775</v>
      </c>
      <c r="R207" s="80"/>
      <c r="S207" s="72">
        <f t="shared" si="26"/>
        <v>44775</v>
      </c>
      <c r="T207" s="80">
        <f>T208</f>
        <v>1300</v>
      </c>
      <c r="U207" s="80"/>
      <c r="V207" s="80">
        <f t="shared" si="38"/>
        <v>46075</v>
      </c>
    </row>
    <row r="208" spans="1:22" ht="36" customHeight="1">
      <c r="A208" s="43" t="s">
        <v>393</v>
      </c>
      <c r="B208" s="99">
        <v>464</v>
      </c>
      <c r="C208" s="89" t="s">
        <v>59</v>
      </c>
      <c r="D208" s="59" t="s">
        <v>300</v>
      </c>
      <c r="E208" s="59"/>
      <c r="F208" s="82">
        <f>F209+F213</f>
        <v>25650</v>
      </c>
      <c r="G208" s="82"/>
      <c r="H208" s="81">
        <f>H209</f>
        <v>11072</v>
      </c>
      <c r="I208" s="81">
        <f t="shared" si="39"/>
        <v>36722</v>
      </c>
      <c r="J208" s="81"/>
      <c r="K208" s="72">
        <f t="shared" si="37"/>
        <v>36722</v>
      </c>
      <c r="L208" s="81">
        <f>L209</f>
        <v>2000</v>
      </c>
      <c r="M208" s="72">
        <f t="shared" si="27"/>
        <v>38722</v>
      </c>
      <c r="N208" s="81"/>
      <c r="O208" s="72">
        <f t="shared" si="24"/>
        <v>38722</v>
      </c>
      <c r="P208" s="81">
        <f>P209</f>
        <v>3800</v>
      </c>
      <c r="Q208" s="72">
        <f t="shared" si="25"/>
        <v>42522</v>
      </c>
      <c r="R208" s="81"/>
      <c r="S208" s="72">
        <f t="shared" si="26"/>
        <v>42522</v>
      </c>
      <c r="T208" s="81">
        <f>T209</f>
        <v>1300</v>
      </c>
      <c r="U208" s="81"/>
      <c r="V208" s="80">
        <f t="shared" si="38"/>
        <v>43822</v>
      </c>
    </row>
    <row r="209" spans="1:22" ht="31.5" customHeight="1">
      <c r="A209" s="45" t="s">
        <v>394</v>
      </c>
      <c r="B209" s="99">
        <v>464</v>
      </c>
      <c r="C209" s="89" t="s">
        <v>59</v>
      </c>
      <c r="D209" s="59" t="s">
        <v>301</v>
      </c>
      <c r="E209" s="59"/>
      <c r="F209" s="82">
        <f>F210+F211</f>
        <v>25150</v>
      </c>
      <c r="G209" s="82"/>
      <c r="H209" s="82">
        <f>H210+H211</f>
        <v>11072</v>
      </c>
      <c r="I209" s="81">
        <f t="shared" si="39"/>
        <v>36222</v>
      </c>
      <c r="J209" s="81"/>
      <c r="K209" s="72">
        <f t="shared" si="37"/>
        <v>36222</v>
      </c>
      <c r="L209" s="81">
        <f>L210</f>
        <v>2000</v>
      </c>
      <c r="M209" s="72">
        <f t="shared" si="27"/>
        <v>38222</v>
      </c>
      <c r="N209" s="81"/>
      <c r="O209" s="72">
        <f t="shared" ref="O209:O276" si="40">M209+N209</f>
        <v>38222</v>
      </c>
      <c r="P209" s="81">
        <f>P212</f>
        <v>3800</v>
      </c>
      <c r="Q209" s="72">
        <f t="shared" ref="Q209:Q273" si="41">O209+P209</f>
        <v>42022</v>
      </c>
      <c r="R209" s="81"/>
      <c r="S209" s="72">
        <f t="shared" ref="S209:S273" si="42">Q209+R209</f>
        <v>42022</v>
      </c>
      <c r="T209" s="81">
        <f>T210</f>
        <v>1300</v>
      </c>
      <c r="U209" s="81"/>
      <c r="V209" s="80">
        <f t="shared" si="38"/>
        <v>43322</v>
      </c>
    </row>
    <row r="210" spans="1:22" ht="40.5" customHeight="1">
      <c r="A210" s="166" t="s">
        <v>639</v>
      </c>
      <c r="B210" s="99">
        <v>464</v>
      </c>
      <c r="C210" s="89" t="s">
        <v>59</v>
      </c>
      <c r="D210" s="59" t="s">
        <v>301</v>
      </c>
      <c r="E210" s="59" t="s">
        <v>552</v>
      </c>
      <c r="F210" s="82">
        <v>23350</v>
      </c>
      <c r="G210" s="82"/>
      <c r="H210" s="81">
        <v>10222</v>
      </c>
      <c r="I210" s="81">
        <f t="shared" si="39"/>
        <v>33572</v>
      </c>
      <c r="J210" s="81"/>
      <c r="K210" s="72">
        <f t="shared" si="37"/>
        <v>33572</v>
      </c>
      <c r="L210" s="81">
        <v>2000</v>
      </c>
      <c r="M210" s="72">
        <f t="shared" si="27"/>
        <v>35572</v>
      </c>
      <c r="N210" s="81"/>
      <c r="O210" s="72">
        <f t="shared" si="40"/>
        <v>35572</v>
      </c>
      <c r="P210" s="81"/>
      <c r="Q210" s="72">
        <f t="shared" si="41"/>
        <v>35572</v>
      </c>
      <c r="R210" s="81"/>
      <c r="S210" s="72">
        <f t="shared" si="42"/>
        <v>35572</v>
      </c>
      <c r="T210" s="81">
        <v>1300</v>
      </c>
      <c r="U210" s="81"/>
      <c r="V210" s="80">
        <f t="shared" si="38"/>
        <v>36872</v>
      </c>
    </row>
    <row r="211" spans="1:22" ht="33" customHeight="1">
      <c r="A211" s="44" t="s">
        <v>112</v>
      </c>
      <c r="B211" s="93">
        <v>464</v>
      </c>
      <c r="C211" s="88" t="s">
        <v>59</v>
      </c>
      <c r="D211" s="53" t="s">
        <v>301</v>
      </c>
      <c r="E211" s="59" t="s">
        <v>416</v>
      </c>
      <c r="F211" s="82">
        <v>1800</v>
      </c>
      <c r="G211" s="82"/>
      <c r="H211" s="81">
        <v>850</v>
      </c>
      <c r="I211" s="81">
        <f t="shared" si="39"/>
        <v>2650</v>
      </c>
      <c r="J211" s="81"/>
      <c r="K211" s="72">
        <f t="shared" si="37"/>
        <v>2650</v>
      </c>
      <c r="L211" s="81"/>
      <c r="M211" s="72">
        <f t="shared" si="27"/>
        <v>2650</v>
      </c>
      <c r="N211" s="81"/>
      <c r="O211" s="72">
        <f t="shared" si="40"/>
        <v>2650</v>
      </c>
      <c r="P211" s="81"/>
      <c r="Q211" s="72">
        <f t="shared" si="41"/>
        <v>2650</v>
      </c>
      <c r="R211" s="81"/>
      <c r="S211" s="72">
        <f t="shared" si="42"/>
        <v>2650</v>
      </c>
      <c r="T211" s="81"/>
      <c r="U211" s="81"/>
      <c r="V211" s="80">
        <f t="shared" si="38"/>
        <v>2650</v>
      </c>
    </row>
    <row r="212" spans="1:22" ht="42" customHeight="1">
      <c r="A212" s="166" t="s">
        <v>637</v>
      </c>
      <c r="B212" s="93">
        <v>464</v>
      </c>
      <c r="C212" s="88" t="s">
        <v>59</v>
      </c>
      <c r="D212" s="53" t="s">
        <v>301</v>
      </c>
      <c r="E212" s="59" t="s">
        <v>636</v>
      </c>
      <c r="F212" s="82"/>
      <c r="G212" s="82"/>
      <c r="H212" s="81"/>
      <c r="I212" s="81"/>
      <c r="J212" s="81"/>
      <c r="K212" s="72"/>
      <c r="L212" s="81"/>
      <c r="M212" s="72"/>
      <c r="N212" s="81"/>
      <c r="O212" s="72"/>
      <c r="P212" s="81">
        <v>3800</v>
      </c>
      <c r="Q212" s="72">
        <f t="shared" si="41"/>
        <v>3800</v>
      </c>
      <c r="R212" s="81"/>
      <c r="S212" s="72">
        <f t="shared" si="42"/>
        <v>3800</v>
      </c>
      <c r="T212" s="81"/>
      <c r="U212" s="81"/>
      <c r="V212" s="80">
        <f t="shared" si="38"/>
        <v>3800</v>
      </c>
    </row>
    <row r="213" spans="1:22" ht="27" customHeight="1">
      <c r="A213" s="44" t="s">
        <v>129</v>
      </c>
      <c r="B213" s="99">
        <v>464</v>
      </c>
      <c r="C213" s="88" t="s">
        <v>59</v>
      </c>
      <c r="D213" s="53" t="s">
        <v>395</v>
      </c>
      <c r="E213" s="53"/>
      <c r="F213" s="54">
        <f>F214</f>
        <v>500</v>
      </c>
      <c r="G213" s="54"/>
      <c r="H213" s="81"/>
      <c r="I213" s="81">
        <f t="shared" si="39"/>
        <v>500</v>
      </c>
      <c r="J213" s="81"/>
      <c r="K213" s="72">
        <f>I213+J213</f>
        <v>500</v>
      </c>
      <c r="L213" s="81"/>
      <c r="M213" s="72">
        <f t="shared" si="27"/>
        <v>500</v>
      </c>
      <c r="N213" s="81"/>
      <c r="O213" s="72">
        <f t="shared" si="40"/>
        <v>500</v>
      </c>
      <c r="P213" s="81"/>
      <c r="Q213" s="72">
        <f t="shared" si="41"/>
        <v>500</v>
      </c>
      <c r="R213" s="81"/>
      <c r="S213" s="72">
        <f t="shared" si="42"/>
        <v>500</v>
      </c>
      <c r="T213" s="81"/>
      <c r="U213" s="81"/>
      <c r="V213" s="80">
        <f t="shared" si="38"/>
        <v>500</v>
      </c>
    </row>
    <row r="214" spans="1:22" ht="30" customHeight="1">
      <c r="A214" s="44" t="s">
        <v>112</v>
      </c>
      <c r="B214" s="99">
        <v>464</v>
      </c>
      <c r="C214" s="88" t="s">
        <v>59</v>
      </c>
      <c r="D214" s="53" t="s">
        <v>395</v>
      </c>
      <c r="E214" s="53" t="s">
        <v>111</v>
      </c>
      <c r="F214" s="54">
        <v>500</v>
      </c>
      <c r="G214" s="54"/>
      <c r="H214" s="81"/>
      <c r="I214" s="81">
        <f t="shared" si="39"/>
        <v>500</v>
      </c>
      <c r="J214" s="81"/>
      <c r="K214" s="72">
        <f>I214+J214</f>
        <v>500</v>
      </c>
      <c r="L214" s="81"/>
      <c r="M214" s="72">
        <f t="shared" si="27"/>
        <v>500</v>
      </c>
      <c r="N214" s="81"/>
      <c r="O214" s="72">
        <f t="shared" si="40"/>
        <v>500</v>
      </c>
      <c r="P214" s="81"/>
      <c r="Q214" s="72">
        <f t="shared" si="41"/>
        <v>500</v>
      </c>
      <c r="R214" s="81"/>
      <c r="S214" s="72">
        <f t="shared" si="42"/>
        <v>500</v>
      </c>
      <c r="T214" s="81"/>
      <c r="U214" s="81"/>
      <c r="V214" s="80">
        <f t="shared" si="38"/>
        <v>500</v>
      </c>
    </row>
    <row r="215" spans="1:22" ht="20.25" customHeight="1">
      <c r="A215" s="43" t="s">
        <v>634</v>
      </c>
      <c r="B215" s="99">
        <v>464</v>
      </c>
      <c r="C215" s="88" t="s">
        <v>59</v>
      </c>
      <c r="D215" s="53" t="s">
        <v>153</v>
      </c>
      <c r="E215" s="53" t="s">
        <v>111</v>
      </c>
      <c r="F215" s="54"/>
      <c r="G215" s="54"/>
      <c r="H215" s="81"/>
      <c r="I215" s="81"/>
      <c r="J215" s="81"/>
      <c r="K215" s="72"/>
      <c r="L215" s="81"/>
      <c r="M215" s="72"/>
      <c r="N215" s="81">
        <v>2253</v>
      </c>
      <c r="O215" s="72">
        <f t="shared" si="40"/>
        <v>2253</v>
      </c>
      <c r="P215" s="81"/>
      <c r="Q215" s="72">
        <f t="shared" si="41"/>
        <v>2253</v>
      </c>
      <c r="R215" s="81"/>
      <c r="S215" s="72">
        <f t="shared" si="42"/>
        <v>2253</v>
      </c>
      <c r="T215" s="81"/>
      <c r="U215" s="81"/>
      <c r="V215" s="80">
        <f t="shared" si="38"/>
        <v>2253</v>
      </c>
    </row>
    <row r="216" spans="1:22" ht="30" customHeight="1" thickBot="1">
      <c r="A216" s="43" t="s">
        <v>112</v>
      </c>
      <c r="B216" s="99">
        <v>464</v>
      </c>
      <c r="C216" s="88" t="s">
        <v>59</v>
      </c>
      <c r="D216" s="53" t="s">
        <v>153</v>
      </c>
      <c r="E216" s="53" t="s">
        <v>111</v>
      </c>
      <c r="F216" s="54"/>
      <c r="G216" s="54"/>
      <c r="H216" s="81"/>
      <c r="I216" s="81"/>
      <c r="J216" s="81"/>
      <c r="K216" s="72"/>
      <c r="L216" s="81"/>
      <c r="M216" s="72"/>
      <c r="N216" s="81">
        <v>2253</v>
      </c>
      <c r="O216" s="72">
        <f t="shared" si="40"/>
        <v>2253</v>
      </c>
      <c r="P216" s="81"/>
      <c r="Q216" s="72">
        <f t="shared" si="41"/>
        <v>2253</v>
      </c>
      <c r="R216" s="81"/>
      <c r="S216" s="72">
        <f t="shared" si="42"/>
        <v>2253</v>
      </c>
      <c r="T216" s="81"/>
      <c r="U216" s="81"/>
      <c r="V216" s="80">
        <f t="shared" si="38"/>
        <v>2253</v>
      </c>
    </row>
    <row r="217" spans="1:22" ht="19.5" hidden="1" customHeight="1">
      <c r="A217" s="46" t="s">
        <v>440</v>
      </c>
      <c r="B217" s="98">
        <v>464</v>
      </c>
      <c r="C217" s="66" t="s">
        <v>430</v>
      </c>
      <c r="D217" s="59"/>
      <c r="E217" s="59"/>
      <c r="F217" s="83">
        <f>F218+F221</f>
        <v>17300</v>
      </c>
      <c r="G217" s="83">
        <f>G218+G221</f>
        <v>4344</v>
      </c>
      <c r="H217" s="80">
        <f>H218</f>
        <v>1656</v>
      </c>
      <c r="I217" s="80">
        <f>F217+H217+G217</f>
        <v>23300</v>
      </c>
      <c r="J217" s="81"/>
      <c r="K217" s="72">
        <f t="shared" ref="K217:K240" si="43">I217+J217</f>
        <v>23300</v>
      </c>
      <c r="L217" s="81"/>
      <c r="M217" s="72">
        <f t="shared" ref="M217:M285" si="44">K217+L217</f>
        <v>23300</v>
      </c>
      <c r="N217" s="81"/>
      <c r="O217" s="72">
        <f t="shared" si="40"/>
        <v>23300</v>
      </c>
      <c r="P217" s="81"/>
      <c r="Q217" s="72">
        <f t="shared" si="41"/>
        <v>23300</v>
      </c>
      <c r="R217" s="81"/>
      <c r="S217" s="72">
        <f t="shared" si="42"/>
        <v>23300</v>
      </c>
      <c r="T217" s="81"/>
      <c r="U217" s="81"/>
      <c r="V217" s="80">
        <f t="shared" si="38"/>
        <v>23300</v>
      </c>
    </row>
    <row r="218" spans="1:22" ht="57.75" hidden="1" customHeight="1">
      <c r="A218" s="42" t="s">
        <v>516</v>
      </c>
      <c r="B218" s="99">
        <v>464</v>
      </c>
      <c r="C218" s="88" t="s">
        <v>430</v>
      </c>
      <c r="D218" s="53" t="s">
        <v>531</v>
      </c>
      <c r="E218" s="53"/>
      <c r="F218" s="83">
        <f>F219</f>
        <v>700</v>
      </c>
      <c r="G218" s="82">
        <f>G219</f>
        <v>4344</v>
      </c>
      <c r="H218" s="81">
        <f>H219</f>
        <v>1656</v>
      </c>
      <c r="I218" s="81">
        <f t="shared" ref="I218:I220" si="45">F218+H218+G218</f>
        <v>6700</v>
      </c>
      <c r="J218" s="81"/>
      <c r="K218" s="72">
        <f t="shared" si="43"/>
        <v>6700</v>
      </c>
      <c r="L218" s="81"/>
      <c r="M218" s="72">
        <f t="shared" si="44"/>
        <v>6700</v>
      </c>
      <c r="N218" s="81"/>
      <c r="O218" s="72">
        <f t="shared" si="40"/>
        <v>6700</v>
      </c>
      <c r="P218" s="81"/>
      <c r="Q218" s="72">
        <f t="shared" si="41"/>
        <v>6700</v>
      </c>
      <c r="R218" s="81"/>
      <c r="S218" s="72">
        <f t="shared" si="42"/>
        <v>6700</v>
      </c>
      <c r="T218" s="81"/>
      <c r="U218" s="81"/>
      <c r="V218" s="80">
        <f t="shared" si="38"/>
        <v>6700</v>
      </c>
    </row>
    <row r="219" spans="1:22" ht="32.25" hidden="1" customHeight="1">
      <c r="A219" s="44" t="s">
        <v>129</v>
      </c>
      <c r="B219" s="99">
        <v>464</v>
      </c>
      <c r="C219" s="88" t="s">
        <v>430</v>
      </c>
      <c r="D219" s="53" t="s">
        <v>395</v>
      </c>
      <c r="E219" s="53"/>
      <c r="F219" s="83">
        <f>F220</f>
        <v>700</v>
      </c>
      <c r="G219" s="82">
        <f>G220</f>
        <v>4344</v>
      </c>
      <c r="H219" s="81">
        <f>H220</f>
        <v>1656</v>
      </c>
      <c r="I219" s="81">
        <f t="shared" si="45"/>
        <v>6700</v>
      </c>
      <c r="J219" s="81"/>
      <c r="K219" s="72">
        <f t="shared" si="43"/>
        <v>6700</v>
      </c>
      <c r="L219" s="81"/>
      <c r="M219" s="72">
        <f t="shared" si="44"/>
        <v>6700</v>
      </c>
      <c r="N219" s="81"/>
      <c r="O219" s="72">
        <f t="shared" si="40"/>
        <v>6700</v>
      </c>
      <c r="P219" s="81"/>
      <c r="Q219" s="72">
        <f t="shared" si="41"/>
        <v>6700</v>
      </c>
      <c r="R219" s="81"/>
      <c r="S219" s="72">
        <f t="shared" si="42"/>
        <v>6700</v>
      </c>
      <c r="T219" s="81"/>
      <c r="U219" s="81"/>
      <c r="V219" s="80">
        <f t="shared" si="38"/>
        <v>6700</v>
      </c>
    </row>
    <row r="220" spans="1:22" ht="30.75" hidden="1" customHeight="1">
      <c r="A220" s="43" t="s">
        <v>112</v>
      </c>
      <c r="B220" s="99">
        <v>464</v>
      </c>
      <c r="C220" s="88" t="s">
        <v>430</v>
      </c>
      <c r="D220" s="53" t="s">
        <v>395</v>
      </c>
      <c r="E220" s="53" t="s">
        <v>111</v>
      </c>
      <c r="F220" s="83">
        <v>700</v>
      </c>
      <c r="G220" s="82">
        <v>4344</v>
      </c>
      <c r="H220" s="81">
        <v>1656</v>
      </c>
      <c r="I220" s="81">
        <f t="shared" si="45"/>
        <v>6700</v>
      </c>
      <c r="J220" s="81"/>
      <c r="K220" s="72">
        <f t="shared" si="43"/>
        <v>6700</v>
      </c>
      <c r="L220" s="81"/>
      <c r="M220" s="72">
        <f t="shared" si="44"/>
        <v>6700</v>
      </c>
      <c r="N220" s="81"/>
      <c r="O220" s="72">
        <f t="shared" si="40"/>
        <v>6700</v>
      </c>
      <c r="P220" s="81"/>
      <c r="Q220" s="72">
        <f t="shared" si="41"/>
        <v>6700</v>
      </c>
      <c r="R220" s="81"/>
      <c r="S220" s="72">
        <f t="shared" si="42"/>
        <v>6700</v>
      </c>
      <c r="T220" s="81"/>
      <c r="U220" s="81"/>
      <c r="V220" s="80">
        <f t="shared" si="38"/>
        <v>6700</v>
      </c>
    </row>
    <row r="221" spans="1:22" ht="37.5" hidden="1" customHeight="1">
      <c r="A221" s="42" t="s">
        <v>523</v>
      </c>
      <c r="B221" s="99">
        <v>464</v>
      </c>
      <c r="C221" s="88" t="s">
        <v>430</v>
      </c>
      <c r="D221" s="53" t="s">
        <v>438</v>
      </c>
      <c r="E221" s="53"/>
      <c r="F221" s="82">
        <f>F222</f>
        <v>16600</v>
      </c>
      <c r="G221" s="82"/>
      <c r="H221" s="81"/>
      <c r="I221" s="81">
        <f t="shared" ref="I221:I297" si="46">F221+H221</f>
        <v>16600</v>
      </c>
      <c r="J221" s="81"/>
      <c r="K221" s="72">
        <f t="shared" si="43"/>
        <v>16600</v>
      </c>
      <c r="L221" s="81"/>
      <c r="M221" s="72">
        <f t="shared" si="44"/>
        <v>16600</v>
      </c>
      <c r="N221" s="81"/>
      <c r="O221" s="72">
        <f t="shared" si="40"/>
        <v>16600</v>
      </c>
      <c r="P221" s="81"/>
      <c r="Q221" s="72">
        <f t="shared" si="41"/>
        <v>16600</v>
      </c>
      <c r="R221" s="81"/>
      <c r="S221" s="72">
        <f t="shared" si="42"/>
        <v>16600</v>
      </c>
      <c r="T221" s="81"/>
      <c r="U221" s="81"/>
      <c r="V221" s="80">
        <f t="shared" si="38"/>
        <v>16600</v>
      </c>
    </row>
    <row r="222" spans="1:22" ht="33.75" hidden="1" customHeight="1">
      <c r="A222" s="42" t="s">
        <v>429</v>
      </c>
      <c r="B222" s="99">
        <v>464</v>
      </c>
      <c r="C222" s="88" t="s">
        <v>430</v>
      </c>
      <c r="D222" s="53" t="s">
        <v>431</v>
      </c>
      <c r="E222" s="53"/>
      <c r="F222" s="82">
        <f>F223+F224</f>
        <v>16600</v>
      </c>
      <c r="G222" s="82"/>
      <c r="H222" s="81"/>
      <c r="I222" s="81">
        <f t="shared" si="46"/>
        <v>16600</v>
      </c>
      <c r="J222" s="81"/>
      <c r="K222" s="72">
        <f t="shared" si="43"/>
        <v>16600</v>
      </c>
      <c r="L222" s="81"/>
      <c r="M222" s="72">
        <f t="shared" si="44"/>
        <v>16600</v>
      </c>
      <c r="N222" s="81"/>
      <c r="O222" s="72">
        <f t="shared" si="40"/>
        <v>16600</v>
      </c>
      <c r="P222" s="81"/>
      <c r="Q222" s="72">
        <f t="shared" si="41"/>
        <v>16600</v>
      </c>
      <c r="R222" s="81"/>
      <c r="S222" s="72">
        <f t="shared" si="42"/>
        <v>16600</v>
      </c>
      <c r="T222" s="81"/>
      <c r="U222" s="81"/>
      <c r="V222" s="80">
        <f t="shared" si="38"/>
        <v>16600</v>
      </c>
    </row>
    <row r="223" spans="1:22" ht="41.25" hidden="1" customHeight="1">
      <c r="A223" s="43" t="s">
        <v>524</v>
      </c>
      <c r="B223" s="99">
        <v>464</v>
      </c>
      <c r="C223" s="88" t="s">
        <v>430</v>
      </c>
      <c r="D223" s="53" t="s">
        <v>431</v>
      </c>
      <c r="E223" s="53" t="s">
        <v>111</v>
      </c>
      <c r="F223" s="82">
        <v>1600</v>
      </c>
      <c r="G223" s="82"/>
      <c r="H223" s="81"/>
      <c r="I223" s="81">
        <f t="shared" si="46"/>
        <v>1600</v>
      </c>
      <c r="J223" s="81"/>
      <c r="K223" s="72">
        <f t="shared" si="43"/>
        <v>1600</v>
      </c>
      <c r="L223" s="81"/>
      <c r="M223" s="72">
        <f t="shared" si="44"/>
        <v>1600</v>
      </c>
      <c r="N223" s="81"/>
      <c r="O223" s="72">
        <f t="shared" si="40"/>
        <v>1600</v>
      </c>
      <c r="P223" s="81"/>
      <c r="Q223" s="72">
        <f t="shared" si="41"/>
        <v>1600</v>
      </c>
      <c r="R223" s="81"/>
      <c r="S223" s="72">
        <f t="shared" si="42"/>
        <v>1600</v>
      </c>
      <c r="T223" s="81"/>
      <c r="U223" s="81"/>
      <c r="V223" s="80">
        <f t="shared" si="38"/>
        <v>1600</v>
      </c>
    </row>
    <row r="224" spans="1:22" ht="26.25" hidden="1" customHeight="1" thickBot="1">
      <c r="A224" s="43" t="s">
        <v>487</v>
      </c>
      <c r="B224" s="99">
        <v>464</v>
      </c>
      <c r="C224" s="88" t="s">
        <v>430</v>
      </c>
      <c r="D224" s="53" t="s">
        <v>431</v>
      </c>
      <c r="E224" s="53" t="s">
        <v>111</v>
      </c>
      <c r="F224" s="82">
        <v>15000</v>
      </c>
      <c r="G224" s="82"/>
      <c r="H224" s="81"/>
      <c r="I224" s="81">
        <f t="shared" si="46"/>
        <v>15000</v>
      </c>
      <c r="J224" s="81"/>
      <c r="K224" s="72">
        <f t="shared" si="43"/>
        <v>15000</v>
      </c>
      <c r="L224" s="81"/>
      <c r="M224" s="72">
        <f t="shared" si="44"/>
        <v>15000</v>
      </c>
      <c r="N224" s="81"/>
      <c r="O224" s="72">
        <f t="shared" si="40"/>
        <v>15000</v>
      </c>
      <c r="P224" s="81"/>
      <c r="Q224" s="72">
        <f t="shared" si="41"/>
        <v>15000</v>
      </c>
      <c r="R224" s="81"/>
      <c r="S224" s="72">
        <f t="shared" si="42"/>
        <v>15000</v>
      </c>
      <c r="T224" s="81"/>
      <c r="U224" s="81"/>
      <c r="V224" s="80">
        <f t="shared" si="38"/>
        <v>15000</v>
      </c>
    </row>
    <row r="225" spans="1:22" ht="32.25" customHeight="1" thickBot="1">
      <c r="A225" s="162" t="s">
        <v>571</v>
      </c>
      <c r="B225" s="98">
        <v>464</v>
      </c>
      <c r="C225" s="66" t="s">
        <v>568</v>
      </c>
      <c r="D225" s="53"/>
      <c r="E225" s="53"/>
      <c r="F225" s="83">
        <f>F226</f>
        <v>50000</v>
      </c>
      <c r="G225" s="83">
        <f>G226+G229</f>
        <v>26689.599999999999</v>
      </c>
      <c r="H225" s="83">
        <f>H226+H229</f>
        <v>10000</v>
      </c>
      <c r="I225" s="80">
        <f>F225+H225+G225</f>
        <v>86689.600000000006</v>
      </c>
      <c r="J225" s="81"/>
      <c r="K225" s="72">
        <f t="shared" si="43"/>
        <v>86689.600000000006</v>
      </c>
      <c r="L225" s="81"/>
      <c r="M225" s="72">
        <f t="shared" si="44"/>
        <v>86689.600000000006</v>
      </c>
      <c r="N225" s="81"/>
      <c r="O225" s="72">
        <f t="shared" si="40"/>
        <v>86689.600000000006</v>
      </c>
      <c r="P225" s="81"/>
      <c r="Q225" s="72">
        <f t="shared" si="41"/>
        <v>86689.600000000006</v>
      </c>
      <c r="R225" s="81"/>
      <c r="S225" s="72">
        <f t="shared" si="42"/>
        <v>86689.600000000006</v>
      </c>
      <c r="T225" s="80">
        <f>T226</f>
        <v>0</v>
      </c>
      <c r="U225" s="80"/>
      <c r="V225" s="80">
        <f t="shared" si="38"/>
        <v>86689.600000000006</v>
      </c>
    </row>
    <row r="226" spans="1:22" ht="26.25" customHeight="1">
      <c r="A226" s="42" t="s">
        <v>590</v>
      </c>
      <c r="B226" s="98">
        <v>464</v>
      </c>
      <c r="C226" s="66" t="s">
        <v>568</v>
      </c>
      <c r="D226" s="51" t="s">
        <v>562</v>
      </c>
      <c r="E226" s="51"/>
      <c r="F226" s="83">
        <f>F227</f>
        <v>50000</v>
      </c>
      <c r="G226" s="83">
        <f>G227</f>
        <v>25000</v>
      </c>
      <c r="H226" s="80">
        <f>H227+H228</f>
        <v>10000</v>
      </c>
      <c r="I226" s="80">
        <f t="shared" ref="I226:I230" si="47">F226+H226+G226</f>
        <v>85000</v>
      </c>
      <c r="J226" s="81"/>
      <c r="K226" s="72">
        <f t="shared" si="43"/>
        <v>85000</v>
      </c>
      <c r="L226" s="81"/>
      <c r="M226" s="72">
        <f t="shared" si="44"/>
        <v>85000</v>
      </c>
      <c r="N226" s="81"/>
      <c r="O226" s="72">
        <f t="shared" si="40"/>
        <v>85000</v>
      </c>
      <c r="P226" s="81"/>
      <c r="Q226" s="72">
        <f t="shared" si="41"/>
        <v>85000</v>
      </c>
      <c r="R226" s="81"/>
      <c r="S226" s="72">
        <f t="shared" si="42"/>
        <v>85000</v>
      </c>
      <c r="T226" s="80">
        <f>T228</f>
        <v>0</v>
      </c>
      <c r="U226" s="80">
        <f>U227</f>
        <v>200</v>
      </c>
      <c r="V226" s="80">
        <f t="shared" si="38"/>
        <v>85200</v>
      </c>
    </row>
    <row r="227" spans="1:22" ht="46.5" customHeight="1">
      <c r="A227" s="43" t="s">
        <v>570</v>
      </c>
      <c r="B227" s="99">
        <v>464</v>
      </c>
      <c r="C227" s="88" t="s">
        <v>568</v>
      </c>
      <c r="D227" s="53" t="s">
        <v>569</v>
      </c>
      <c r="E227" s="53" t="s">
        <v>111</v>
      </c>
      <c r="F227" s="82">
        <v>50000</v>
      </c>
      <c r="G227" s="82">
        <v>25000</v>
      </c>
      <c r="H227" s="81"/>
      <c r="I227" s="81">
        <f t="shared" si="47"/>
        <v>75000</v>
      </c>
      <c r="J227" s="81"/>
      <c r="K227" s="72">
        <f t="shared" si="43"/>
        <v>75000</v>
      </c>
      <c r="L227" s="81"/>
      <c r="M227" s="72">
        <f t="shared" si="44"/>
        <v>75000</v>
      </c>
      <c r="N227" s="81"/>
      <c r="O227" s="72">
        <f t="shared" si="40"/>
        <v>75000</v>
      </c>
      <c r="P227" s="81"/>
      <c r="Q227" s="72">
        <f t="shared" si="41"/>
        <v>75000</v>
      </c>
      <c r="R227" s="81"/>
      <c r="S227" s="72">
        <f t="shared" si="42"/>
        <v>75000</v>
      </c>
      <c r="T227" s="81"/>
      <c r="U227" s="81">
        <f>U228</f>
        <v>200</v>
      </c>
      <c r="V227" s="80">
        <f t="shared" si="38"/>
        <v>75200</v>
      </c>
    </row>
    <row r="228" spans="1:22" ht="23.25" customHeight="1">
      <c r="A228" s="43" t="s">
        <v>588</v>
      </c>
      <c r="B228" s="99">
        <v>464</v>
      </c>
      <c r="C228" s="88" t="s">
        <v>568</v>
      </c>
      <c r="D228" s="53" t="s">
        <v>569</v>
      </c>
      <c r="E228" s="53" t="s">
        <v>111</v>
      </c>
      <c r="F228" s="82"/>
      <c r="G228" s="82"/>
      <c r="H228" s="81">
        <v>10000</v>
      </c>
      <c r="I228" s="81">
        <f t="shared" si="47"/>
        <v>10000</v>
      </c>
      <c r="J228" s="81"/>
      <c r="K228" s="72">
        <f t="shared" si="43"/>
        <v>10000</v>
      </c>
      <c r="L228" s="81"/>
      <c r="M228" s="72">
        <f t="shared" si="44"/>
        <v>10000</v>
      </c>
      <c r="N228" s="81"/>
      <c r="O228" s="72">
        <f t="shared" si="40"/>
        <v>10000</v>
      </c>
      <c r="P228" s="81"/>
      <c r="Q228" s="72">
        <f t="shared" si="41"/>
        <v>10000</v>
      </c>
      <c r="R228" s="81"/>
      <c r="S228" s="72">
        <f t="shared" si="42"/>
        <v>10000</v>
      </c>
      <c r="T228" s="81"/>
      <c r="U228" s="81">
        <v>200</v>
      </c>
      <c r="V228" s="80">
        <f t="shared" si="38"/>
        <v>10200</v>
      </c>
    </row>
    <row r="229" spans="1:22" ht="33" customHeight="1">
      <c r="A229" s="43" t="s">
        <v>594</v>
      </c>
      <c r="B229" s="99">
        <v>464</v>
      </c>
      <c r="C229" s="88" t="s">
        <v>568</v>
      </c>
      <c r="D229" s="53" t="s">
        <v>593</v>
      </c>
      <c r="E229" s="53"/>
      <c r="F229" s="82"/>
      <c r="G229" s="82">
        <v>1689.6</v>
      </c>
      <c r="H229" s="81"/>
      <c r="I229" s="81">
        <f t="shared" si="47"/>
        <v>1689.6</v>
      </c>
      <c r="J229" s="81"/>
      <c r="K229" s="72">
        <f t="shared" si="43"/>
        <v>1689.6</v>
      </c>
      <c r="L229" s="81">
        <f>L230</f>
        <v>-1689.6</v>
      </c>
      <c r="M229" s="72">
        <f t="shared" si="44"/>
        <v>0</v>
      </c>
      <c r="N229" s="81"/>
      <c r="O229" s="72">
        <f t="shared" si="40"/>
        <v>0</v>
      </c>
      <c r="P229" s="81"/>
      <c r="Q229" s="72">
        <f t="shared" si="41"/>
        <v>0</v>
      </c>
      <c r="R229" s="81"/>
      <c r="S229" s="72">
        <f t="shared" si="42"/>
        <v>0</v>
      </c>
      <c r="T229" s="81"/>
      <c r="U229" s="81"/>
      <c r="V229" s="80">
        <f t="shared" si="38"/>
        <v>0</v>
      </c>
    </row>
    <row r="230" spans="1:22" ht="32.25" customHeight="1">
      <c r="A230" s="43" t="s">
        <v>112</v>
      </c>
      <c r="B230" s="99">
        <v>464</v>
      </c>
      <c r="C230" s="88" t="s">
        <v>568</v>
      </c>
      <c r="D230" s="53" t="s">
        <v>593</v>
      </c>
      <c r="E230" s="53" t="s">
        <v>111</v>
      </c>
      <c r="F230" s="82"/>
      <c r="G230" s="82">
        <v>1689.6</v>
      </c>
      <c r="H230" s="81"/>
      <c r="I230" s="81">
        <f t="shared" si="47"/>
        <v>1689.6</v>
      </c>
      <c r="J230" s="81"/>
      <c r="K230" s="72">
        <f t="shared" si="43"/>
        <v>1689.6</v>
      </c>
      <c r="L230" s="81">
        <v>-1689.6</v>
      </c>
      <c r="M230" s="72">
        <f t="shared" si="44"/>
        <v>0</v>
      </c>
      <c r="N230" s="81"/>
      <c r="O230" s="72">
        <f t="shared" si="40"/>
        <v>0</v>
      </c>
      <c r="P230" s="81"/>
      <c r="Q230" s="72">
        <f t="shared" si="41"/>
        <v>0</v>
      </c>
      <c r="R230" s="81"/>
      <c r="S230" s="72">
        <f t="shared" si="42"/>
        <v>0</v>
      </c>
      <c r="T230" s="81"/>
      <c r="U230" s="81"/>
      <c r="V230" s="80">
        <f t="shared" si="38"/>
        <v>0</v>
      </c>
    </row>
    <row r="231" spans="1:22" ht="38.25" customHeight="1">
      <c r="A231" s="42" t="s">
        <v>226</v>
      </c>
      <c r="B231" s="71">
        <v>466</v>
      </c>
      <c r="C231" s="52"/>
      <c r="D231" s="53"/>
      <c r="E231" s="53"/>
      <c r="F231" s="72">
        <f>F232+F246+F269+F278+F287+F294+F242+F283</f>
        <v>74125.299999999988</v>
      </c>
      <c r="G231" s="72">
        <f>G232+G246+G269+G278+G287+G294+G242+G283</f>
        <v>-106.3</v>
      </c>
      <c r="H231" s="72">
        <f>H232+H246+H269+H278+H287+H294+H242+H283</f>
        <v>10818</v>
      </c>
      <c r="I231" s="80">
        <f>F231+H231+G231</f>
        <v>84836.999999999985</v>
      </c>
      <c r="J231" s="80">
        <f>J232+J242+J269+J278+J246</f>
        <v>26418.400000000001</v>
      </c>
      <c r="K231" s="72">
        <f t="shared" si="43"/>
        <v>111255.4</v>
      </c>
      <c r="L231" s="80">
        <f>L269+L287</f>
        <v>18138.3</v>
      </c>
      <c r="M231" s="72">
        <f t="shared" si="44"/>
        <v>129393.7</v>
      </c>
      <c r="N231" s="80">
        <f>N246+N269+N232+N278</f>
        <v>5272.2</v>
      </c>
      <c r="O231" s="72">
        <f t="shared" si="40"/>
        <v>134665.9</v>
      </c>
      <c r="P231" s="80">
        <f>P246+P294+P269</f>
        <v>2603</v>
      </c>
      <c r="Q231" s="72">
        <f t="shared" si="41"/>
        <v>137268.9</v>
      </c>
      <c r="R231" s="80"/>
      <c r="S231" s="72">
        <f t="shared" si="42"/>
        <v>137268.9</v>
      </c>
      <c r="T231" s="80">
        <f>T232+T242+T246+T269+T278+T294</f>
        <v>49166.700000000004</v>
      </c>
      <c r="U231" s="80">
        <f>U232+U242+U246+U269+U278+U294+U287</f>
        <v>52646</v>
      </c>
      <c r="V231" s="80">
        <f t="shared" si="38"/>
        <v>239081.60000000001</v>
      </c>
    </row>
    <row r="232" spans="1:22" ht="26.25" customHeight="1">
      <c r="A232" s="42" t="s">
        <v>62</v>
      </c>
      <c r="B232" s="71">
        <v>466</v>
      </c>
      <c r="C232" s="50" t="s">
        <v>63</v>
      </c>
      <c r="D232" s="51"/>
      <c r="E232" s="51"/>
      <c r="F232" s="72">
        <f>SUM(F233)</f>
        <v>42559.6</v>
      </c>
      <c r="G232" s="72"/>
      <c r="H232" s="80">
        <f>H233</f>
        <v>1258</v>
      </c>
      <c r="I232" s="80">
        <f t="shared" si="46"/>
        <v>43817.599999999999</v>
      </c>
      <c r="J232" s="80">
        <f>J233</f>
        <v>6300</v>
      </c>
      <c r="K232" s="72">
        <f t="shared" si="43"/>
        <v>50117.599999999999</v>
      </c>
      <c r="L232" s="80"/>
      <c r="M232" s="72">
        <f t="shared" si="44"/>
        <v>50117.599999999999</v>
      </c>
      <c r="N232" s="80">
        <f>N241</f>
        <v>4412.2</v>
      </c>
      <c r="O232" s="72">
        <f t="shared" si="40"/>
        <v>54529.799999999996</v>
      </c>
      <c r="P232" s="80"/>
      <c r="Q232" s="72">
        <f t="shared" si="41"/>
        <v>54529.799999999996</v>
      </c>
      <c r="R232" s="80"/>
      <c r="S232" s="72">
        <f t="shared" si="42"/>
        <v>54529.799999999996</v>
      </c>
      <c r="T232" s="80">
        <f>T233+T241</f>
        <v>36770.5</v>
      </c>
      <c r="U232" s="80">
        <f>U233</f>
        <v>52116</v>
      </c>
      <c r="V232" s="80">
        <f t="shared" si="38"/>
        <v>143416.29999999999</v>
      </c>
    </row>
    <row r="233" spans="1:22" ht="33" customHeight="1">
      <c r="A233" s="42" t="s">
        <v>510</v>
      </c>
      <c r="B233" s="71">
        <v>466</v>
      </c>
      <c r="C233" s="50" t="s">
        <v>63</v>
      </c>
      <c r="D233" s="51" t="s">
        <v>175</v>
      </c>
      <c r="E233" s="51"/>
      <c r="F233" s="72">
        <f>SUM(F234,F239)</f>
        <v>42559.6</v>
      </c>
      <c r="G233" s="72"/>
      <c r="H233" s="80">
        <f>H234</f>
        <v>1258</v>
      </c>
      <c r="I233" s="80">
        <f t="shared" si="46"/>
        <v>43817.599999999999</v>
      </c>
      <c r="J233" s="80">
        <f>J234</f>
        <v>6300</v>
      </c>
      <c r="K233" s="72">
        <f t="shared" si="43"/>
        <v>50117.599999999999</v>
      </c>
      <c r="L233" s="80"/>
      <c r="M233" s="72">
        <f t="shared" si="44"/>
        <v>50117.599999999999</v>
      </c>
      <c r="N233" s="80"/>
      <c r="O233" s="72">
        <f t="shared" si="40"/>
        <v>50117.599999999999</v>
      </c>
      <c r="P233" s="80"/>
      <c r="Q233" s="72">
        <f t="shared" si="41"/>
        <v>50117.599999999999</v>
      </c>
      <c r="R233" s="80"/>
      <c r="S233" s="72">
        <f t="shared" si="42"/>
        <v>50117.599999999999</v>
      </c>
      <c r="T233" s="80">
        <f>T234</f>
        <v>37070</v>
      </c>
      <c r="U233" s="80">
        <f>U234</f>
        <v>52116</v>
      </c>
      <c r="V233" s="80">
        <f t="shared" si="38"/>
        <v>139303.6</v>
      </c>
    </row>
    <row r="234" spans="1:22" ht="33.75" customHeight="1">
      <c r="A234" s="151" t="s">
        <v>406</v>
      </c>
      <c r="B234" s="93">
        <v>466</v>
      </c>
      <c r="C234" s="52" t="s">
        <v>63</v>
      </c>
      <c r="D234" s="53" t="s">
        <v>291</v>
      </c>
      <c r="E234" s="51"/>
      <c r="F234" s="72">
        <f>SUM(F235,F237)</f>
        <v>21180</v>
      </c>
      <c r="G234" s="72"/>
      <c r="H234" s="81">
        <f>H235</f>
        <v>1258</v>
      </c>
      <c r="I234" s="81">
        <f t="shared" si="46"/>
        <v>22438</v>
      </c>
      <c r="J234" s="81">
        <f>J235</f>
        <v>6300</v>
      </c>
      <c r="K234" s="72">
        <f t="shared" si="43"/>
        <v>28738</v>
      </c>
      <c r="L234" s="81"/>
      <c r="M234" s="72">
        <f t="shared" si="44"/>
        <v>28738</v>
      </c>
      <c r="N234" s="81"/>
      <c r="O234" s="72">
        <f t="shared" si="40"/>
        <v>28738</v>
      </c>
      <c r="P234" s="81"/>
      <c r="Q234" s="72">
        <f t="shared" si="41"/>
        <v>28738</v>
      </c>
      <c r="R234" s="81"/>
      <c r="S234" s="72">
        <f t="shared" si="42"/>
        <v>28738</v>
      </c>
      <c r="T234" s="81">
        <f>T239+T238</f>
        <v>37070</v>
      </c>
      <c r="U234" s="81">
        <f>U237+U239</f>
        <v>52116</v>
      </c>
      <c r="V234" s="80">
        <f t="shared" si="38"/>
        <v>117924</v>
      </c>
    </row>
    <row r="235" spans="1:22" ht="44.25" customHeight="1">
      <c r="A235" s="151" t="s">
        <v>290</v>
      </c>
      <c r="B235" s="93">
        <v>466</v>
      </c>
      <c r="C235" s="52" t="s">
        <v>63</v>
      </c>
      <c r="D235" s="53" t="s">
        <v>292</v>
      </c>
      <c r="E235" s="53"/>
      <c r="F235" s="54">
        <f>SUM(F236)</f>
        <v>20054</v>
      </c>
      <c r="G235" s="54"/>
      <c r="H235" s="81">
        <f>H236</f>
        <v>1258</v>
      </c>
      <c r="I235" s="81">
        <f t="shared" si="46"/>
        <v>21312</v>
      </c>
      <c r="J235" s="81">
        <f>J236</f>
        <v>6300</v>
      </c>
      <c r="K235" s="72">
        <f t="shared" si="43"/>
        <v>27612</v>
      </c>
      <c r="L235" s="81"/>
      <c r="M235" s="72">
        <f t="shared" si="44"/>
        <v>27612</v>
      </c>
      <c r="N235" s="81"/>
      <c r="O235" s="72">
        <f t="shared" si="40"/>
        <v>27612</v>
      </c>
      <c r="P235" s="81"/>
      <c r="Q235" s="72">
        <f t="shared" si="41"/>
        <v>27612</v>
      </c>
      <c r="R235" s="81"/>
      <c r="S235" s="72">
        <f t="shared" si="42"/>
        <v>27612</v>
      </c>
      <c r="T235" s="81"/>
      <c r="U235" s="81"/>
      <c r="V235" s="80">
        <f t="shared" si="38"/>
        <v>27612</v>
      </c>
    </row>
    <row r="236" spans="1:22" ht="41.25" customHeight="1">
      <c r="A236" s="43" t="s">
        <v>112</v>
      </c>
      <c r="B236" s="93">
        <v>466</v>
      </c>
      <c r="C236" s="52" t="s">
        <v>63</v>
      </c>
      <c r="D236" s="53" t="s">
        <v>292</v>
      </c>
      <c r="E236" s="53" t="s">
        <v>552</v>
      </c>
      <c r="F236" s="54">
        <v>20054</v>
      </c>
      <c r="G236" s="54"/>
      <c r="H236" s="81">
        <v>1258</v>
      </c>
      <c r="I236" s="81">
        <f t="shared" si="46"/>
        <v>21312</v>
      </c>
      <c r="J236" s="81">
        <v>6300</v>
      </c>
      <c r="K236" s="72">
        <f t="shared" si="43"/>
        <v>27612</v>
      </c>
      <c r="L236" s="81"/>
      <c r="M236" s="72">
        <f t="shared" si="44"/>
        <v>27612</v>
      </c>
      <c r="N236" s="81"/>
      <c r="O236" s="72">
        <f t="shared" si="40"/>
        <v>27612</v>
      </c>
      <c r="P236" s="81"/>
      <c r="Q236" s="72">
        <f t="shared" si="41"/>
        <v>27612</v>
      </c>
      <c r="R236" s="81"/>
      <c r="S236" s="72">
        <f t="shared" si="42"/>
        <v>27612</v>
      </c>
      <c r="T236" s="81"/>
      <c r="U236" s="81"/>
      <c r="V236" s="80">
        <f t="shared" si="38"/>
        <v>27612</v>
      </c>
    </row>
    <row r="237" spans="1:22" ht="27.75" customHeight="1">
      <c r="A237" s="43" t="s">
        <v>12</v>
      </c>
      <c r="B237" s="93">
        <v>466</v>
      </c>
      <c r="C237" s="52" t="s">
        <v>63</v>
      </c>
      <c r="D237" s="53" t="s">
        <v>341</v>
      </c>
      <c r="E237" s="53"/>
      <c r="F237" s="54">
        <f>F238</f>
        <v>1126</v>
      </c>
      <c r="G237" s="54"/>
      <c r="H237" s="81"/>
      <c r="I237" s="81">
        <f t="shared" si="46"/>
        <v>1126</v>
      </c>
      <c r="J237" s="81"/>
      <c r="K237" s="72">
        <f t="shared" si="43"/>
        <v>1126</v>
      </c>
      <c r="L237" s="81"/>
      <c r="M237" s="72">
        <f t="shared" si="44"/>
        <v>1126</v>
      </c>
      <c r="N237" s="81"/>
      <c r="O237" s="72">
        <f t="shared" si="40"/>
        <v>1126</v>
      </c>
      <c r="P237" s="81"/>
      <c r="Q237" s="72">
        <f t="shared" si="41"/>
        <v>1126</v>
      </c>
      <c r="R237" s="81"/>
      <c r="S237" s="72">
        <f t="shared" si="42"/>
        <v>1126</v>
      </c>
      <c r="T237" s="81">
        <f>T238</f>
        <v>2000</v>
      </c>
      <c r="U237" s="81">
        <f>U238</f>
        <v>516</v>
      </c>
      <c r="V237" s="80">
        <f t="shared" si="38"/>
        <v>3642</v>
      </c>
    </row>
    <row r="238" spans="1:22" ht="34.5" customHeight="1">
      <c r="A238" s="43" t="s">
        <v>112</v>
      </c>
      <c r="B238" s="93">
        <v>466</v>
      </c>
      <c r="C238" s="52" t="s">
        <v>63</v>
      </c>
      <c r="D238" s="53" t="s">
        <v>341</v>
      </c>
      <c r="E238" s="53" t="s">
        <v>111</v>
      </c>
      <c r="F238" s="54">
        <v>1126</v>
      </c>
      <c r="G238" s="54"/>
      <c r="H238" s="81"/>
      <c r="I238" s="81">
        <f t="shared" si="46"/>
        <v>1126</v>
      </c>
      <c r="J238" s="81"/>
      <c r="K238" s="72">
        <f t="shared" si="43"/>
        <v>1126</v>
      </c>
      <c r="L238" s="81"/>
      <c r="M238" s="72">
        <f t="shared" si="44"/>
        <v>1126</v>
      </c>
      <c r="N238" s="81"/>
      <c r="O238" s="72">
        <f t="shared" si="40"/>
        <v>1126</v>
      </c>
      <c r="P238" s="81"/>
      <c r="Q238" s="72">
        <f t="shared" si="41"/>
        <v>1126</v>
      </c>
      <c r="R238" s="81"/>
      <c r="S238" s="72">
        <f t="shared" si="42"/>
        <v>1126</v>
      </c>
      <c r="T238" s="81">
        <v>2000</v>
      </c>
      <c r="U238" s="81">
        <v>516</v>
      </c>
      <c r="V238" s="80">
        <f t="shared" si="38"/>
        <v>3642</v>
      </c>
    </row>
    <row r="239" spans="1:22" ht="42.75" customHeight="1">
      <c r="A239" s="43" t="s">
        <v>434</v>
      </c>
      <c r="B239" s="93">
        <v>466</v>
      </c>
      <c r="C239" s="52" t="s">
        <v>63</v>
      </c>
      <c r="D239" s="53" t="s">
        <v>435</v>
      </c>
      <c r="E239" s="53"/>
      <c r="F239" s="54">
        <f>F240</f>
        <v>21379.599999999999</v>
      </c>
      <c r="G239" s="54"/>
      <c r="H239" s="81"/>
      <c r="I239" s="81">
        <f t="shared" si="46"/>
        <v>21379.599999999999</v>
      </c>
      <c r="J239" s="81"/>
      <c r="K239" s="72">
        <f t="shared" si="43"/>
        <v>21379.599999999999</v>
      </c>
      <c r="L239" s="81"/>
      <c r="M239" s="72">
        <f t="shared" si="44"/>
        <v>21379.599999999999</v>
      </c>
      <c r="N239" s="81"/>
      <c r="O239" s="72">
        <f t="shared" si="40"/>
        <v>21379.599999999999</v>
      </c>
      <c r="P239" s="81"/>
      <c r="Q239" s="72">
        <f t="shared" si="41"/>
        <v>21379.599999999999</v>
      </c>
      <c r="R239" s="81"/>
      <c r="S239" s="72">
        <f t="shared" si="42"/>
        <v>21379.599999999999</v>
      </c>
      <c r="T239" s="80">
        <f>T240</f>
        <v>35070</v>
      </c>
      <c r="U239" s="80">
        <f>U240</f>
        <v>51600</v>
      </c>
      <c r="V239" s="80">
        <f t="shared" si="38"/>
        <v>108049.60000000001</v>
      </c>
    </row>
    <row r="240" spans="1:22" ht="35.25" customHeight="1">
      <c r="A240" s="43" t="s">
        <v>112</v>
      </c>
      <c r="B240" s="93">
        <v>466</v>
      </c>
      <c r="C240" s="52" t="s">
        <v>63</v>
      </c>
      <c r="D240" s="53" t="s">
        <v>435</v>
      </c>
      <c r="E240" s="53" t="s">
        <v>111</v>
      </c>
      <c r="F240" s="54">
        <v>21379.599999999999</v>
      </c>
      <c r="G240" s="54"/>
      <c r="H240" s="81"/>
      <c r="I240" s="81">
        <f t="shared" si="46"/>
        <v>21379.599999999999</v>
      </c>
      <c r="J240" s="81"/>
      <c r="K240" s="72">
        <f t="shared" si="43"/>
        <v>21379.599999999999</v>
      </c>
      <c r="L240" s="81"/>
      <c r="M240" s="72">
        <f t="shared" si="44"/>
        <v>21379.599999999999</v>
      </c>
      <c r="N240" s="81"/>
      <c r="O240" s="72">
        <f t="shared" si="40"/>
        <v>21379.599999999999</v>
      </c>
      <c r="P240" s="81"/>
      <c r="Q240" s="72">
        <f t="shared" si="41"/>
        <v>21379.599999999999</v>
      </c>
      <c r="R240" s="81"/>
      <c r="S240" s="54">
        <f t="shared" si="42"/>
        <v>21379.599999999999</v>
      </c>
      <c r="T240" s="81">
        <v>35070</v>
      </c>
      <c r="U240" s="81">
        <v>51600</v>
      </c>
      <c r="V240" s="80">
        <f t="shared" si="38"/>
        <v>108049.60000000001</v>
      </c>
    </row>
    <row r="241" spans="1:22" ht="35.25" customHeight="1">
      <c r="A241" s="43" t="s">
        <v>631</v>
      </c>
      <c r="B241" s="93">
        <v>466</v>
      </c>
      <c r="C241" s="52" t="s">
        <v>63</v>
      </c>
      <c r="D241" s="53" t="s">
        <v>622</v>
      </c>
      <c r="E241" s="53" t="s">
        <v>111</v>
      </c>
      <c r="F241" s="54"/>
      <c r="G241" s="54"/>
      <c r="H241" s="81"/>
      <c r="I241" s="81"/>
      <c r="J241" s="81"/>
      <c r="K241" s="72"/>
      <c r="L241" s="81"/>
      <c r="M241" s="72"/>
      <c r="N241" s="81">
        <v>4412.2</v>
      </c>
      <c r="O241" s="72">
        <f t="shared" si="40"/>
        <v>4412.2</v>
      </c>
      <c r="P241" s="81"/>
      <c r="Q241" s="72">
        <f t="shared" si="41"/>
        <v>4412.2</v>
      </c>
      <c r="R241" s="81"/>
      <c r="S241" s="54">
        <f t="shared" si="42"/>
        <v>4412.2</v>
      </c>
      <c r="T241" s="81">
        <v>-299.5</v>
      </c>
      <c r="U241" s="81"/>
      <c r="V241" s="80">
        <f t="shared" si="38"/>
        <v>4112.7</v>
      </c>
    </row>
    <row r="242" spans="1:22" ht="42" hidden="1" customHeight="1">
      <c r="A242" s="152" t="s">
        <v>519</v>
      </c>
      <c r="B242" s="71">
        <v>466</v>
      </c>
      <c r="C242" s="50" t="s">
        <v>214</v>
      </c>
      <c r="D242" s="51" t="s">
        <v>173</v>
      </c>
      <c r="E242" s="53"/>
      <c r="F242" s="72">
        <f t="shared" ref="F242:F244" si="48">F243</f>
        <v>1000</v>
      </c>
      <c r="G242" s="72"/>
      <c r="H242" s="80">
        <f>H243</f>
        <v>3160</v>
      </c>
      <c r="I242" s="80">
        <f t="shared" si="46"/>
        <v>4160</v>
      </c>
      <c r="J242" s="80">
        <f>J243</f>
        <v>2200</v>
      </c>
      <c r="K242" s="72">
        <f t="shared" ref="K242:K257" si="49">I242+J242</f>
        <v>6360</v>
      </c>
      <c r="L242" s="80"/>
      <c r="M242" s="72">
        <f t="shared" si="44"/>
        <v>6360</v>
      </c>
      <c r="N242" s="80"/>
      <c r="O242" s="72">
        <f t="shared" si="40"/>
        <v>6360</v>
      </c>
      <c r="P242" s="80"/>
      <c r="Q242" s="72">
        <f t="shared" si="41"/>
        <v>6360</v>
      </c>
      <c r="R242" s="80"/>
      <c r="S242" s="72">
        <f t="shared" si="42"/>
        <v>6360</v>
      </c>
      <c r="T242" s="80"/>
      <c r="U242" s="80"/>
      <c r="V242" s="80">
        <f t="shared" si="38"/>
        <v>6360</v>
      </c>
    </row>
    <row r="243" spans="1:22" ht="33" hidden="1" customHeight="1">
      <c r="A243" s="42" t="s">
        <v>276</v>
      </c>
      <c r="B243" s="71">
        <v>466</v>
      </c>
      <c r="C243" s="50" t="s">
        <v>214</v>
      </c>
      <c r="D243" s="51" t="s">
        <v>521</v>
      </c>
      <c r="E243" s="51"/>
      <c r="F243" s="72">
        <f t="shared" si="48"/>
        <v>1000</v>
      </c>
      <c r="G243" s="72"/>
      <c r="H243" s="80">
        <f>H244</f>
        <v>3160</v>
      </c>
      <c r="I243" s="80">
        <f t="shared" si="46"/>
        <v>4160</v>
      </c>
      <c r="J243" s="80">
        <f>J244</f>
        <v>2200</v>
      </c>
      <c r="K243" s="72">
        <f t="shared" si="49"/>
        <v>6360</v>
      </c>
      <c r="L243" s="80"/>
      <c r="M243" s="72">
        <f t="shared" si="44"/>
        <v>6360</v>
      </c>
      <c r="N243" s="80"/>
      <c r="O243" s="72">
        <f t="shared" si="40"/>
        <v>6360</v>
      </c>
      <c r="P243" s="80"/>
      <c r="Q243" s="72">
        <f t="shared" si="41"/>
        <v>6360</v>
      </c>
      <c r="R243" s="80"/>
      <c r="S243" s="72">
        <f t="shared" si="42"/>
        <v>6360</v>
      </c>
      <c r="T243" s="80"/>
      <c r="U243" s="80"/>
      <c r="V243" s="80">
        <f t="shared" si="38"/>
        <v>6360</v>
      </c>
    </row>
    <row r="244" spans="1:22" ht="24.75" hidden="1" customHeight="1">
      <c r="A244" s="44" t="s">
        <v>520</v>
      </c>
      <c r="B244" s="93">
        <v>466</v>
      </c>
      <c r="C244" s="52" t="s">
        <v>214</v>
      </c>
      <c r="D244" s="53" t="s">
        <v>522</v>
      </c>
      <c r="E244" s="53"/>
      <c r="F244" s="54">
        <f t="shared" si="48"/>
        <v>1000</v>
      </c>
      <c r="G244" s="54"/>
      <c r="H244" s="81">
        <f>H245</f>
        <v>3160</v>
      </c>
      <c r="I244" s="81">
        <f t="shared" si="46"/>
        <v>4160</v>
      </c>
      <c r="J244" s="81">
        <f>J245</f>
        <v>2200</v>
      </c>
      <c r="K244" s="72">
        <f t="shared" si="49"/>
        <v>6360</v>
      </c>
      <c r="L244" s="81"/>
      <c r="M244" s="72">
        <f t="shared" si="44"/>
        <v>6360</v>
      </c>
      <c r="N244" s="81"/>
      <c r="O244" s="72">
        <f t="shared" si="40"/>
        <v>6360</v>
      </c>
      <c r="P244" s="81"/>
      <c r="Q244" s="72">
        <f t="shared" si="41"/>
        <v>6360</v>
      </c>
      <c r="R244" s="81"/>
      <c r="S244" s="72">
        <f t="shared" si="42"/>
        <v>6360</v>
      </c>
      <c r="T244" s="81"/>
      <c r="U244" s="81"/>
      <c r="V244" s="80">
        <f t="shared" si="38"/>
        <v>6360</v>
      </c>
    </row>
    <row r="245" spans="1:22" ht="29.25" hidden="1" customHeight="1">
      <c r="A245" s="44" t="s">
        <v>112</v>
      </c>
      <c r="B245" s="93">
        <v>466</v>
      </c>
      <c r="C245" s="52" t="s">
        <v>214</v>
      </c>
      <c r="D245" s="53" t="s">
        <v>522</v>
      </c>
      <c r="E245" s="53" t="s">
        <v>111</v>
      </c>
      <c r="F245" s="54">
        <v>1000</v>
      </c>
      <c r="G245" s="54"/>
      <c r="H245" s="81">
        <f>2160+1000</f>
        <v>3160</v>
      </c>
      <c r="I245" s="81">
        <f t="shared" si="46"/>
        <v>4160</v>
      </c>
      <c r="J245" s="81">
        <v>2200</v>
      </c>
      <c r="K245" s="72">
        <f t="shared" si="49"/>
        <v>6360</v>
      </c>
      <c r="L245" s="81"/>
      <c r="M245" s="72">
        <f t="shared" si="44"/>
        <v>6360</v>
      </c>
      <c r="N245" s="81"/>
      <c r="O245" s="72">
        <f t="shared" si="40"/>
        <v>6360</v>
      </c>
      <c r="P245" s="81"/>
      <c r="Q245" s="72">
        <f t="shared" si="41"/>
        <v>6360</v>
      </c>
      <c r="R245" s="81"/>
      <c r="S245" s="72">
        <f t="shared" si="42"/>
        <v>6360</v>
      </c>
      <c r="T245" s="81"/>
      <c r="U245" s="81"/>
      <c r="V245" s="80">
        <f t="shared" si="38"/>
        <v>6360</v>
      </c>
    </row>
    <row r="246" spans="1:22" ht="22.5" hidden="1" customHeight="1">
      <c r="A246" s="42" t="s">
        <v>467</v>
      </c>
      <c r="B246" s="93">
        <v>466</v>
      </c>
      <c r="C246" s="50" t="s">
        <v>230</v>
      </c>
      <c r="D246" s="53"/>
      <c r="E246" s="53"/>
      <c r="F246" s="72">
        <f>F247+F256</f>
        <v>22306.3</v>
      </c>
      <c r="G246" s="72">
        <f>G247+G256</f>
        <v>-106.3</v>
      </c>
      <c r="H246" s="72">
        <f>H247+H256</f>
        <v>2000</v>
      </c>
      <c r="I246" s="80">
        <f>F246+H246+G246</f>
        <v>24200</v>
      </c>
      <c r="J246" s="80">
        <f>J256+J247</f>
        <v>16418.400000000001</v>
      </c>
      <c r="K246" s="72">
        <f t="shared" si="49"/>
        <v>40618.400000000001</v>
      </c>
      <c r="L246" s="80"/>
      <c r="M246" s="72">
        <f t="shared" si="44"/>
        <v>40618.400000000001</v>
      </c>
      <c r="N246" s="80">
        <f>N247</f>
        <v>-4697</v>
      </c>
      <c r="O246" s="72">
        <f t="shared" si="40"/>
        <v>35921.4</v>
      </c>
      <c r="P246" s="80">
        <f>P256+P247</f>
        <v>-256</v>
      </c>
      <c r="Q246" s="72">
        <f t="shared" si="41"/>
        <v>35665.4</v>
      </c>
      <c r="R246" s="80"/>
      <c r="S246" s="72">
        <f t="shared" si="42"/>
        <v>35665.4</v>
      </c>
      <c r="T246" s="80">
        <f>T256</f>
        <v>10434.300000000001</v>
      </c>
      <c r="U246" s="80"/>
      <c r="V246" s="80">
        <f t="shared" si="38"/>
        <v>46099.700000000004</v>
      </c>
    </row>
    <row r="247" spans="1:22" ht="22.5" hidden="1" customHeight="1">
      <c r="A247" s="42" t="s">
        <v>28</v>
      </c>
      <c r="B247" s="93">
        <v>466</v>
      </c>
      <c r="C247" s="51" t="s">
        <v>27</v>
      </c>
      <c r="D247" s="53"/>
      <c r="E247" s="53"/>
      <c r="F247" s="72">
        <f>F248+F252</f>
        <v>14700</v>
      </c>
      <c r="G247" s="72"/>
      <c r="H247" s="72">
        <f>H248+H252</f>
        <v>0</v>
      </c>
      <c r="I247" s="80">
        <f t="shared" si="46"/>
        <v>14700</v>
      </c>
      <c r="J247" s="81">
        <f>J248</f>
        <v>6300</v>
      </c>
      <c r="K247" s="72">
        <f t="shared" si="49"/>
        <v>21000</v>
      </c>
      <c r="L247" s="81"/>
      <c r="M247" s="72">
        <f t="shared" si="44"/>
        <v>21000</v>
      </c>
      <c r="N247" s="81">
        <f>N248</f>
        <v>-4697</v>
      </c>
      <c r="O247" s="72">
        <f t="shared" si="40"/>
        <v>16303</v>
      </c>
      <c r="P247" s="81">
        <f>P252</f>
        <v>-4700</v>
      </c>
      <c r="Q247" s="72">
        <f t="shared" si="41"/>
        <v>11603</v>
      </c>
      <c r="R247" s="81"/>
      <c r="S247" s="72">
        <f t="shared" si="42"/>
        <v>11603</v>
      </c>
      <c r="T247" s="81"/>
      <c r="U247" s="81"/>
      <c r="V247" s="80">
        <f t="shared" si="38"/>
        <v>11603</v>
      </c>
    </row>
    <row r="248" spans="1:22" ht="54" hidden="1" customHeight="1">
      <c r="A248" s="42" t="s">
        <v>516</v>
      </c>
      <c r="B248" s="99">
        <v>466</v>
      </c>
      <c r="C248" s="59" t="s">
        <v>27</v>
      </c>
      <c r="D248" s="53" t="s">
        <v>177</v>
      </c>
      <c r="E248" s="53"/>
      <c r="F248" s="72">
        <f>F249</f>
        <v>10000</v>
      </c>
      <c r="G248" s="72"/>
      <c r="H248" s="81"/>
      <c r="I248" s="81">
        <f t="shared" si="46"/>
        <v>10000</v>
      </c>
      <c r="J248" s="81">
        <f>J251</f>
        <v>6300</v>
      </c>
      <c r="K248" s="72">
        <f t="shared" si="49"/>
        <v>16300</v>
      </c>
      <c r="L248" s="81"/>
      <c r="M248" s="72">
        <f t="shared" si="44"/>
        <v>16300</v>
      </c>
      <c r="N248" s="81">
        <f>N249</f>
        <v>-4697</v>
      </c>
      <c r="O248" s="72">
        <f t="shared" si="40"/>
        <v>11603</v>
      </c>
      <c r="P248" s="81"/>
      <c r="Q248" s="72">
        <f t="shared" si="41"/>
        <v>11603</v>
      </c>
      <c r="R248" s="81"/>
      <c r="S248" s="72">
        <f t="shared" si="42"/>
        <v>11603</v>
      </c>
      <c r="T248" s="81"/>
      <c r="U248" s="81"/>
      <c r="V248" s="80">
        <f t="shared" si="38"/>
        <v>11603</v>
      </c>
    </row>
    <row r="249" spans="1:22" ht="34.5" hidden="1" customHeight="1">
      <c r="A249" s="44" t="s">
        <v>554</v>
      </c>
      <c r="B249" s="99">
        <v>466</v>
      </c>
      <c r="C249" s="59" t="s">
        <v>27</v>
      </c>
      <c r="D249" s="53" t="s">
        <v>301</v>
      </c>
      <c r="E249" s="53"/>
      <c r="F249" s="54">
        <f>F250</f>
        <v>10000</v>
      </c>
      <c r="G249" s="54"/>
      <c r="H249" s="81"/>
      <c r="I249" s="81">
        <f t="shared" si="46"/>
        <v>10000</v>
      </c>
      <c r="J249" s="81"/>
      <c r="K249" s="72">
        <f t="shared" si="49"/>
        <v>10000</v>
      </c>
      <c r="L249" s="81"/>
      <c r="M249" s="72">
        <f t="shared" si="44"/>
        <v>10000</v>
      </c>
      <c r="N249" s="81">
        <f>N250</f>
        <v>-4697</v>
      </c>
      <c r="O249" s="72">
        <f t="shared" si="40"/>
        <v>5303</v>
      </c>
      <c r="P249" s="81"/>
      <c r="Q249" s="72">
        <f t="shared" si="41"/>
        <v>5303</v>
      </c>
      <c r="R249" s="81"/>
      <c r="S249" s="72">
        <f t="shared" si="42"/>
        <v>5303</v>
      </c>
      <c r="T249" s="81"/>
      <c r="U249" s="81"/>
      <c r="V249" s="80">
        <f t="shared" si="38"/>
        <v>5303</v>
      </c>
    </row>
    <row r="250" spans="1:22" ht="30.75" hidden="1" customHeight="1">
      <c r="A250" s="43" t="s">
        <v>112</v>
      </c>
      <c r="B250" s="99">
        <v>466</v>
      </c>
      <c r="C250" s="59" t="s">
        <v>27</v>
      </c>
      <c r="D250" s="53" t="s">
        <v>301</v>
      </c>
      <c r="E250" s="53" t="s">
        <v>111</v>
      </c>
      <c r="F250" s="54">
        <v>10000</v>
      </c>
      <c r="G250" s="54"/>
      <c r="H250" s="81"/>
      <c r="I250" s="81">
        <f t="shared" si="46"/>
        <v>10000</v>
      </c>
      <c r="J250" s="81"/>
      <c r="K250" s="72">
        <f t="shared" si="49"/>
        <v>10000</v>
      </c>
      <c r="L250" s="81"/>
      <c r="M250" s="72">
        <f t="shared" si="44"/>
        <v>10000</v>
      </c>
      <c r="N250" s="81">
        <v>-4697</v>
      </c>
      <c r="O250" s="72">
        <f t="shared" si="40"/>
        <v>5303</v>
      </c>
      <c r="P250" s="81"/>
      <c r="Q250" s="72">
        <f t="shared" si="41"/>
        <v>5303</v>
      </c>
      <c r="R250" s="81"/>
      <c r="S250" s="72">
        <f t="shared" si="42"/>
        <v>5303</v>
      </c>
      <c r="T250" s="81"/>
      <c r="U250" s="81"/>
      <c r="V250" s="80">
        <f t="shared" si="38"/>
        <v>5303</v>
      </c>
    </row>
    <row r="251" spans="1:22" ht="42" hidden="1" customHeight="1">
      <c r="A251" s="43" t="s">
        <v>417</v>
      </c>
      <c r="B251" s="99">
        <v>466</v>
      </c>
      <c r="C251" s="59" t="s">
        <v>27</v>
      </c>
      <c r="D251" s="53" t="s">
        <v>603</v>
      </c>
      <c r="E251" s="53" t="s">
        <v>432</v>
      </c>
      <c r="F251" s="54"/>
      <c r="G251" s="54"/>
      <c r="H251" s="81"/>
      <c r="I251" s="81"/>
      <c r="J251" s="81">
        <v>6300</v>
      </c>
      <c r="K251" s="72">
        <f t="shared" si="49"/>
        <v>6300</v>
      </c>
      <c r="L251" s="81"/>
      <c r="M251" s="72">
        <f t="shared" si="44"/>
        <v>6300</v>
      </c>
      <c r="N251" s="81"/>
      <c r="O251" s="72">
        <f t="shared" si="40"/>
        <v>6300</v>
      </c>
      <c r="P251" s="81"/>
      <c r="Q251" s="72">
        <f t="shared" si="41"/>
        <v>6300</v>
      </c>
      <c r="R251" s="81"/>
      <c r="S251" s="72">
        <f t="shared" si="42"/>
        <v>6300</v>
      </c>
      <c r="T251" s="81"/>
      <c r="U251" s="81"/>
      <c r="V251" s="80">
        <f t="shared" si="38"/>
        <v>6300</v>
      </c>
    </row>
    <row r="252" spans="1:22" ht="54.75" hidden="1" customHeight="1">
      <c r="A252" s="42" t="s">
        <v>377</v>
      </c>
      <c r="B252" s="93">
        <v>466</v>
      </c>
      <c r="C252" s="51" t="s">
        <v>27</v>
      </c>
      <c r="D252" s="51" t="s">
        <v>378</v>
      </c>
      <c r="E252" s="53"/>
      <c r="F252" s="72">
        <f t="shared" ref="F252:F254" si="50">SUM(F253)</f>
        <v>4700</v>
      </c>
      <c r="G252" s="72"/>
      <c r="H252" s="81"/>
      <c r="I252" s="80">
        <f t="shared" si="46"/>
        <v>4700</v>
      </c>
      <c r="J252" s="81"/>
      <c r="K252" s="72">
        <f t="shared" si="49"/>
        <v>4700</v>
      </c>
      <c r="L252" s="81"/>
      <c r="M252" s="72">
        <f t="shared" si="44"/>
        <v>4700</v>
      </c>
      <c r="N252" s="81"/>
      <c r="O252" s="72">
        <f t="shared" si="40"/>
        <v>4700</v>
      </c>
      <c r="P252" s="81">
        <f>P253</f>
        <v>-4700</v>
      </c>
      <c r="Q252" s="72">
        <f t="shared" si="41"/>
        <v>0</v>
      </c>
      <c r="R252" s="81"/>
      <c r="S252" s="72">
        <f t="shared" si="42"/>
        <v>0</v>
      </c>
      <c r="T252" s="81"/>
      <c r="U252" s="81"/>
      <c r="V252" s="80">
        <f t="shared" si="38"/>
        <v>0</v>
      </c>
    </row>
    <row r="253" spans="1:22" ht="40.5" hidden="1" customHeight="1">
      <c r="A253" s="43" t="s">
        <v>379</v>
      </c>
      <c r="B253" s="93">
        <v>466</v>
      </c>
      <c r="C253" s="53" t="s">
        <v>27</v>
      </c>
      <c r="D253" s="53" t="s">
        <v>380</v>
      </c>
      <c r="E253" s="53"/>
      <c r="F253" s="54">
        <f t="shared" si="50"/>
        <v>4700</v>
      </c>
      <c r="G253" s="54"/>
      <c r="H253" s="81"/>
      <c r="I253" s="81">
        <f t="shared" si="46"/>
        <v>4700</v>
      </c>
      <c r="J253" s="81"/>
      <c r="K253" s="72">
        <f t="shared" si="49"/>
        <v>4700</v>
      </c>
      <c r="L253" s="81"/>
      <c r="M253" s="72">
        <f t="shared" si="44"/>
        <v>4700</v>
      </c>
      <c r="N253" s="81"/>
      <c r="O253" s="72">
        <f t="shared" si="40"/>
        <v>4700</v>
      </c>
      <c r="P253" s="81">
        <f>P254</f>
        <v>-4700</v>
      </c>
      <c r="Q253" s="72">
        <f t="shared" si="41"/>
        <v>0</v>
      </c>
      <c r="R253" s="81"/>
      <c r="S253" s="72">
        <f t="shared" si="42"/>
        <v>0</v>
      </c>
      <c r="T253" s="81"/>
      <c r="U253" s="81"/>
      <c r="V253" s="80">
        <f t="shared" si="38"/>
        <v>0</v>
      </c>
    </row>
    <row r="254" spans="1:22" ht="27.75" hidden="1" customHeight="1">
      <c r="A254" s="149" t="s">
        <v>381</v>
      </c>
      <c r="B254" s="93">
        <v>466</v>
      </c>
      <c r="C254" s="53" t="s">
        <v>27</v>
      </c>
      <c r="D254" s="53" t="s">
        <v>382</v>
      </c>
      <c r="E254" s="53"/>
      <c r="F254" s="54">
        <f t="shared" si="50"/>
        <v>4700</v>
      </c>
      <c r="G254" s="54"/>
      <c r="H254" s="81"/>
      <c r="I254" s="81">
        <f t="shared" si="46"/>
        <v>4700</v>
      </c>
      <c r="J254" s="81"/>
      <c r="K254" s="72">
        <f t="shared" si="49"/>
        <v>4700</v>
      </c>
      <c r="L254" s="81"/>
      <c r="M254" s="72">
        <f t="shared" si="44"/>
        <v>4700</v>
      </c>
      <c r="N254" s="81"/>
      <c r="O254" s="72">
        <f t="shared" si="40"/>
        <v>4700</v>
      </c>
      <c r="P254" s="81">
        <f>P255</f>
        <v>-4700</v>
      </c>
      <c r="Q254" s="72">
        <f t="shared" si="41"/>
        <v>0</v>
      </c>
      <c r="R254" s="81"/>
      <c r="S254" s="72">
        <f t="shared" si="42"/>
        <v>0</v>
      </c>
      <c r="T254" s="81"/>
      <c r="U254" s="81"/>
      <c r="V254" s="80">
        <f t="shared" si="38"/>
        <v>0</v>
      </c>
    </row>
    <row r="255" spans="1:22" ht="42" hidden="1" customHeight="1">
      <c r="A255" s="43" t="s">
        <v>417</v>
      </c>
      <c r="B255" s="93">
        <v>466</v>
      </c>
      <c r="C255" s="53" t="s">
        <v>27</v>
      </c>
      <c r="D255" s="53" t="s">
        <v>382</v>
      </c>
      <c r="E255" s="53" t="s">
        <v>432</v>
      </c>
      <c r="F255" s="54">
        <v>4700</v>
      </c>
      <c r="G255" s="54"/>
      <c r="H255" s="81"/>
      <c r="I255" s="81">
        <f t="shared" si="46"/>
        <v>4700</v>
      </c>
      <c r="J255" s="81"/>
      <c r="K255" s="72">
        <f t="shared" si="49"/>
        <v>4700</v>
      </c>
      <c r="L255" s="81"/>
      <c r="M255" s="72">
        <f t="shared" si="44"/>
        <v>4700</v>
      </c>
      <c r="N255" s="81"/>
      <c r="O255" s="72">
        <f t="shared" si="40"/>
        <v>4700</v>
      </c>
      <c r="P255" s="81">
        <v>-4700</v>
      </c>
      <c r="Q255" s="72">
        <f t="shared" si="41"/>
        <v>0</v>
      </c>
      <c r="R255" s="81"/>
      <c r="S255" s="72">
        <f t="shared" si="42"/>
        <v>0</v>
      </c>
      <c r="T255" s="81"/>
      <c r="U255" s="81"/>
      <c r="V255" s="80">
        <f t="shared" si="38"/>
        <v>0</v>
      </c>
    </row>
    <row r="256" spans="1:22" ht="27" customHeight="1">
      <c r="A256" s="42" t="s">
        <v>440</v>
      </c>
      <c r="B256" s="71">
        <v>466</v>
      </c>
      <c r="C256" s="66" t="s">
        <v>430</v>
      </c>
      <c r="D256" s="51"/>
      <c r="E256" s="51"/>
      <c r="F256" s="72">
        <f>F257+F264</f>
        <v>7606.3</v>
      </c>
      <c r="G256" s="72">
        <f>G257+G264</f>
        <v>-106.3</v>
      </c>
      <c r="H256" s="80">
        <f>H257</f>
        <v>2000</v>
      </c>
      <c r="I256" s="80">
        <f>F256+H256+G256</f>
        <v>9500</v>
      </c>
      <c r="J256" s="80">
        <f>J264</f>
        <v>10118.4</v>
      </c>
      <c r="K256" s="72">
        <f t="shared" si="49"/>
        <v>19618.400000000001</v>
      </c>
      <c r="L256" s="80"/>
      <c r="M256" s="72">
        <f t="shared" si="44"/>
        <v>19618.400000000001</v>
      </c>
      <c r="N256" s="80"/>
      <c r="O256" s="72">
        <f t="shared" si="40"/>
        <v>19618.400000000001</v>
      </c>
      <c r="P256" s="80">
        <f>P257</f>
        <v>4444</v>
      </c>
      <c r="Q256" s="72">
        <f t="shared" si="41"/>
        <v>24062.400000000001</v>
      </c>
      <c r="R256" s="80"/>
      <c r="S256" s="72">
        <f t="shared" si="42"/>
        <v>24062.400000000001</v>
      </c>
      <c r="T256" s="80">
        <f>T257+T260</f>
        <v>10434.300000000001</v>
      </c>
      <c r="U256" s="80"/>
      <c r="V256" s="80">
        <f t="shared" si="38"/>
        <v>34496.700000000004</v>
      </c>
    </row>
    <row r="257" spans="1:22" ht="40.5" customHeight="1">
      <c r="A257" s="42" t="s">
        <v>516</v>
      </c>
      <c r="B257" s="93">
        <v>466</v>
      </c>
      <c r="C257" s="66" t="s">
        <v>430</v>
      </c>
      <c r="D257" s="51" t="s">
        <v>177</v>
      </c>
      <c r="E257" s="51"/>
      <c r="F257" s="72">
        <f>F260</f>
        <v>3500</v>
      </c>
      <c r="G257" s="72"/>
      <c r="H257" s="80">
        <f>H260</f>
        <v>2000</v>
      </c>
      <c r="I257" s="80">
        <f t="shared" si="46"/>
        <v>5500</v>
      </c>
      <c r="J257" s="81"/>
      <c r="K257" s="72">
        <f t="shared" si="49"/>
        <v>5500</v>
      </c>
      <c r="L257" s="81"/>
      <c r="M257" s="72">
        <f t="shared" si="44"/>
        <v>5500</v>
      </c>
      <c r="N257" s="81"/>
      <c r="O257" s="72">
        <f t="shared" si="40"/>
        <v>5500</v>
      </c>
      <c r="P257" s="81">
        <f>P258+P259+P260</f>
        <v>4444</v>
      </c>
      <c r="Q257" s="72">
        <f t="shared" si="41"/>
        <v>9944</v>
      </c>
      <c r="R257" s="81"/>
      <c r="S257" s="72">
        <f t="shared" si="42"/>
        <v>9944</v>
      </c>
      <c r="T257" s="80">
        <f>T263+T258</f>
        <v>9612.7000000000007</v>
      </c>
      <c r="U257" s="80"/>
      <c r="V257" s="80">
        <f t="shared" si="38"/>
        <v>19556.7</v>
      </c>
    </row>
    <row r="258" spans="1:22" ht="40.5" customHeight="1">
      <c r="A258" s="43" t="s">
        <v>829</v>
      </c>
      <c r="B258" s="93">
        <v>466</v>
      </c>
      <c r="C258" s="88" t="s">
        <v>430</v>
      </c>
      <c r="D258" s="53" t="s">
        <v>638</v>
      </c>
      <c r="E258" s="53" t="s">
        <v>416</v>
      </c>
      <c r="F258" s="72"/>
      <c r="G258" s="72"/>
      <c r="H258" s="80"/>
      <c r="I258" s="80"/>
      <c r="J258" s="81"/>
      <c r="K258" s="72"/>
      <c r="L258" s="81"/>
      <c r="M258" s="72"/>
      <c r="N258" s="81"/>
      <c r="O258" s="72"/>
      <c r="P258" s="81">
        <v>1700</v>
      </c>
      <c r="Q258" s="72">
        <f t="shared" si="41"/>
        <v>1700</v>
      </c>
      <c r="R258" s="81"/>
      <c r="S258" s="54">
        <f t="shared" si="42"/>
        <v>1700</v>
      </c>
      <c r="T258" s="81">
        <v>1300</v>
      </c>
      <c r="U258" s="81"/>
      <c r="V258" s="80">
        <f t="shared" si="38"/>
        <v>3000</v>
      </c>
    </row>
    <row r="259" spans="1:22" ht="40.5" customHeight="1">
      <c r="A259" s="43" t="s">
        <v>112</v>
      </c>
      <c r="B259" s="93">
        <v>466</v>
      </c>
      <c r="C259" s="88" t="s">
        <v>430</v>
      </c>
      <c r="D259" s="53" t="s">
        <v>301</v>
      </c>
      <c r="E259" s="53" t="s">
        <v>416</v>
      </c>
      <c r="F259" s="72"/>
      <c r="G259" s="72"/>
      <c r="H259" s="80"/>
      <c r="I259" s="80"/>
      <c r="J259" s="81"/>
      <c r="K259" s="72"/>
      <c r="L259" s="81"/>
      <c r="M259" s="72"/>
      <c r="N259" s="81"/>
      <c r="O259" s="72"/>
      <c r="P259" s="81">
        <v>903</v>
      </c>
      <c r="Q259" s="72">
        <f t="shared" si="41"/>
        <v>903</v>
      </c>
      <c r="R259" s="81"/>
      <c r="S259" s="54">
        <f t="shared" si="42"/>
        <v>903</v>
      </c>
      <c r="T259" s="81"/>
      <c r="U259" s="81"/>
      <c r="V259" s="80">
        <f t="shared" si="38"/>
        <v>903</v>
      </c>
    </row>
    <row r="260" spans="1:22" ht="32.25" customHeight="1">
      <c r="A260" s="44" t="s">
        <v>129</v>
      </c>
      <c r="B260" s="93">
        <v>466</v>
      </c>
      <c r="C260" s="88" t="s">
        <v>430</v>
      </c>
      <c r="D260" s="53" t="s">
        <v>395</v>
      </c>
      <c r="E260" s="53"/>
      <c r="F260" s="54">
        <f>F261+F262</f>
        <v>3500</v>
      </c>
      <c r="G260" s="54"/>
      <c r="H260" s="54">
        <f>H261+H262</f>
        <v>2000</v>
      </c>
      <c r="I260" s="81">
        <f t="shared" si="46"/>
        <v>5500</v>
      </c>
      <c r="J260" s="81"/>
      <c r="K260" s="72">
        <f t="shared" ref="K260:K270" si="51">I260+J260</f>
        <v>5500</v>
      </c>
      <c r="L260" s="81"/>
      <c r="M260" s="72">
        <f t="shared" si="44"/>
        <v>5500</v>
      </c>
      <c r="N260" s="81"/>
      <c r="O260" s="72">
        <f t="shared" si="40"/>
        <v>5500</v>
      </c>
      <c r="P260" s="81">
        <f>P262</f>
        <v>1841</v>
      </c>
      <c r="Q260" s="72">
        <f t="shared" si="41"/>
        <v>7341</v>
      </c>
      <c r="R260" s="81"/>
      <c r="S260" s="72">
        <f t="shared" si="42"/>
        <v>7341</v>
      </c>
      <c r="T260" s="80">
        <f>T262</f>
        <v>821.6</v>
      </c>
      <c r="U260" s="80"/>
      <c r="V260" s="80">
        <f t="shared" si="38"/>
        <v>8162.6</v>
      </c>
    </row>
    <row r="261" spans="1:22" ht="32.25" customHeight="1">
      <c r="A261" s="43" t="s">
        <v>553</v>
      </c>
      <c r="B261" s="93">
        <v>466</v>
      </c>
      <c r="C261" s="88" t="s">
        <v>430</v>
      </c>
      <c r="D261" s="53" t="s">
        <v>395</v>
      </c>
      <c r="E261" s="53" t="s">
        <v>552</v>
      </c>
      <c r="F261" s="54">
        <v>2000</v>
      </c>
      <c r="G261" s="54"/>
      <c r="H261" s="81">
        <v>1000</v>
      </c>
      <c r="I261" s="81">
        <f t="shared" si="46"/>
        <v>3000</v>
      </c>
      <c r="J261" s="81"/>
      <c r="K261" s="72">
        <f t="shared" si="51"/>
        <v>3000</v>
      </c>
      <c r="L261" s="81"/>
      <c r="M261" s="72">
        <f t="shared" si="44"/>
        <v>3000</v>
      </c>
      <c r="N261" s="81"/>
      <c r="O261" s="72">
        <f t="shared" si="40"/>
        <v>3000</v>
      </c>
      <c r="P261" s="81"/>
      <c r="Q261" s="72">
        <f t="shared" si="41"/>
        <v>3000</v>
      </c>
      <c r="R261" s="81"/>
      <c r="S261" s="54">
        <f t="shared" si="42"/>
        <v>3000</v>
      </c>
      <c r="T261" s="81"/>
      <c r="U261" s="81"/>
      <c r="V261" s="80">
        <f t="shared" si="38"/>
        <v>3000</v>
      </c>
    </row>
    <row r="262" spans="1:22" ht="32.25" customHeight="1">
      <c r="A262" s="43" t="s">
        <v>112</v>
      </c>
      <c r="B262" s="93">
        <v>466</v>
      </c>
      <c r="C262" s="88" t="s">
        <v>430</v>
      </c>
      <c r="D262" s="53" t="s">
        <v>395</v>
      </c>
      <c r="E262" s="53" t="s">
        <v>416</v>
      </c>
      <c r="F262" s="54">
        <v>1500</v>
      </c>
      <c r="G262" s="54"/>
      <c r="H262" s="81">
        <v>1000</v>
      </c>
      <c r="I262" s="81">
        <f t="shared" si="46"/>
        <v>2500</v>
      </c>
      <c r="J262" s="81"/>
      <c r="K262" s="72">
        <f t="shared" si="51"/>
        <v>2500</v>
      </c>
      <c r="L262" s="81"/>
      <c r="M262" s="72">
        <f t="shared" si="44"/>
        <v>2500</v>
      </c>
      <c r="N262" s="81"/>
      <c r="O262" s="72">
        <f t="shared" si="40"/>
        <v>2500</v>
      </c>
      <c r="P262" s="81">
        <v>1841</v>
      </c>
      <c r="Q262" s="72">
        <f t="shared" si="41"/>
        <v>4341</v>
      </c>
      <c r="R262" s="81"/>
      <c r="S262" s="54">
        <f t="shared" si="42"/>
        <v>4341</v>
      </c>
      <c r="T262" s="81">
        <v>821.6</v>
      </c>
      <c r="U262" s="81"/>
      <c r="V262" s="80">
        <f t="shared" si="38"/>
        <v>5162.6000000000004</v>
      </c>
    </row>
    <row r="263" spans="1:22" ht="29.25" customHeight="1">
      <c r="A263" s="43" t="s">
        <v>824</v>
      </c>
      <c r="B263" s="93">
        <v>466</v>
      </c>
      <c r="C263" s="88" t="s">
        <v>430</v>
      </c>
      <c r="D263" s="53" t="s">
        <v>823</v>
      </c>
      <c r="E263" s="53" t="s">
        <v>416</v>
      </c>
      <c r="F263" s="54"/>
      <c r="G263" s="54"/>
      <c r="H263" s="81"/>
      <c r="I263" s="81"/>
      <c r="J263" s="81"/>
      <c r="K263" s="72"/>
      <c r="L263" s="81"/>
      <c r="M263" s="72"/>
      <c r="N263" s="81"/>
      <c r="O263" s="72"/>
      <c r="P263" s="81"/>
      <c r="Q263" s="72"/>
      <c r="R263" s="81"/>
      <c r="S263" s="72"/>
      <c r="T263" s="81">
        <v>8312.7000000000007</v>
      </c>
      <c r="U263" s="81"/>
      <c r="V263" s="80">
        <f t="shared" si="38"/>
        <v>8312.7000000000007</v>
      </c>
    </row>
    <row r="264" spans="1:22" ht="43.5" customHeight="1">
      <c r="A264" s="42" t="s">
        <v>518</v>
      </c>
      <c r="B264" s="71">
        <v>466</v>
      </c>
      <c r="C264" s="66" t="s">
        <v>430</v>
      </c>
      <c r="D264" s="51" t="s">
        <v>494</v>
      </c>
      <c r="E264" s="51"/>
      <c r="F264" s="72">
        <f>F267+F268</f>
        <v>4106.3</v>
      </c>
      <c r="G264" s="72">
        <f>G267+G268</f>
        <v>-106.3</v>
      </c>
      <c r="H264" s="81"/>
      <c r="I264" s="80">
        <f>F264+H264+G264</f>
        <v>4000</v>
      </c>
      <c r="J264" s="80">
        <f>J265</f>
        <v>10118.4</v>
      </c>
      <c r="K264" s="72">
        <f t="shared" si="51"/>
        <v>14118.4</v>
      </c>
      <c r="L264" s="80"/>
      <c r="M264" s="72">
        <f t="shared" si="44"/>
        <v>14118.4</v>
      </c>
      <c r="N264" s="80"/>
      <c r="O264" s="72">
        <f t="shared" si="40"/>
        <v>14118.4</v>
      </c>
      <c r="P264" s="80"/>
      <c r="Q264" s="72">
        <f t="shared" si="41"/>
        <v>14118.4</v>
      </c>
      <c r="R264" s="80"/>
      <c r="S264" s="72">
        <f t="shared" si="42"/>
        <v>14118.4</v>
      </c>
      <c r="T264" s="80"/>
      <c r="U264" s="80"/>
      <c r="V264" s="80">
        <f t="shared" si="38"/>
        <v>14118.4</v>
      </c>
    </row>
    <row r="265" spans="1:22" ht="27.75" customHeight="1">
      <c r="A265" s="42" t="s">
        <v>492</v>
      </c>
      <c r="B265" s="71">
        <v>466</v>
      </c>
      <c r="C265" s="51" t="s">
        <v>439</v>
      </c>
      <c r="D265" s="51" t="s">
        <v>491</v>
      </c>
      <c r="E265" s="51"/>
      <c r="F265" s="72">
        <f>F266</f>
        <v>4106.3</v>
      </c>
      <c r="G265" s="72">
        <f>G266</f>
        <v>-106.3</v>
      </c>
      <c r="H265" s="81"/>
      <c r="I265" s="80">
        <f t="shared" ref="I265:I268" si="52">F265+H265+G265</f>
        <v>4000</v>
      </c>
      <c r="J265" s="80">
        <f>J266</f>
        <v>10118.4</v>
      </c>
      <c r="K265" s="72">
        <f t="shared" si="51"/>
        <v>14118.4</v>
      </c>
      <c r="L265" s="80"/>
      <c r="M265" s="72">
        <f t="shared" si="44"/>
        <v>14118.4</v>
      </c>
      <c r="N265" s="80"/>
      <c r="O265" s="72">
        <f t="shared" si="40"/>
        <v>14118.4</v>
      </c>
      <c r="P265" s="80"/>
      <c r="Q265" s="72">
        <f t="shared" si="41"/>
        <v>14118.4</v>
      </c>
      <c r="R265" s="80"/>
      <c r="S265" s="72">
        <f t="shared" si="42"/>
        <v>14118.4</v>
      </c>
      <c r="T265" s="80"/>
      <c r="U265" s="80"/>
      <c r="V265" s="80">
        <f t="shared" si="38"/>
        <v>14118.4</v>
      </c>
    </row>
    <row r="266" spans="1:22" ht="33.75" customHeight="1">
      <c r="A266" s="43" t="s">
        <v>493</v>
      </c>
      <c r="B266" s="93">
        <v>466</v>
      </c>
      <c r="C266" s="88" t="s">
        <v>430</v>
      </c>
      <c r="D266" s="53" t="s">
        <v>490</v>
      </c>
      <c r="E266" s="53"/>
      <c r="F266" s="54">
        <f>F267+F268</f>
        <v>4106.3</v>
      </c>
      <c r="G266" s="54">
        <f>G267+G268</f>
        <v>-106.3</v>
      </c>
      <c r="H266" s="81"/>
      <c r="I266" s="81">
        <f t="shared" si="52"/>
        <v>4000</v>
      </c>
      <c r="J266" s="81">
        <f>J267</f>
        <v>10118.4</v>
      </c>
      <c r="K266" s="72">
        <f t="shared" si="51"/>
        <v>14118.4</v>
      </c>
      <c r="L266" s="81"/>
      <c r="M266" s="72">
        <f t="shared" si="44"/>
        <v>14118.4</v>
      </c>
      <c r="N266" s="81"/>
      <c r="O266" s="72">
        <f t="shared" si="40"/>
        <v>14118.4</v>
      </c>
      <c r="P266" s="81"/>
      <c r="Q266" s="72">
        <f t="shared" si="41"/>
        <v>14118.4</v>
      </c>
      <c r="R266" s="81"/>
      <c r="S266" s="72">
        <f t="shared" si="42"/>
        <v>14118.4</v>
      </c>
      <c r="T266" s="81"/>
      <c r="U266" s="81"/>
      <c r="V266" s="80">
        <f t="shared" si="38"/>
        <v>14118.4</v>
      </c>
    </row>
    <row r="267" spans="1:22" ht="29.25" customHeight="1">
      <c r="A267" s="43" t="s">
        <v>486</v>
      </c>
      <c r="B267" s="93">
        <v>466</v>
      </c>
      <c r="C267" s="88" t="s">
        <v>430</v>
      </c>
      <c r="D267" s="53" t="s">
        <v>468</v>
      </c>
      <c r="E267" s="53" t="s">
        <v>416</v>
      </c>
      <c r="F267" s="54">
        <v>106.3</v>
      </c>
      <c r="G267" s="54">
        <v>-106.3</v>
      </c>
      <c r="H267" s="81"/>
      <c r="I267" s="80">
        <f t="shared" si="52"/>
        <v>0</v>
      </c>
      <c r="J267" s="114">
        <v>10118.4</v>
      </c>
      <c r="K267" s="72">
        <f t="shared" si="51"/>
        <v>10118.4</v>
      </c>
      <c r="L267" s="114"/>
      <c r="M267" s="72">
        <f t="shared" si="44"/>
        <v>10118.4</v>
      </c>
      <c r="N267" s="114"/>
      <c r="O267" s="72">
        <f t="shared" si="40"/>
        <v>10118.4</v>
      </c>
      <c r="P267" s="114"/>
      <c r="Q267" s="72">
        <f t="shared" si="41"/>
        <v>10118.4</v>
      </c>
      <c r="R267" s="114"/>
      <c r="S267" s="72">
        <f t="shared" si="42"/>
        <v>10118.4</v>
      </c>
      <c r="T267" s="114"/>
      <c r="U267" s="114"/>
      <c r="V267" s="80">
        <f t="shared" si="38"/>
        <v>10118.4</v>
      </c>
    </row>
    <row r="268" spans="1:22" ht="20.25" customHeight="1">
      <c r="A268" s="43" t="s">
        <v>485</v>
      </c>
      <c r="B268" s="93">
        <v>466</v>
      </c>
      <c r="C268" s="88" t="s">
        <v>430</v>
      </c>
      <c r="D268" s="53" t="s">
        <v>469</v>
      </c>
      <c r="E268" s="53" t="s">
        <v>416</v>
      </c>
      <c r="F268" s="54">
        <v>4000</v>
      </c>
      <c r="G268" s="54"/>
      <c r="H268" s="81"/>
      <c r="I268" s="80">
        <f t="shared" si="52"/>
        <v>4000</v>
      </c>
      <c r="J268" s="81"/>
      <c r="K268" s="72">
        <f t="shared" si="51"/>
        <v>4000</v>
      </c>
      <c r="L268" s="81"/>
      <c r="M268" s="72">
        <f t="shared" si="44"/>
        <v>4000</v>
      </c>
      <c r="N268" s="81"/>
      <c r="O268" s="72">
        <f t="shared" si="40"/>
        <v>4000</v>
      </c>
      <c r="P268" s="81"/>
      <c r="Q268" s="72">
        <f t="shared" si="41"/>
        <v>4000</v>
      </c>
      <c r="R268" s="81"/>
      <c r="S268" s="72">
        <f t="shared" si="42"/>
        <v>4000</v>
      </c>
      <c r="T268" s="81"/>
      <c r="U268" s="81"/>
      <c r="V268" s="80">
        <f t="shared" si="38"/>
        <v>4000</v>
      </c>
    </row>
    <row r="269" spans="1:22" ht="23.25" customHeight="1">
      <c r="A269" s="46" t="s">
        <v>201</v>
      </c>
      <c r="B269" s="71">
        <v>466</v>
      </c>
      <c r="C269" s="66"/>
      <c r="D269" s="51"/>
      <c r="E269" s="51"/>
      <c r="F269" s="72">
        <f>F273</f>
        <v>1000</v>
      </c>
      <c r="G269" s="72"/>
      <c r="H269" s="80">
        <f>H270</f>
        <v>2100</v>
      </c>
      <c r="I269" s="80">
        <f t="shared" si="46"/>
        <v>3100</v>
      </c>
      <c r="J269" s="80">
        <f>J270</f>
        <v>500</v>
      </c>
      <c r="K269" s="72">
        <f t="shared" si="51"/>
        <v>3600</v>
      </c>
      <c r="L269" s="80">
        <f>L270</f>
        <v>1500</v>
      </c>
      <c r="M269" s="72">
        <f t="shared" si="44"/>
        <v>5100</v>
      </c>
      <c r="N269" s="80">
        <f>N270</f>
        <v>6557</v>
      </c>
      <c r="O269" s="72">
        <f t="shared" si="40"/>
        <v>11657</v>
      </c>
      <c r="P269" s="80">
        <f>P270</f>
        <v>1104</v>
      </c>
      <c r="Q269" s="72">
        <f t="shared" si="41"/>
        <v>12761</v>
      </c>
      <c r="R269" s="80"/>
      <c r="S269" s="72">
        <f t="shared" si="42"/>
        <v>12761</v>
      </c>
      <c r="T269" s="80">
        <f>T270+T273+T275</f>
        <v>2415.6999999999998</v>
      </c>
      <c r="U269" s="80">
        <f>U270+U273+U275</f>
        <v>513</v>
      </c>
      <c r="V269" s="80">
        <f t="shared" ref="V269:V332" si="53">S269+T269+U269</f>
        <v>15689.7</v>
      </c>
    </row>
    <row r="270" spans="1:22" ht="57.75" customHeight="1">
      <c r="A270" s="42" t="s">
        <v>516</v>
      </c>
      <c r="B270" s="93">
        <v>466</v>
      </c>
      <c r="C270" s="66" t="s">
        <v>616</v>
      </c>
      <c r="D270" s="51" t="s">
        <v>177</v>
      </c>
      <c r="E270" s="51"/>
      <c r="F270" s="72">
        <f>F273</f>
        <v>1000</v>
      </c>
      <c r="G270" s="72"/>
      <c r="H270" s="80">
        <f>H273+H276</f>
        <v>2100</v>
      </c>
      <c r="I270" s="80">
        <f t="shared" si="46"/>
        <v>3100</v>
      </c>
      <c r="J270" s="80">
        <f>J273</f>
        <v>500</v>
      </c>
      <c r="K270" s="72">
        <f t="shared" si="51"/>
        <v>3600</v>
      </c>
      <c r="L270" s="80">
        <f>L271</f>
        <v>1500</v>
      </c>
      <c r="M270" s="72">
        <f t="shared" si="44"/>
        <v>5100</v>
      </c>
      <c r="N270" s="80">
        <f>N273+N275</f>
        <v>6557</v>
      </c>
      <c r="O270" s="72">
        <f t="shared" si="40"/>
        <v>11657</v>
      </c>
      <c r="P270" s="80">
        <f>P273</f>
        <v>1104</v>
      </c>
      <c r="Q270" s="72">
        <f t="shared" si="41"/>
        <v>12761</v>
      </c>
      <c r="R270" s="80"/>
      <c r="S270" s="72">
        <f t="shared" si="42"/>
        <v>12761</v>
      </c>
      <c r="T270" s="80">
        <f>T271</f>
        <v>2500</v>
      </c>
      <c r="U270" s="80">
        <f>U271</f>
        <v>513</v>
      </c>
      <c r="V270" s="80">
        <f t="shared" si="53"/>
        <v>15774</v>
      </c>
    </row>
    <row r="271" spans="1:22" ht="39" customHeight="1">
      <c r="A271" s="44" t="s">
        <v>129</v>
      </c>
      <c r="B271" s="93">
        <v>466</v>
      </c>
      <c r="C271" s="88" t="s">
        <v>364</v>
      </c>
      <c r="D271" s="53" t="s">
        <v>395</v>
      </c>
      <c r="E271" s="53"/>
      <c r="F271" s="72"/>
      <c r="G271" s="72"/>
      <c r="H271" s="80"/>
      <c r="I271" s="80"/>
      <c r="J271" s="80"/>
      <c r="K271" s="72"/>
      <c r="L271" s="80">
        <f>L272</f>
        <v>1500</v>
      </c>
      <c r="M271" s="72">
        <f t="shared" si="44"/>
        <v>1500</v>
      </c>
      <c r="N271" s="80"/>
      <c r="O271" s="72">
        <f t="shared" si="40"/>
        <v>1500</v>
      </c>
      <c r="P271" s="80"/>
      <c r="Q271" s="72">
        <f t="shared" si="41"/>
        <v>1500</v>
      </c>
      <c r="R271" s="80"/>
      <c r="S271" s="72">
        <f t="shared" si="42"/>
        <v>1500</v>
      </c>
      <c r="T271" s="80">
        <f>T272</f>
        <v>2500</v>
      </c>
      <c r="U271" s="80">
        <f>U272</f>
        <v>513</v>
      </c>
      <c r="V271" s="80">
        <f t="shared" si="53"/>
        <v>4513</v>
      </c>
    </row>
    <row r="272" spans="1:22" ht="42" customHeight="1">
      <c r="A272" s="44" t="s">
        <v>112</v>
      </c>
      <c r="B272" s="93">
        <v>466</v>
      </c>
      <c r="C272" s="88" t="s">
        <v>364</v>
      </c>
      <c r="D272" s="53" t="s">
        <v>395</v>
      </c>
      <c r="E272" s="53" t="s">
        <v>111</v>
      </c>
      <c r="F272" s="72"/>
      <c r="G272" s="72"/>
      <c r="H272" s="80"/>
      <c r="I272" s="80"/>
      <c r="J272" s="80"/>
      <c r="K272" s="72"/>
      <c r="L272" s="80">
        <v>1500</v>
      </c>
      <c r="M272" s="72">
        <f t="shared" si="44"/>
        <v>1500</v>
      </c>
      <c r="N272" s="80"/>
      <c r="O272" s="72">
        <f t="shared" si="40"/>
        <v>1500</v>
      </c>
      <c r="P272" s="80"/>
      <c r="Q272" s="72">
        <f t="shared" si="41"/>
        <v>1500</v>
      </c>
      <c r="R272" s="80"/>
      <c r="S272" s="72">
        <f t="shared" si="42"/>
        <v>1500</v>
      </c>
      <c r="T272" s="80">
        <v>2500</v>
      </c>
      <c r="U272" s="80">
        <v>513</v>
      </c>
      <c r="V272" s="80">
        <f t="shared" si="53"/>
        <v>4513</v>
      </c>
    </row>
    <row r="273" spans="1:22" ht="33.75" customHeight="1">
      <c r="A273" s="44" t="s">
        <v>129</v>
      </c>
      <c r="B273" s="93">
        <v>466</v>
      </c>
      <c r="C273" s="88" t="s">
        <v>459</v>
      </c>
      <c r="D273" s="53" t="s">
        <v>395</v>
      </c>
      <c r="E273" s="53"/>
      <c r="F273" s="54">
        <f>F274</f>
        <v>1000</v>
      </c>
      <c r="G273" s="54"/>
      <c r="H273" s="81">
        <f>H274</f>
        <v>1100</v>
      </c>
      <c r="I273" s="81">
        <f t="shared" si="46"/>
        <v>2100</v>
      </c>
      <c r="J273" s="81">
        <f>J274</f>
        <v>500</v>
      </c>
      <c r="K273" s="72">
        <f>I273+J273</f>
        <v>2600</v>
      </c>
      <c r="L273" s="81"/>
      <c r="M273" s="72">
        <f t="shared" si="44"/>
        <v>2600</v>
      </c>
      <c r="N273" s="80">
        <f>N274</f>
        <v>4697</v>
      </c>
      <c r="O273" s="72">
        <f t="shared" si="40"/>
        <v>7297</v>
      </c>
      <c r="P273" s="80">
        <f>P274</f>
        <v>1104</v>
      </c>
      <c r="Q273" s="72">
        <f t="shared" si="41"/>
        <v>8401</v>
      </c>
      <c r="R273" s="80"/>
      <c r="S273" s="72">
        <f t="shared" si="42"/>
        <v>8401</v>
      </c>
      <c r="T273" s="80">
        <f>T274</f>
        <v>-383.8</v>
      </c>
      <c r="U273" s="80"/>
      <c r="V273" s="80">
        <f t="shared" si="53"/>
        <v>8017.2</v>
      </c>
    </row>
    <row r="274" spans="1:22" ht="36" customHeight="1">
      <c r="A274" s="44" t="s">
        <v>112</v>
      </c>
      <c r="B274" s="93">
        <v>466</v>
      </c>
      <c r="C274" s="88" t="s">
        <v>459</v>
      </c>
      <c r="D274" s="53" t="s">
        <v>395</v>
      </c>
      <c r="E274" s="53" t="s">
        <v>111</v>
      </c>
      <c r="F274" s="54">
        <v>1000</v>
      </c>
      <c r="G274" s="54"/>
      <c r="H274" s="81">
        <v>1100</v>
      </c>
      <c r="I274" s="81">
        <f t="shared" si="46"/>
        <v>2100</v>
      </c>
      <c r="J274" s="81">
        <v>500</v>
      </c>
      <c r="K274" s="72">
        <f>I274+J274</f>
        <v>2600</v>
      </c>
      <c r="L274" s="81"/>
      <c r="M274" s="72">
        <f t="shared" si="44"/>
        <v>2600</v>
      </c>
      <c r="N274" s="80">
        <f>4697</f>
        <v>4697</v>
      </c>
      <c r="O274" s="72">
        <f t="shared" si="40"/>
        <v>7297</v>
      </c>
      <c r="P274" s="80">
        <v>1104</v>
      </c>
      <c r="Q274" s="72">
        <f t="shared" ref="Q274:Q338" si="54">O274+P274</f>
        <v>8401</v>
      </c>
      <c r="R274" s="80"/>
      <c r="S274" s="72">
        <f t="shared" ref="S274:S338" si="55">Q274+R274</f>
        <v>8401</v>
      </c>
      <c r="T274" s="80">
        <v>-383.8</v>
      </c>
      <c r="U274" s="80"/>
      <c r="V274" s="80">
        <f t="shared" si="53"/>
        <v>8017.2</v>
      </c>
    </row>
    <row r="275" spans="1:22" ht="36" customHeight="1">
      <c r="A275" s="44" t="s">
        <v>631</v>
      </c>
      <c r="B275" s="93">
        <v>466</v>
      </c>
      <c r="C275" s="88" t="s">
        <v>459</v>
      </c>
      <c r="D275" s="53" t="s">
        <v>622</v>
      </c>
      <c r="E275" s="53"/>
      <c r="F275" s="54"/>
      <c r="G275" s="54"/>
      <c r="H275" s="81"/>
      <c r="I275" s="81"/>
      <c r="J275" s="81"/>
      <c r="K275" s="72"/>
      <c r="L275" s="81"/>
      <c r="M275" s="72"/>
      <c r="N275" s="80">
        <v>1860</v>
      </c>
      <c r="O275" s="72">
        <f t="shared" si="40"/>
        <v>1860</v>
      </c>
      <c r="P275" s="80"/>
      <c r="Q275" s="72">
        <f t="shared" si="54"/>
        <v>1860</v>
      </c>
      <c r="R275" s="80"/>
      <c r="S275" s="72">
        <f t="shared" si="55"/>
        <v>1860</v>
      </c>
      <c r="T275" s="80">
        <v>299.5</v>
      </c>
      <c r="U275" s="80"/>
      <c r="V275" s="80">
        <f t="shared" si="53"/>
        <v>2159.5</v>
      </c>
    </row>
    <row r="276" spans="1:22" ht="36" customHeight="1">
      <c r="A276" s="44" t="s">
        <v>129</v>
      </c>
      <c r="B276" s="93">
        <v>466</v>
      </c>
      <c r="C276" s="88" t="s">
        <v>595</v>
      </c>
      <c r="D276" s="53" t="s">
        <v>395</v>
      </c>
      <c r="E276" s="53"/>
      <c r="F276" s="54"/>
      <c r="G276" s="54"/>
      <c r="H276" s="81">
        <f>H277</f>
        <v>1000</v>
      </c>
      <c r="I276" s="81">
        <f t="shared" si="46"/>
        <v>1000</v>
      </c>
      <c r="J276" s="81"/>
      <c r="K276" s="72">
        <f t="shared" ref="K276:K307" si="56">I276+J276</f>
        <v>1000</v>
      </c>
      <c r="L276" s="81"/>
      <c r="M276" s="72">
        <f t="shared" si="44"/>
        <v>1000</v>
      </c>
      <c r="N276" s="81"/>
      <c r="O276" s="72">
        <f t="shared" si="40"/>
        <v>1000</v>
      </c>
      <c r="P276" s="81"/>
      <c r="Q276" s="72">
        <f t="shared" si="54"/>
        <v>1000</v>
      </c>
      <c r="R276" s="81"/>
      <c r="S276" s="72">
        <f t="shared" si="55"/>
        <v>1000</v>
      </c>
      <c r="T276" s="81"/>
      <c r="U276" s="81"/>
      <c r="V276" s="80">
        <f t="shared" si="53"/>
        <v>1000</v>
      </c>
    </row>
    <row r="277" spans="1:22" ht="36" customHeight="1">
      <c r="A277" s="44" t="s">
        <v>112</v>
      </c>
      <c r="B277" s="93">
        <v>466</v>
      </c>
      <c r="C277" s="88" t="s">
        <v>595</v>
      </c>
      <c r="D277" s="53" t="s">
        <v>395</v>
      </c>
      <c r="E277" s="53" t="s">
        <v>111</v>
      </c>
      <c r="F277" s="54"/>
      <c r="G277" s="54"/>
      <c r="H277" s="81">
        <v>1000</v>
      </c>
      <c r="I277" s="81">
        <f t="shared" si="46"/>
        <v>1000</v>
      </c>
      <c r="J277" s="81"/>
      <c r="K277" s="72">
        <f t="shared" si="56"/>
        <v>1000</v>
      </c>
      <c r="L277" s="81"/>
      <c r="M277" s="72">
        <f t="shared" si="44"/>
        <v>1000</v>
      </c>
      <c r="N277" s="81"/>
      <c r="O277" s="72">
        <f t="shared" ref="O277:O341" si="57">M277+N277</f>
        <v>1000</v>
      </c>
      <c r="P277" s="81"/>
      <c r="Q277" s="72">
        <f t="shared" si="54"/>
        <v>1000</v>
      </c>
      <c r="R277" s="81"/>
      <c r="S277" s="72">
        <f t="shared" si="55"/>
        <v>1000</v>
      </c>
      <c r="T277" s="81"/>
      <c r="U277" s="81"/>
      <c r="V277" s="80">
        <f t="shared" si="53"/>
        <v>1000</v>
      </c>
    </row>
    <row r="278" spans="1:22" ht="27" customHeight="1">
      <c r="A278" s="42" t="s">
        <v>199</v>
      </c>
      <c r="B278" s="71">
        <v>466</v>
      </c>
      <c r="C278" s="50" t="s">
        <v>53</v>
      </c>
      <c r="D278" s="51"/>
      <c r="E278" s="51"/>
      <c r="F278" s="72">
        <f>F280</f>
        <v>1500</v>
      </c>
      <c r="G278" s="72"/>
      <c r="H278" s="80">
        <f>H279</f>
        <v>600</v>
      </c>
      <c r="I278" s="80">
        <f t="shared" si="46"/>
        <v>2100</v>
      </c>
      <c r="J278" s="80">
        <f>J279</f>
        <v>1000</v>
      </c>
      <c r="K278" s="72">
        <f t="shared" si="56"/>
        <v>3100</v>
      </c>
      <c r="L278" s="80"/>
      <c r="M278" s="72">
        <f t="shared" si="44"/>
        <v>3100</v>
      </c>
      <c r="N278" s="80">
        <f>N279</f>
        <v>-1000</v>
      </c>
      <c r="O278" s="72">
        <f t="shared" si="57"/>
        <v>2100</v>
      </c>
      <c r="P278" s="80"/>
      <c r="Q278" s="72">
        <f t="shared" si="54"/>
        <v>2100</v>
      </c>
      <c r="R278" s="80"/>
      <c r="S278" s="72">
        <f t="shared" si="55"/>
        <v>2100</v>
      </c>
      <c r="T278" s="80">
        <f>T279</f>
        <v>-118.2</v>
      </c>
      <c r="U278" s="80"/>
      <c r="V278" s="80">
        <f t="shared" si="53"/>
        <v>1981.8</v>
      </c>
    </row>
    <row r="279" spans="1:22" ht="56.25" customHeight="1">
      <c r="A279" s="42" t="s">
        <v>516</v>
      </c>
      <c r="B279" s="71">
        <v>466</v>
      </c>
      <c r="C279" s="50" t="s">
        <v>53</v>
      </c>
      <c r="D279" s="51" t="s">
        <v>177</v>
      </c>
      <c r="E279" s="51"/>
      <c r="F279" s="72">
        <f>F280</f>
        <v>1500</v>
      </c>
      <c r="G279" s="72"/>
      <c r="H279" s="80">
        <f>H280</f>
        <v>600</v>
      </c>
      <c r="I279" s="80">
        <f t="shared" si="46"/>
        <v>2100</v>
      </c>
      <c r="J279" s="80">
        <f>J280</f>
        <v>1000</v>
      </c>
      <c r="K279" s="72">
        <f t="shared" si="56"/>
        <v>3100</v>
      </c>
      <c r="L279" s="80"/>
      <c r="M279" s="72">
        <f t="shared" si="44"/>
        <v>3100</v>
      </c>
      <c r="N279" s="80">
        <f>N280</f>
        <v>-1000</v>
      </c>
      <c r="O279" s="72">
        <f t="shared" si="57"/>
        <v>2100</v>
      </c>
      <c r="P279" s="80"/>
      <c r="Q279" s="72">
        <f t="shared" si="54"/>
        <v>2100</v>
      </c>
      <c r="R279" s="80"/>
      <c r="S279" s="72">
        <f t="shared" si="55"/>
        <v>2100</v>
      </c>
      <c r="T279" s="80">
        <f>T280</f>
        <v>-118.2</v>
      </c>
      <c r="U279" s="80"/>
      <c r="V279" s="80">
        <f t="shared" si="53"/>
        <v>1981.8</v>
      </c>
    </row>
    <row r="280" spans="1:22" ht="36.75" customHeight="1">
      <c r="A280" s="44" t="s">
        <v>129</v>
      </c>
      <c r="B280" s="93">
        <v>466</v>
      </c>
      <c r="C280" s="52" t="s">
        <v>53</v>
      </c>
      <c r="D280" s="53" t="s">
        <v>395</v>
      </c>
      <c r="E280" s="53"/>
      <c r="F280" s="54">
        <f>F281</f>
        <v>1500</v>
      </c>
      <c r="G280" s="54"/>
      <c r="H280" s="81">
        <f>H282</f>
        <v>600</v>
      </c>
      <c r="I280" s="81">
        <f t="shared" si="46"/>
        <v>2100</v>
      </c>
      <c r="J280" s="81">
        <f>J281</f>
        <v>1000</v>
      </c>
      <c r="K280" s="72">
        <f t="shared" si="56"/>
        <v>3100</v>
      </c>
      <c r="L280" s="81"/>
      <c r="M280" s="72">
        <f t="shared" si="44"/>
        <v>3100</v>
      </c>
      <c r="N280" s="81">
        <f>N281</f>
        <v>-1000</v>
      </c>
      <c r="O280" s="72">
        <f t="shared" si="57"/>
        <v>2100</v>
      </c>
      <c r="P280" s="81"/>
      <c r="Q280" s="72">
        <f t="shared" si="54"/>
        <v>2100</v>
      </c>
      <c r="R280" s="81"/>
      <c r="S280" s="72">
        <f t="shared" si="55"/>
        <v>2100</v>
      </c>
      <c r="T280" s="81">
        <f>T281</f>
        <v>-118.2</v>
      </c>
      <c r="U280" s="81"/>
      <c r="V280" s="80">
        <f t="shared" si="53"/>
        <v>1981.8</v>
      </c>
    </row>
    <row r="281" spans="1:22" ht="35.25" customHeight="1">
      <c r="A281" s="44" t="s">
        <v>112</v>
      </c>
      <c r="B281" s="93">
        <v>466</v>
      </c>
      <c r="C281" s="52" t="s">
        <v>53</v>
      </c>
      <c r="D281" s="53" t="s">
        <v>395</v>
      </c>
      <c r="E281" s="53" t="s">
        <v>416</v>
      </c>
      <c r="F281" s="54">
        <v>1500</v>
      </c>
      <c r="G281" s="54"/>
      <c r="H281" s="81"/>
      <c r="I281" s="81">
        <f t="shared" si="46"/>
        <v>1500</v>
      </c>
      <c r="J281" s="81">
        <v>1000</v>
      </c>
      <c r="K281" s="72">
        <f t="shared" si="56"/>
        <v>2500</v>
      </c>
      <c r="L281" s="81"/>
      <c r="M281" s="72">
        <f t="shared" si="44"/>
        <v>2500</v>
      </c>
      <c r="N281" s="81">
        <v>-1000</v>
      </c>
      <c r="O281" s="72">
        <f t="shared" si="57"/>
        <v>1500</v>
      </c>
      <c r="P281" s="81"/>
      <c r="Q281" s="72">
        <f t="shared" si="54"/>
        <v>1500</v>
      </c>
      <c r="R281" s="81"/>
      <c r="S281" s="72">
        <f t="shared" si="55"/>
        <v>1500</v>
      </c>
      <c r="T281" s="81">
        <v>-118.2</v>
      </c>
      <c r="U281" s="81"/>
      <c r="V281" s="80">
        <f t="shared" si="53"/>
        <v>1381.8</v>
      </c>
    </row>
    <row r="282" spans="1:22" ht="35.25" customHeight="1">
      <c r="A282" s="44" t="s">
        <v>112</v>
      </c>
      <c r="B282" s="93">
        <v>466</v>
      </c>
      <c r="C282" s="52" t="s">
        <v>53</v>
      </c>
      <c r="D282" s="53" t="s">
        <v>395</v>
      </c>
      <c r="E282" s="53" t="s">
        <v>432</v>
      </c>
      <c r="F282" s="54"/>
      <c r="G282" s="54"/>
      <c r="H282" s="81">
        <v>600</v>
      </c>
      <c r="I282" s="81">
        <f t="shared" si="46"/>
        <v>600</v>
      </c>
      <c r="J282" s="81"/>
      <c r="K282" s="72">
        <f t="shared" si="56"/>
        <v>600</v>
      </c>
      <c r="L282" s="81"/>
      <c r="M282" s="72">
        <f t="shared" si="44"/>
        <v>600</v>
      </c>
      <c r="N282" s="81"/>
      <c r="O282" s="72">
        <f t="shared" si="57"/>
        <v>600</v>
      </c>
      <c r="P282" s="81"/>
      <c r="Q282" s="72">
        <f t="shared" si="54"/>
        <v>600</v>
      </c>
      <c r="R282" s="81"/>
      <c r="S282" s="72">
        <f t="shared" si="55"/>
        <v>600</v>
      </c>
      <c r="T282" s="81"/>
      <c r="U282" s="81"/>
      <c r="V282" s="80">
        <f t="shared" si="53"/>
        <v>600</v>
      </c>
    </row>
    <row r="283" spans="1:22" ht="42" customHeight="1">
      <c r="A283" s="46" t="s">
        <v>4</v>
      </c>
      <c r="B283" s="71">
        <v>466</v>
      </c>
      <c r="C283" s="51" t="s">
        <v>54</v>
      </c>
      <c r="D283" s="51" t="s">
        <v>251</v>
      </c>
      <c r="E283" s="53"/>
      <c r="F283" s="72">
        <f>F284</f>
        <v>1259.4000000000001</v>
      </c>
      <c r="G283" s="72"/>
      <c r="H283" s="81"/>
      <c r="I283" s="80">
        <f t="shared" si="46"/>
        <v>1259.4000000000001</v>
      </c>
      <c r="J283" s="81"/>
      <c r="K283" s="72">
        <f t="shared" si="56"/>
        <v>1259.4000000000001</v>
      </c>
      <c r="L283" s="81"/>
      <c r="M283" s="72">
        <f t="shared" si="44"/>
        <v>1259.4000000000001</v>
      </c>
      <c r="N283" s="81"/>
      <c r="O283" s="72">
        <f t="shared" si="57"/>
        <v>1259.4000000000001</v>
      </c>
      <c r="P283" s="81"/>
      <c r="Q283" s="72">
        <f t="shared" si="54"/>
        <v>1259.4000000000001</v>
      </c>
      <c r="R283" s="81"/>
      <c r="S283" s="72">
        <f t="shared" si="55"/>
        <v>1259.4000000000001</v>
      </c>
      <c r="T283" s="81"/>
      <c r="U283" s="81"/>
      <c r="V283" s="80">
        <f t="shared" si="53"/>
        <v>1259.4000000000001</v>
      </c>
    </row>
    <row r="284" spans="1:22" ht="44.25" customHeight="1">
      <c r="A284" s="44" t="s">
        <v>533</v>
      </c>
      <c r="B284" s="93">
        <v>466</v>
      </c>
      <c r="C284" s="53" t="s">
        <v>54</v>
      </c>
      <c r="D284" s="53" t="s">
        <v>455</v>
      </c>
      <c r="E284" s="53"/>
      <c r="F284" s="54">
        <f>F285+F286</f>
        <v>1259.4000000000001</v>
      </c>
      <c r="G284" s="54"/>
      <c r="H284" s="81"/>
      <c r="I284" s="81">
        <f t="shared" si="46"/>
        <v>1259.4000000000001</v>
      </c>
      <c r="J284" s="81"/>
      <c r="K284" s="72">
        <f t="shared" si="56"/>
        <v>1259.4000000000001</v>
      </c>
      <c r="L284" s="81"/>
      <c r="M284" s="72">
        <f t="shared" si="44"/>
        <v>1259.4000000000001</v>
      </c>
      <c r="N284" s="81"/>
      <c r="O284" s="72">
        <f t="shared" si="57"/>
        <v>1259.4000000000001</v>
      </c>
      <c r="P284" s="81"/>
      <c r="Q284" s="72">
        <f t="shared" si="54"/>
        <v>1259.4000000000001</v>
      </c>
      <c r="R284" s="81"/>
      <c r="S284" s="72">
        <f t="shared" si="55"/>
        <v>1259.4000000000001</v>
      </c>
      <c r="T284" s="81"/>
      <c r="U284" s="81"/>
      <c r="V284" s="80">
        <f t="shared" si="53"/>
        <v>1259.4000000000001</v>
      </c>
    </row>
    <row r="285" spans="1:22" ht="37.5" customHeight="1">
      <c r="A285" s="43" t="s">
        <v>457</v>
      </c>
      <c r="B285" s="93">
        <v>466</v>
      </c>
      <c r="C285" s="53" t="s">
        <v>54</v>
      </c>
      <c r="D285" s="53" t="s">
        <v>454</v>
      </c>
      <c r="E285" s="53" t="s">
        <v>111</v>
      </c>
      <c r="F285" s="54">
        <v>1258.4000000000001</v>
      </c>
      <c r="G285" s="54"/>
      <c r="H285" s="81"/>
      <c r="I285" s="81">
        <f t="shared" si="46"/>
        <v>1258.4000000000001</v>
      </c>
      <c r="J285" s="81"/>
      <c r="K285" s="72">
        <f t="shared" si="56"/>
        <v>1258.4000000000001</v>
      </c>
      <c r="L285" s="81"/>
      <c r="M285" s="72">
        <f t="shared" si="44"/>
        <v>1258.4000000000001</v>
      </c>
      <c r="N285" s="81"/>
      <c r="O285" s="72">
        <f t="shared" si="57"/>
        <v>1258.4000000000001</v>
      </c>
      <c r="P285" s="81"/>
      <c r="Q285" s="72">
        <f t="shared" si="54"/>
        <v>1258.4000000000001</v>
      </c>
      <c r="R285" s="81"/>
      <c r="S285" s="72">
        <f t="shared" si="55"/>
        <v>1258.4000000000001</v>
      </c>
      <c r="T285" s="81"/>
      <c r="U285" s="81"/>
      <c r="V285" s="80">
        <f t="shared" si="53"/>
        <v>1258.4000000000001</v>
      </c>
    </row>
    <row r="286" spans="1:22" ht="38.25" customHeight="1">
      <c r="A286" s="43" t="s">
        <v>458</v>
      </c>
      <c r="B286" s="93">
        <v>466</v>
      </c>
      <c r="C286" s="53" t="s">
        <v>54</v>
      </c>
      <c r="D286" s="53" t="s">
        <v>456</v>
      </c>
      <c r="E286" s="53" t="s">
        <v>111</v>
      </c>
      <c r="F286" s="54">
        <v>1</v>
      </c>
      <c r="G286" s="54"/>
      <c r="H286" s="81"/>
      <c r="I286" s="81">
        <f t="shared" si="46"/>
        <v>1</v>
      </c>
      <c r="J286" s="81"/>
      <c r="K286" s="72">
        <f t="shared" si="56"/>
        <v>1</v>
      </c>
      <c r="L286" s="81"/>
      <c r="M286" s="72">
        <f t="shared" ref="M286:M351" si="58">K286+L286</f>
        <v>1</v>
      </c>
      <c r="N286" s="81"/>
      <c r="O286" s="72">
        <f t="shared" si="57"/>
        <v>1</v>
      </c>
      <c r="P286" s="81"/>
      <c r="Q286" s="72">
        <f t="shared" si="54"/>
        <v>1</v>
      </c>
      <c r="R286" s="81"/>
      <c r="S286" s="72">
        <f t="shared" si="55"/>
        <v>1</v>
      </c>
      <c r="T286" s="81"/>
      <c r="U286" s="81"/>
      <c r="V286" s="80">
        <f t="shared" si="53"/>
        <v>1</v>
      </c>
    </row>
    <row r="287" spans="1:22" ht="21.75" customHeight="1">
      <c r="A287" s="42" t="s">
        <v>474</v>
      </c>
      <c r="B287" s="71">
        <v>466</v>
      </c>
      <c r="C287" s="51" t="s">
        <v>132</v>
      </c>
      <c r="D287" s="51"/>
      <c r="E287" s="51"/>
      <c r="F287" s="72">
        <f>F288</f>
        <v>3500</v>
      </c>
      <c r="G287" s="72"/>
      <c r="H287" s="80">
        <f>H288</f>
        <v>1700</v>
      </c>
      <c r="I287" s="80">
        <f t="shared" si="46"/>
        <v>5200</v>
      </c>
      <c r="J287" s="81"/>
      <c r="K287" s="72">
        <f t="shared" si="56"/>
        <v>5200</v>
      </c>
      <c r="L287" s="80">
        <f>L288</f>
        <v>16638.3</v>
      </c>
      <c r="M287" s="72">
        <f t="shared" si="58"/>
        <v>21838.3</v>
      </c>
      <c r="N287" s="80"/>
      <c r="O287" s="72">
        <f t="shared" si="57"/>
        <v>21838.3</v>
      </c>
      <c r="P287" s="80"/>
      <c r="Q287" s="72">
        <f t="shared" si="54"/>
        <v>21838.3</v>
      </c>
      <c r="R287" s="80"/>
      <c r="S287" s="72">
        <f t="shared" si="55"/>
        <v>21838.3</v>
      </c>
      <c r="T287" s="80"/>
      <c r="U287" s="80">
        <f>U288</f>
        <v>17</v>
      </c>
      <c r="V287" s="80">
        <f t="shared" si="53"/>
        <v>21855.3</v>
      </c>
    </row>
    <row r="288" spans="1:22" ht="44.25" customHeight="1">
      <c r="A288" s="42" t="s">
        <v>635</v>
      </c>
      <c r="B288" s="100">
        <v>466</v>
      </c>
      <c r="C288" s="50" t="s">
        <v>49</v>
      </c>
      <c r="D288" s="51" t="s">
        <v>255</v>
      </c>
      <c r="E288" s="51"/>
      <c r="F288" s="72">
        <f>F289</f>
        <v>3500</v>
      </c>
      <c r="G288" s="72"/>
      <c r="H288" s="80">
        <f>H289</f>
        <v>1700</v>
      </c>
      <c r="I288" s="80">
        <f t="shared" si="46"/>
        <v>5200</v>
      </c>
      <c r="J288" s="81"/>
      <c r="K288" s="72">
        <f t="shared" si="56"/>
        <v>5200</v>
      </c>
      <c r="L288" s="80">
        <f>L289</f>
        <v>16638.3</v>
      </c>
      <c r="M288" s="72">
        <f t="shared" si="58"/>
        <v>21838.3</v>
      </c>
      <c r="N288" s="80"/>
      <c r="O288" s="72">
        <f t="shared" si="57"/>
        <v>21838.3</v>
      </c>
      <c r="P288" s="80"/>
      <c r="Q288" s="72">
        <f t="shared" si="54"/>
        <v>21838.3</v>
      </c>
      <c r="R288" s="80"/>
      <c r="S288" s="72">
        <f t="shared" si="55"/>
        <v>21838.3</v>
      </c>
      <c r="T288" s="80"/>
      <c r="U288" s="80">
        <f>U289</f>
        <v>17</v>
      </c>
      <c r="V288" s="80">
        <f t="shared" si="53"/>
        <v>21855.3</v>
      </c>
    </row>
    <row r="289" spans="1:22" ht="42" customHeight="1">
      <c r="A289" s="43" t="s">
        <v>277</v>
      </c>
      <c r="B289" s="101">
        <v>466</v>
      </c>
      <c r="C289" s="52" t="s">
        <v>49</v>
      </c>
      <c r="D289" s="53" t="s">
        <v>314</v>
      </c>
      <c r="E289" s="53"/>
      <c r="F289" s="54">
        <f>F290+F292</f>
        <v>3500</v>
      </c>
      <c r="G289" s="54"/>
      <c r="H289" s="81">
        <f>H290</f>
        <v>1700</v>
      </c>
      <c r="I289" s="81">
        <f t="shared" si="46"/>
        <v>5200</v>
      </c>
      <c r="J289" s="81"/>
      <c r="K289" s="72">
        <f t="shared" si="56"/>
        <v>5200</v>
      </c>
      <c r="L289" s="81">
        <f>L293</f>
        <v>16638.3</v>
      </c>
      <c r="M289" s="72">
        <f t="shared" si="58"/>
        <v>21838.3</v>
      </c>
      <c r="N289" s="81"/>
      <c r="O289" s="72">
        <f t="shared" si="57"/>
        <v>21838.3</v>
      </c>
      <c r="P289" s="81"/>
      <c r="Q289" s="72">
        <f t="shared" si="54"/>
        <v>21838.3</v>
      </c>
      <c r="R289" s="81"/>
      <c r="S289" s="72">
        <f t="shared" si="55"/>
        <v>21838.3</v>
      </c>
      <c r="T289" s="81"/>
      <c r="U289" s="81">
        <f>U290</f>
        <v>17</v>
      </c>
      <c r="V289" s="80">
        <f t="shared" si="53"/>
        <v>21855.3</v>
      </c>
    </row>
    <row r="290" spans="1:22" ht="33.75" customHeight="1">
      <c r="A290" s="43" t="s">
        <v>10</v>
      </c>
      <c r="B290" s="101">
        <v>466</v>
      </c>
      <c r="C290" s="52" t="s">
        <v>49</v>
      </c>
      <c r="D290" s="53" t="s">
        <v>428</v>
      </c>
      <c r="E290" s="51"/>
      <c r="F290" s="54">
        <f>SUM(F291)</f>
        <v>3500</v>
      </c>
      <c r="G290" s="54"/>
      <c r="H290" s="81">
        <f>H291</f>
        <v>1700</v>
      </c>
      <c r="I290" s="81">
        <f t="shared" si="46"/>
        <v>5200</v>
      </c>
      <c r="J290" s="81"/>
      <c r="K290" s="72">
        <f t="shared" si="56"/>
        <v>5200</v>
      </c>
      <c r="L290" s="81"/>
      <c r="M290" s="72">
        <f t="shared" si="58"/>
        <v>5200</v>
      </c>
      <c r="N290" s="81"/>
      <c r="O290" s="72">
        <f t="shared" si="57"/>
        <v>5200</v>
      </c>
      <c r="P290" s="81"/>
      <c r="Q290" s="72">
        <f t="shared" si="54"/>
        <v>5200</v>
      </c>
      <c r="R290" s="81"/>
      <c r="S290" s="72">
        <f t="shared" si="55"/>
        <v>5200</v>
      </c>
      <c r="T290" s="81"/>
      <c r="U290" s="81">
        <f>U291</f>
        <v>17</v>
      </c>
      <c r="V290" s="80">
        <f t="shared" si="53"/>
        <v>5217</v>
      </c>
    </row>
    <row r="291" spans="1:22" ht="27.75" customHeight="1">
      <c r="A291" s="44" t="s">
        <v>85</v>
      </c>
      <c r="B291" s="101">
        <v>466</v>
      </c>
      <c r="C291" s="52" t="s">
        <v>49</v>
      </c>
      <c r="D291" s="53" t="s">
        <v>428</v>
      </c>
      <c r="E291" s="53" t="s">
        <v>83</v>
      </c>
      <c r="F291" s="54">
        <v>3500</v>
      </c>
      <c r="G291" s="54"/>
      <c r="H291" s="81">
        <v>1700</v>
      </c>
      <c r="I291" s="81">
        <f t="shared" si="46"/>
        <v>5200</v>
      </c>
      <c r="J291" s="81"/>
      <c r="K291" s="72">
        <f t="shared" si="56"/>
        <v>5200</v>
      </c>
      <c r="L291" s="81"/>
      <c r="M291" s="72">
        <f t="shared" si="58"/>
        <v>5200</v>
      </c>
      <c r="N291" s="81"/>
      <c r="O291" s="72">
        <f t="shared" si="57"/>
        <v>5200</v>
      </c>
      <c r="P291" s="81"/>
      <c r="Q291" s="72">
        <f t="shared" si="54"/>
        <v>5200</v>
      </c>
      <c r="R291" s="81"/>
      <c r="S291" s="72">
        <f t="shared" si="55"/>
        <v>5200</v>
      </c>
      <c r="T291" s="81"/>
      <c r="U291" s="81">
        <v>17</v>
      </c>
      <c r="V291" s="80">
        <f t="shared" si="53"/>
        <v>5217</v>
      </c>
    </row>
    <row r="292" spans="1:22" ht="30.75" customHeight="1">
      <c r="A292" s="14" t="s">
        <v>418</v>
      </c>
      <c r="B292" s="101">
        <v>466</v>
      </c>
      <c r="C292" s="52" t="s">
        <v>49</v>
      </c>
      <c r="D292" s="53" t="s">
        <v>470</v>
      </c>
      <c r="E292" s="53"/>
      <c r="F292" s="54">
        <f>F293</f>
        <v>0</v>
      </c>
      <c r="G292" s="54"/>
      <c r="H292" s="81"/>
      <c r="I292" s="81">
        <f t="shared" si="46"/>
        <v>0</v>
      </c>
      <c r="J292" s="81"/>
      <c r="K292" s="72">
        <f t="shared" si="56"/>
        <v>0</v>
      </c>
      <c r="L292" s="81"/>
      <c r="M292" s="72">
        <f t="shared" si="58"/>
        <v>0</v>
      </c>
      <c r="N292" s="81"/>
      <c r="O292" s="72">
        <f t="shared" si="57"/>
        <v>0</v>
      </c>
      <c r="P292" s="81"/>
      <c r="Q292" s="72">
        <f t="shared" si="54"/>
        <v>0</v>
      </c>
      <c r="R292" s="81"/>
      <c r="S292" s="72">
        <f t="shared" si="55"/>
        <v>0</v>
      </c>
      <c r="T292" s="81"/>
      <c r="U292" s="81"/>
      <c r="V292" s="80">
        <f t="shared" si="53"/>
        <v>0</v>
      </c>
    </row>
    <row r="293" spans="1:22" ht="36" customHeight="1">
      <c r="A293" s="44" t="s">
        <v>85</v>
      </c>
      <c r="B293" s="101">
        <v>466</v>
      </c>
      <c r="C293" s="52" t="s">
        <v>49</v>
      </c>
      <c r="D293" s="53" t="s">
        <v>470</v>
      </c>
      <c r="E293" s="53" t="s">
        <v>83</v>
      </c>
      <c r="F293" s="54">
        <v>0</v>
      </c>
      <c r="G293" s="54"/>
      <c r="H293" s="81"/>
      <c r="I293" s="81">
        <f t="shared" si="46"/>
        <v>0</v>
      </c>
      <c r="J293" s="81"/>
      <c r="K293" s="72">
        <f t="shared" si="56"/>
        <v>0</v>
      </c>
      <c r="L293" s="81">
        <v>16638.3</v>
      </c>
      <c r="M293" s="72">
        <f t="shared" si="58"/>
        <v>16638.3</v>
      </c>
      <c r="N293" s="81"/>
      <c r="O293" s="72">
        <f t="shared" si="57"/>
        <v>16638.3</v>
      </c>
      <c r="P293" s="81"/>
      <c r="Q293" s="72">
        <f t="shared" si="54"/>
        <v>16638.3</v>
      </c>
      <c r="R293" s="81"/>
      <c r="S293" s="72">
        <f t="shared" si="55"/>
        <v>16638.3</v>
      </c>
      <c r="T293" s="81"/>
      <c r="U293" s="81"/>
      <c r="V293" s="80">
        <f t="shared" si="53"/>
        <v>16638.3</v>
      </c>
    </row>
    <row r="294" spans="1:22" ht="23.25" customHeight="1">
      <c r="A294" s="42" t="s">
        <v>48</v>
      </c>
      <c r="B294" s="51" t="s">
        <v>460</v>
      </c>
      <c r="C294" s="51" t="s">
        <v>461</v>
      </c>
      <c r="D294" s="51"/>
      <c r="E294" s="51"/>
      <c r="F294" s="72">
        <f>F296</f>
        <v>1000</v>
      </c>
      <c r="G294" s="72"/>
      <c r="H294" s="81"/>
      <c r="I294" s="80">
        <f t="shared" si="46"/>
        <v>1000</v>
      </c>
      <c r="J294" s="80"/>
      <c r="K294" s="72">
        <f t="shared" si="56"/>
        <v>1000</v>
      </c>
      <c r="L294" s="80"/>
      <c r="M294" s="72">
        <f t="shared" si="58"/>
        <v>1000</v>
      </c>
      <c r="N294" s="80"/>
      <c r="O294" s="72">
        <f t="shared" si="57"/>
        <v>1000</v>
      </c>
      <c r="P294" s="80">
        <f>P295</f>
        <v>1755</v>
      </c>
      <c r="Q294" s="72">
        <f t="shared" si="54"/>
        <v>2755</v>
      </c>
      <c r="R294" s="80"/>
      <c r="S294" s="72">
        <f t="shared" si="55"/>
        <v>2755</v>
      </c>
      <c r="T294" s="80">
        <f>T295</f>
        <v>-335.6</v>
      </c>
      <c r="U294" s="80"/>
      <c r="V294" s="80">
        <f t="shared" si="53"/>
        <v>2419.4</v>
      </c>
    </row>
    <row r="295" spans="1:22" ht="54.75" customHeight="1">
      <c r="A295" s="42" t="s">
        <v>516</v>
      </c>
      <c r="B295" s="51" t="s">
        <v>460</v>
      </c>
      <c r="C295" s="51" t="s">
        <v>461</v>
      </c>
      <c r="D295" s="51" t="s">
        <v>177</v>
      </c>
      <c r="E295" s="51"/>
      <c r="F295" s="72">
        <f>F296</f>
        <v>1000</v>
      </c>
      <c r="G295" s="72"/>
      <c r="H295" s="81"/>
      <c r="I295" s="80">
        <f t="shared" si="46"/>
        <v>1000</v>
      </c>
      <c r="J295" s="80"/>
      <c r="K295" s="72">
        <f t="shared" si="56"/>
        <v>1000</v>
      </c>
      <c r="L295" s="80"/>
      <c r="M295" s="72">
        <f t="shared" si="58"/>
        <v>1000</v>
      </c>
      <c r="N295" s="80"/>
      <c r="O295" s="72">
        <f t="shared" si="57"/>
        <v>1000</v>
      </c>
      <c r="P295" s="80">
        <f>P296</f>
        <v>1755</v>
      </c>
      <c r="Q295" s="72">
        <f t="shared" si="54"/>
        <v>2755</v>
      </c>
      <c r="R295" s="80"/>
      <c r="S295" s="72">
        <f t="shared" si="55"/>
        <v>2755</v>
      </c>
      <c r="T295" s="80">
        <f>T296</f>
        <v>-335.6</v>
      </c>
      <c r="U295" s="80"/>
      <c r="V295" s="80">
        <f t="shared" si="53"/>
        <v>2419.4</v>
      </c>
    </row>
    <row r="296" spans="1:22" ht="26.25" customHeight="1">
      <c r="A296" s="44" t="s">
        <v>129</v>
      </c>
      <c r="B296" s="93">
        <v>466</v>
      </c>
      <c r="C296" s="53" t="s">
        <v>461</v>
      </c>
      <c r="D296" s="53" t="s">
        <v>395</v>
      </c>
      <c r="E296" s="53"/>
      <c r="F296" s="54">
        <f>F297</f>
        <v>1000</v>
      </c>
      <c r="G296" s="54"/>
      <c r="H296" s="81"/>
      <c r="I296" s="81">
        <f t="shared" si="46"/>
        <v>1000</v>
      </c>
      <c r="J296" s="81"/>
      <c r="K296" s="72">
        <f t="shared" si="56"/>
        <v>1000</v>
      </c>
      <c r="L296" s="81"/>
      <c r="M296" s="72">
        <f t="shared" si="58"/>
        <v>1000</v>
      </c>
      <c r="N296" s="81"/>
      <c r="O296" s="72">
        <f t="shared" si="57"/>
        <v>1000</v>
      </c>
      <c r="P296" s="81">
        <f>P297</f>
        <v>1755</v>
      </c>
      <c r="Q296" s="72">
        <f t="shared" si="54"/>
        <v>2755</v>
      </c>
      <c r="R296" s="81"/>
      <c r="S296" s="72">
        <f t="shared" si="55"/>
        <v>2755</v>
      </c>
      <c r="T296" s="81">
        <f>T297</f>
        <v>-335.6</v>
      </c>
      <c r="U296" s="81"/>
      <c r="V296" s="80">
        <f t="shared" si="53"/>
        <v>2419.4</v>
      </c>
    </row>
    <row r="297" spans="1:22" ht="33.75" customHeight="1">
      <c r="A297" s="44" t="s">
        <v>112</v>
      </c>
      <c r="B297" s="93">
        <v>466</v>
      </c>
      <c r="C297" s="53" t="s">
        <v>461</v>
      </c>
      <c r="D297" s="53" t="s">
        <v>395</v>
      </c>
      <c r="E297" s="53" t="s">
        <v>552</v>
      </c>
      <c r="F297" s="54">
        <v>1000</v>
      </c>
      <c r="G297" s="54"/>
      <c r="H297" s="81"/>
      <c r="I297" s="81">
        <f t="shared" si="46"/>
        <v>1000</v>
      </c>
      <c r="J297" s="81"/>
      <c r="K297" s="72">
        <f t="shared" si="56"/>
        <v>1000</v>
      </c>
      <c r="L297" s="81"/>
      <c r="M297" s="72">
        <f t="shared" si="58"/>
        <v>1000</v>
      </c>
      <c r="N297" s="81"/>
      <c r="O297" s="72">
        <f t="shared" si="57"/>
        <v>1000</v>
      </c>
      <c r="P297" s="81">
        <v>1755</v>
      </c>
      <c r="Q297" s="72">
        <f t="shared" si="54"/>
        <v>2755</v>
      </c>
      <c r="R297" s="81"/>
      <c r="S297" s="72">
        <f t="shared" si="55"/>
        <v>2755</v>
      </c>
      <c r="T297" s="81">
        <v>-335.6</v>
      </c>
      <c r="U297" s="81"/>
      <c r="V297" s="80">
        <f t="shared" si="53"/>
        <v>2419.4</v>
      </c>
    </row>
    <row r="298" spans="1:22" ht="25.5" customHeight="1">
      <c r="A298" s="155" t="s">
        <v>232</v>
      </c>
      <c r="B298" s="100">
        <v>475</v>
      </c>
      <c r="C298" s="52"/>
      <c r="D298" s="53"/>
      <c r="E298" s="53"/>
      <c r="F298" s="72">
        <f>SUM(F299,F349,F355)</f>
        <v>541056.89999999991</v>
      </c>
      <c r="G298" s="72">
        <f>SUM(G299,G349,G355)</f>
        <v>25969.200000000004</v>
      </c>
      <c r="H298" s="72">
        <f>SUM(H299,H349,H355)</f>
        <v>200</v>
      </c>
      <c r="I298" s="80">
        <f>F298+H298+G298</f>
        <v>567226.09999999986</v>
      </c>
      <c r="J298" s="80">
        <v>105</v>
      </c>
      <c r="K298" s="72">
        <f t="shared" si="56"/>
        <v>567331.09999999986</v>
      </c>
      <c r="L298" s="80">
        <f>L299</f>
        <v>22190</v>
      </c>
      <c r="M298" s="72">
        <f t="shared" si="58"/>
        <v>589521.09999999986</v>
      </c>
      <c r="N298" s="80">
        <f>N299+N349</f>
        <v>3830.9</v>
      </c>
      <c r="O298" s="72">
        <f t="shared" si="57"/>
        <v>593351.99999999988</v>
      </c>
      <c r="P298" s="80">
        <f>P299</f>
        <v>-903</v>
      </c>
      <c r="Q298" s="72">
        <f t="shared" si="54"/>
        <v>592448.99999999988</v>
      </c>
      <c r="R298" s="80">
        <f>R299</f>
        <v>300</v>
      </c>
      <c r="S298" s="72">
        <f t="shared" si="55"/>
        <v>592748.99999999988</v>
      </c>
      <c r="T298" s="80">
        <f>T299</f>
        <v>25090.2</v>
      </c>
      <c r="U298" s="80">
        <f>U299</f>
        <v>37209</v>
      </c>
      <c r="V298" s="80">
        <f>S298+T298+U298</f>
        <v>655048.19999999984</v>
      </c>
    </row>
    <row r="299" spans="1:22" ht="20.25" customHeight="1">
      <c r="A299" s="150" t="s">
        <v>94</v>
      </c>
      <c r="B299" s="100">
        <v>475</v>
      </c>
      <c r="C299" s="50" t="s">
        <v>93</v>
      </c>
      <c r="D299" s="51"/>
      <c r="E299" s="51"/>
      <c r="F299" s="72">
        <f>SUM(F300,F311,F335,F328)</f>
        <v>535980.69999999995</v>
      </c>
      <c r="G299" s="72">
        <f>SUM(G300,G311,G335,G328)</f>
        <v>25969.200000000004</v>
      </c>
      <c r="H299" s="72">
        <f>SUM(H300,H311,H335,H328)</f>
        <v>200</v>
      </c>
      <c r="I299" s="80">
        <f t="shared" ref="I299:I306" si="59">F299+H299+G299</f>
        <v>562149.89999999991</v>
      </c>
      <c r="J299" s="81"/>
      <c r="K299" s="72">
        <f t="shared" si="56"/>
        <v>562149.89999999991</v>
      </c>
      <c r="L299" s="81">
        <f>L311+L335</f>
        <v>22190</v>
      </c>
      <c r="M299" s="72">
        <f t="shared" si="58"/>
        <v>584339.89999999991</v>
      </c>
      <c r="N299" s="80">
        <f>N311+N335</f>
        <v>2819.9</v>
      </c>
      <c r="O299" s="72">
        <f t="shared" si="57"/>
        <v>587159.79999999993</v>
      </c>
      <c r="P299" s="80">
        <f>P311</f>
        <v>-903</v>
      </c>
      <c r="Q299" s="72">
        <f t="shared" si="54"/>
        <v>586256.79999999993</v>
      </c>
      <c r="R299" s="80">
        <f>R311</f>
        <v>300</v>
      </c>
      <c r="S299" s="72">
        <f t="shared" si="55"/>
        <v>586556.79999999993</v>
      </c>
      <c r="T299" s="80">
        <f>T300+T311+T328+T335+T349+T355</f>
        <v>25090.2</v>
      </c>
      <c r="U299" s="80">
        <f>U300+U311+U328+U335+U349+U355</f>
        <v>37209</v>
      </c>
      <c r="V299" s="80">
        <f t="shared" si="53"/>
        <v>648855.99999999988</v>
      </c>
    </row>
    <row r="300" spans="1:22" ht="20.25" customHeight="1">
      <c r="A300" s="42" t="s">
        <v>200</v>
      </c>
      <c r="B300" s="100">
        <v>475</v>
      </c>
      <c r="C300" s="50" t="s">
        <v>233</v>
      </c>
      <c r="D300" s="51"/>
      <c r="E300" s="51"/>
      <c r="F300" s="72">
        <f t="shared" ref="F300:G302" si="60">SUM(F301)</f>
        <v>169932</v>
      </c>
      <c r="G300" s="72">
        <f t="shared" si="60"/>
        <v>9338.6</v>
      </c>
      <c r="H300" s="81"/>
      <c r="I300" s="80">
        <f t="shared" si="59"/>
        <v>179270.6</v>
      </c>
      <c r="J300" s="81"/>
      <c r="K300" s="72">
        <f t="shared" si="56"/>
        <v>179270.6</v>
      </c>
      <c r="L300" s="81"/>
      <c r="M300" s="72">
        <f t="shared" si="58"/>
        <v>179270.6</v>
      </c>
      <c r="N300" s="81"/>
      <c r="O300" s="72">
        <f t="shared" si="57"/>
        <v>179270.6</v>
      </c>
      <c r="P300" s="81"/>
      <c r="Q300" s="72">
        <f t="shared" si="54"/>
        <v>179270.6</v>
      </c>
      <c r="R300" s="81"/>
      <c r="S300" s="72">
        <f t="shared" si="55"/>
        <v>179270.6</v>
      </c>
      <c r="T300" s="80">
        <f t="shared" ref="T300:U302" si="61">T301</f>
        <v>8607</v>
      </c>
      <c r="U300" s="80">
        <f t="shared" si="61"/>
        <v>14192</v>
      </c>
      <c r="V300" s="80">
        <f t="shared" si="53"/>
        <v>202069.6</v>
      </c>
    </row>
    <row r="301" spans="1:22" ht="34.5" customHeight="1">
      <c r="A301" s="150" t="s">
        <v>512</v>
      </c>
      <c r="B301" s="100">
        <v>475</v>
      </c>
      <c r="C301" s="50" t="s">
        <v>233</v>
      </c>
      <c r="D301" s="51" t="s">
        <v>178</v>
      </c>
      <c r="E301" s="53"/>
      <c r="F301" s="72">
        <f t="shared" si="60"/>
        <v>169932</v>
      </c>
      <c r="G301" s="72">
        <f t="shared" si="60"/>
        <v>9338.6</v>
      </c>
      <c r="H301" s="81"/>
      <c r="I301" s="80">
        <f t="shared" si="59"/>
        <v>179270.6</v>
      </c>
      <c r="J301" s="81"/>
      <c r="K301" s="72">
        <f t="shared" si="56"/>
        <v>179270.6</v>
      </c>
      <c r="L301" s="81"/>
      <c r="M301" s="72">
        <f t="shared" si="58"/>
        <v>179270.6</v>
      </c>
      <c r="N301" s="81"/>
      <c r="O301" s="72">
        <f t="shared" si="57"/>
        <v>179270.6</v>
      </c>
      <c r="P301" s="81"/>
      <c r="Q301" s="72">
        <f t="shared" si="54"/>
        <v>179270.6</v>
      </c>
      <c r="R301" s="81"/>
      <c r="S301" s="72">
        <f t="shared" si="55"/>
        <v>179270.6</v>
      </c>
      <c r="T301" s="80">
        <f t="shared" si="61"/>
        <v>8607</v>
      </c>
      <c r="U301" s="80">
        <f t="shared" si="61"/>
        <v>14192</v>
      </c>
      <c r="V301" s="80">
        <f t="shared" si="53"/>
        <v>202069.6</v>
      </c>
    </row>
    <row r="302" spans="1:22" ht="32.25" customHeight="1">
      <c r="A302" s="148" t="s">
        <v>11</v>
      </c>
      <c r="B302" s="100">
        <v>475</v>
      </c>
      <c r="C302" s="50" t="s">
        <v>233</v>
      </c>
      <c r="D302" s="51" t="s">
        <v>179</v>
      </c>
      <c r="E302" s="51"/>
      <c r="F302" s="72">
        <f t="shared" si="60"/>
        <v>169932</v>
      </c>
      <c r="G302" s="72">
        <f t="shared" si="60"/>
        <v>9338.6</v>
      </c>
      <c r="H302" s="81"/>
      <c r="I302" s="80">
        <f t="shared" si="59"/>
        <v>179270.6</v>
      </c>
      <c r="J302" s="81"/>
      <c r="K302" s="72">
        <f t="shared" si="56"/>
        <v>179270.6</v>
      </c>
      <c r="L302" s="81"/>
      <c r="M302" s="72">
        <f t="shared" si="58"/>
        <v>179270.6</v>
      </c>
      <c r="N302" s="81"/>
      <c r="O302" s="72">
        <f t="shared" si="57"/>
        <v>179270.6</v>
      </c>
      <c r="P302" s="81"/>
      <c r="Q302" s="72">
        <f t="shared" si="54"/>
        <v>179270.6</v>
      </c>
      <c r="R302" s="81"/>
      <c r="S302" s="72">
        <f t="shared" si="55"/>
        <v>179270.6</v>
      </c>
      <c r="T302" s="80">
        <f t="shared" si="61"/>
        <v>8607</v>
      </c>
      <c r="U302" s="80">
        <f t="shared" si="61"/>
        <v>14192</v>
      </c>
      <c r="V302" s="80">
        <f t="shared" si="53"/>
        <v>202069.6</v>
      </c>
    </row>
    <row r="303" spans="1:22" ht="35.25" customHeight="1">
      <c r="A303" s="149" t="s">
        <v>279</v>
      </c>
      <c r="B303" s="101">
        <v>475</v>
      </c>
      <c r="C303" s="52" t="s">
        <v>233</v>
      </c>
      <c r="D303" s="53" t="s">
        <v>302</v>
      </c>
      <c r="E303" s="51"/>
      <c r="F303" s="54">
        <f>SUM(F304,F307)</f>
        <v>169932</v>
      </c>
      <c r="G303" s="54">
        <f>SUM(G304,G307)</f>
        <v>9338.6</v>
      </c>
      <c r="H303" s="81"/>
      <c r="I303" s="81">
        <f t="shared" si="59"/>
        <v>179270.6</v>
      </c>
      <c r="J303" s="81"/>
      <c r="K303" s="72">
        <f t="shared" si="56"/>
        <v>179270.6</v>
      </c>
      <c r="L303" s="81"/>
      <c r="M303" s="72">
        <f t="shared" si="58"/>
        <v>179270.6</v>
      </c>
      <c r="N303" s="81"/>
      <c r="O303" s="72">
        <f t="shared" si="57"/>
        <v>179270.6</v>
      </c>
      <c r="P303" s="81"/>
      <c r="Q303" s="72">
        <f t="shared" si="54"/>
        <v>179270.6</v>
      </c>
      <c r="R303" s="81"/>
      <c r="S303" s="54">
        <f t="shared" si="55"/>
        <v>179270.6</v>
      </c>
      <c r="T303" s="81">
        <f>T304</f>
        <v>8607</v>
      </c>
      <c r="U303" s="81">
        <f>U304+U307</f>
        <v>14192</v>
      </c>
      <c r="V303" s="80">
        <f t="shared" si="53"/>
        <v>202069.6</v>
      </c>
    </row>
    <row r="304" spans="1:22" ht="81.75" customHeight="1">
      <c r="A304" s="149" t="s">
        <v>187</v>
      </c>
      <c r="B304" s="101">
        <v>475</v>
      </c>
      <c r="C304" s="52" t="s">
        <v>233</v>
      </c>
      <c r="D304" s="53" t="s">
        <v>303</v>
      </c>
      <c r="E304" s="53"/>
      <c r="F304" s="73">
        <f>F305+F306</f>
        <v>91621</v>
      </c>
      <c r="G304" s="73">
        <f>G305+G306</f>
        <v>9338.6</v>
      </c>
      <c r="H304" s="81"/>
      <c r="I304" s="81">
        <f t="shared" si="59"/>
        <v>100959.6</v>
      </c>
      <c r="J304" s="81"/>
      <c r="K304" s="72">
        <f t="shared" si="56"/>
        <v>100959.6</v>
      </c>
      <c r="L304" s="81"/>
      <c r="M304" s="72">
        <f t="shared" si="58"/>
        <v>100959.6</v>
      </c>
      <c r="N304" s="81"/>
      <c r="O304" s="72">
        <f t="shared" si="57"/>
        <v>100959.6</v>
      </c>
      <c r="P304" s="81"/>
      <c r="Q304" s="72">
        <f t="shared" si="54"/>
        <v>100959.6</v>
      </c>
      <c r="R304" s="81"/>
      <c r="S304" s="54">
        <f t="shared" si="55"/>
        <v>100959.6</v>
      </c>
      <c r="T304" s="81">
        <f>T305+T306</f>
        <v>8607</v>
      </c>
      <c r="U304" s="81">
        <f>U305+U306</f>
        <v>12042</v>
      </c>
      <c r="V304" s="80">
        <f t="shared" si="53"/>
        <v>121608.6</v>
      </c>
    </row>
    <row r="305" spans="1:22" ht="24" customHeight="1">
      <c r="A305" s="44" t="s">
        <v>433</v>
      </c>
      <c r="B305" s="101">
        <v>475</v>
      </c>
      <c r="C305" s="52" t="s">
        <v>233</v>
      </c>
      <c r="D305" s="53" t="s">
        <v>303</v>
      </c>
      <c r="E305" s="53" t="s">
        <v>408</v>
      </c>
      <c r="F305" s="73">
        <v>90661</v>
      </c>
      <c r="G305" s="73">
        <v>9289</v>
      </c>
      <c r="H305" s="81"/>
      <c r="I305" s="81">
        <f t="shared" si="59"/>
        <v>99950</v>
      </c>
      <c r="J305" s="81"/>
      <c r="K305" s="72">
        <f t="shared" si="56"/>
        <v>99950</v>
      </c>
      <c r="L305" s="81"/>
      <c r="M305" s="72">
        <f t="shared" si="58"/>
        <v>99950</v>
      </c>
      <c r="N305" s="81"/>
      <c r="O305" s="72">
        <f t="shared" si="57"/>
        <v>99950</v>
      </c>
      <c r="P305" s="81"/>
      <c r="Q305" s="72">
        <f t="shared" si="54"/>
        <v>99950</v>
      </c>
      <c r="R305" s="81"/>
      <c r="S305" s="54">
        <f t="shared" si="55"/>
        <v>99950</v>
      </c>
      <c r="T305" s="81">
        <v>8504.5</v>
      </c>
      <c r="U305" s="81">
        <v>11939.8</v>
      </c>
      <c r="V305" s="80">
        <f t="shared" si="53"/>
        <v>120394.3</v>
      </c>
    </row>
    <row r="306" spans="1:22" ht="24" customHeight="1">
      <c r="A306" s="44" t="s">
        <v>79</v>
      </c>
      <c r="B306" s="101">
        <v>475</v>
      </c>
      <c r="C306" s="52" t="s">
        <v>233</v>
      </c>
      <c r="D306" s="53" t="s">
        <v>442</v>
      </c>
      <c r="E306" s="53" t="s">
        <v>408</v>
      </c>
      <c r="F306" s="73">
        <v>960</v>
      </c>
      <c r="G306" s="73">
        <v>49.6</v>
      </c>
      <c r="H306" s="81"/>
      <c r="I306" s="81">
        <f t="shared" si="59"/>
        <v>1009.6</v>
      </c>
      <c r="J306" s="81"/>
      <c r="K306" s="72">
        <f t="shared" si="56"/>
        <v>1009.6</v>
      </c>
      <c r="L306" s="81"/>
      <c r="M306" s="72">
        <f t="shared" si="58"/>
        <v>1009.6</v>
      </c>
      <c r="N306" s="81"/>
      <c r="O306" s="72">
        <f t="shared" si="57"/>
        <v>1009.6</v>
      </c>
      <c r="P306" s="81"/>
      <c r="Q306" s="72">
        <f t="shared" si="54"/>
        <v>1009.6</v>
      </c>
      <c r="R306" s="81"/>
      <c r="S306" s="54">
        <f t="shared" si="55"/>
        <v>1009.6</v>
      </c>
      <c r="T306" s="81">
        <v>102.5</v>
      </c>
      <c r="U306" s="81">
        <v>102.2</v>
      </c>
      <c r="V306" s="80">
        <f t="shared" si="53"/>
        <v>1214.3</v>
      </c>
    </row>
    <row r="307" spans="1:22" ht="46.5" customHeight="1">
      <c r="A307" s="149" t="s">
        <v>235</v>
      </c>
      <c r="B307" s="101">
        <v>475</v>
      </c>
      <c r="C307" s="52" t="s">
        <v>233</v>
      </c>
      <c r="D307" s="53" t="s">
        <v>304</v>
      </c>
      <c r="E307" s="53"/>
      <c r="F307" s="54">
        <f>F308+F309+F310</f>
        <v>78311</v>
      </c>
      <c r="G307" s="54"/>
      <c r="H307" s="81"/>
      <c r="I307" s="81">
        <f>F307+H307</f>
        <v>78311</v>
      </c>
      <c r="J307" s="81"/>
      <c r="K307" s="72">
        <f t="shared" si="56"/>
        <v>78311</v>
      </c>
      <c r="L307" s="81"/>
      <c r="M307" s="72">
        <f t="shared" si="58"/>
        <v>78311</v>
      </c>
      <c r="N307" s="81"/>
      <c r="O307" s="72">
        <f t="shared" si="57"/>
        <v>78311</v>
      </c>
      <c r="P307" s="81"/>
      <c r="Q307" s="72">
        <f t="shared" si="54"/>
        <v>78311</v>
      </c>
      <c r="R307" s="81"/>
      <c r="S307" s="72">
        <f t="shared" si="55"/>
        <v>78311</v>
      </c>
      <c r="T307" s="81"/>
      <c r="U307" s="81">
        <f>U308</f>
        <v>2150</v>
      </c>
      <c r="V307" s="80">
        <f t="shared" si="53"/>
        <v>80461</v>
      </c>
    </row>
    <row r="308" spans="1:22" ht="23.25" customHeight="1">
      <c r="A308" s="44" t="s">
        <v>433</v>
      </c>
      <c r="B308" s="88">
        <v>475</v>
      </c>
      <c r="C308" s="88" t="s">
        <v>364</v>
      </c>
      <c r="D308" s="53" t="s">
        <v>304</v>
      </c>
      <c r="E308" s="53" t="s">
        <v>408</v>
      </c>
      <c r="F308" s="54">
        <v>29968</v>
      </c>
      <c r="G308" s="54"/>
      <c r="H308" s="81"/>
      <c r="I308" s="81">
        <f>F308+H308</f>
        <v>29968</v>
      </c>
      <c r="J308" s="81"/>
      <c r="K308" s="72">
        <f t="shared" ref="K308:K325" si="62">I308+J308</f>
        <v>29968</v>
      </c>
      <c r="L308" s="81"/>
      <c r="M308" s="72">
        <f t="shared" si="58"/>
        <v>29968</v>
      </c>
      <c r="N308" s="81"/>
      <c r="O308" s="72">
        <f t="shared" si="57"/>
        <v>29968</v>
      </c>
      <c r="P308" s="81"/>
      <c r="Q308" s="72">
        <f t="shared" si="54"/>
        <v>29968</v>
      </c>
      <c r="R308" s="81"/>
      <c r="S308" s="72">
        <f t="shared" si="55"/>
        <v>29968</v>
      </c>
      <c r="T308" s="81"/>
      <c r="U308" s="81">
        <v>2150</v>
      </c>
      <c r="V308" s="80">
        <f t="shared" si="53"/>
        <v>32118</v>
      </c>
    </row>
    <row r="309" spans="1:22" ht="26.25" customHeight="1">
      <c r="A309" s="44" t="s">
        <v>79</v>
      </c>
      <c r="B309" s="88">
        <v>475</v>
      </c>
      <c r="C309" s="88" t="s">
        <v>364</v>
      </c>
      <c r="D309" s="53" t="s">
        <v>348</v>
      </c>
      <c r="E309" s="53" t="s">
        <v>408</v>
      </c>
      <c r="F309" s="54">
        <v>29447</v>
      </c>
      <c r="G309" s="54"/>
      <c r="H309" s="81"/>
      <c r="I309" s="81">
        <f>F309+H309</f>
        <v>29447</v>
      </c>
      <c r="J309" s="81"/>
      <c r="K309" s="72">
        <f t="shared" si="62"/>
        <v>29447</v>
      </c>
      <c r="L309" s="81"/>
      <c r="M309" s="72">
        <f t="shared" si="58"/>
        <v>29447</v>
      </c>
      <c r="N309" s="81"/>
      <c r="O309" s="72">
        <f t="shared" si="57"/>
        <v>29447</v>
      </c>
      <c r="P309" s="81"/>
      <c r="Q309" s="72">
        <f t="shared" si="54"/>
        <v>29447</v>
      </c>
      <c r="R309" s="81"/>
      <c r="S309" s="72">
        <f t="shared" si="55"/>
        <v>29447</v>
      </c>
      <c r="T309" s="81"/>
      <c r="U309" s="81"/>
      <c r="V309" s="80">
        <f t="shared" si="53"/>
        <v>29447</v>
      </c>
    </row>
    <row r="310" spans="1:22" ht="25.5" customHeight="1">
      <c r="A310" s="44" t="s">
        <v>479</v>
      </c>
      <c r="B310" s="88">
        <v>475</v>
      </c>
      <c r="C310" s="88" t="s">
        <v>364</v>
      </c>
      <c r="D310" s="53" t="s">
        <v>478</v>
      </c>
      <c r="E310" s="53" t="s">
        <v>408</v>
      </c>
      <c r="F310" s="54">
        <v>18896</v>
      </c>
      <c r="G310" s="54"/>
      <c r="H310" s="81"/>
      <c r="I310" s="81">
        <f>F310+H310</f>
        <v>18896</v>
      </c>
      <c r="J310" s="81"/>
      <c r="K310" s="72">
        <f t="shared" si="62"/>
        <v>18896</v>
      </c>
      <c r="L310" s="81"/>
      <c r="M310" s="72">
        <f t="shared" si="58"/>
        <v>18896</v>
      </c>
      <c r="N310" s="81"/>
      <c r="O310" s="72">
        <f t="shared" si="57"/>
        <v>18896</v>
      </c>
      <c r="P310" s="81"/>
      <c r="Q310" s="72">
        <f t="shared" si="54"/>
        <v>18896</v>
      </c>
      <c r="R310" s="81"/>
      <c r="S310" s="72">
        <f t="shared" si="55"/>
        <v>18896</v>
      </c>
      <c r="T310" s="81"/>
      <c r="U310" s="81"/>
      <c r="V310" s="80">
        <f t="shared" si="53"/>
        <v>18896</v>
      </c>
    </row>
    <row r="311" spans="1:22" ht="27" customHeight="1">
      <c r="A311" s="46" t="s">
        <v>201</v>
      </c>
      <c r="B311" s="100">
        <v>475</v>
      </c>
      <c r="C311" s="50" t="s">
        <v>234</v>
      </c>
      <c r="D311" s="51"/>
      <c r="E311" s="51"/>
      <c r="F311" s="72">
        <f t="shared" ref="F311:H312" si="63">SUM(F312)</f>
        <v>310995.7</v>
      </c>
      <c r="G311" s="72">
        <f t="shared" si="63"/>
        <v>16630.600000000002</v>
      </c>
      <c r="H311" s="72">
        <f t="shared" si="63"/>
        <v>200</v>
      </c>
      <c r="I311" s="80">
        <f>F311+H311+G311</f>
        <v>327826.3</v>
      </c>
      <c r="J311" s="81"/>
      <c r="K311" s="72">
        <f t="shared" si="62"/>
        <v>327826.3</v>
      </c>
      <c r="L311" s="81">
        <f>L312</f>
        <v>21190</v>
      </c>
      <c r="M311" s="72">
        <f t="shared" si="58"/>
        <v>349016.3</v>
      </c>
      <c r="N311" s="80">
        <f>N322</f>
        <v>2700.6</v>
      </c>
      <c r="O311" s="72">
        <f t="shared" si="57"/>
        <v>351716.89999999997</v>
      </c>
      <c r="P311" s="80">
        <f>P312</f>
        <v>-903</v>
      </c>
      <c r="Q311" s="72">
        <f t="shared" si="54"/>
        <v>350813.89999999997</v>
      </c>
      <c r="R311" s="80">
        <f>R312</f>
        <v>300</v>
      </c>
      <c r="S311" s="72">
        <f t="shared" si="55"/>
        <v>351113.89999999997</v>
      </c>
      <c r="T311" s="80">
        <f>T312</f>
        <v>16856</v>
      </c>
      <c r="U311" s="80">
        <f>U312</f>
        <v>21181</v>
      </c>
      <c r="V311" s="80">
        <f t="shared" si="53"/>
        <v>389150.89999999997</v>
      </c>
    </row>
    <row r="312" spans="1:22" ht="30.75" customHeight="1">
      <c r="A312" s="46" t="s">
        <v>121</v>
      </c>
      <c r="B312" s="100">
        <v>475</v>
      </c>
      <c r="C312" s="50" t="s">
        <v>234</v>
      </c>
      <c r="D312" s="51" t="s">
        <v>242</v>
      </c>
      <c r="E312" s="51"/>
      <c r="F312" s="72">
        <f t="shared" si="63"/>
        <v>310995.7</v>
      </c>
      <c r="G312" s="72">
        <f t="shared" si="63"/>
        <v>16630.600000000002</v>
      </c>
      <c r="H312" s="72">
        <f t="shared" si="63"/>
        <v>200</v>
      </c>
      <c r="I312" s="80">
        <f t="shared" ref="I312:I316" si="64">F312+H312+G312</f>
        <v>327826.3</v>
      </c>
      <c r="J312" s="81"/>
      <c r="K312" s="72">
        <f t="shared" si="62"/>
        <v>327826.3</v>
      </c>
      <c r="L312" s="81">
        <f>L313</f>
        <v>21190</v>
      </c>
      <c r="M312" s="72">
        <f t="shared" si="58"/>
        <v>349016.3</v>
      </c>
      <c r="N312" s="80">
        <f>N313</f>
        <v>2700.6</v>
      </c>
      <c r="O312" s="72">
        <f t="shared" si="57"/>
        <v>351716.89999999997</v>
      </c>
      <c r="P312" s="80">
        <f>P319</f>
        <v>-903</v>
      </c>
      <c r="Q312" s="72">
        <f t="shared" si="54"/>
        <v>350813.89999999997</v>
      </c>
      <c r="R312" s="80">
        <f>R322</f>
        <v>300</v>
      </c>
      <c r="S312" s="72">
        <f t="shared" si="55"/>
        <v>351113.89999999997</v>
      </c>
      <c r="T312" s="80">
        <f>T313+T322</f>
        <v>16856</v>
      </c>
      <c r="U312" s="80">
        <f>U313+U322</f>
        <v>21181</v>
      </c>
      <c r="V312" s="80">
        <f t="shared" si="53"/>
        <v>389150.89999999997</v>
      </c>
    </row>
    <row r="313" spans="1:22" ht="44.25" customHeight="1">
      <c r="A313" s="149" t="s">
        <v>280</v>
      </c>
      <c r="B313" s="101">
        <v>475</v>
      </c>
      <c r="C313" s="52" t="s">
        <v>234</v>
      </c>
      <c r="D313" s="53" t="s">
        <v>305</v>
      </c>
      <c r="E313" s="53"/>
      <c r="F313" s="54">
        <f>SUM(F314,F317)</f>
        <v>310995.7</v>
      </c>
      <c r="G313" s="54">
        <f>SUM(G314,G317)</f>
        <v>16630.600000000002</v>
      </c>
      <c r="H313" s="54">
        <f>SUM(H314,H317)</f>
        <v>200</v>
      </c>
      <c r="I313" s="81">
        <f t="shared" si="64"/>
        <v>327826.3</v>
      </c>
      <c r="J313" s="81"/>
      <c r="K313" s="72">
        <f t="shared" si="62"/>
        <v>327826.3</v>
      </c>
      <c r="L313" s="81">
        <f>L319+L322</f>
        <v>21190</v>
      </c>
      <c r="M313" s="72">
        <f t="shared" si="58"/>
        <v>349016.3</v>
      </c>
      <c r="N313" s="80">
        <f>N319</f>
        <v>2700.6</v>
      </c>
      <c r="O313" s="72">
        <f t="shared" si="57"/>
        <v>351716.89999999997</v>
      </c>
      <c r="P313" s="80"/>
      <c r="Q313" s="72">
        <f t="shared" si="54"/>
        <v>351716.89999999997</v>
      </c>
      <c r="R313" s="80"/>
      <c r="S313" s="72">
        <f t="shared" si="55"/>
        <v>351716.89999999997</v>
      </c>
      <c r="T313" s="80">
        <f>T314+T317</f>
        <v>11844</v>
      </c>
      <c r="U313" s="80">
        <f>U314+U317</f>
        <v>21181</v>
      </c>
      <c r="V313" s="80">
        <f t="shared" si="53"/>
        <v>384741.89999999997</v>
      </c>
    </row>
    <row r="314" spans="1:22" ht="88.5" customHeight="1">
      <c r="A314" s="161" t="s">
        <v>188</v>
      </c>
      <c r="B314" s="101">
        <v>475</v>
      </c>
      <c r="C314" s="52" t="s">
        <v>234</v>
      </c>
      <c r="D314" s="53" t="s">
        <v>306</v>
      </c>
      <c r="E314" s="53"/>
      <c r="F314" s="73">
        <f>F315+F316</f>
        <v>161279</v>
      </c>
      <c r="G314" s="73">
        <f>G315+G316</f>
        <v>16472.7</v>
      </c>
      <c r="H314" s="81"/>
      <c r="I314" s="81">
        <f t="shared" si="64"/>
        <v>177751.7</v>
      </c>
      <c r="J314" s="81"/>
      <c r="K314" s="72">
        <f t="shared" si="62"/>
        <v>177751.7</v>
      </c>
      <c r="L314" s="81"/>
      <c r="M314" s="72">
        <f t="shared" si="58"/>
        <v>177751.7</v>
      </c>
      <c r="N314" s="81"/>
      <c r="O314" s="72">
        <f t="shared" si="57"/>
        <v>177751.7</v>
      </c>
      <c r="P314" s="81"/>
      <c r="Q314" s="72">
        <f t="shared" si="54"/>
        <v>177751.7</v>
      </c>
      <c r="R314" s="81"/>
      <c r="S314" s="72">
        <f t="shared" si="55"/>
        <v>177751.7</v>
      </c>
      <c r="T314" s="81">
        <f>T315+T316</f>
        <v>18344</v>
      </c>
      <c r="U314" s="81">
        <f>U315+U316</f>
        <v>18981</v>
      </c>
      <c r="V314" s="80">
        <f t="shared" si="53"/>
        <v>215076.7</v>
      </c>
    </row>
    <row r="315" spans="1:22" ht="26.25" customHeight="1">
      <c r="A315" s="44" t="s">
        <v>433</v>
      </c>
      <c r="B315" s="101">
        <v>475</v>
      </c>
      <c r="C315" s="52" t="s">
        <v>234</v>
      </c>
      <c r="D315" s="53" t="s">
        <v>306</v>
      </c>
      <c r="E315" s="53" t="s">
        <v>408</v>
      </c>
      <c r="F315" s="73">
        <v>158959</v>
      </c>
      <c r="G315" s="73">
        <v>17015</v>
      </c>
      <c r="H315" s="81"/>
      <c r="I315" s="81">
        <f t="shared" si="64"/>
        <v>175974</v>
      </c>
      <c r="J315" s="81"/>
      <c r="K315" s="72">
        <f t="shared" si="62"/>
        <v>175974</v>
      </c>
      <c r="L315" s="81"/>
      <c r="M315" s="72">
        <f t="shared" si="58"/>
        <v>175974</v>
      </c>
      <c r="N315" s="81"/>
      <c r="O315" s="72">
        <f t="shared" si="57"/>
        <v>175974</v>
      </c>
      <c r="P315" s="81"/>
      <c r="Q315" s="72">
        <f t="shared" si="54"/>
        <v>175974</v>
      </c>
      <c r="R315" s="81"/>
      <c r="S315" s="72">
        <f t="shared" si="55"/>
        <v>175974</v>
      </c>
      <c r="T315" s="81">
        <v>18160</v>
      </c>
      <c r="U315" s="81">
        <v>18789.099999999999</v>
      </c>
      <c r="V315" s="80">
        <f t="shared" si="53"/>
        <v>212923.1</v>
      </c>
    </row>
    <row r="316" spans="1:22" ht="23.25" customHeight="1">
      <c r="A316" s="44" t="s">
        <v>79</v>
      </c>
      <c r="B316" s="101">
        <v>475</v>
      </c>
      <c r="C316" s="52" t="s">
        <v>234</v>
      </c>
      <c r="D316" s="53" t="s">
        <v>441</v>
      </c>
      <c r="E316" s="53" t="s">
        <v>408</v>
      </c>
      <c r="F316" s="73">
        <v>2320</v>
      </c>
      <c r="G316" s="73">
        <v>-542.29999999999995</v>
      </c>
      <c r="H316" s="81"/>
      <c r="I316" s="81">
        <f t="shared" si="64"/>
        <v>1777.7</v>
      </c>
      <c r="J316" s="81"/>
      <c r="K316" s="72">
        <f t="shared" si="62"/>
        <v>1777.7</v>
      </c>
      <c r="L316" s="81"/>
      <c r="M316" s="72">
        <f t="shared" si="58"/>
        <v>1777.7</v>
      </c>
      <c r="N316" s="81"/>
      <c r="O316" s="72">
        <f t="shared" si="57"/>
        <v>1777.7</v>
      </c>
      <c r="P316" s="81"/>
      <c r="Q316" s="72">
        <f t="shared" si="54"/>
        <v>1777.7</v>
      </c>
      <c r="R316" s="81"/>
      <c r="S316" s="72">
        <f t="shared" si="55"/>
        <v>1777.7</v>
      </c>
      <c r="T316" s="81">
        <v>184</v>
      </c>
      <c r="U316" s="81">
        <v>191.9</v>
      </c>
      <c r="V316" s="80">
        <f t="shared" si="53"/>
        <v>2153.6</v>
      </c>
    </row>
    <row r="317" spans="1:22" ht="42" customHeight="1">
      <c r="A317" s="149" t="s">
        <v>189</v>
      </c>
      <c r="B317" s="101">
        <v>475</v>
      </c>
      <c r="C317" s="52" t="s">
        <v>234</v>
      </c>
      <c r="D317" s="53" t="s">
        <v>307</v>
      </c>
      <c r="E317" s="53"/>
      <c r="F317" s="54">
        <f>F318+F319</f>
        <v>149716.70000000001</v>
      </c>
      <c r="G317" s="54">
        <f>G318+G319</f>
        <v>157.9</v>
      </c>
      <c r="H317" s="54">
        <f>H318+H319</f>
        <v>200</v>
      </c>
      <c r="I317" s="81">
        <f>F317+H317+G317</f>
        <v>150074.6</v>
      </c>
      <c r="J317" s="81"/>
      <c r="K317" s="72">
        <f t="shared" si="62"/>
        <v>150074.6</v>
      </c>
      <c r="L317" s="81"/>
      <c r="M317" s="72">
        <f t="shared" si="58"/>
        <v>150074.6</v>
      </c>
      <c r="N317" s="81"/>
      <c r="O317" s="72">
        <f t="shared" si="57"/>
        <v>150074.6</v>
      </c>
      <c r="P317" s="81"/>
      <c r="Q317" s="72">
        <f t="shared" si="54"/>
        <v>150074.6</v>
      </c>
      <c r="R317" s="81"/>
      <c r="S317" s="72">
        <f>Q317+R317</f>
        <v>150074.6</v>
      </c>
      <c r="T317" s="80">
        <f>T319</f>
        <v>-6500</v>
      </c>
      <c r="U317" s="80">
        <f>U318+U319</f>
        <v>2200</v>
      </c>
      <c r="V317" s="80">
        <f t="shared" si="53"/>
        <v>145774.6</v>
      </c>
    </row>
    <row r="318" spans="1:22" ht="27.75" customHeight="1">
      <c r="A318" s="44" t="s">
        <v>433</v>
      </c>
      <c r="B318" s="101">
        <v>475</v>
      </c>
      <c r="C318" s="52" t="s">
        <v>234</v>
      </c>
      <c r="D318" s="53" t="s">
        <v>307</v>
      </c>
      <c r="E318" s="53" t="s">
        <v>408</v>
      </c>
      <c r="F318" s="54">
        <v>56347</v>
      </c>
      <c r="G318" s="54"/>
      <c r="H318" s="81"/>
      <c r="I318" s="81">
        <f t="shared" ref="I318:I325" si="65">F318+H318+G318</f>
        <v>56347</v>
      </c>
      <c r="J318" s="81"/>
      <c r="K318" s="72">
        <f t="shared" si="62"/>
        <v>56347</v>
      </c>
      <c r="L318" s="81"/>
      <c r="M318" s="72">
        <f t="shared" si="58"/>
        <v>56347</v>
      </c>
      <c r="N318" s="81"/>
      <c r="O318" s="72">
        <f t="shared" si="57"/>
        <v>56347</v>
      </c>
      <c r="P318" s="81"/>
      <c r="Q318" s="72">
        <f t="shared" si="54"/>
        <v>56347</v>
      </c>
      <c r="R318" s="81"/>
      <c r="S318" s="72">
        <f t="shared" si="55"/>
        <v>56347</v>
      </c>
      <c r="T318" s="81"/>
      <c r="U318" s="81">
        <v>2730</v>
      </c>
      <c r="V318" s="80">
        <f t="shared" si="53"/>
        <v>59077</v>
      </c>
    </row>
    <row r="319" spans="1:22" ht="27.75" customHeight="1">
      <c r="A319" s="44" t="s">
        <v>79</v>
      </c>
      <c r="B319" s="101">
        <v>475</v>
      </c>
      <c r="C319" s="52" t="s">
        <v>234</v>
      </c>
      <c r="D319" s="53" t="s">
        <v>561</v>
      </c>
      <c r="E319" s="53"/>
      <c r="F319" s="54">
        <f>F320+F321+F322</f>
        <v>93369.7</v>
      </c>
      <c r="G319" s="54">
        <f>G320+G321+G322</f>
        <v>157.9</v>
      </c>
      <c r="H319" s="54">
        <f>H320+H321+H322</f>
        <v>200</v>
      </c>
      <c r="I319" s="81">
        <f t="shared" si="65"/>
        <v>93727.599999999991</v>
      </c>
      <c r="J319" s="81"/>
      <c r="K319" s="72">
        <f t="shared" si="62"/>
        <v>93727.599999999991</v>
      </c>
      <c r="L319" s="81">
        <f>L320+L321</f>
        <v>22200</v>
      </c>
      <c r="M319" s="72">
        <f t="shared" si="58"/>
        <v>115927.59999999999</v>
      </c>
      <c r="N319" s="80">
        <f>N322</f>
        <v>2700.6</v>
      </c>
      <c r="O319" s="72">
        <f t="shared" si="57"/>
        <v>118628.2</v>
      </c>
      <c r="P319" s="80">
        <f>P321</f>
        <v>-903</v>
      </c>
      <c r="Q319" s="72">
        <f t="shared" si="54"/>
        <v>117725.2</v>
      </c>
      <c r="R319" s="80"/>
      <c r="S319" s="72">
        <f t="shared" si="55"/>
        <v>117725.2</v>
      </c>
      <c r="T319" s="80">
        <f>T320</f>
        <v>-6500</v>
      </c>
      <c r="U319" s="80">
        <f>U320</f>
        <v>-530</v>
      </c>
      <c r="V319" s="80">
        <f t="shared" si="53"/>
        <v>110695.2</v>
      </c>
    </row>
    <row r="320" spans="1:22" ht="24" customHeight="1">
      <c r="A320" s="44" t="s">
        <v>79</v>
      </c>
      <c r="B320" s="101">
        <v>475</v>
      </c>
      <c r="C320" s="52" t="s">
        <v>234</v>
      </c>
      <c r="D320" s="53" t="s">
        <v>424</v>
      </c>
      <c r="E320" s="53" t="s">
        <v>408</v>
      </c>
      <c r="F320" s="54">
        <v>45180</v>
      </c>
      <c r="G320" s="54"/>
      <c r="H320" s="81">
        <v>200</v>
      </c>
      <c r="I320" s="81">
        <f t="shared" si="65"/>
        <v>45380</v>
      </c>
      <c r="J320" s="81"/>
      <c r="K320" s="72">
        <f t="shared" si="62"/>
        <v>45380</v>
      </c>
      <c r="L320" s="81">
        <v>19700</v>
      </c>
      <c r="M320" s="72">
        <f t="shared" si="58"/>
        <v>65080</v>
      </c>
      <c r="N320" s="81"/>
      <c r="O320" s="72">
        <f t="shared" si="57"/>
        <v>65080</v>
      </c>
      <c r="P320" s="81"/>
      <c r="Q320" s="72">
        <f t="shared" si="54"/>
        <v>65080</v>
      </c>
      <c r="R320" s="81"/>
      <c r="S320" s="72">
        <f t="shared" si="55"/>
        <v>65080</v>
      </c>
      <c r="T320" s="81">
        <v>-6500</v>
      </c>
      <c r="U320" s="81">
        <v>-530</v>
      </c>
      <c r="V320" s="80">
        <f t="shared" si="53"/>
        <v>58050</v>
      </c>
    </row>
    <row r="321" spans="1:22" ht="30.75" customHeight="1">
      <c r="A321" s="44" t="s">
        <v>479</v>
      </c>
      <c r="B321" s="101">
        <v>475</v>
      </c>
      <c r="C321" s="52" t="s">
        <v>234</v>
      </c>
      <c r="D321" s="53" t="s">
        <v>482</v>
      </c>
      <c r="E321" s="53" t="s">
        <v>408</v>
      </c>
      <c r="F321" s="54">
        <v>6997</v>
      </c>
      <c r="G321" s="54"/>
      <c r="H321" s="81"/>
      <c r="I321" s="81">
        <f t="shared" si="65"/>
        <v>6997</v>
      </c>
      <c r="J321" s="81"/>
      <c r="K321" s="72">
        <f t="shared" si="62"/>
        <v>6997</v>
      </c>
      <c r="L321" s="81">
        <v>2500</v>
      </c>
      <c r="M321" s="72">
        <f t="shared" si="58"/>
        <v>9497</v>
      </c>
      <c r="N321" s="81"/>
      <c r="O321" s="72">
        <f t="shared" si="57"/>
        <v>9497</v>
      </c>
      <c r="P321" s="81">
        <v>-903</v>
      </c>
      <c r="Q321" s="72">
        <f t="shared" si="54"/>
        <v>8594</v>
      </c>
      <c r="R321" s="81"/>
      <c r="S321" s="72">
        <f t="shared" si="55"/>
        <v>8594</v>
      </c>
      <c r="T321" s="81"/>
      <c r="U321" s="81"/>
      <c r="V321" s="80">
        <f t="shared" si="53"/>
        <v>8594</v>
      </c>
    </row>
    <row r="322" spans="1:22" ht="30.75" customHeight="1">
      <c r="A322" s="44" t="s">
        <v>407</v>
      </c>
      <c r="B322" s="101">
        <v>475</v>
      </c>
      <c r="C322" s="52" t="s">
        <v>234</v>
      </c>
      <c r="D322" s="53" t="s">
        <v>561</v>
      </c>
      <c r="E322" s="53"/>
      <c r="F322" s="54">
        <f>F323+F324+F325</f>
        <v>41192.699999999997</v>
      </c>
      <c r="G322" s="54">
        <f>G323+G324+G325</f>
        <v>157.9</v>
      </c>
      <c r="H322" s="81"/>
      <c r="I322" s="81">
        <f t="shared" si="65"/>
        <v>41350.6</v>
      </c>
      <c r="J322" s="81"/>
      <c r="K322" s="72">
        <f t="shared" si="62"/>
        <v>41350.6</v>
      </c>
      <c r="L322" s="81">
        <f>L325+L326</f>
        <v>-1010</v>
      </c>
      <c r="M322" s="72">
        <f t="shared" si="58"/>
        <v>40340.6</v>
      </c>
      <c r="N322" s="80">
        <f>N325</f>
        <v>2700.6</v>
      </c>
      <c r="O322" s="72">
        <f t="shared" si="57"/>
        <v>43041.2</v>
      </c>
      <c r="P322" s="80"/>
      <c r="Q322" s="72">
        <f t="shared" si="54"/>
        <v>43041.2</v>
      </c>
      <c r="R322" s="80">
        <f>R325</f>
        <v>300</v>
      </c>
      <c r="S322" s="72">
        <f t="shared" si="55"/>
        <v>43341.2</v>
      </c>
      <c r="T322" s="80">
        <f>T325+T327</f>
        <v>5012</v>
      </c>
      <c r="U322" s="80"/>
      <c r="V322" s="80">
        <f t="shared" si="53"/>
        <v>48353.2</v>
      </c>
    </row>
    <row r="323" spans="1:22" ht="30.75" customHeight="1">
      <c r="A323" s="60" t="s">
        <v>555</v>
      </c>
      <c r="B323" s="101">
        <v>475</v>
      </c>
      <c r="C323" s="52" t="s">
        <v>234</v>
      </c>
      <c r="D323" s="53" t="s">
        <v>556</v>
      </c>
      <c r="E323" s="53" t="s">
        <v>453</v>
      </c>
      <c r="F323" s="73">
        <v>17186.400000000001</v>
      </c>
      <c r="G323" s="73"/>
      <c r="H323" s="81"/>
      <c r="I323" s="81">
        <f t="shared" si="65"/>
        <v>17186.400000000001</v>
      </c>
      <c r="J323" s="81"/>
      <c r="K323" s="72">
        <f t="shared" si="62"/>
        <v>17186.400000000001</v>
      </c>
      <c r="L323" s="81"/>
      <c r="M323" s="72">
        <f t="shared" si="58"/>
        <v>17186.400000000001</v>
      </c>
      <c r="N323" s="81"/>
      <c r="O323" s="72">
        <f t="shared" si="57"/>
        <v>17186.400000000001</v>
      </c>
      <c r="P323" s="81"/>
      <c r="Q323" s="72">
        <f t="shared" si="54"/>
        <v>17186.400000000001</v>
      </c>
      <c r="R323" s="81"/>
      <c r="S323" s="72">
        <f t="shared" si="55"/>
        <v>17186.400000000001</v>
      </c>
      <c r="T323" s="81"/>
      <c r="U323" s="81"/>
      <c r="V323" s="80">
        <f t="shared" si="53"/>
        <v>17186.400000000001</v>
      </c>
    </row>
    <row r="324" spans="1:22" ht="30.75" customHeight="1">
      <c r="A324" s="60" t="s">
        <v>557</v>
      </c>
      <c r="B324" s="101">
        <v>475</v>
      </c>
      <c r="C324" s="52" t="s">
        <v>234</v>
      </c>
      <c r="D324" s="53" t="s">
        <v>558</v>
      </c>
      <c r="E324" s="53" t="s">
        <v>453</v>
      </c>
      <c r="F324" s="73">
        <v>17156.3</v>
      </c>
      <c r="G324" s="73">
        <v>157.9</v>
      </c>
      <c r="H324" s="81"/>
      <c r="I324" s="81">
        <f t="shared" si="65"/>
        <v>17314.2</v>
      </c>
      <c r="J324" s="81"/>
      <c r="K324" s="72">
        <f t="shared" si="62"/>
        <v>17314.2</v>
      </c>
      <c r="L324" s="81"/>
      <c r="M324" s="72">
        <f t="shared" si="58"/>
        <v>17314.2</v>
      </c>
      <c r="N324" s="81"/>
      <c r="O324" s="72">
        <f t="shared" si="57"/>
        <v>17314.2</v>
      </c>
      <c r="P324" s="81"/>
      <c r="Q324" s="72">
        <f t="shared" si="54"/>
        <v>17314.2</v>
      </c>
      <c r="R324" s="81"/>
      <c r="S324" s="72">
        <f t="shared" si="55"/>
        <v>17314.2</v>
      </c>
      <c r="T324" s="81"/>
      <c r="U324" s="81"/>
      <c r="V324" s="80">
        <f t="shared" si="53"/>
        <v>17314.2</v>
      </c>
    </row>
    <row r="325" spans="1:22" ht="33" customHeight="1">
      <c r="A325" s="60" t="s">
        <v>559</v>
      </c>
      <c r="B325" s="101">
        <v>475</v>
      </c>
      <c r="C325" s="52" t="s">
        <v>234</v>
      </c>
      <c r="D325" s="53" t="s">
        <v>560</v>
      </c>
      <c r="E325" s="53" t="s">
        <v>453</v>
      </c>
      <c r="F325" s="73">
        <v>6850</v>
      </c>
      <c r="G325" s="73"/>
      <c r="H325" s="81"/>
      <c r="I325" s="81">
        <f t="shared" si="65"/>
        <v>6850</v>
      </c>
      <c r="J325" s="81"/>
      <c r="K325" s="72">
        <f t="shared" si="62"/>
        <v>6850</v>
      </c>
      <c r="L325" s="81">
        <v>-2000</v>
      </c>
      <c r="M325" s="72">
        <f t="shared" si="58"/>
        <v>4850</v>
      </c>
      <c r="N325" s="80">
        <v>2700.6</v>
      </c>
      <c r="O325" s="72">
        <f t="shared" si="57"/>
        <v>7550.6</v>
      </c>
      <c r="P325" s="80"/>
      <c r="Q325" s="72">
        <f t="shared" si="54"/>
        <v>7550.6</v>
      </c>
      <c r="R325" s="80">
        <v>300</v>
      </c>
      <c r="S325" s="72">
        <f t="shared" si="55"/>
        <v>7850.6</v>
      </c>
      <c r="T325" s="80">
        <v>4930</v>
      </c>
      <c r="U325" s="80"/>
      <c r="V325" s="80">
        <f t="shared" si="53"/>
        <v>12780.6</v>
      </c>
    </row>
    <row r="326" spans="1:22" ht="45.75" customHeight="1">
      <c r="A326" s="60" t="s">
        <v>615</v>
      </c>
      <c r="B326" s="101">
        <v>475</v>
      </c>
      <c r="C326" s="52" t="s">
        <v>234</v>
      </c>
      <c r="D326" s="53" t="s">
        <v>614</v>
      </c>
      <c r="E326" s="53" t="s">
        <v>453</v>
      </c>
      <c r="F326" s="73"/>
      <c r="G326" s="73"/>
      <c r="H326" s="81"/>
      <c r="I326" s="81"/>
      <c r="J326" s="81"/>
      <c r="K326" s="72"/>
      <c r="L326" s="81">
        <v>990</v>
      </c>
      <c r="M326" s="72">
        <f t="shared" si="58"/>
        <v>990</v>
      </c>
      <c r="N326" s="81"/>
      <c r="O326" s="72">
        <f t="shared" si="57"/>
        <v>990</v>
      </c>
      <c r="P326" s="81"/>
      <c r="Q326" s="72">
        <f t="shared" si="54"/>
        <v>990</v>
      </c>
      <c r="R326" s="81"/>
      <c r="S326" s="72">
        <f t="shared" si="55"/>
        <v>990</v>
      </c>
      <c r="T326" s="81"/>
      <c r="U326" s="81"/>
      <c r="V326" s="80">
        <f t="shared" si="53"/>
        <v>990</v>
      </c>
    </row>
    <row r="327" spans="1:22" ht="45" customHeight="1">
      <c r="A327" s="60" t="s">
        <v>822</v>
      </c>
      <c r="B327" s="101">
        <v>475</v>
      </c>
      <c r="C327" s="52" t="s">
        <v>234</v>
      </c>
      <c r="D327" s="53" t="s">
        <v>821</v>
      </c>
      <c r="E327" s="53" t="s">
        <v>408</v>
      </c>
      <c r="F327" s="73"/>
      <c r="G327" s="73"/>
      <c r="H327" s="81"/>
      <c r="I327" s="81"/>
      <c r="J327" s="81"/>
      <c r="K327" s="72"/>
      <c r="L327" s="81"/>
      <c r="M327" s="72"/>
      <c r="N327" s="81"/>
      <c r="O327" s="72"/>
      <c r="P327" s="81"/>
      <c r="Q327" s="72"/>
      <c r="R327" s="81"/>
      <c r="S327" s="72"/>
      <c r="T327" s="81">
        <v>82</v>
      </c>
      <c r="U327" s="81"/>
      <c r="V327" s="80">
        <f t="shared" si="53"/>
        <v>82</v>
      </c>
    </row>
    <row r="328" spans="1:22" ht="23.25" customHeight="1">
      <c r="A328" s="46" t="s">
        <v>363</v>
      </c>
      <c r="B328" s="100">
        <v>475</v>
      </c>
      <c r="C328" s="51" t="s">
        <v>360</v>
      </c>
      <c r="D328" s="53"/>
      <c r="E328" s="53"/>
      <c r="F328" s="72">
        <f>SUM(F329)</f>
        <v>41816</v>
      </c>
      <c r="G328" s="72"/>
      <c r="H328" s="81"/>
      <c r="I328" s="80">
        <f t="shared" ref="I328:I348" si="66">F328+H328</f>
        <v>41816</v>
      </c>
      <c r="J328" s="81"/>
      <c r="K328" s="72">
        <f t="shared" ref="K328:K345" si="67">I328+J328</f>
        <v>41816</v>
      </c>
      <c r="L328" s="81"/>
      <c r="M328" s="72">
        <f t="shared" si="58"/>
        <v>41816</v>
      </c>
      <c r="N328" s="81"/>
      <c r="O328" s="72">
        <f t="shared" si="57"/>
        <v>41816</v>
      </c>
      <c r="P328" s="81"/>
      <c r="Q328" s="72">
        <f t="shared" si="54"/>
        <v>41816</v>
      </c>
      <c r="R328" s="81"/>
      <c r="S328" s="72">
        <f t="shared" si="55"/>
        <v>41816</v>
      </c>
      <c r="T328" s="81"/>
      <c r="U328" s="80">
        <f>U329</f>
        <v>1600</v>
      </c>
      <c r="V328" s="80">
        <f t="shared" si="53"/>
        <v>43416</v>
      </c>
    </row>
    <row r="329" spans="1:22" ht="32.25" customHeight="1">
      <c r="A329" s="42" t="s">
        <v>122</v>
      </c>
      <c r="B329" s="100">
        <v>475</v>
      </c>
      <c r="C329" s="51" t="s">
        <v>360</v>
      </c>
      <c r="D329" s="51" t="s">
        <v>243</v>
      </c>
      <c r="E329" s="51"/>
      <c r="F329" s="72">
        <f>SUM(F330)</f>
        <v>41816</v>
      </c>
      <c r="G329" s="72"/>
      <c r="H329" s="81"/>
      <c r="I329" s="80">
        <f t="shared" si="66"/>
        <v>41816</v>
      </c>
      <c r="J329" s="81"/>
      <c r="K329" s="72">
        <f t="shared" si="67"/>
        <v>41816</v>
      </c>
      <c r="L329" s="81"/>
      <c r="M329" s="72">
        <f t="shared" si="58"/>
        <v>41816</v>
      </c>
      <c r="N329" s="81"/>
      <c r="O329" s="72">
        <f t="shared" si="57"/>
        <v>41816</v>
      </c>
      <c r="P329" s="81"/>
      <c r="Q329" s="72">
        <f t="shared" si="54"/>
        <v>41816</v>
      </c>
      <c r="R329" s="81"/>
      <c r="S329" s="72">
        <f t="shared" si="55"/>
        <v>41816</v>
      </c>
      <c r="T329" s="81"/>
      <c r="U329" s="81">
        <f>U330</f>
        <v>1600</v>
      </c>
      <c r="V329" s="80">
        <f t="shared" si="53"/>
        <v>43416</v>
      </c>
    </row>
    <row r="330" spans="1:22" ht="34.5" customHeight="1">
      <c r="A330" s="43" t="s">
        <v>269</v>
      </c>
      <c r="B330" s="101">
        <v>475</v>
      </c>
      <c r="C330" s="53" t="s">
        <v>360</v>
      </c>
      <c r="D330" s="53" t="s">
        <v>308</v>
      </c>
      <c r="E330" s="53"/>
      <c r="F330" s="54">
        <f>F331+F333</f>
        <v>41816</v>
      </c>
      <c r="G330" s="54"/>
      <c r="H330" s="81"/>
      <c r="I330" s="81">
        <f t="shared" si="66"/>
        <v>41816</v>
      </c>
      <c r="J330" s="81"/>
      <c r="K330" s="72">
        <f t="shared" si="67"/>
        <v>41816</v>
      </c>
      <c r="L330" s="81"/>
      <c r="M330" s="72">
        <f t="shared" si="58"/>
        <v>41816</v>
      </c>
      <c r="N330" s="81"/>
      <c r="O330" s="72">
        <f t="shared" si="57"/>
        <v>41816</v>
      </c>
      <c r="P330" s="81"/>
      <c r="Q330" s="72">
        <f t="shared" si="54"/>
        <v>41816</v>
      </c>
      <c r="R330" s="81"/>
      <c r="S330" s="72">
        <f t="shared" si="55"/>
        <v>41816</v>
      </c>
      <c r="T330" s="81"/>
      <c r="U330" s="81">
        <f>U331</f>
        <v>1600</v>
      </c>
      <c r="V330" s="80">
        <f t="shared" si="53"/>
        <v>43416</v>
      </c>
    </row>
    <row r="331" spans="1:22" ht="34.5" customHeight="1">
      <c r="A331" s="149" t="s">
        <v>411</v>
      </c>
      <c r="B331" s="101">
        <v>475</v>
      </c>
      <c r="C331" s="53" t="s">
        <v>360</v>
      </c>
      <c r="D331" s="53" t="s">
        <v>309</v>
      </c>
      <c r="E331" s="53"/>
      <c r="F331" s="54">
        <f>F332</f>
        <v>20971</v>
      </c>
      <c r="G331" s="54"/>
      <c r="H331" s="81"/>
      <c r="I331" s="81">
        <f t="shared" si="66"/>
        <v>20971</v>
      </c>
      <c r="J331" s="81"/>
      <c r="K331" s="72">
        <f t="shared" si="67"/>
        <v>20971</v>
      </c>
      <c r="L331" s="81"/>
      <c r="M331" s="72">
        <f t="shared" si="58"/>
        <v>20971</v>
      </c>
      <c r="N331" s="81"/>
      <c r="O331" s="72">
        <f t="shared" si="57"/>
        <v>20971</v>
      </c>
      <c r="P331" s="81"/>
      <c r="Q331" s="72">
        <f t="shared" si="54"/>
        <v>20971</v>
      </c>
      <c r="R331" s="81"/>
      <c r="S331" s="72">
        <f t="shared" si="55"/>
        <v>20971</v>
      </c>
      <c r="T331" s="81"/>
      <c r="U331" s="81">
        <f>U332</f>
        <v>1600</v>
      </c>
      <c r="V331" s="80">
        <f t="shared" si="53"/>
        <v>22571</v>
      </c>
    </row>
    <row r="332" spans="1:22" ht="29.25" customHeight="1">
      <c r="A332" s="44" t="s">
        <v>79</v>
      </c>
      <c r="B332" s="101">
        <v>475</v>
      </c>
      <c r="C332" s="53" t="s">
        <v>360</v>
      </c>
      <c r="D332" s="53" t="s">
        <v>309</v>
      </c>
      <c r="E332" s="53" t="s">
        <v>408</v>
      </c>
      <c r="F332" s="54">
        <v>20971</v>
      </c>
      <c r="G332" s="54"/>
      <c r="H332" s="81"/>
      <c r="I332" s="81">
        <f t="shared" si="66"/>
        <v>20971</v>
      </c>
      <c r="J332" s="81"/>
      <c r="K332" s="72">
        <f t="shared" si="67"/>
        <v>20971</v>
      </c>
      <c r="L332" s="81"/>
      <c r="M332" s="72">
        <f t="shared" si="58"/>
        <v>20971</v>
      </c>
      <c r="N332" s="81"/>
      <c r="O332" s="72">
        <f t="shared" si="57"/>
        <v>20971</v>
      </c>
      <c r="P332" s="81"/>
      <c r="Q332" s="72">
        <f t="shared" si="54"/>
        <v>20971</v>
      </c>
      <c r="R332" s="81"/>
      <c r="S332" s="72">
        <f t="shared" si="55"/>
        <v>20971</v>
      </c>
      <c r="T332" s="81"/>
      <c r="U332" s="81">
        <v>1600</v>
      </c>
      <c r="V332" s="80">
        <f t="shared" si="53"/>
        <v>22571</v>
      </c>
    </row>
    <row r="333" spans="1:22" ht="34.5" customHeight="1">
      <c r="A333" s="149" t="s">
        <v>410</v>
      </c>
      <c r="B333" s="101">
        <v>475</v>
      </c>
      <c r="C333" s="53" t="s">
        <v>360</v>
      </c>
      <c r="D333" s="53" t="s">
        <v>409</v>
      </c>
      <c r="E333" s="53"/>
      <c r="F333" s="54">
        <f>F334</f>
        <v>20845</v>
      </c>
      <c r="G333" s="54"/>
      <c r="H333" s="81"/>
      <c r="I333" s="81">
        <f t="shared" si="66"/>
        <v>20845</v>
      </c>
      <c r="J333" s="81"/>
      <c r="K333" s="72">
        <f t="shared" si="67"/>
        <v>20845</v>
      </c>
      <c r="L333" s="81"/>
      <c r="M333" s="72">
        <f t="shared" si="58"/>
        <v>20845</v>
      </c>
      <c r="N333" s="81"/>
      <c r="O333" s="72">
        <f t="shared" si="57"/>
        <v>20845</v>
      </c>
      <c r="P333" s="81"/>
      <c r="Q333" s="72">
        <f t="shared" si="54"/>
        <v>20845</v>
      </c>
      <c r="R333" s="81"/>
      <c r="S333" s="72">
        <f t="shared" si="55"/>
        <v>20845</v>
      </c>
      <c r="T333" s="81"/>
      <c r="U333" s="81"/>
      <c r="V333" s="80">
        <f t="shared" ref="V333:V396" si="68">S333+T333+U333</f>
        <v>20845</v>
      </c>
    </row>
    <row r="334" spans="1:22" ht="27" customHeight="1">
      <c r="A334" s="44" t="s">
        <v>79</v>
      </c>
      <c r="B334" s="101">
        <v>475</v>
      </c>
      <c r="C334" s="53" t="s">
        <v>360</v>
      </c>
      <c r="D334" s="53" t="s">
        <v>409</v>
      </c>
      <c r="E334" s="53" t="s">
        <v>408</v>
      </c>
      <c r="F334" s="54">
        <v>20845</v>
      </c>
      <c r="G334" s="54"/>
      <c r="H334" s="81"/>
      <c r="I334" s="81">
        <f t="shared" si="66"/>
        <v>20845</v>
      </c>
      <c r="J334" s="81"/>
      <c r="K334" s="72">
        <f t="shared" si="67"/>
        <v>20845</v>
      </c>
      <c r="L334" s="81"/>
      <c r="M334" s="72">
        <f t="shared" si="58"/>
        <v>20845</v>
      </c>
      <c r="N334" s="81"/>
      <c r="O334" s="72">
        <f t="shared" si="57"/>
        <v>20845</v>
      </c>
      <c r="P334" s="81"/>
      <c r="Q334" s="72">
        <f t="shared" si="54"/>
        <v>20845</v>
      </c>
      <c r="R334" s="81"/>
      <c r="S334" s="72">
        <f t="shared" si="55"/>
        <v>20845</v>
      </c>
      <c r="T334" s="81"/>
      <c r="U334" s="81"/>
      <c r="V334" s="80">
        <f t="shared" si="68"/>
        <v>20845</v>
      </c>
    </row>
    <row r="335" spans="1:22" ht="24" customHeight="1">
      <c r="A335" s="42" t="s">
        <v>36</v>
      </c>
      <c r="B335" s="100">
        <v>475</v>
      </c>
      <c r="C335" s="50" t="s">
        <v>24</v>
      </c>
      <c r="D335" s="51"/>
      <c r="E335" s="51"/>
      <c r="F335" s="72">
        <f>SUM(F341,F338)</f>
        <v>13237</v>
      </c>
      <c r="G335" s="72"/>
      <c r="H335" s="81"/>
      <c r="I335" s="81">
        <f t="shared" si="66"/>
        <v>13237</v>
      </c>
      <c r="J335" s="81"/>
      <c r="K335" s="72">
        <f t="shared" si="67"/>
        <v>13237</v>
      </c>
      <c r="L335" s="81">
        <f>L336</f>
        <v>1000</v>
      </c>
      <c r="M335" s="72">
        <f t="shared" si="58"/>
        <v>14237</v>
      </c>
      <c r="N335" s="81">
        <f>N341</f>
        <v>119.3</v>
      </c>
      <c r="O335" s="72">
        <f t="shared" si="57"/>
        <v>14356.3</v>
      </c>
      <c r="P335" s="81"/>
      <c r="Q335" s="72">
        <f t="shared" si="54"/>
        <v>14356.3</v>
      </c>
      <c r="R335" s="81"/>
      <c r="S335" s="72">
        <f t="shared" si="55"/>
        <v>14356.3</v>
      </c>
      <c r="T335" s="80">
        <f>T341</f>
        <v>108.7</v>
      </c>
      <c r="U335" s="80">
        <f>U341</f>
        <v>236</v>
      </c>
      <c r="V335" s="80">
        <f t="shared" si="68"/>
        <v>14701</v>
      </c>
    </row>
    <row r="336" spans="1:22" ht="47.25" customHeight="1">
      <c r="A336" s="42" t="s">
        <v>513</v>
      </c>
      <c r="B336" s="100">
        <v>475</v>
      </c>
      <c r="C336" s="50" t="s">
        <v>24</v>
      </c>
      <c r="D336" s="51" t="s">
        <v>245</v>
      </c>
      <c r="E336" s="51"/>
      <c r="F336" s="72">
        <f>SUM(F338)</f>
        <v>9942</v>
      </c>
      <c r="G336" s="72"/>
      <c r="H336" s="81"/>
      <c r="I336" s="81">
        <f t="shared" si="66"/>
        <v>9942</v>
      </c>
      <c r="J336" s="81"/>
      <c r="K336" s="72">
        <f t="shared" si="67"/>
        <v>9942</v>
      </c>
      <c r="L336" s="81">
        <f>L337</f>
        <v>1000</v>
      </c>
      <c r="M336" s="72">
        <f t="shared" si="58"/>
        <v>10942</v>
      </c>
      <c r="N336" s="81"/>
      <c r="O336" s="72">
        <f t="shared" si="57"/>
        <v>10942</v>
      </c>
      <c r="P336" s="81"/>
      <c r="Q336" s="72">
        <f t="shared" si="54"/>
        <v>10942</v>
      </c>
      <c r="R336" s="81"/>
      <c r="S336" s="72">
        <f t="shared" si="55"/>
        <v>10942</v>
      </c>
      <c r="T336" s="81"/>
      <c r="U336" s="81"/>
      <c r="V336" s="80">
        <f t="shared" si="68"/>
        <v>10942</v>
      </c>
    </row>
    <row r="337" spans="1:22" ht="39" customHeight="1">
      <c r="A337" s="43" t="s">
        <v>312</v>
      </c>
      <c r="B337" s="101">
        <v>475</v>
      </c>
      <c r="C337" s="52" t="s">
        <v>24</v>
      </c>
      <c r="D337" s="53" t="s">
        <v>342</v>
      </c>
      <c r="E337" s="53"/>
      <c r="F337" s="54">
        <f>SUM(F338)</f>
        <v>9942</v>
      </c>
      <c r="G337" s="54"/>
      <c r="H337" s="81"/>
      <c r="I337" s="81">
        <f t="shared" si="66"/>
        <v>9942</v>
      </c>
      <c r="J337" s="81"/>
      <c r="K337" s="72">
        <f t="shared" si="67"/>
        <v>9942</v>
      </c>
      <c r="L337" s="81">
        <f>L338</f>
        <v>1000</v>
      </c>
      <c r="M337" s="72">
        <f t="shared" si="58"/>
        <v>10942</v>
      </c>
      <c r="N337" s="81"/>
      <c r="O337" s="72">
        <f t="shared" si="57"/>
        <v>10942</v>
      </c>
      <c r="P337" s="81"/>
      <c r="Q337" s="72">
        <f t="shared" si="54"/>
        <v>10942</v>
      </c>
      <c r="R337" s="81"/>
      <c r="S337" s="72">
        <f t="shared" si="55"/>
        <v>10942</v>
      </c>
      <c r="T337" s="81"/>
      <c r="U337" s="81"/>
      <c r="V337" s="80">
        <f t="shared" si="68"/>
        <v>10942</v>
      </c>
    </row>
    <row r="338" spans="1:22" ht="54.75" customHeight="1">
      <c r="A338" s="43" t="s">
        <v>123</v>
      </c>
      <c r="B338" s="101">
        <v>475</v>
      </c>
      <c r="C338" s="52" t="s">
        <v>24</v>
      </c>
      <c r="D338" s="53" t="s">
        <v>313</v>
      </c>
      <c r="E338" s="53"/>
      <c r="F338" s="54">
        <f>SUM(F339:F340)</f>
        <v>9942</v>
      </c>
      <c r="G338" s="54"/>
      <c r="H338" s="81"/>
      <c r="I338" s="81">
        <f t="shared" si="66"/>
        <v>9942</v>
      </c>
      <c r="J338" s="81"/>
      <c r="K338" s="72">
        <f t="shared" si="67"/>
        <v>9942</v>
      </c>
      <c r="L338" s="81">
        <f>L340</f>
        <v>1000</v>
      </c>
      <c r="M338" s="72">
        <f t="shared" si="58"/>
        <v>10942</v>
      </c>
      <c r="N338" s="81"/>
      <c r="O338" s="72">
        <f t="shared" si="57"/>
        <v>10942</v>
      </c>
      <c r="P338" s="81"/>
      <c r="Q338" s="72">
        <f t="shared" si="54"/>
        <v>10942</v>
      </c>
      <c r="R338" s="81"/>
      <c r="S338" s="72">
        <f t="shared" si="55"/>
        <v>10942</v>
      </c>
      <c r="T338" s="81"/>
      <c r="U338" s="81"/>
      <c r="V338" s="80">
        <f t="shared" si="68"/>
        <v>10942</v>
      </c>
    </row>
    <row r="339" spans="1:22" ht="30" customHeight="1">
      <c r="A339" s="149" t="s">
        <v>80</v>
      </c>
      <c r="B339" s="101">
        <v>475</v>
      </c>
      <c r="C339" s="52" t="s">
        <v>24</v>
      </c>
      <c r="D339" s="53" t="s">
        <v>313</v>
      </c>
      <c r="E339" s="53" t="s">
        <v>77</v>
      </c>
      <c r="F339" s="54">
        <v>7906</v>
      </c>
      <c r="G339" s="54"/>
      <c r="H339" s="81"/>
      <c r="I339" s="81">
        <f t="shared" si="66"/>
        <v>7906</v>
      </c>
      <c r="J339" s="81"/>
      <c r="K339" s="72">
        <f t="shared" si="67"/>
        <v>7906</v>
      </c>
      <c r="L339" s="81"/>
      <c r="M339" s="72">
        <f t="shared" si="58"/>
        <v>7906</v>
      </c>
      <c r="N339" s="81"/>
      <c r="O339" s="72">
        <f t="shared" si="57"/>
        <v>7906</v>
      </c>
      <c r="P339" s="81"/>
      <c r="Q339" s="72">
        <f t="shared" ref="Q339:Q380" si="69">O339+P339</f>
        <v>7906</v>
      </c>
      <c r="R339" s="81"/>
      <c r="S339" s="72">
        <f t="shared" ref="S339:S380" si="70">Q339+R339</f>
        <v>7906</v>
      </c>
      <c r="T339" s="81"/>
      <c r="U339" s="81"/>
      <c r="V339" s="80">
        <f t="shared" si="68"/>
        <v>7906</v>
      </c>
    </row>
    <row r="340" spans="1:22" ht="36.75" customHeight="1">
      <c r="A340" s="43" t="s">
        <v>112</v>
      </c>
      <c r="B340" s="101">
        <v>475</v>
      </c>
      <c r="C340" s="52" t="s">
        <v>24</v>
      </c>
      <c r="D340" s="53" t="s">
        <v>313</v>
      </c>
      <c r="E340" s="53" t="s">
        <v>111</v>
      </c>
      <c r="F340" s="54">
        <v>2036</v>
      </c>
      <c r="G340" s="54"/>
      <c r="H340" s="81"/>
      <c r="I340" s="81">
        <f t="shared" si="66"/>
        <v>2036</v>
      </c>
      <c r="J340" s="81"/>
      <c r="K340" s="72">
        <f t="shared" si="67"/>
        <v>2036</v>
      </c>
      <c r="L340" s="81">
        <v>1000</v>
      </c>
      <c r="M340" s="72">
        <f t="shared" si="58"/>
        <v>3036</v>
      </c>
      <c r="N340" s="81"/>
      <c r="O340" s="72">
        <f t="shared" si="57"/>
        <v>3036</v>
      </c>
      <c r="P340" s="81"/>
      <c r="Q340" s="72">
        <f t="shared" si="69"/>
        <v>3036</v>
      </c>
      <c r="R340" s="81"/>
      <c r="S340" s="72">
        <f t="shared" si="70"/>
        <v>3036</v>
      </c>
      <c r="T340" s="81"/>
      <c r="U340" s="81"/>
      <c r="V340" s="80">
        <f t="shared" si="68"/>
        <v>3036</v>
      </c>
    </row>
    <row r="341" spans="1:22" ht="31.5" customHeight="1">
      <c r="A341" s="42" t="s">
        <v>183</v>
      </c>
      <c r="B341" s="100">
        <v>475</v>
      </c>
      <c r="C341" s="50" t="s">
        <v>24</v>
      </c>
      <c r="D341" s="51" t="s">
        <v>141</v>
      </c>
      <c r="E341" s="51"/>
      <c r="F341" s="72">
        <f>SUM(F342)</f>
        <v>3295</v>
      </c>
      <c r="G341" s="72"/>
      <c r="H341" s="81"/>
      <c r="I341" s="80">
        <f t="shared" si="66"/>
        <v>3295</v>
      </c>
      <c r="J341" s="80">
        <f>J342</f>
        <v>105</v>
      </c>
      <c r="K341" s="72">
        <f t="shared" si="67"/>
        <v>3400</v>
      </c>
      <c r="L341" s="80"/>
      <c r="M341" s="72">
        <f t="shared" si="58"/>
        <v>3400</v>
      </c>
      <c r="N341" s="80">
        <f>N342</f>
        <v>119.3</v>
      </c>
      <c r="O341" s="72">
        <f t="shared" si="57"/>
        <v>3519.3</v>
      </c>
      <c r="P341" s="80"/>
      <c r="Q341" s="72">
        <f t="shared" si="69"/>
        <v>3519.3</v>
      </c>
      <c r="R341" s="80"/>
      <c r="S341" s="72">
        <f t="shared" si="70"/>
        <v>3519.3</v>
      </c>
      <c r="T341" s="80">
        <f>T342</f>
        <v>108.7</v>
      </c>
      <c r="U341" s="80">
        <f>U342</f>
        <v>236</v>
      </c>
      <c r="V341" s="80">
        <f t="shared" si="68"/>
        <v>3864</v>
      </c>
    </row>
    <row r="342" spans="1:22" ht="33.75" customHeight="1">
      <c r="A342" s="60" t="s">
        <v>16</v>
      </c>
      <c r="B342" s="101">
        <v>475</v>
      </c>
      <c r="C342" s="52" t="s">
        <v>24</v>
      </c>
      <c r="D342" s="53" t="s">
        <v>248</v>
      </c>
      <c r="E342" s="53"/>
      <c r="F342" s="54">
        <f>SUM(F347,F343)</f>
        <v>3295</v>
      </c>
      <c r="G342" s="54"/>
      <c r="H342" s="81"/>
      <c r="I342" s="81">
        <f t="shared" si="66"/>
        <v>3295</v>
      </c>
      <c r="J342" s="81">
        <f>J345</f>
        <v>105</v>
      </c>
      <c r="K342" s="72">
        <f t="shared" si="67"/>
        <v>3400</v>
      </c>
      <c r="L342" s="81"/>
      <c r="M342" s="72">
        <f t="shared" si="58"/>
        <v>3400</v>
      </c>
      <c r="N342" s="81">
        <f>N346</f>
        <v>119.3</v>
      </c>
      <c r="O342" s="72">
        <f t="shared" ref="O342:O405" si="71">M342+N342</f>
        <v>3519.3</v>
      </c>
      <c r="P342" s="81"/>
      <c r="Q342" s="72">
        <f t="shared" si="69"/>
        <v>3519.3</v>
      </c>
      <c r="R342" s="81"/>
      <c r="S342" s="72">
        <f t="shared" si="70"/>
        <v>3519.3</v>
      </c>
      <c r="T342" s="81">
        <f>T345</f>
        <v>108.7</v>
      </c>
      <c r="U342" s="81">
        <f>U343</f>
        <v>236</v>
      </c>
      <c r="V342" s="80">
        <f t="shared" si="68"/>
        <v>3864</v>
      </c>
    </row>
    <row r="343" spans="1:22" ht="31.5" customHeight="1">
      <c r="A343" s="43" t="s">
        <v>114</v>
      </c>
      <c r="B343" s="101">
        <v>475</v>
      </c>
      <c r="C343" s="52" t="s">
        <v>24</v>
      </c>
      <c r="D343" s="53" t="s">
        <v>249</v>
      </c>
      <c r="E343" s="53"/>
      <c r="F343" s="54">
        <f>SUM(F344)</f>
        <v>2785</v>
      </c>
      <c r="G343" s="54"/>
      <c r="H343" s="81"/>
      <c r="I343" s="81">
        <f t="shared" si="66"/>
        <v>2785</v>
      </c>
      <c r="J343" s="81">
        <f>J344</f>
        <v>0</v>
      </c>
      <c r="K343" s="72">
        <f t="shared" si="67"/>
        <v>2785</v>
      </c>
      <c r="L343" s="81"/>
      <c r="M343" s="72">
        <f t="shared" si="58"/>
        <v>2785</v>
      </c>
      <c r="N343" s="81"/>
      <c r="O343" s="72">
        <f t="shared" si="71"/>
        <v>2785</v>
      </c>
      <c r="P343" s="81"/>
      <c r="Q343" s="72">
        <f t="shared" si="69"/>
        <v>2785</v>
      </c>
      <c r="R343" s="81"/>
      <c r="S343" s="72">
        <f>Q343+R343</f>
        <v>2785</v>
      </c>
      <c r="T343" s="81"/>
      <c r="U343" s="81">
        <f>U344</f>
        <v>236</v>
      </c>
      <c r="V343" s="80">
        <f t="shared" si="68"/>
        <v>3021</v>
      </c>
    </row>
    <row r="344" spans="1:22" ht="38.25" customHeight="1">
      <c r="A344" s="43" t="s">
        <v>116</v>
      </c>
      <c r="B344" s="101">
        <v>475</v>
      </c>
      <c r="C344" s="52" t="s">
        <v>24</v>
      </c>
      <c r="D344" s="53" t="s">
        <v>249</v>
      </c>
      <c r="E344" s="53" t="s">
        <v>115</v>
      </c>
      <c r="F344" s="54">
        <v>2785</v>
      </c>
      <c r="G344" s="54"/>
      <c r="H344" s="81"/>
      <c r="I344" s="81">
        <f t="shared" si="66"/>
        <v>2785</v>
      </c>
      <c r="J344" s="81"/>
      <c r="K344" s="72">
        <f t="shared" si="67"/>
        <v>2785</v>
      </c>
      <c r="L344" s="81"/>
      <c r="M344" s="72">
        <f t="shared" si="58"/>
        <v>2785</v>
      </c>
      <c r="N344" s="81"/>
      <c r="O344" s="72">
        <f t="shared" si="71"/>
        <v>2785</v>
      </c>
      <c r="P344" s="81"/>
      <c r="Q344" s="72">
        <f t="shared" si="69"/>
        <v>2785</v>
      </c>
      <c r="R344" s="81"/>
      <c r="S344" s="72">
        <f t="shared" si="70"/>
        <v>2785</v>
      </c>
      <c r="T344" s="81"/>
      <c r="U344" s="81">
        <v>236</v>
      </c>
      <c r="V344" s="80">
        <f t="shared" si="68"/>
        <v>3021</v>
      </c>
    </row>
    <row r="345" spans="1:22" ht="38.25" customHeight="1">
      <c r="A345" s="43" t="s">
        <v>605</v>
      </c>
      <c r="B345" s="101">
        <v>475</v>
      </c>
      <c r="C345" s="52" t="s">
        <v>24</v>
      </c>
      <c r="D345" s="53" t="s">
        <v>607</v>
      </c>
      <c r="E345" s="53" t="s">
        <v>115</v>
      </c>
      <c r="F345" s="54"/>
      <c r="G345" s="54"/>
      <c r="H345" s="81"/>
      <c r="I345" s="81"/>
      <c r="J345" s="81">
        <v>105</v>
      </c>
      <c r="K345" s="72">
        <f t="shared" si="67"/>
        <v>105</v>
      </c>
      <c r="L345" s="81"/>
      <c r="M345" s="72">
        <f t="shared" si="58"/>
        <v>105</v>
      </c>
      <c r="N345" s="81"/>
      <c r="O345" s="72">
        <f t="shared" si="71"/>
        <v>105</v>
      </c>
      <c r="P345" s="81"/>
      <c r="Q345" s="72">
        <f t="shared" si="69"/>
        <v>105</v>
      </c>
      <c r="R345" s="81"/>
      <c r="S345" s="72">
        <f t="shared" si="70"/>
        <v>105</v>
      </c>
      <c r="T345" s="81">
        <v>108.7</v>
      </c>
      <c r="U345" s="81"/>
      <c r="V345" s="80">
        <f t="shared" si="68"/>
        <v>213.7</v>
      </c>
    </row>
    <row r="346" spans="1:22" ht="25.5" customHeight="1">
      <c r="A346" s="43" t="s">
        <v>624</v>
      </c>
      <c r="B346" s="101">
        <v>475</v>
      </c>
      <c r="C346" s="52" t="s">
        <v>24</v>
      </c>
      <c r="D346" s="53" t="s">
        <v>629</v>
      </c>
      <c r="E346" s="53"/>
      <c r="F346" s="54"/>
      <c r="G346" s="54"/>
      <c r="H346" s="81"/>
      <c r="I346" s="81"/>
      <c r="J346" s="81"/>
      <c r="K346" s="72"/>
      <c r="L346" s="81"/>
      <c r="M346" s="72"/>
      <c r="N346" s="81">
        <v>119.3</v>
      </c>
      <c r="O346" s="72">
        <f t="shared" si="71"/>
        <v>119.3</v>
      </c>
      <c r="P346" s="81"/>
      <c r="Q346" s="72">
        <f t="shared" si="69"/>
        <v>119.3</v>
      </c>
      <c r="R346" s="81"/>
      <c r="S346" s="72">
        <f t="shared" si="70"/>
        <v>119.3</v>
      </c>
      <c r="T346" s="81"/>
      <c r="U346" s="81"/>
      <c r="V346" s="80">
        <f t="shared" si="68"/>
        <v>119.3</v>
      </c>
    </row>
    <row r="347" spans="1:22" ht="25.5">
      <c r="A347" s="43" t="s">
        <v>101</v>
      </c>
      <c r="B347" s="101">
        <v>475</v>
      </c>
      <c r="C347" s="52" t="s">
        <v>24</v>
      </c>
      <c r="D347" s="53" t="s">
        <v>250</v>
      </c>
      <c r="E347" s="53"/>
      <c r="F347" s="54">
        <f>SUM(F348)</f>
        <v>510</v>
      </c>
      <c r="G347" s="54"/>
      <c r="H347" s="81"/>
      <c r="I347" s="81">
        <f t="shared" si="66"/>
        <v>510</v>
      </c>
      <c r="J347" s="81"/>
      <c r="K347" s="72">
        <f t="shared" ref="K347:K378" si="72">I347+J347</f>
        <v>510</v>
      </c>
      <c r="L347" s="81"/>
      <c r="M347" s="72">
        <f t="shared" si="58"/>
        <v>510</v>
      </c>
      <c r="N347" s="81"/>
      <c r="O347" s="72">
        <f t="shared" si="71"/>
        <v>510</v>
      </c>
      <c r="P347" s="81"/>
      <c r="Q347" s="72">
        <f t="shared" si="69"/>
        <v>510</v>
      </c>
      <c r="R347" s="81"/>
      <c r="S347" s="72">
        <f t="shared" si="70"/>
        <v>510</v>
      </c>
      <c r="T347" s="81"/>
      <c r="U347" s="81"/>
      <c r="V347" s="80">
        <f t="shared" si="68"/>
        <v>510</v>
      </c>
    </row>
    <row r="348" spans="1:22" ht="32.25" customHeight="1">
      <c r="A348" s="43" t="s">
        <v>112</v>
      </c>
      <c r="B348" s="101">
        <v>475</v>
      </c>
      <c r="C348" s="52" t="s">
        <v>24</v>
      </c>
      <c r="D348" s="53" t="s">
        <v>250</v>
      </c>
      <c r="E348" s="53" t="s">
        <v>111</v>
      </c>
      <c r="F348" s="54">
        <v>510</v>
      </c>
      <c r="G348" s="54"/>
      <c r="H348" s="81"/>
      <c r="I348" s="81">
        <f t="shared" si="66"/>
        <v>510</v>
      </c>
      <c r="J348" s="81"/>
      <c r="K348" s="72">
        <f t="shared" si="72"/>
        <v>510</v>
      </c>
      <c r="L348" s="81"/>
      <c r="M348" s="72">
        <f t="shared" si="58"/>
        <v>510</v>
      </c>
      <c r="N348" s="81"/>
      <c r="O348" s="72">
        <f t="shared" si="71"/>
        <v>510</v>
      </c>
      <c r="P348" s="81"/>
      <c r="Q348" s="72">
        <f t="shared" si="69"/>
        <v>510</v>
      </c>
      <c r="R348" s="81"/>
      <c r="S348" s="72">
        <f t="shared" si="70"/>
        <v>510</v>
      </c>
      <c r="T348" s="81"/>
      <c r="U348" s="81"/>
      <c r="V348" s="80">
        <f t="shared" si="68"/>
        <v>510</v>
      </c>
    </row>
    <row r="349" spans="1:22" ht="30" hidden="1" customHeight="1">
      <c r="A349" s="42" t="s">
        <v>58</v>
      </c>
      <c r="B349" s="100">
        <v>475</v>
      </c>
      <c r="C349" s="50" t="s">
        <v>49</v>
      </c>
      <c r="D349" s="53"/>
      <c r="E349" s="53"/>
      <c r="F349" s="72">
        <f>F350</f>
        <v>1876.2</v>
      </c>
      <c r="G349" s="72"/>
      <c r="H349" s="81"/>
      <c r="I349" s="81">
        <f>F349+H349+G349</f>
        <v>1876.2</v>
      </c>
      <c r="J349" s="81"/>
      <c r="K349" s="72">
        <f t="shared" si="72"/>
        <v>1876.2</v>
      </c>
      <c r="L349" s="81"/>
      <c r="M349" s="72">
        <f t="shared" si="58"/>
        <v>1876.2</v>
      </c>
      <c r="N349" s="80">
        <f>N350</f>
        <v>1011</v>
      </c>
      <c r="O349" s="72">
        <f t="shared" si="71"/>
        <v>2887.2</v>
      </c>
      <c r="P349" s="80"/>
      <c r="Q349" s="72">
        <f t="shared" si="69"/>
        <v>2887.2</v>
      </c>
      <c r="R349" s="80"/>
      <c r="S349" s="72">
        <f t="shared" si="70"/>
        <v>2887.2</v>
      </c>
      <c r="T349" s="80"/>
      <c r="U349" s="80"/>
      <c r="V349" s="80">
        <f t="shared" si="68"/>
        <v>2887.2</v>
      </c>
    </row>
    <row r="350" spans="1:22" ht="33.75" hidden="1" customHeight="1">
      <c r="A350" s="150" t="s">
        <v>534</v>
      </c>
      <c r="B350" s="100">
        <v>475</v>
      </c>
      <c r="C350" s="50" t="s">
        <v>49</v>
      </c>
      <c r="D350" s="51" t="s">
        <v>178</v>
      </c>
      <c r="E350" s="51"/>
      <c r="F350" s="72">
        <f t="shared" ref="F350:F353" si="73">SUM(F351)</f>
        <v>1876.2</v>
      </c>
      <c r="G350" s="72"/>
      <c r="H350" s="81"/>
      <c r="I350" s="81">
        <f t="shared" ref="I350:I354" si="74">F350+H350+G350</f>
        <v>1876.2</v>
      </c>
      <c r="J350" s="81"/>
      <c r="K350" s="72">
        <f t="shared" si="72"/>
        <v>1876.2</v>
      </c>
      <c r="L350" s="81"/>
      <c r="M350" s="72">
        <f t="shared" si="58"/>
        <v>1876.2</v>
      </c>
      <c r="N350" s="80">
        <f>N351</f>
        <v>1011</v>
      </c>
      <c r="O350" s="72">
        <f t="shared" si="71"/>
        <v>2887.2</v>
      </c>
      <c r="P350" s="80"/>
      <c r="Q350" s="72">
        <f t="shared" si="69"/>
        <v>2887.2</v>
      </c>
      <c r="R350" s="80"/>
      <c r="S350" s="72">
        <f t="shared" si="70"/>
        <v>2887.2</v>
      </c>
      <c r="T350" s="80"/>
      <c r="U350" s="80"/>
      <c r="V350" s="80">
        <f t="shared" si="68"/>
        <v>2887.2</v>
      </c>
    </row>
    <row r="351" spans="1:22" ht="20.25" hidden="1" customHeight="1">
      <c r="A351" s="60" t="s">
        <v>9</v>
      </c>
      <c r="B351" s="101">
        <v>475</v>
      </c>
      <c r="C351" s="52" t="s">
        <v>49</v>
      </c>
      <c r="D351" s="53" t="s">
        <v>256</v>
      </c>
      <c r="E351" s="53"/>
      <c r="F351" s="54">
        <f t="shared" si="73"/>
        <v>1876.2</v>
      </c>
      <c r="G351" s="54"/>
      <c r="H351" s="81"/>
      <c r="I351" s="81">
        <f t="shared" si="74"/>
        <v>1876.2</v>
      </c>
      <c r="J351" s="81"/>
      <c r="K351" s="72">
        <f t="shared" si="72"/>
        <v>1876.2</v>
      </c>
      <c r="L351" s="81"/>
      <c r="M351" s="72">
        <f t="shared" si="58"/>
        <v>1876.2</v>
      </c>
      <c r="N351" s="81">
        <f>N352</f>
        <v>1011</v>
      </c>
      <c r="O351" s="72">
        <f t="shared" si="71"/>
        <v>2887.2</v>
      </c>
      <c r="P351" s="81"/>
      <c r="Q351" s="72">
        <f t="shared" si="69"/>
        <v>2887.2</v>
      </c>
      <c r="R351" s="81"/>
      <c r="S351" s="72">
        <f t="shared" si="70"/>
        <v>2887.2</v>
      </c>
      <c r="T351" s="81"/>
      <c r="U351" s="81"/>
      <c r="V351" s="80">
        <f t="shared" si="68"/>
        <v>2887.2</v>
      </c>
    </row>
    <row r="352" spans="1:22" ht="30" hidden="1" customHeight="1">
      <c r="A352" s="60" t="s">
        <v>321</v>
      </c>
      <c r="B352" s="101">
        <v>475</v>
      </c>
      <c r="C352" s="52" t="s">
        <v>49</v>
      </c>
      <c r="D352" s="53" t="s">
        <v>322</v>
      </c>
      <c r="E352" s="53"/>
      <c r="F352" s="54">
        <f t="shared" si="73"/>
        <v>1876.2</v>
      </c>
      <c r="G352" s="54"/>
      <c r="H352" s="81"/>
      <c r="I352" s="81">
        <f t="shared" si="74"/>
        <v>1876.2</v>
      </c>
      <c r="J352" s="81"/>
      <c r="K352" s="72">
        <f t="shared" si="72"/>
        <v>1876.2</v>
      </c>
      <c r="L352" s="81"/>
      <c r="M352" s="72">
        <f t="shared" ref="M352:M417" si="75">K352+L352</f>
        <v>1876.2</v>
      </c>
      <c r="N352" s="81">
        <f>N353</f>
        <v>1011</v>
      </c>
      <c r="O352" s="72">
        <f t="shared" si="71"/>
        <v>2887.2</v>
      </c>
      <c r="P352" s="81"/>
      <c r="Q352" s="72">
        <f t="shared" si="69"/>
        <v>2887.2</v>
      </c>
      <c r="R352" s="81"/>
      <c r="S352" s="72">
        <f t="shared" si="70"/>
        <v>2887.2</v>
      </c>
      <c r="T352" s="81"/>
      <c r="U352" s="81"/>
      <c r="V352" s="80">
        <f t="shared" si="68"/>
        <v>2887.2</v>
      </c>
    </row>
    <row r="353" spans="1:22" ht="67.5" hidden="1" customHeight="1">
      <c r="A353" s="43" t="s">
        <v>0</v>
      </c>
      <c r="B353" s="101">
        <v>475</v>
      </c>
      <c r="C353" s="52" t="s">
        <v>49</v>
      </c>
      <c r="D353" s="53" t="s">
        <v>323</v>
      </c>
      <c r="E353" s="53"/>
      <c r="F353" s="54">
        <f t="shared" si="73"/>
        <v>1876.2</v>
      </c>
      <c r="G353" s="54"/>
      <c r="H353" s="81"/>
      <c r="I353" s="81">
        <f t="shared" si="74"/>
        <v>1876.2</v>
      </c>
      <c r="J353" s="81"/>
      <c r="K353" s="72">
        <f t="shared" si="72"/>
        <v>1876.2</v>
      </c>
      <c r="L353" s="81"/>
      <c r="M353" s="72">
        <f t="shared" si="75"/>
        <v>1876.2</v>
      </c>
      <c r="N353" s="81">
        <f>N354</f>
        <v>1011</v>
      </c>
      <c r="O353" s="72">
        <f t="shared" si="71"/>
        <v>2887.2</v>
      </c>
      <c r="P353" s="81"/>
      <c r="Q353" s="72">
        <f t="shared" si="69"/>
        <v>2887.2</v>
      </c>
      <c r="R353" s="81"/>
      <c r="S353" s="72">
        <f t="shared" si="70"/>
        <v>2887.2</v>
      </c>
      <c r="T353" s="81"/>
      <c r="U353" s="81"/>
      <c r="V353" s="80">
        <f t="shared" si="68"/>
        <v>2887.2</v>
      </c>
    </row>
    <row r="354" spans="1:22" ht="18.75" hidden="1" customHeight="1">
      <c r="A354" s="43" t="s">
        <v>79</v>
      </c>
      <c r="B354" s="101">
        <v>475</v>
      </c>
      <c r="C354" s="52" t="s">
        <v>49</v>
      </c>
      <c r="D354" s="53" t="s">
        <v>323</v>
      </c>
      <c r="E354" s="53" t="s">
        <v>408</v>
      </c>
      <c r="F354" s="73">
        <v>1876.2</v>
      </c>
      <c r="G354" s="73"/>
      <c r="H354" s="81"/>
      <c r="I354" s="81">
        <f t="shared" si="74"/>
        <v>1876.2</v>
      </c>
      <c r="J354" s="81"/>
      <c r="K354" s="72">
        <f t="shared" si="72"/>
        <v>1876.2</v>
      </c>
      <c r="L354" s="81"/>
      <c r="M354" s="72">
        <f t="shared" si="75"/>
        <v>1876.2</v>
      </c>
      <c r="N354" s="81">
        <v>1011</v>
      </c>
      <c r="O354" s="72">
        <f t="shared" si="71"/>
        <v>2887.2</v>
      </c>
      <c r="P354" s="81"/>
      <c r="Q354" s="72">
        <f t="shared" si="69"/>
        <v>2887.2</v>
      </c>
      <c r="R354" s="81"/>
      <c r="S354" s="72">
        <f t="shared" si="70"/>
        <v>2887.2</v>
      </c>
      <c r="T354" s="81"/>
      <c r="U354" s="81"/>
      <c r="V354" s="80">
        <f t="shared" si="68"/>
        <v>2887.2</v>
      </c>
    </row>
    <row r="355" spans="1:22" ht="20.25" customHeight="1">
      <c r="A355" s="46" t="s">
        <v>57</v>
      </c>
      <c r="B355" s="100">
        <v>475</v>
      </c>
      <c r="C355" s="50" t="s">
        <v>44</v>
      </c>
      <c r="D355" s="51"/>
      <c r="E355" s="51"/>
      <c r="F355" s="72">
        <f>SUM(F356)</f>
        <v>3200</v>
      </c>
      <c r="G355" s="72"/>
      <c r="H355" s="81"/>
      <c r="I355" s="81">
        <f t="shared" ref="I355:I360" si="76">F355+H355</f>
        <v>3200</v>
      </c>
      <c r="J355" s="81"/>
      <c r="K355" s="72">
        <f t="shared" si="72"/>
        <v>3200</v>
      </c>
      <c r="L355" s="81"/>
      <c r="M355" s="72">
        <f t="shared" si="75"/>
        <v>3200</v>
      </c>
      <c r="N355" s="81"/>
      <c r="O355" s="72">
        <f t="shared" si="71"/>
        <v>3200</v>
      </c>
      <c r="P355" s="81"/>
      <c r="Q355" s="72">
        <f t="shared" si="69"/>
        <v>3200</v>
      </c>
      <c r="R355" s="81"/>
      <c r="S355" s="72">
        <f t="shared" si="70"/>
        <v>3200</v>
      </c>
      <c r="T355" s="80">
        <v>-481.5</v>
      </c>
      <c r="U355" s="80"/>
      <c r="V355" s="80">
        <f t="shared" si="68"/>
        <v>2718.5</v>
      </c>
    </row>
    <row r="356" spans="1:22" ht="33" customHeight="1">
      <c r="A356" s="150" t="s">
        <v>534</v>
      </c>
      <c r="B356" s="100">
        <v>475</v>
      </c>
      <c r="C356" s="50" t="s">
        <v>44</v>
      </c>
      <c r="D356" s="51" t="s">
        <v>178</v>
      </c>
      <c r="E356" s="53"/>
      <c r="F356" s="72">
        <f>SUM(F357)</f>
        <v>3200</v>
      </c>
      <c r="G356" s="72"/>
      <c r="H356" s="81"/>
      <c r="I356" s="81">
        <f t="shared" si="76"/>
        <v>3200</v>
      </c>
      <c r="J356" s="81"/>
      <c r="K356" s="72">
        <f t="shared" si="72"/>
        <v>3200</v>
      </c>
      <c r="L356" s="81"/>
      <c r="M356" s="72">
        <f t="shared" si="75"/>
        <v>3200</v>
      </c>
      <c r="N356" s="81"/>
      <c r="O356" s="72">
        <f t="shared" si="71"/>
        <v>3200</v>
      </c>
      <c r="P356" s="81"/>
      <c r="Q356" s="72">
        <f t="shared" si="69"/>
        <v>3200</v>
      </c>
      <c r="R356" s="81"/>
      <c r="S356" s="72">
        <f t="shared" si="70"/>
        <v>3200</v>
      </c>
      <c r="T356" s="80">
        <v>-481.5</v>
      </c>
      <c r="U356" s="80"/>
      <c r="V356" s="80">
        <f t="shared" si="68"/>
        <v>2718.5</v>
      </c>
    </row>
    <row r="357" spans="1:22" ht="21.75" customHeight="1">
      <c r="A357" s="60" t="s">
        <v>19</v>
      </c>
      <c r="B357" s="101">
        <v>475</v>
      </c>
      <c r="C357" s="52" t="s">
        <v>44</v>
      </c>
      <c r="D357" s="53" t="s">
        <v>257</v>
      </c>
      <c r="E357" s="53"/>
      <c r="F357" s="54">
        <f t="shared" ref="F357:F359" si="77">F358</f>
        <v>3200</v>
      </c>
      <c r="G357" s="54"/>
      <c r="H357" s="81"/>
      <c r="I357" s="81">
        <f t="shared" si="76"/>
        <v>3200</v>
      </c>
      <c r="J357" s="81"/>
      <c r="K357" s="72">
        <f t="shared" si="72"/>
        <v>3200</v>
      </c>
      <c r="L357" s="81"/>
      <c r="M357" s="72">
        <f t="shared" si="75"/>
        <v>3200</v>
      </c>
      <c r="N357" s="81"/>
      <c r="O357" s="72">
        <f t="shared" si="71"/>
        <v>3200</v>
      </c>
      <c r="P357" s="81"/>
      <c r="Q357" s="72">
        <f t="shared" si="69"/>
        <v>3200</v>
      </c>
      <c r="R357" s="81"/>
      <c r="S357" s="54">
        <f t="shared" si="70"/>
        <v>3200</v>
      </c>
      <c r="T357" s="81">
        <v>-481.5</v>
      </c>
      <c r="U357" s="81"/>
      <c r="V357" s="80">
        <f t="shared" si="68"/>
        <v>2718.5</v>
      </c>
    </row>
    <row r="358" spans="1:22" ht="30" customHeight="1">
      <c r="A358" s="60" t="s">
        <v>321</v>
      </c>
      <c r="B358" s="101">
        <v>475</v>
      </c>
      <c r="C358" s="52" t="s">
        <v>44</v>
      </c>
      <c r="D358" s="53" t="s">
        <v>324</v>
      </c>
      <c r="E358" s="53"/>
      <c r="F358" s="54">
        <f t="shared" si="77"/>
        <v>3200</v>
      </c>
      <c r="G358" s="54"/>
      <c r="H358" s="81"/>
      <c r="I358" s="81">
        <f t="shared" si="76"/>
        <v>3200</v>
      </c>
      <c r="J358" s="81"/>
      <c r="K358" s="72">
        <f t="shared" si="72"/>
        <v>3200</v>
      </c>
      <c r="L358" s="81"/>
      <c r="M358" s="72">
        <f t="shared" si="75"/>
        <v>3200</v>
      </c>
      <c r="N358" s="81"/>
      <c r="O358" s="72">
        <f t="shared" si="71"/>
        <v>3200</v>
      </c>
      <c r="P358" s="81"/>
      <c r="Q358" s="72">
        <f t="shared" si="69"/>
        <v>3200</v>
      </c>
      <c r="R358" s="81"/>
      <c r="S358" s="54">
        <f t="shared" si="70"/>
        <v>3200</v>
      </c>
      <c r="T358" s="81">
        <v>-481.5</v>
      </c>
      <c r="U358" s="81"/>
      <c r="V358" s="80">
        <f t="shared" si="68"/>
        <v>2718.5</v>
      </c>
    </row>
    <row r="359" spans="1:22" ht="84">
      <c r="A359" s="163" t="s">
        <v>192</v>
      </c>
      <c r="B359" s="101">
        <v>475</v>
      </c>
      <c r="C359" s="52" t="s">
        <v>44</v>
      </c>
      <c r="D359" s="53" t="s">
        <v>325</v>
      </c>
      <c r="E359" s="51"/>
      <c r="F359" s="54">
        <f t="shared" si="77"/>
        <v>3200</v>
      </c>
      <c r="G359" s="54"/>
      <c r="H359" s="81"/>
      <c r="I359" s="81">
        <f t="shared" si="76"/>
        <v>3200</v>
      </c>
      <c r="J359" s="81"/>
      <c r="K359" s="72">
        <f t="shared" si="72"/>
        <v>3200</v>
      </c>
      <c r="L359" s="81"/>
      <c r="M359" s="72">
        <f t="shared" si="75"/>
        <v>3200</v>
      </c>
      <c r="N359" s="81"/>
      <c r="O359" s="72">
        <f t="shared" si="71"/>
        <v>3200</v>
      </c>
      <c r="P359" s="81"/>
      <c r="Q359" s="72">
        <f t="shared" si="69"/>
        <v>3200</v>
      </c>
      <c r="R359" s="81"/>
      <c r="S359" s="54">
        <f t="shared" si="70"/>
        <v>3200</v>
      </c>
      <c r="T359" s="81">
        <v>-481.5</v>
      </c>
      <c r="U359" s="81"/>
      <c r="V359" s="80">
        <f t="shared" si="68"/>
        <v>2718.5</v>
      </c>
    </row>
    <row r="360" spans="1:22" ht="16.5" customHeight="1">
      <c r="A360" s="43" t="s">
        <v>79</v>
      </c>
      <c r="B360" s="101">
        <v>475</v>
      </c>
      <c r="C360" s="52" t="s">
        <v>44</v>
      </c>
      <c r="D360" s="53" t="s">
        <v>325</v>
      </c>
      <c r="E360" s="53" t="s">
        <v>373</v>
      </c>
      <c r="F360" s="73">
        <v>3200</v>
      </c>
      <c r="G360" s="73"/>
      <c r="H360" s="81"/>
      <c r="I360" s="81">
        <f t="shared" si="76"/>
        <v>3200</v>
      </c>
      <c r="J360" s="81"/>
      <c r="K360" s="72">
        <f t="shared" si="72"/>
        <v>3200</v>
      </c>
      <c r="L360" s="81"/>
      <c r="M360" s="72">
        <f t="shared" si="75"/>
        <v>3200</v>
      </c>
      <c r="N360" s="81"/>
      <c r="O360" s="72">
        <f t="shared" si="71"/>
        <v>3200</v>
      </c>
      <c r="P360" s="81"/>
      <c r="Q360" s="72">
        <f t="shared" si="69"/>
        <v>3200</v>
      </c>
      <c r="R360" s="81"/>
      <c r="S360" s="72">
        <f t="shared" si="70"/>
        <v>3200</v>
      </c>
      <c r="T360" s="81">
        <v>-481.5</v>
      </c>
      <c r="U360" s="81"/>
      <c r="V360" s="80">
        <f t="shared" si="68"/>
        <v>2718.5</v>
      </c>
    </row>
    <row r="361" spans="1:22" ht="32.25" customHeight="1">
      <c r="A361" s="155" t="s">
        <v>45</v>
      </c>
      <c r="B361" s="100">
        <v>476</v>
      </c>
      <c r="C361" s="52"/>
      <c r="D361" s="53"/>
      <c r="E361" s="53"/>
      <c r="F361" s="72">
        <f>SUM(F367+F362)</f>
        <v>19220</v>
      </c>
      <c r="G361" s="72"/>
      <c r="H361" s="72">
        <f>SUM(H367+H362)</f>
        <v>50</v>
      </c>
      <c r="I361" s="72">
        <f>SUM(I367+I362)</f>
        <v>19270</v>
      </c>
      <c r="J361" s="81"/>
      <c r="K361" s="72">
        <f t="shared" si="72"/>
        <v>19270</v>
      </c>
      <c r="L361" s="81">
        <f>L367</f>
        <v>250</v>
      </c>
      <c r="M361" s="72">
        <f t="shared" si="75"/>
        <v>19520</v>
      </c>
      <c r="N361" s="81"/>
      <c r="O361" s="72">
        <f t="shared" si="71"/>
        <v>19520</v>
      </c>
      <c r="P361" s="81"/>
      <c r="Q361" s="72">
        <f t="shared" si="69"/>
        <v>19520</v>
      </c>
      <c r="R361" s="81">
        <f>R362+R367</f>
        <v>0</v>
      </c>
      <c r="S361" s="72">
        <f t="shared" si="70"/>
        <v>19520</v>
      </c>
      <c r="T361" s="81"/>
      <c r="U361" s="81"/>
      <c r="V361" s="80">
        <f t="shared" si="68"/>
        <v>19520</v>
      </c>
    </row>
    <row r="362" spans="1:22" ht="18.75" hidden="1" customHeight="1">
      <c r="A362" s="42" t="s">
        <v>202</v>
      </c>
      <c r="B362" s="100">
        <v>476</v>
      </c>
      <c r="C362" s="50" t="s">
        <v>46</v>
      </c>
      <c r="D362" s="51"/>
      <c r="E362" s="51"/>
      <c r="F362" s="72">
        <f>SUM(F363)</f>
        <v>650</v>
      </c>
      <c r="G362" s="72"/>
      <c r="H362" s="80">
        <f>H363</f>
        <v>50</v>
      </c>
      <c r="I362" s="80">
        <f>F362+H362</f>
        <v>700</v>
      </c>
      <c r="J362" s="81"/>
      <c r="K362" s="72">
        <f t="shared" si="72"/>
        <v>700</v>
      </c>
      <c r="L362" s="81"/>
      <c r="M362" s="72">
        <f t="shared" si="75"/>
        <v>700</v>
      </c>
      <c r="N362" s="81"/>
      <c r="O362" s="72">
        <f t="shared" si="71"/>
        <v>700</v>
      </c>
      <c r="P362" s="81"/>
      <c r="Q362" s="72">
        <f t="shared" si="69"/>
        <v>700</v>
      </c>
      <c r="R362" s="81">
        <f>R363</f>
        <v>-50</v>
      </c>
      <c r="S362" s="72">
        <f t="shared" si="70"/>
        <v>650</v>
      </c>
      <c r="T362" s="81"/>
      <c r="U362" s="81"/>
      <c r="V362" s="80">
        <f t="shared" si="68"/>
        <v>650</v>
      </c>
    </row>
    <row r="363" spans="1:22" ht="45.75" hidden="1" customHeight="1">
      <c r="A363" s="150" t="s">
        <v>511</v>
      </c>
      <c r="B363" s="100">
        <v>476</v>
      </c>
      <c r="C363" s="50" t="s">
        <v>46</v>
      </c>
      <c r="D363" s="51" t="s">
        <v>258</v>
      </c>
      <c r="E363" s="51"/>
      <c r="F363" s="72">
        <f>SUM(F365)</f>
        <v>650</v>
      </c>
      <c r="G363" s="72"/>
      <c r="H363" s="80">
        <f>H364</f>
        <v>50</v>
      </c>
      <c r="I363" s="80">
        <f>F363+H363</f>
        <v>700</v>
      </c>
      <c r="J363" s="81"/>
      <c r="K363" s="72">
        <f t="shared" si="72"/>
        <v>700</v>
      </c>
      <c r="L363" s="81"/>
      <c r="M363" s="72">
        <f t="shared" si="75"/>
        <v>700</v>
      </c>
      <c r="N363" s="81"/>
      <c r="O363" s="72">
        <f t="shared" si="71"/>
        <v>700</v>
      </c>
      <c r="P363" s="81"/>
      <c r="Q363" s="72">
        <f t="shared" si="69"/>
        <v>700</v>
      </c>
      <c r="R363" s="81">
        <f>R364</f>
        <v>-50</v>
      </c>
      <c r="S363" s="72">
        <f t="shared" si="70"/>
        <v>650</v>
      </c>
      <c r="T363" s="81"/>
      <c r="U363" s="81"/>
      <c r="V363" s="80">
        <f t="shared" si="68"/>
        <v>650</v>
      </c>
    </row>
    <row r="364" spans="1:22" ht="33.75" hidden="1" customHeight="1">
      <c r="A364" s="60" t="s">
        <v>310</v>
      </c>
      <c r="B364" s="101">
        <v>476</v>
      </c>
      <c r="C364" s="52" t="s">
        <v>46</v>
      </c>
      <c r="D364" s="53" t="s">
        <v>320</v>
      </c>
      <c r="E364" s="51"/>
      <c r="F364" s="54">
        <f>F365</f>
        <v>650</v>
      </c>
      <c r="G364" s="54"/>
      <c r="H364" s="81">
        <f>H365</f>
        <v>50</v>
      </c>
      <c r="I364" s="81">
        <f>F364+H364</f>
        <v>700</v>
      </c>
      <c r="J364" s="81"/>
      <c r="K364" s="72">
        <f t="shared" si="72"/>
        <v>700</v>
      </c>
      <c r="L364" s="81"/>
      <c r="M364" s="72">
        <f t="shared" si="75"/>
        <v>700</v>
      </c>
      <c r="N364" s="81"/>
      <c r="O364" s="72">
        <f t="shared" si="71"/>
        <v>700</v>
      </c>
      <c r="P364" s="81"/>
      <c r="Q364" s="72">
        <f t="shared" si="69"/>
        <v>700</v>
      </c>
      <c r="R364" s="81">
        <f>R365</f>
        <v>-50</v>
      </c>
      <c r="S364" s="72">
        <f t="shared" si="70"/>
        <v>650</v>
      </c>
      <c r="T364" s="81"/>
      <c r="U364" s="81"/>
      <c r="V364" s="80">
        <f t="shared" si="68"/>
        <v>650</v>
      </c>
    </row>
    <row r="365" spans="1:22" ht="18.75" hidden="1" customHeight="1">
      <c r="A365" s="43" t="s">
        <v>8</v>
      </c>
      <c r="B365" s="101">
        <v>476</v>
      </c>
      <c r="C365" s="52" t="s">
        <v>46</v>
      </c>
      <c r="D365" s="53" t="s">
        <v>311</v>
      </c>
      <c r="E365" s="53"/>
      <c r="F365" s="54">
        <f>SUM(F366)</f>
        <v>650</v>
      </c>
      <c r="G365" s="54"/>
      <c r="H365" s="81">
        <f>H366</f>
        <v>50</v>
      </c>
      <c r="I365" s="81">
        <f>F365+H365</f>
        <v>700</v>
      </c>
      <c r="J365" s="81"/>
      <c r="K365" s="72">
        <f t="shared" si="72"/>
        <v>700</v>
      </c>
      <c r="L365" s="81"/>
      <c r="M365" s="72">
        <f t="shared" si="75"/>
        <v>700</v>
      </c>
      <c r="N365" s="81"/>
      <c r="O365" s="72">
        <f t="shared" si="71"/>
        <v>700</v>
      </c>
      <c r="P365" s="81"/>
      <c r="Q365" s="72">
        <f t="shared" si="69"/>
        <v>700</v>
      </c>
      <c r="R365" s="81">
        <f>R366</f>
        <v>-50</v>
      </c>
      <c r="S365" s="72">
        <f t="shared" si="70"/>
        <v>650</v>
      </c>
      <c r="T365" s="81"/>
      <c r="U365" s="81"/>
      <c r="V365" s="80">
        <f t="shared" si="68"/>
        <v>650</v>
      </c>
    </row>
    <row r="366" spans="1:22" ht="38.25" hidden="1">
      <c r="A366" s="44" t="s">
        <v>112</v>
      </c>
      <c r="B366" s="101">
        <v>476</v>
      </c>
      <c r="C366" s="52" t="s">
        <v>46</v>
      </c>
      <c r="D366" s="53" t="s">
        <v>311</v>
      </c>
      <c r="E366" s="53" t="s">
        <v>111</v>
      </c>
      <c r="F366" s="54">
        <v>650</v>
      </c>
      <c r="G366" s="54"/>
      <c r="H366" s="81">
        <v>50</v>
      </c>
      <c r="I366" s="81">
        <f>F366+H366</f>
        <v>700</v>
      </c>
      <c r="J366" s="81"/>
      <c r="K366" s="72">
        <f t="shared" si="72"/>
        <v>700</v>
      </c>
      <c r="L366" s="81"/>
      <c r="M366" s="72">
        <f t="shared" si="75"/>
        <v>700</v>
      </c>
      <c r="N366" s="81"/>
      <c r="O366" s="72">
        <f t="shared" si="71"/>
        <v>700</v>
      </c>
      <c r="P366" s="81"/>
      <c r="Q366" s="72">
        <f t="shared" si="69"/>
        <v>700</v>
      </c>
      <c r="R366" s="81">
        <v>-50</v>
      </c>
      <c r="S366" s="72">
        <f t="shared" si="70"/>
        <v>650</v>
      </c>
      <c r="T366" s="81"/>
      <c r="U366" s="81"/>
      <c r="V366" s="80">
        <f t="shared" si="68"/>
        <v>650</v>
      </c>
    </row>
    <row r="367" spans="1:22" ht="21" hidden="1" customHeight="1">
      <c r="A367" s="42" t="s">
        <v>95</v>
      </c>
      <c r="B367" s="100">
        <v>476</v>
      </c>
      <c r="C367" s="50" t="s">
        <v>47</v>
      </c>
      <c r="D367" s="51"/>
      <c r="E367" s="51"/>
      <c r="F367" s="72">
        <f>SUM(F368)</f>
        <v>18570</v>
      </c>
      <c r="G367" s="72"/>
      <c r="H367" s="81"/>
      <c r="I367" s="80">
        <f t="shared" ref="I367:I429" si="78">F367+H367</f>
        <v>18570</v>
      </c>
      <c r="J367" s="81"/>
      <c r="K367" s="72">
        <f t="shared" si="72"/>
        <v>18570</v>
      </c>
      <c r="L367" s="81">
        <f>L368</f>
        <v>250</v>
      </c>
      <c r="M367" s="72">
        <f t="shared" si="75"/>
        <v>18820</v>
      </c>
      <c r="N367" s="81"/>
      <c r="O367" s="72">
        <f t="shared" si="71"/>
        <v>18820</v>
      </c>
      <c r="P367" s="81"/>
      <c r="Q367" s="72">
        <f t="shared" si="69"/>
        <v>18820</v>
      </c>
      <c r="R367" s="80">
        <f>R368</f>
        <v>50</v>
      </c>
      <c r="S367" s="72">
        <f t="shared" si="70"/>
        <v>18870</v>
      </c>
      <c r="T367" s="80"/>
      <c r="U367" s="80"/>
      <c r="V367" s="80">
        <f t="shared" si="68"/>
        <v>18870</v>
      </c>
    </row>
    <row r="368" spans="1:22" ht="23.25" hidden="1" customHeight="1">
      <c r="A368" s="42" t="s">
        <v>48</v>
      </c>
      <c r="B368" s="100">
        <v>476</v>
      </c>
      <c r="C368" s="50" t="s">
        <v>227</v>
      </c>
      <c r="D368" s="51"/>
      <c r="E368" s="51"/>
      <c r="F368" s="72">
        <f>SUM(F369)</f>
        <v>18570</v>
      </c>
      <c r="G368" s="72"/>
      <c r="H368" s="81"/>
      <c r="I368" s="80">
        <f t="shared" si="78"/>
        <v>18570</v>
      </c>
      <c r="J368" s="81"/>
      <c r="K368" s="72">
        <f t="shared" si="72"/>
        <v>18570</v>
      </c>
      <c r="L368" s="81">
        <f>L369</f>
        <v>250</v>
      </c>
      <c r="M368" s="72">
        <f t="shared" si="75"/>
        <v>18820</v>
      </c>
      <c r="N368" s="81"/>
      <c r="O368" s="72">
        <f t="shared" si="71"/>
        <v>18820</v>
      </c>
      <c r="P368" s="81"/>
      <c r="Q368" s="72">
        <f t="shared" si="69"/>
        <v>18820</v>
      </c>
      <c r="R368" s="80">
        <f>R369</f>
        <v>50</v>
      </c>
      <c r="S368" s="72">
        <f t="shared" si="70"/>
        <v>18870</v>
      </c>
      <c r="T368" s="80"/>
      <c r="U368" s="80"/>
      <c r="V368" s="80">
        <f t="shared" si="68"/>
        <v>18870</v>
      </c>
    </row>
    <row r="369" spans="1:22" ht="42.75" hidden="1" customHeight="1">
      <c r="A369" s="150" t="s">
        <v>511</v>
      </c>
      <c r="B369" s="100">
        <v>476</v>
      </c>
      <c r="C369" s="50" t="s">
        <v>227</v>
      </c>
      <c r="D369" s="51" t="s">
        <v>258</v>
      </c>
      <c r="E369" s="51"/>
      <c r="F369" s="72">
        <f>SUM(F373,F371,F375)</f>
        <v>18570</v>
      </c>
      <c r="G369" s="72"/>
      <c r="H369" s="81"/>
      <c r="I369" s="80">
        <f t="shared" si="78"/>
        <v>18570</v>
      </c>
      <c r="J369" s="81"/>
      <c r="K369" s="72">
        <f t="shared" si="72"/>
        <v>18570</v>
      </c>
      <c r="L369" s="81">
        <f>L370</f>
        <v>250</v>
      </c>
      <c r="M369" s="72">
        <f t="shared" si="75"/>
        <v>18820</v>
      </c>
      <c r="N369" s="81"/>
      <c r="O369" s="72">
        <f t="shared" si="71"/>
        <v>18820</v>
      </c>
      <c r="P369" s="81"/>
      <c r="Q369" s="72">
        <f t="shared" si="69"/>
        <v>18820</v>
      </c>
      <c r="R369" s="80">
        <f>R370</f>
        <v>50</v>
      </c>
      <c r="S369" s="72">
        <f t="shared" si="70"/>
        <v>18870</v>
      </c>
      <c r="T369" s="80"/>
      <c r="U369" s="80"/>
      <c r="V369" s="80">
        <f t="shared" si="68"/>
        <v>18870</v>
      </c>
    </row>
    <row r="370" spans="1:22" ht="30.75" hidden="1" customHeight="1">
      <c r="A370" s="60" t="s">
        <v>319</v>
      </c>
      <c r="B370" s="101">
        <v>476</v>
      </c>
      <c r="C370" s="52" t="s">
        <v>227</v>
      </c>
      <c r="D370" s="53" t="s">
        <v>349</v>
      </c>
      <c r="E370" s="51"/>
      <c r="F370" s="54">
        <f>SUM(F372,F374,F375)</f>
        <v>18570</v>
      </c>
      <c r="G370" s="54"/>
      <c r="H370" s="81"/>
      <c r="I370" s="81">
        <f t="shared" si="78"/>
        <v>18570</v>
      </c>
      <c r="J370" s="81"/>
      <c r="K370" s="72">
        <f t="shared" si="72"/>
        <v>18570</v>
      </c>
      <c r="L370" s="81">
        <f>L371</f>
        <v>250</v>
      </c>
      <c r="M370" s="72">
        <f t="shared" si="75"/>
        <v>18820</v>
      </c>
      <c r="N370" s="81"/>
      <c r="O370" s="72">
        <f t="shared" si="71"/>
        <v>18820</v>
      </c>
      <c r="P370" s="81"/>
      <c r="Q370" s="72">
        <f t="shared" si="69"/>
        <v>18820</v>
      </c>
      <c r="R370" s="81">
        <f>R375</f>
        <v>50</v>
      </c>
      <c r="S370" s="72">
        <f t="shared" si="70"/>
        <v>18870</v>
      </c>
      <c r="T370" s="81"/>
      <c r="U370" s="81"/>
      <c r="V370" s="80">
        <f t="shared" si="68"/>
        <v>18870</v>
      </c>
    </row>
    <row r="371" spans="1:22" ht="19.5" hidden="1" customHeight="1">
      <c r="A371" s="164" t="s">
        <v>359</v>
      </c>
      <c r="B371" s="53" t="s">
        <v>140</v>
      </c>
      <c r="C371" s="53" t="s">
        <v>227</v>
      </c>
      <c r="D371" s="53" t="s">
        <v>350</v>
      </c>
      <c r="E371" s="53"/>
      <c r="F371" s="54">
        <f>SUM(F372)</f>
        <v>2200</v>
      </c>
      <c r="G371" s="54"/>
      <c r="H371" s="81"/>
      <c r="I371" s="81">
        <f t="shared" si="78"/>
        <v>2200</v>
      </c>
      <c r="J371" s="81"/>
      <c r="K371" s="72">
        <f t="shared" si="72"/>
        <v>2200</v>
      </c>
      <c r="L371" s="81">
        <f>L372</f>
        <v>250</v>
      </c>
      <c r="M371" s="72">
        <f t="shared" si="75"/>
        <v>2450</v>
      </c>
      <c r="N371" s="81"/>
      <c r="O371" s="72">
        <f t="shared" si="71"/>
        <v>2450</v>
      </c>
      <c r="P371" s="81"/>
      <c r="Q371" s="72">
        <f t="shared" si="69"/>
        <v>2450</v>
      </c>
      <c r="R371" s="81"/>
      <c r="S371" s="72">
        <f t="shared" si="70"/>
        <v>2450</v>
      </c>
      <c r="T371" s="81"/>
      <c r="U371" s="81"/>
      <c r="V371" s="80">
        <f t="shared" si="68"/>
        <v>2450</v>
      </c>
    </row>
    <row r="372" spans="1:22" ht="38.25" hidden="1">
      <c r="A372" s="44" t="s">
        <v>112</v>
      </c>
      <c r="B372" s="53" t="s">
        <v>140</v>
      </c>
      <c r="C372" s="53" t="s">
        <v>227</v>
      </c>
      <c r="D372" s="53" t="s">
        <v>350</v>
      </c>
      <c r="E372" s="53" t="s">
        <v>111</v>
      </c>
      <c r="F372" s="54">
        <v>2200</v>
      </c>
      <c r="G372" s="54"/>
      <c r="H372" s="81"/>
      <c r="I372" s="81">
        <f t="shared" si="78"/>
        <v>2200</v>
      </c>
      <c r="J372" s="81"/>
      <c r="K372" s="72">
        <f t="shared" si="72"/>
        <v>2200</v>
      </c>
      <c r="L372" s="81">
        <v>250</v>
      </c>
      <c r="M372" s="72">
        <f t="shared" si="75"/>
        <v>2450</v>
      </c>
      <c r="N372" s="81"/>
      <c r="O372" s="72">
        <f t="shared" si="71"/>
        <v>2450</v>
      </c>
      <c r="P372" s="81"/>
      <c r="Q372" s="72">
        <f t="shared" si="69"/>
        <v>2450</v>
      </c>
      <c r="R372" s="81"/>
      <c r="S372" s="72">
        <f t="shared" si="70"/>
        <v>2450</v>
      </c>
      <c r="T372" s="81"/>
      <c r="U372" s="81"/>
      <c r="V372" s="80">
        <f t="shared" si="68"/>
        <v>2450</v>
      </c>
    </row>
    <row r="373" spans="1:22" hidden="1">
      <c r="A373" s="164" t="s">
        <v>358</v>
      </c>
      <c r="B373" s="53" t="s">
        <v>140</v>
      </c>
      <c r="C373" s="53" t="s">
        <v>227</v>
      </c>
      <c r="D373" s="53" t="s">
        <v>351</v>
      </c>
      <c r="E373" s="53"/>
      <c r="F373" s="54">
        <f>F374</f>
        <v>1476</v>
      </c>
      <c r="G373" s="54"/>
      <c r="H373" s="81"/>
      <c r="I373" s="81">
        <f t="shared" si="78"/>
        <v>1476</v>
      </c>
      <c r="J373" s="81"/>
      <c r="K373" s="72">
        <f t="shared" si="72"/>
        <v>1476</v>
      </c>
      <c r="L373" s="81"/>
      <c r="M373" s="72">
        <f t="shared" si="75"/>
        <v>1476</v>
      </c>
      <c r="N373" s="81"/>
      <c r="O373" s="72">
        <f t="shared" si="71"/>
        <v>1476</v>
      </c>
      <c r="P373" s="81"/>
      <c r="Q373" s="72">
        <f t="shared" si="69"/>
        <v>1476</v>
      </c>
      <c r="R373" s="81"/>
      <c r="S373" s="72">
        <f t="shared" si="70"/>
        <v>1476</v>
      </c>
      <c r="T373" s="81"/>
      <c r="U373" s="81"/>
      <c r="V373" s="80">
        <f t="shared" si="68"/>
        <v>1476</v>
      </c>
    </row>
    <row r="374" spans="1:22" hidden="1">
      <c r="A374" s="43" t="s">
        <v>357</v>
      </c>
      <c r="B374" s="101">
        <v>476</v>
      </c>
      <c r="C374" s="52" t="s">
        <v>227</v>
      </c>
      <c r="D374" s="53" t="s">
        <v>351</v>
      </c>
      <c r="E374" s="53" t="s">
        <v>355</v>
      </c>
      <c r="F374" s="54">
        <v>1476</v>
      </c>
      <c r="G374" s="54"/>
      <c r="H374" s="81"/>
      <c r="I374" s="81">
        <f t="shared" si="78"/>
        <v>1476</v>
      </c>
      <c r="J374" s="81"/>
      <c r="K374" s="72">
        <f t="shared" si="72"/>
        <v>1476</v>
      </c>
      <c r="L374" s="81"/>
      <c r="M374" s="72">
        <f t="shared" si="75"/>
        <v>1476</v>
      </c>
      <c r="N374" s="81"/>
      <c r="O374" s="72">
        <f t="shared" si="71"/>
        <v>1476</v>
      </c>
      <c r="P374" s="81"/>
      <c r="Q374" s="72">
        <f t="shared" si="69"/>
        <v>1476</v>
      </c>
      <c r="R374" s="81"/>
      <c r="S374" s="72">
        <f t="shared" si="70"/>
        <v>1476</v>
      </c>
      <c r="T374" s="81"/>
      <c r="U374" s="81"/>
      <c r="V374" s="80">
        <f t="shared" si="68"/>
        <v>1476</v>
      </c>
    </row>
    <row r="375" spans="1:22" ht="22.5" hidden="1" customHeight="1">
      <c r="A375" s="164" t="s">
        <v>362</v>
      </c>
      <c r="B375" s="101">
        <v>476</v>
      </c>
      <c r="C375" s="52"/>
      <c r="D375" s="53"/>
      <c r="E375" s="53"/>
      <c r="F375" s="54">
        <f>F379+F380+F376</f>
        <v>14894</v>
      </c>
      <c r="G375" s="54"/>
      <c r="H375" s="81"/>
      <c r="I375" s="81">
        <f t="shared" si="78"/>
        <v>14894</v>
      </c>
      <c r="J375" s="81"/>
      <c r="K375" s="72">
        <f t="shared" si="72"/>
        <v>14894</v>
      </c>
      <c r="L375" s="81"/>
      <c r="M375" s="72">
        <f t="shared" si="75"/>
        <v>14894</v>
      </c>
      <c r="N375" s="81"/>
      <c r="O375" s="72">
        <f t="shared" si="71"/>
        <v>14894</v>
      </c>
      <c r="P375" s="81"/>
      <c r="Q375" s="72">
        <f t="shared" si="69"/>
        <v>14894</v>
      </c>
      <c r="R375" s="81">
        <f>R379</f>
        <v>50</v>
      </c>
      <c r="S375" s="72">
        <f t="shared" si="70"/>
        <v>14944</v>
      </c>
      <c r="T375" s="81"/>
      <c r="U375" s="81"/>
      <c r="V375" s="80">
        <f t="shared" si="68"/>
        <v>14944</v>
      </c>
    </row>
    <row r="376" spans="1:22" ht="25.5" hidden="1">
      <c r="A376" s="42" t="s">
        <v>122</v>
      </c>
      <c r="B376" s="101">
        <v>476</v>
      </c>
      <c r="C376" s="53" t="s">
        <v>360</v>
      </c>
      <c r="D376" s="53"/>
      <c r="E376" s="53"/>
      <c r="F376" s="54">
        <f>F377</f>
        <v>1792</v>
      </c>
      <c r="G376" s="54"/>
      <c r="H376" s="81"/>
      <c r="I376" s="81">
        <f t="shared" si="78"/>
        <v>1792</v>
      </c>
      <c r="J376" s="81"/>
      <c r="K376" s="72">
        <f t="shared" si="72"/>
        <v>1792</v>
      </c>
      <c r="L376" s="81"/>
      <c r="M376" s="72">
        <f t="shared" si="75"/>
        <v>1792</v>
      </c>
      <c r="N376" s="81"/>
      <c r="O376" s="72">
        <f t="shared" si="71"/>
        <v>1792</v>
      </c>
      <c r="P376" s="81"/>
      <c r="Q376" s="72">
        <f t="shared" si="69"/>
        <v>1792</v>
      </c>
      <c r="R376" s="81"/>
      <c r="S376" s="72">
        <f t="shared" si="70"/>
        <v>1792</v>
      </c>
      <c r="T376" s="81"/>
      <c r="U376" s="81"/>
      <c r="V376" s="80">
        <f t="shared" si="68"/>
        <v>1792</v>
      </c>
    </row>
    <row r="377" spans="1:22" ht="25.5" hidden="1">
      <c r="A377" s="44" t="s">
        <v>476</v>
      </c>
      <c r="B377" s="101">
        <v>476</v>
      </c>
      <c r="C377" s="53" t="s">
        <v>360</v>
      </c>
      <c r="D377" s="59" t="s">
        <v>477</v>
      </c>
      <c r="E377" s="53"/>
      <c r="F377" s="54">
        <f>F378</f>
        <v>1792</v>
      </c>
      <c r="G377" s="54"/>
      <c r="H377" s="81"/>
      <c r="I377" s="81">
        <f t="shared" si="78"/>
        <v>1792</v>
      </c>
      <c r="J377" s="81"/>
      <c r="K377" s="72">
        <f t="shared" si="72"/>
        <v>1792</v>
      </c>
      <c r="L377" s="81"/>
      <c r="M377" s="72">
        <f t="shared" si="75"/>
        <v>1792</v>
      </c>
      <c r="N377" s="81"/>
      <c r="O377" s="72">
        <f t="shared" si="71"/>
        <v>1792</v>
      </c>
      <c r="P377" s="81"/>
      <c r="Q377" s="72">
        <f t="shared" si="69"/>
        <v>1792</v>
      </c>
      <c r="R377" s="81"/>
      <c r="S377" s="72">
        <f t="shared" si="70"/>
        <v>1792</v>
      </c>
      <c r="T377" s="81"/>
      <c r="U377" s="81"/>
      <c r="V377" s="80">
        <f t="shared" si="68"/>
        <v>1792</v>
      </c>
    </row>
    <row r="378" spans="1:22" ht="20.25" hidden="1" customHeight="1">
      <c r="A378" s="43" t="s">
        <v>357</v>
      </c>
      <c r="B378" s="101">
        <v>476</v>
      </c>
      <c r="C378" s="53" t="s">
        <v>360</v>
      </c>
      <c r="D378" s="59" t="s">
        <v>477</v>
      </c>
      <c r="E378" s="53" t="s">
        <v>355</v>
      </c>
      <c r="F378" s="54">
        <v>1792</v>
      </c>
      <c r="G378" s="54"/>
      <c r="H378" s="81"/>
      <c r="I378" s="81">
        <f t="shared" si="78"/>
        <v>1792</v>
      </c>
      <c r="J378" s="81"/>
      <c r="K378" s="72">
        <f t="shared" si="72"/>
        <v>1792</v>
      </c>
      <c r="L378" s="81"/>
      <c r="M378" s="72">
        <f t="shared" si="75"/>
        <v>1792</v>
      </c>
      <c r="N378" s="81"/>
      <c r="O378" s="72">
        <f t="shared" si="71"/>
        <v>1792</v>
      </c>
      <c r="P378" s="81"/>
      <c r="Q378" s="72">
        <f t="shared" si="69"/>
        <v>1792</v>
      </c>
      <c r="R378" s="81"/>
      <c r="S378" s="72">
        <f t="shared" si="70"/>
        <v>1792</v>
      </c>
      <c r="T378" s="81"/>
      <c r="U378" s="81"/>
      <c r="V378" s="80">
        <f t="shared" si="68"/>
        <v>1792</v>
      </c>
    </row>
    <row r="379" spans="1:22" ht="18" hidden="1" customHeight="1">
      <c r="A379" s="43" t="s">
        <v>357</v>
      </c>
      <c r="B379" s="101">
        <v>476</v>
      </c>
      <c r="C379" s="52" t="s">
        <v>227</v>
      </c>
      <c r="D379" s="53" t="s">
        <v>352</v>
      </c>
      <c r="E379" s="53" t="s">
        <v>355</v>
      </c>
      <c r="F379" s="54">
        <v>12602</v>
      </c>
      <c r="G379" s="54"/>
      <c r="H379" s="81"/>
      <c r="I379" s="81">
        <f t="shared" si="78"/>
        <v>12602</v>
      </c>
      <c r="J379" s="81"/>
      <c r="K379" s="72">
        <f t="shared" ref="K379:K406" si="79">I379+J379</f>
        <v>12602</v>
      </c>
      <c r="L379" s="81"/>
      <c r="M379" s="72">
        <f t="shared" si="75"/>
        <v>12602</v>
      </c>
      <c r="N379" s="81"/>
      <c r="O379" s="72">
        <f t="shared" si="71"/>
        <v>12602</v>
      </c>
      <c r="P379" s="81"/>
      <c r="Q379" s="72">
        <f t="shared" si="69"/>
        <v>12602</v>
      </c>
      <c r="R379" s="81">
        <v>50</v>
      </c>
      <c r="S379" s="72">
        <f t="shared" si="70"/>
        <v>12652</v>
      </c>
      <c r="T379" s="81"/>
      <c r="U379" s="81"/>
      <c r="V379" s="80">
        <f t="shared" si="68"/>
        <v>12652</v>
      </c>
    </row>
    <row r="380" spans="1:22" ht="17.25" hidden="1" customHeight="1">
      <c r="A380" s="43" t="s">
        <v>425</v>
      </c>
      <c r="B380" s="101">
        <v>476</v>
      </c>
      <c r="C380" s="52" t="s">
        <v>227</v>
      </c>
      <c r="D380" s="53" t="s">
        <v>426</v>
      </c>
      <c r="E380" s="53" t="s">
        <v>355</v>
      </c>
      <c r="F380" s="54">
        <v>500</v>
      </c>
      <c r="G380" s="54"/>
      <c r="H380" s="81"/>
      <c r="I380" s="81">
        <f t="shared" si="78"/>
        <v>500</v>
      </c>
      <c r="J380" s="81"/>
      <c r="K380" s="72">
        <f t="shared" si="79"/>
        <v>500</v>
      </c>
      <c r="L380" s="81"/>
      <c r="M380" s="72">
        <f t="shared" si="75"/>
        <v>500</v>
      </c>
      <c r="N380" s="81"/>
      <c r="O380" s="72">
        <f t="shared" si="71"/>
        <v>500</v>
      </c>
      <c r="P380" s="81"/>
      <c r="Q380" s="72">
        <f t="shared" si="69"/>
        <v>500</v>
      </c>
      <c r="R380" s="81"/>
      <c r="S380" s="72">
        <f t="shared" si="70"/>
        <v>500</v>
      </c>
      <c r="T380" s="81"/>
      <c r="U380" s="81"/>
      <c r="V380" s="80">
        <f t="shared" si="68"/>
        <v>500</v>
      </c>
    </row>
    <row r="381" spans="1:22" ht="27" customHeight="1">
      <c r="A381" s="42" t="s">
        <v>50</v>
      </c>
      <c r="B381" s="71">
        <v>477</v>
      </c>
      <c r="C381" s="52"/>
      <c r="D381" s="59"/>
      <c r="E381" s="59"/>
      <c r="F381" s="111">
        <f>SUM(F382,F391)</f>
        <v>98499</v>
      </c>
      <c r="G381" s="111">
        <f>SUM(G382,G391)</f>
        <v>3123</v>
      </c>
      <c r="H381" s="111">
        <f>SUM(H382,H391)</f>
        <v>1500</v>
      </c>
      <c r="I381" s="80">
        <f>F381+H381+G381</f>
        <v>103122</v>
      </c>
      <c r="J381" s="80">
        <v>40</v>
      </c>
      <c r="K381" s="72">
        <f t="shared" si="79"/>
        <v>103162</v>
      </c>
      <c r="L381" s="80"/>
      <c r="M381" s="72">
        <f t="shared" si="75"/>
        <v>103162</v>
      </c>
      <c r="N381" s="80">
        <f>N391</f>
        <v>8899.5</v>
      </c>
      <c r="O381" s="72">
        <f t="shared" si="71"/>
        <v>112061.5</v>
      </c>
      <c r="P381" s="80"/>
      <c r="Q381" s="80">
        <f t="shared" ref="Q381:S381" si="80">M381+P381</f>
        <v>103162</v>
      </c>
      <c r="R381" s="80"/>
      <c r="S381" s="80">
        <f t="shared" si="80"/>
        <v>112061.5</v>
      </c>
      <c r="T381" s="80">
        <f>T382+T391</f>
        <v>997.2</v>
      </c>
      <c r="U381" s="80">
        <f>U382+U391</f>
        <v>3127</v>
      </c>
      <c r="V381" s="80">
        <f t="shared" si="68"/>
        <v>116185.7</v>
      </c>
    </row>
    <row r="382" spans="1:22" ht="18" hidden="1" customHeight="1">
      <c r="A382" s="150" t="s">
        <v>94</v>
      </c>
      <c r="B382" s="71">
        <v>477</v>
      </c>
      <c r="C382" s="50" t="s">
        <v>93</v>
      </c>
      <c r="D382" s="59"/>
      <c r="E382" s="59"/>
      <c r="F382" s="111">
        <f t="shared" ref="F382:F384" si="81">SUM(F383)</f>
        <v>28077.7</v>
      </c>
      <c r="G382" s="111"/>
      <c r="H382" s="81"/>
      <c r="I382" s="80">
        <f t="shared" si="78"/>
        <v>28077.7</v>
      </c>
      <c r="J382" s="81"/>
      <c r="K382" s="72">
        <f t="shared" si="79"/>
        <v>28077.7</v>
      </c>
      <c r="L382" s="81"/>
      <c r="M382" s="72">
        <f t="shared" si="75"/>
        <v>28077.7</v>
      </c>
      <c r="N382" s="81"/>
      <c r="O382" s="72">
        <f t="shared" si="71"/>
        <v>28077.7</v>
      </c>
      <c r="P382" s="81"/>
      <c r="Q382" s="80">
        <f t="shared" ref="Q382:S405" si="82">K382+L382</f>
        <v>28077.7</v>
      </c>
      <c r="R382" s="81"/>
      <c r="S382" s="80">
        <f t="shared" si="82"/>
        <v>28077.7</v>
      </c>
      <c r="T382" s="81"/>
      <c r="U382" s="81"/>
      <c r="V382" s="80">
        <f t="shared" si="68"/>
        <v>28077.7</v>
      </c>
    </row>
    <row r="383" spans="1:22" ht="18" hidden="1" customHeight="1">
      <c r="A383" s="46" t="s">
        <v>201</v>
      </c>
      <c r="B383" s="71">
        <v>477</v>
      </c>
      <c r="C383" s="51" t="s">
        <v>360</v>
      </c>
      <c r="D383" s="90"/>
      <c r="E383" s="90"/>
      <c r="F383" s="111">
        <f t="shared" si="81"/>
        <v>28077.7</v>
      </c>
      <c r="G383" s="111"/>
      <c r="H383" s="81"/>
      <c r="I383" s="80">
        <f t="shared" si="78"/>
        <v>28077.7</v>
      </c>
      <c r="J383" s="81"/>
      <c r="K383" s="72">
        <f t="shared" si="79"/>
        <v>28077.7</v>
      </c>
      <c r="L383" s="81"/>
      <c r="M383" s="72">
        <f t="shared" si="75"/>
        <v>28077.7</v>
      </c>
      <c r="N383" s="81"/>
      <c r="O383" s="72">
        <f t="shared" si="71"/>
        <v>28077.7</v>
      </c>
      <c r="P383" s="81"/>
      <c r="Q383" s="80">
        <f t="shared" si="82"/>
        <v>28077.7</v>
      </c>
      <c r="R383" s="81"/>
      <c r="S383" s="80">
        <f t="shared" si="82"/>
        <v>28077.7</v>
      </c>
      <c r="T383" s="81"/>
      <c r="U383" s="81"/>
      <c r="V383" s="80">
        <f t="shared" si="68"/>
        <v>28077.7</v>
      </c>
    </row>
    <row r="384" spans="1:22" ht="44.25" hidden="1" customHeight="1">
      <c r="A384" s="46" t="s">
        <v>514</v>
      </c>
      <c r="B384" s="71">
        <v>477</v>
      </c>
      <c r="C384" s="51" t="s">
        <v>360</v>
      </c>
      <c r="D384" s="90" t="s">
        <v>240</v>
      </c>
      <c r="E384" s="59"/>
      <c r="F384" s="111">
        <f t="shared" si="81"/>
        <v>28077.7</v>
      </c>
      <c r="G384" s="111"/>
      <c r="H384" s="81"/>
      <c r="I384" s="80">
        <f t="shared" si="78"/>
        <v>28077.7</v>
      </c>
      <c r="J384" s="81"/>
      <c r="K384" s="72">
        <f t="shared" si="79"/>
        <v>28077.7</v>
      </c>
      <c r="L384" s="81"/>
      <c r="M384" s="72">
        <f t="shared" si="75"/>
        <v>28077.7</v>
      </c>
      <c r="N384" s="81"/>
      <c r="O384" s="72">
        <f t="shared" si="71"/>
        <v>28077.7</v>
      </c>
      <c r="P384" s="81"/>
      <c r="Q384" s="80">
        <f t="shared" si="82"/>
        <v>28077.7</v>
      </c>
      <c r="R384" s="81"/>
      <c r="S384" s="80">
        <f t="shared" si="82"/>
        <v>28077.7</v>
      </c>
      <c r="T384" s="81"/>
      <c r="U384" s="81"/>
      <c r="V384" s="80">
        <f t="shared" si="68"/>
        <v>28077.7</v>
      </c>
    </row>
    <row r="385" spans="1:22" ht="38.25" hidden="1">
      <c r="A385" s="46" t="s">
        <v>2</v>
      </c>
      <c r="B385" s="71">
        <v>477</v>
      </c>
      <c r="C385" s="51" t="s">
        <v>360</v>
      </c>
      <c r="D385" s="90" t="s">
        <v>241</v>
      </c>
      <c r="E385" s="90"/>
      <c r="F385" s="111">
        <f>F386</f>
        <v>28077.7</v>
      </c>
      <c r="G385" s="111"/>
      <c r="H385" s="81"/>
      <c r="I385" s="80">
        <f t="shared" si="78"/>
        <v>28077.7</v>
      </c>
      <c r="J385" s="81"/>
      <c r="K385" s="72">
        <f t="shared" si="79"/>
        <v>28077.7</v>
      </c>
      <c r="L385" s="81"/>
      <c r="M385" s="72">
        <f t="shared" si="75"/>
        <v>28077.7</v>
      </c>
      <c r="N385" s="81"/>
      <c r="O385" s="72">
        <f t="shared" si="71"/>
        <v>28077.7</v>
      </c>
      <c r="P385" s="81"/>
      <c r="Q385" s="80">
        <f t="shared" si="82"/>
        <v>28077.7</v>
      </c>
      <c r="R385" s="81"/>
      <c r="S385" s="80">
        <f t="shared" si="82"/>
        <v>28077.7</v>
      </c>
      <c r="T385" s="81"/>
      <c r="U385" s="81"/>
      <c r="V385" s="80">
        <f t="shared" si="68"/>
        <v>28077.7</v>
      </c>
    </row>
    <row r="386" spans="1:22" ht="28.5" hidden="1" customHeight="1">
      <c r="A386" s="149" t="s">
        <v>335</v>
      </c>
      <c r="B386" s="93">
        <v>477</v>
      </c>
      <c r="C386" s="53" t="s">
        <v>360</v>
      </c>
      <c r="D386" s="59" t="s">
        <v>336</v>
      </c>
      <c r="E386" s="59"/>
      <c r="F386" s="112">
        <f>F387+F389+F390</f>
        <v>28077.7</v>
      </c>
      <c r="G386" s="112"/>
      <c r="H386" s="81"/>
      <c r="I386" s="81">
        <f t="shared" si="78"/>
        <v>28077.7</v>
      </c>
      <c r="J386" s="81"/>
      <c r="K386" s="72">
        <f t="shared" si="79"/>
        <v>28077.7</v>
      </c>
      <c r="L386" s="81"/>
      <c r="M386" s="72">
        <f t="shared" si="75"/>
        <v>28077.7</v>
      </c>
      <c r="N386" s="81"/>
      <c r="O386" s="72">
        <f t="shared" si="71"/>
        <v>28077.7</v>
      </c>
      <c r="P386" s="81"/>
      <c r="Q386" s="80">
        <f t="shared" si="82"/>
        <v>28077.7</v>
      </c>
      <c r="R386" s="81"/>
      <c r="S386" s="80">
        <f t="shared" si="82"/>
        <v>28077.7</v>
      </c>
      <c r="T386" s="81"/>
      <c r="U386" s="81"/>
      <c r="V386" s="80">
        <f t="shared" si="68"/>
        <v>28077.7</v>
      </c>
    </row>
    <row r="387" spans="1:22" ht="36.75" hidden="1" customHeight="1">
      <c r="A387" s="44" t="s">
        <v>3</v>
      </c>
      <c r="B387" s="93">
        <v>477</v>
      </c>
      <c r="C387" s="53" t="s">
        <v>360</v>
      </c>
      <c r="D387" s="59" t="s">
        <v>337</v>
      </c>
      <c r="E387" s="90"/>
      <c r="F387" s="112">
        <f>SUM(F388)</f>
        <v>20867</v>
      </c>
      <c r="G387" s="112"/>
      <c r="H387" s="81"/>
      <c r="I387" s="81">
        <f t="shared" si="78"/>
        <v>20867</v>
      </c>
      <c r="J387" s="81"/>
      <c r="K387" s="72">
        <f t="shared" si="79"/>
        <v>20867</v>
      </c>
      <c r="L387" s="81"/>
      <c r="M387" s="72">
        <f t="shared" si="75"/>
        <v>20867</v>
      </c>
      <c r="N387" s="81"/>
      <c r="O387" s="72">
        <f t="shared" si="71"/>
        <v>20867</v>
      </c>
      <c r="P387" s="81"/>
      <c r="Q387" s="80">
        <f t="shared" si="82"/>
        <v>20867</v>
      </c>
      <c r="R387" s="81"/>
      <c r="S387" s="80">
        <f t="shared" si="82"/>
        <v>20867</v>
      </c>
      <c r="T387" s="81"/>
      <c r="U387" s="81"/>
      <c r="V387" s="80">
        <f t="shared" si="68"/>
        <v>20867</v>
      </c>
    </row>
    <row r="388" spans="1:22" ht="21" hidden="1" customHeight="1">
      <c r="A388" s="44" t="s">
        <v>79</v>
      </c>
      <c r="B388" s="93">
        <v>477</v>
      </c>
      <c r="C388" s="53" t="s">
        <v>360</v>
      </c>
      <c r="D388" s="59" t="s">
        <v>337</v>
      </c>
      <c r="E388" s="59" t="s">
        <v>78</v>
      </c>
      <c r="F388" s="112">
        <v>20867</v>
      </c>
      <c r="G388" s="112"/>
      <c r="H388" s="81"/>
      <c r="I388" s="81">
        <f t="shared" si="78"/>
        <v>20867</v>
      </c>
      <c r="J388" s="81"/>
      <c r="K388" s="72">
        <f t="shared" si="79"/>
        <v>20867</v>
      </c>
      <c r="L388" s="81"/>
      <c r="M388" s="72">
        <f t="shared" si="75"/>
        <v>20867</v>
      </c>
      <c r="N388" s="81"/>
      <c r="O388" s="72">
        <f t="shared" si="71"/>
        <v>20867</v>
      </c>
      <c r="P388" s="81"/>
      <c r="Q388" s="80">
        <f t="shared" si="82"/>
        <v>20867</v>
      </c>
      <c r="R388" s="81"/>
      <c r="S388" s="80">
        <f t="shared" si="82"/>
        <v>20867</v>
      </c>
      <c r="T388" s="81"/>
      <c r="U388" s="81"/>
      <c r="V388" s="80">
        <f t="shared" si="68"/>
        <v>20867</v>
      </c>
    </row>
    <row r="389" spans="1:22" ht="17.25" hidden="1" customHeight="1">
      <c r="A389" s="44" t="s">
        <v>486</v>
      </c>
      <c r="B389" s="93">
        <v>477</v>
      </c>
      <c r="C389" s="53" t="s">
        <v>360</v>
      </c>
      <c r="D389" s="59" t="s">
        <v>610</v>
      </c>
      <c r="E389" s="59" t="s">
        <v>453</v>
      </c>
      <c r="F389" s="113">
        <v>7209.7</v>
      </c>
      <c r="G389" s="113"/>
      <c r="H389" s="81"/>
      <c r="I389" s="81">
        <f t="shared" si="78"/>
        <v>7209.7</v>
      </c>
      <c r="J389" s="81"/>
      <c r="K389" s="72">
        <f t="shared" si="79"/>
        <v>7209.7</v>
      </c>
      <c r="L389" s="81"/>
      <c r="M389" s="72">
        <f t="shared" si="75"/>
        <v>7209.7</v>
      </c>
      <c r="N389" s="81"/>
      <c r="O389" s="72">
        <f t="shared" si="71"/>
        <v>7209.7</v>
      </c>
      <c r="P389" s="81"/>
      <c r="Q389" s="80">
        <f t="shared" si="82"/>
        <v>7209.7</v>
      </c>
      <c r="R389" s="81"/>
      <c r="S389" s="80">
        <f t="shared" si="82"/>
        <v>7209.7</v>
      </c>
      <c r="T389" s="81"/>
      <c r="U389" s="81"/>
      <c r="V389" s="80">
        <f t="shared" si="68"/>
        <v>7209.7</v>
      </c>
    </row>
    <row r="390" spans="1:22" ht="19.5" hidden="1" customHeight="1">
      <c r="A390" s="44" t="s">
        <v>451</v>
      </c>
      <c r="B390" s="93">
        <v>477</v>
      </c>
      <c r="C390" s="53" t="s">
        <v>360</v>
      </c>
      <c r="D390" s="59" t="s">
        <v>611</v>
      </c>
      <c r="E390" s="59" t="s">
        <v>453</v>
      </c>
      <c r="F390" s="112">
        <v>1</v>
      </c>
      <c r="G390" s="112"/>
      <c r="H390" s="81"/>
      <c r="I390" s="81">
        <f t="shared" si="78"/>
        <v>1</v>
      </c>
      <c r="J390" s="81"/>
      <c r="K390" s="72">
        <f t="shared" si="79"/>
        <v>1</v>
      </c>
      <c r="L390" s="81"/>
      <c r="M390" s="72">
        <f t="shared" si="75"/>
        <v>1</v>
      </c>
      <c r="N390" s="81"/>
      <c r="O390" s="72">
        <f t="shared" si="71"/>
        <v>1</v>
      </c>
      <c r="P390" s="81"/>
      <c r="Q390" s="80">
        <f t="shared" si="82"/>
        <v>1</v>
      </c>
      <c r="R390" s="81"/>
      <c r="S390" s="80">
        <f t="shared" si="82"/>
        <v>1</v>
      </c>
      <c r="T390" s="81"/>
      <c r="U390" s="81"/>
      <c r="V390" s="80">
        <f t="shared" si="68"/>
        <v>1</v>
      </c>
    </row>
    <row r="391" spans="1:22" ht="26.25" customHeight="1">
      <c r="A391" s="42" t="s">
        <v>51</v>
      </c>
      <c r="B391" s="71">
        <v>477</v>
      </c>
      <c r="C391" s="50" t="s">
        <v>52</v>
      </c>
      <c r="D391" s="90"/>
      <c r="E391" s="90"/>
      <c r="F391" s="111">
        <f>SUM(F392,F417)</f>
        <v>70421.3</v>
      </c>
      <c r="G391" s="111">
        <f>SUM(G392,G417)</f>
        <v>3123</v>
      </c>
      <c r="H391" s="111">
        <f>SUM(H392,H417)</f>
        <v>1500</v>
      </c>
      <c r="I391" s="80">
        <f>F391+H391+G391</f>
        <v>75044.3</v>
      </c>
      <c r="J391" s="80">
        <f>J417</f>
        <v>40</v>
      </c>
      <c r="K391" s="72">
        <f t="shared" si="79"/>
        <v>75084.3</v>
      </c>
      <c r="L391" s="80"/>
      <c r="M391" s="72">
        <f t="shared" si="75"/>
        <v>75084.3</v>
      </c>
      <c r="N391" s="80">
        <f>N392+N417</f>
        <v>8899.5</v>
      </c>
      <c r="O391" s="72">
        <f t="shared" si="71"/>
        <v>83983.8</v>
      </c>
      <c r="P391" s="80"/>
      <c r="Q391" s="80">
        <f t="shared" si="82"/>
        <v>75084.3</v>
      </c>
      <c r="R391" s="80"/>
      <c r="S391" s="80">
        <f t="shared" si="82"/>
        <v>83983.8</v>
      </c>
      <c r="T391" s="80">
        <f>T392+T417</f>
        <v>997.2</v>
      </c>
      <c r="U391" s="80">
        <f>U392+U417</f>
        <v>3127</v>
      </c>
      <c r="V391" s="80">
        <f t="shared" si="68"/>
        <v>88108</v>
      </c>
    </row>
    <row r="392" spans="1:22" ht="27" customHeight="1">
      <c r="A392" s="42" t="s">
        <v>199</v>
      </c>
      <c r="B392" s="71">
        <v>477</v>
      </c>
      <c r="C392" s="50" t="s">
        <v>53</v>
      </c>
      <c r="D392" s="51"/>
      <c r="E392" s="51"/>
      <c r="F392" s="72">
        <f>SUM(F393)</f>
        <v>62771.3</v>
      </c>
      <c r="G392" s="72">
        <f>SUM(G393)</f>
        <v>3123</v>
      </c>
      <c r="H392" s="72">
        <f>SUM(H393)</f>
        <v>1500</v>
      </c>
      <c r="I392" s="80">
        <f t="shared" ref="I392:I410" si="83">F392+H392+G392</f>
        <v>67394.3</v>
      </c>
      <c r="J392" s="81"/>
      <c r="K392" s="72">
        <f t="shared" si="79"/>
        <v>67394.3</v>
      </c>
      <c r="L392" s="81"/>
      <c r="M392" s="72">
        <f t="shared" si="75"/>
        <v>67394.3</v>
      </c>
      <c r="N392" s="81">
        <f>N393</f>
        <v>8840.9</v>
      </c>
      <c r="O392" s="72">
        <f t="shared" si="71"/>
        <v>76235.199999999997</v>
      </c>
      <c r="P392" s="81"/>
      <c r="Q392" s="80">
        <f t="shared" si="82"/>
        <v>67394.3</v>
      </c>
      <c r="R392" s="81"/>
      <c r="S392" s="80">
        <f t="shared" si="82"/>
        <v>76235.199999999997</v>
      </c>
      <c r="T392" s="80">
        <f>T393</f>
        <v>651</v>
      </c>
      <c r="U392" s="80">
        <f>U393</f>
        <v>3127</v>
      </c>
      <c r="V392" s="80">
        <f t="shared" si="68"/>
        <v>80013.2</v>
      </c>
    </row>
    <row r="393" spans="1:22" ht="38.25">
      <c r="A393" s="46" t="s">
        <v>4</v>
      </c>
      <c r="B393" s="71">
        <v>477</v>
      </c>
      <c r="C393" s="50" t="s">
        <v>53</v>
      </c>
      <c r="D393" s="51" t="s">
        <v>251</v>
      </c>
      <c r="E393" s="51"/>
      <c r="F393" s="72">
        <f>SUM(F394,F404,F411)</f>
        <v>62771.3</v>
      </c>
      <c r="G393" s="72">
        <f>SUM(G394,G404,G411)</f>
        <v>3123</v>
      </c>
      <c r="H393" s="72">
        <f>SUM(H394,H404,H411)</f>
        <v>1500</v>
      </c>
      <c r="I393" s="80">
        <f t="shared" si="83"/>
        <v>67394.3</v>
      </c>
      <c r="J393" s="81"/>
      <c r="K393" s="72">
        <f t="shared" si="79"/>
        <v>67394.3</v>
      </c>
      <c r="L393" s="81"/>
      <c r="M393" s="72">
        <f t="shared" si="75"/>
        <v>67394.3</v>
      </c>
      <c r="N393" s="81">
        <f>N399+N404</f>
        <v>8840.9</v>
      </c>
      <c r="O393" s="72">
        <f t="shared" si="71"/>
        <v>76235.199999999997</v>
      </c>
      <c r="P393" s="81"/>
      <c r="Q393" s="80">
        <f t="shared" si="82"/>
        <v>67394.3</v>
      </c>
      <c r="R393" s="81"/>
      <c r="S393" s="80">
        <f t="shared" si="82"/>
        <v>76235.199999999997</v>
      </c>
      <c r="T393" s="80">
        <f>T394</f>
        <v>651</v>
      </c>
      <c r="U393" s="80">
        <f>U394</f>
        <v>3127</v>
      </c>
      <c r="V393" s="80">
        <f t="shared" si="68"/>
        <v>80013.2</v>
      </c>
    </row>
    <row r="394" spans="1:22" ht="25.5">
      <c r="A394" s="44" t="s">
        <v>332</v>
      </c>
      <c r="B394" s="93">
        <v>477</v>
      </c>
      <c r="C394" s="52" t="s">
        <v>53</v>
      </c>
      <c r="D394" s="53" t="s">
        <v>326</v>
      </c>
      <c r="E394" s="51"/>
      <c r="F394" s="54">
        <f>F395+F397+F399</f>
        <v>35878.800000000003</v>
      </c>
      <c r="G394" s="54">
        <f>G395+G397+G399</f>
        <v>3123</v>
      </c>
      <c r="H394" s="54">
        <f>H395+H397+H399</f>
        <v>700</v>
      </c>
      <c r="I394" s="80">
        <f t="shared" si="83"/>
        <v>39701.800000000003</v>
      </c>
      <c r="J394" s="81"/>
      <c r="K394" s="72">
        <f t="shared" si="79"/>
        <v>39701.800000000003</v>
      </c>
      <c r="L394" s="81"/>
      <c r="M394" s="72">
        <f t="shared" si="75"/>
        <v>39701.800000000003</v>
      </c>
      <c r="N394" s="81"/>
      <c r="O394" s="72">
        <f t="shared" si="71"/>
        <v>39701.800000000003</v>
      </c>
      <c r="P394" s="81"/>
      <c r="Q394" s="80">
        <f t="shared" si="82"/>
        <v>39701.800000000003</v>
      </c>
      <c r="R394" s="81"/>
      <c r="S394" s="80">
        <f t="shared" si="82"/>
        <v>39701.800000000003</v>
      </c>
      <c r="T394" s="80">
        <f>T395+T397</f>
        <v>651</v>
      </c>
      <c r="U394" s="80">
        <f>U395+U397+U411</f>
        <v>3127</v>
      </c>
      <c r="V394" s="80">
        <f t="shared" si="68"/>
        <v>43479.8</v>
      </c>
    </row>
    <row r="395" spans="1:22" ht="38.25">
      <c r="A395" s="148" t="s">
        <v>190</v>
      </c>
      <c r="B395" s="71">
        <v>477</v>
      </c>
      <c r="C395" s="50" t="s">
        <v>53</v>
      </c>
      <c r="D395" s="51" t="s">
        <v>333</v>
      </c>
      <c r="E395" s="51"/>
      <c r="F395" s="72">
        <f>SUM(F396)</f>
        <v>27019</v>
      </c>
      <c r="G395" s="72">
        <f>SUM(G396)</f>
        <v>3123</v>
      </c>
      <c r="H395" s="81"/>
      <c r="I395" s="80">
        <f t="shared" si="83"/>
        <v>30142</v>
      </c>
      <c r="J395" s="81"/>
      <c r="K395" s="72">
        <f t="shared" si="79"/>
        <v>30142</v>
      </c>
      <c r="L395" s="81"/>
      <c r="M395" s="72">
        <f t="shared" si="75"/>
        <v>30142</v>
      </c>
      <c r="N395" s="81"/>
      <c r="O395" s="72">
        <f t="shared" si="71"/>
        <v>30142</v>
      </c>
      <c r="P395" s="81"/>
      <c r="Q395" s="80">
        <f t="shared" si="82"/>
        <v>30142</v>
      </c>
      <c r="R395" s="81"/>
      <c r="S395" s="80">
        <f t="shared" si="82"/>
        <v>30142</v>
      </c>
      <c r="T395" s="80">
        <f>T396</f>
        <v>951</v>
      </c>
      <c r="U395" s="80">
        <f>U396</f>
        <v>2827</v>
      </c>
      <c r="V395" s="80">
        <f t="shared" si="68"/>
        <v>33920</v>
      </c>
    </row>
    <row r="396" spans="1:22" ht="24.75" customHeight="1">
      <c r="A396" s="44" t="s">
        <v>79</v>
      </c>
      <c r="B396" s="93">
        <v>477</v>
      </c>
      <c r="C396" s="52" t="s">
        <v>53</v>
      </c>
      <c r="D396" s="53" t="s">
        <v>333</v>
      </c>
      <c r="E396" s="53" t="s">
        <v>78</v>
      </c>
      <c r="F396" s="73">
        <v>27019</v>
      </c>
      <c r="G396" s="73">
        <v>3123</v>
      </c>
      <c r="H396" s="81"/>
      <c r="I396" s="80">
        <f t="shared" si="83"/>
        <v>30142</v>
      </c>
      <c r="J396" s="81"/>
      <c r="K396" s="72">
        <f t="shared" si="79"/>
        <v>30142</v>
      </c>
      <c r="L396" s="81"/>
      <c r="M396" s="72">
        <f t="shared" si="75"/>
        <v>30142</v>
      </c>
      <c r="N396" s="81"/>
      <c r="O396" s="72">
        <f t="shared" si="71"/>
        <v>30142</v>
      </c>
      <c r="P396" s="81"/>
      <c r="Q396" s="80">
        <f t="shared" si="82"/>
        <v>30142</v>
      </c>
      <c r="R396" s="81"/>
      <c r="S396" s="81">
        <f t="shared" si="82"/>
        <v>30142</v>
      </c>
      <c r="T396" s="81">
        <v>951</v>
      </c>
      <c r="U396" s="81">
        <v>2827</v>
      </c>
      <c r="V396" s="80">
        <f t="shared" si="68"/>
        <v>33920</v>
      </c>
    </row>
    <row r="397" spans="1:22" ht="25.5">
      <c r="A397" s="46" t="s">
        <v>5</v>
      </c>
      <c r="B397" s="71">
        <v>477</v>
      </c>
      <c r="C397" s="50" t="s">
        <v>53</v>
      </c>
      <c r="D397" s="51" t="s">
        <v>334</v>
      </c>
      <c r="E397" s="51"/>
      <c r="F397" s="72">
        <f>F398</f>
        <v>8000</v>
      </c>
      <c r="G397" s="72"/>
      <c r="H397" s="81">
        <f>H398</f>
        <v>693</v>
      </c>
      <c r="I397" s="81">
        <f t="shared" si="83"/>
        <v>8693</v>
      </c>
      <c r="J397" s="81"/>
      <c r="K397" s="72">
        <f t="shared" si="79"/>
        <v>8693</v>
      </c>
      <c r="L397" s="81"/>
      <c r="M397" s="72">
        <f t="shared" si="75"/>
        <v>8693</v>
      </c>
      <c r="N397" s="81"/>
      <c r="O397" s="72">
        <f t="shared" si="71"/>
        <v>8693</v>
      </c>
      <c r="P397" s="81"/>
      <c r="Q397" s="80">
        <f t="shared" si="82"/>
        <v>8693</v>
      </c>
      <c r="R397" s="81"/>
      <c r="S397" s="80">
        <f t="shared" si="82"/>
        <v>8693</v>
      </c>
      <c r="T397" s="81">
        <f>T398</f>
        <v>-300</v>
      </c>
      <c r="U397" s="81"/>
      <c r="V397" s="80">
        <f t="shared" ref="V397:V429" si="84">S397+T397+U397</f>
        <v>8393</v>
      </c>
    </row>
    <row r="398" spans="1:22" ht="18" customHeight="1">
      <c r="A398" s="44" t="s">
        <v>79</v>
      </c>
      <c r="B398" s="93">
        <v>477</v>
      </c>
      <c r="C398" s="52" t="s">
        <v>53</v>
      </c>
      <c r="D398" s="53" t="s">
        <v>334</v>
      </c>
      <c r="E398" s="53" t="s">
        <v>408</v>
      </c>
      <c r="F398" s="54">
        <v>8000</v>
      </c>
      <c r="G398" s="54"/>
      <c r="H398" s="81">
        <v>693</v>
      </c>
      <c r="I398" s="81">
        <f t="shared" si="83"/>
        <v>8693</v>
      </c>
      <c r="J398" s="81"/>
      <c r="K398" s="72">
        <f t="shared" si="79"/>
        <v>8693</v>
      </c>
      <c r="L398" s="81"/>
      <c r="M398" s="72">
        <f t="shared" si="75"/>
        <v>8693</v>
      </c>
      <c r="N398" s="81"/>
      <c r="O398" s="72">
        <f t="shared" si="71"/>
        <v>8693</v>
      </c>
      <c r="P398" s="81"/>
      <c r="Q398" s="80">
        <f t="shared" si="82"/>
        <v>8693</v>
      </c>
      <c r="R398" s="81"/>
      <c r="S398" s="81">
        <f t="shared" si="82"/>
        <v>8693</v>
      </c>
      <c r="T398" s="81">
        <v>-300</v>
      </c>
      <c r="U398" s="81"/>
      <c r="V398" s="80">
        <f t="shared" si="84"/>
        <v>8393</v>
      </c>
    </row>
    <row r="399" spans="1:22" ht="18" customHeight="1">
      <c r="A399" s="44" t="s">
        <v>473</v>
      </c>
      <c r="B399" s="93">
        <v>477</v>
      </c>
      <c r="C399" s="52" t="s">
        <v>53</v>
      </c>
      <c r="D399" s="53"/>
      <c r="E399" s="53"/>
      <c r="F399" s="54">
        <f>F400+F401+F402+F403</f>
        <v>859.8</v>
      </c>
      <c r="G399" s="54"/>
      <c r="H399" s="81">
        <f>H403</f>
        <v>7</v>
      </c>
      <c r="I399" s="81">
        <f t="shared" si="83"/>
        <v>866.8</v>
      </c>
      <c r="J399" s="81"/>
      <c r="K399" s="72">
        <f t="shared" si="79"/>
        <v>866.8</v>
      </c>
      <c r="L399" s="81"/>
      <c r="M399" s="72">
        <f t="shared" si="75"/>
        <v>866.8</v>
      </c>
      <c r="N399" s="81">
        <f>N400+N401</f>
        <v>108.5</v>
      </c>
      <c r="O399" s="72">
        <f t="shared" si="71"/>
        <v>975.3</v>
      </c>
      <c r="P399" s="81"/>
      <c r="Q399" s="80">
        <f t="shared" si="82"/>
        <v>866.8</v>
      </c>
      <c r="R399" s="81"/>
      <c r="S399" s="81">
        <f t="shared" si="82"/>
        <v>975.3</v>
      </c>
      <c r="T399" s="81"/>
      <c r="U399" s="81"/>
      <c r="V399" s="80">
        <f t="shared" si="84"/>
        <v>975.3</v>
      </c>
    </row>
    <row r="400" spans="1:22">
      <c r="A400" s="44" t="s">
        <v>617</v>
      </c>
      <c r="B400" s="93">
        <v>477</v>
      </c>
      <c r="C400" s="52" t="s">
        <v>53</v>
      </c>
      <c r="D400" s="53" t="s">
        <v>619</v>
      </c>
      <c r="E400" s="53" t="s">
        <v>453</v>
      </c>
      <c r="F400" s="73"/>
      <c r="G400" s="73"/>
      <c r="H400" s="81"/>
      <c r="I400" s="81">
        <f t="shared" si="83"/>
        <v>0</v>
      </c>
      <c r="J400" s="81"/>
      <c r="K400" s="72">
        <f t="shared" si="79"/>
        <v>0</v>
      </c>
      <c r="L400" s="81"/>
      <c r="M400" s="72">
        <f t="shared" si="75"/>
        <v>0</v>
      </c>
      <c r="N400" s="81">
        <v>107.5</v>
      </c>
      <c r="O400" s="72">
        <f t="shared" si="71"/>
        <v>107.5</v>
      </c>
      <c r="P400" s="81"/>
      <c r="Q400" s="80">
        <f t="shared" si="82"/>
        <v>0</v>
      </c>
      <c r="R400" s="81"/>
      <c r="S400" s="81">
        <f t="shared" si="82"/>
        <v>107.5</v>
      </c>
      <c r="T400" s="81"/>
      <c r="U400" s="81"/>
      <c r="V400" s="80">
        <f t="shared" si="84"/>
        <v>107.5</v>
      </c>
    </row>
    <row r="401" spans="1:22">
      <c r="A401" s="44" t="s">
        <v>618</v>
      </c>
      <c r="B401" s="93">
        <v>477</v>
      </c>
      <c r="C401" s="52" t="s">
        <v>53</v>
      </c>
      <c r="D401" s="53" t="s">
        <v>619</v>
      </c>
      <c r="E401" s="53" t="s">
        <v>453</v>
      </c>
      <c r="F401" s="54"/>
      <c r="G401" s="54"/>
      <c r="H401" s="81"/>
      <c r="I401" s="81">
        <f t="shared" si="83"/>
        <v>0</v>
      </c>
      <c r="J401" s="81"/>
      <c r="K401" s="72">
        <f t="shared" si="79"/>
        <v>0</v>
      </c>
      <c r="L401" s="81"/>
      <c r="M401" s="72">
        <f t="shared" si="75"/>
        <v>0</v>
      </c>
      <c r="N401" s="81">
        <v>1</v>
      </c>
      <c r="O401" s="72">
        <f t="shared" si="71"/>
        <v>1</v>
      </c>
      <c r="P401" s="81"/>
      <c r="Q401" s="80">
        <f t="shared" si="82"/>
        <v>0</v>
      </c>
      <c r="R401" s="81"/>
      <c r="S401" s="81">
        <f t="shared" si="82"/>
        <v>1</v>
      </c>
      <c r="T401" s="81"/>
      <c r="U401" s="81"/>
      <c r="V401" s="80">
        <f t="shared" si="84"/>
        <v>1</v>
      </c>
    </row>
    <row r="402" spans="1:22" ht="16.5" customHeight="1">
      <c r="A402" s="44" t="s">
        <v>486</v>
      </c>
      <c r="B402" s="93">
        <v>477</v>
      </c>
      <c r="C402" s="52" t="s">
        <v>53</v>
      </c>
      <c r="D402" s="53" t="s">
        <v>480</v>
      </c>
      <c r="E402" s="53" t="s">
        <v>453</v>
      </c>
      <c r="F402" s="54">
        <v>858.8</v>
      </c>
      <c r="G402" s="54"/>
      <c r="H402" s="81"/>
      <c r="I402" s="81">
        <f t="shared" si="83"/>
        <v>858.8</v>
      </c>
      <c r="J402" s="81"/>
      <c r="K402" s="72">
        <f t="shared" si="79"/>
        <v>858.8</v>
      </c>
      <c r="L402" s="81"/>
      <c r="M402" s="72">
        <f t="shared" si="75"/>
        <v>858.8</v>
      </c>
      <c r="N402" s="81"/>
      <c r="O402" s="72">
        <f t="shared" si="71"/>
        <v>858.8</v>
      </c>
      <c r="P402" s="81"/>
      <c r="Q402" s="205">
        <f t="shared" si="82"/>
        <v>858.8</v>
      </c>
      <c r="R402" s="81"/>
      <c r="S402" s="205">
        <f t="shared" si="82"/>
        <v>858.8</v>
      </c>
      <c r="T402" s="81"/>
      <c r="U402" s="81"/>
      <c r="V402" s="80">
        <f t="shared" si="84"/>
        <v>858.8</v>
      </c>
    </row>
    <row r="403" spans="1:22" ht="17.25" customHeight="1">
      <c r="A403" s="44" t="s">
        <v>451</v>
      </c>
      <c r="B403" s="93">
        <v>477</v>
      </c>
      <c r="C403" s="52" t="s">
        <v>53</v>
      </c>
      <c r="D403" s="59" t="s">
        <v>481</v>
      </c>
      <c r="E403" s="53" t="s">
        <v>453</v>
      </c>
      <c r="F403" s="54">
        <v>1</v>
      </c>
      <c r="G403" s="54"/>
      <c r="H403" s="81">
        <v>7</v>
      </c>
      <c r="I403" s="81">
        <f t="shared" si="83"/>
        <v>8</v>
      </c>
      <c r="J403" s="81"/>
      <c r="K403" s="72">
        <f t="shared" si="79"/>
        <v>8</v>
      </c>
      <c r="L403" s="81"/>
      <c r="M403" s="72">
        <f t="shared" si="75"/>
        <v>8</v>
      </c>
      <c r="N403" s="81"/>
      <c r="O403" s="72">
        <f t="shared" si="71"/>
        <v>8</v>
      </c>
      <c r="P403" s="81"/>
      <c r="Q403" s="80">
        <f t="shared" si="82"/>
        <v>8</v>
      </c>
      <c r="R403" s="81"/>
      <c r="S403" s="80">
        <f t="shared" si="82"/>
        <v>8</v>
      </c>
      <c r="T403" s="81"/>
      <c r="U403" s="81"/>
      <c r="V403" s="80">
        <f t="shared" si="84"/>
        <v>8</v>
      </c>
    </row>
    <row r="404" spans="1:22">
      <c r="A404" s="46" t="s">
        <v>331</v>
      </c>
      <c r="B404" s="71">
        <v>477</v>
      </c>
      <c r="C404" s="50" t="s">
        <v>53</v>
      </c>
      <c r="D404" s="90" t="s">
        <v>327</v>
      </c>
      <c r="E404" s="53"/>
      <c r="F404" s="72">
        <f>SUM(F405)+F409+F410</f>
        <v>7494.9</v>
      </c>
      <c r="G404" s="72"/>
      <c r="H404" s="81"/>
      <c r="I404" s="80">
        <f t="shared" si="83"/>
        <v>7494.9</v>
      </c>
      <c r="J404" s="80"/>
      <c r="K404" s="72">
        <f t="shared" si="79"/>
        <v>7494.9</v>
      </c>
      <c r="L404" s="80"/>
      <c r="M404" s="72">
        <f t="shared" si="75"/>
        <v>7494.9</v>
      </c>
      <c r="N404" s="80">
        <f>N407+N408</f>
        <v>8732.4</v>
      </c>
      <c r="O404" s="72">
        <f t="shared" si="71"/>
        <v>16227.3</v>
      </c>
      <c r="P404" s="80"/>
      <c r="Q404" s="80">
        <f t="shared" si="82"/>
        <v>7494.9</v>
      </c>
      <c r="R404" s="80"/>
      <c r="S404" s="80">
        <f t="shared" si="82"/>
        <v>16227.3</v>
      </c>
      <c r="T404" s="80"/>
      <c r="U404" s="80"/>
      <c r="V404" s="80">
        <f t="shared" si="84"/>
        <v>16227.3</v>
      </c>
    </row>
    <row r="405" spans="1:22" ht="15" customHeight="1">
      <c r="A405" s="44" t="s">
        <v>6</v>
      </c>
      <c r="B405" s="93">
        <v>477</v>
      </c>
      <c r="C405" s="52" t="s">
        <v>53</v>
      </c>
      <c r="D405" s="59" t="s">
        <v>340</v>
      </c>
      <c r="E405" s="53"/>
      <c r="F405" s="54">
        <f>SUM(F406)</f>
        <v>5620</v>
      </c>
      <c r="G405" s="54"/>
      <c r="H405" s="81"/>
      <c r="I405" s="81">
        <f t="shared" si="83"/>
        <v>5620</v>
      </c>
      <c r="J405" s="81"/>
      <c r="K405" s="72">
        <f t="shared" si="79"/>
        <v>5620</v>
      </c>
      <c r="L405" s="81"/>
      <c r="M405" s="72">
        <f t="shared" si="75"/>
        <v>5620</v>
      </c>
      <c r="N405" s="81"/>
      <c r="O405" s="72">
        <f t="shared" si="71"/>
        <v>5620</v>
      </c>
      <c r="P405" s="81"/>
      <c r="Q405" s="80">
        <f t="shared" si="82"/>
        <v>5620</v>
      </c>
      <c r="R405" s="81"/>
      <c r="S405" s="80">
        <f t="shared" si="82"/>
        <v>5620</v>
      </c>
      <c r="T405" s="81"/>
      <c r="U405" s="81"/>
      <c r="V405" s="80">
        <f t="shared" si="84"/>
        <v>5620</v>
      </c>
    </row>
    <row r="406" spans="1:22" ht="17.25" customHeight="1">
      <c r="A406" s="44" t="s">
        <v>79</v>
      </c>
      <c r="B406" s="93">
        <v>477</v>
      </c>
      <c r="C406" s="52" t="s">
        <v>53</v>
      </c>
      <c r="D406" s="59" t="s">
        <v>340</v>
      </c>
      <c r="E406" s="53" t="s">
        <v>78</v>
      </c>
      <c r="F406" s="54">
        <v>5620</v>
      </c>
      <c r="G406" s="54"/>
      <c r="H406" s="81"/>
      <c r="I406" s="81">
        <f t="shared" si="83"/>
        <v>5620</v>
      </c>
      <c r="J406" s="81"/>
      <c r="K406" s="72">
        <f t="shared" si="79"/>
        <v>5620</v>
      </c>
      <c r="L406" s="81"/>
      <c r="M406" s="72">
        <f t="shared" si="75"/>
        <v>5620</v>
      </c>
      <c r="N406" s="81"/>
      <c r="O406" s="72">
        <f t="shared" ref="O406:O429" si="85">M406+N406</f>
        <v>5620</v>
      </c>
      <c r="P406" s="81"/>
      <c r="Q406" s="80">
        <f t="shared" ref="Q406:S429" si="86">K406+L406</f>
        <v>5620</v>
      </c>
      <c r="R406" s="81"/>
      <c r="S406" s="80">
        <f t="shared" si="86"/>
        <v>5620</v>
      </c>
      <c r="T406" s="81"/>
      <c r="U406" s="81"/>
      <c r="V406" s="80">
        <f t="shared" si="84"/>
        <v>5620</v>
      </c>
    </row>
    <row r="407" spans="1:22" ht="25.5" customHeight="1">
      <c r="A407" s="44" t="s">
        <v>632</v>
      </c>
      <c r="B407" s="93">
        <v>477</v>
      </c>
      <c r="C407" s="52" t="s">
        <v>53</v>
      </c>
      <c r="D407" s="59" t="s">
        <v>620</v>
      </c>
      <c r="E407" s="53" t="s">
        <v>78</v>
      </c>
      <c r="F407" s="54"/>
      <c r="G407" s="54"/>
      <c r="H407" s="81"/>
      <c r="I407" s="81"/>
      <c r="J407" s="81"/>
      <c r="K407" s="72"/>
      <c r="L407" s="81"/>
      <c r="M407" s="72"/>
      <c r="N407" s="81">
        <v>7732.4</v>
      </c>
      <c r="O407" s="72">
        <f t="shared" si="85"/>
        <v>7732.4</v>
      </c>
      <c r="P407" s="81"/>
      <c r="Q407" s="80">
        <f t="shared" si="86"/>
        <v>0</v>
      </c>
      <c r="R407" s="81"/>
      <c r="S407" s="80">
        <f t="shared" si="86"/>
        <v>7732.4</v>
      </c>
      <c r="T407" s="81"/>
      <c r="U407" s="81"/>
      <c r="V407" s="80">
        <f t="shared" si="84"/>
        <v>7732.4</v>
      </c>
    </row>
    <row r="408" spans="1:22" ht="17.25" customHeight="1">
      <c r="A408" s="44" t="s">
        <v>451</v>
      </c>
      <c r="B408" s="93">
        <v>477</v>
      </c>
      <c r="C408" s="52" t="s">
        <v>53</v>
      </c>
      <c r="D408" s="59" t="s">
        <v>621</v>
      </c>
      <c r="E408" s="53" t="s">
        <v>78</v>
      </c>
      <c r="F408" s="54"/>
      <c r="G408" s="54"/>
      <c r="H408" s="81"/>
      <c r="I408" s="81"/>
      <c r="J408" s="81"/>
      <c r="K408" s="72"/>
      <c r="L408" s="81"/>
      <c r="M408" s="72"/>
      <c r="N408" s="81">
        <v>1000</v>
      </c>
      <c r="O408" s="72">
        <f t="shared" si="85"/>
        <v>1000</v>
      </c>
      <c r="P408" s="81"/>
      <c r="Q408" s="80">
        <f t="shared" si="86"/>
        <v>0</v>
      </c>
      <c r="R408" s="81"/>
      <c r="S408" s="80">
        <f t="shared" si="86"/>
        <v>1000</v>
      </c>
      <c r="T408" s="81"/>
      <c r="U408" s="81"/>
      <c r="V408" s="80">
        <f t="shared" si="84"/>
        <v>1000</v>
      </c>
    </row>
    <row r="409" spans="1:22" ht="17.25" customHeight="1">
      <c r="A409" s="44" t="s">
        <v>486</v>
      </c>
      <c r="B409" s="93">
        <v>477</v>
      </c>
      <c r="C409" s="52" t="s">
        <v>53</v>
      </c>
      <c r="D409" s="59" t="s">
        <v>612</v>
      </c>
      <c r="E409" s="53" t="s">
        <v>78</v>
      </c>
      <c r="F409" s="54">
        <v>1873.9</v>
      </c>
      <c r="G409" s="54"/>
      <c r="H409" s="81"/>
      <c r="I409" s="81">
        <f t="shared" si="83"/>
        <v>1873.9</v>
      </c>
      <c r="J409" s="81"/>
      <c r="K409" s="72">
        <f t="shared" ref="K409:K425" si="87">I409+J409</f>
        <v>1873.9</v>
      </c>
      <c r="L409" s="81"/>
      <c r="M409" s="72">
        <f t="shared" si="75"/>
        <v>1873.9</v>
      </c>
      <c r="N409" s="81"/>
      <c r="O409" s="72">
        <f t="shared" si="85"/>
        <v>1873.9</v>
      </c>
      <c r="P409" s="81"/>
      <c r="Q409" s="205">
        <f t="shared" si="86"/>
        <v>1873.9</v>
      </c>
      <c r="R409" s="81"/>
      <c r="S409" s="205">
        <f t="shared" si="86"/>
        <v>1873.9</v>
      </c>
      <c r="T409" s="81"/>
      <c r="U409" s="81"/>
      <c r="V409" s="80">
        <f t="shared" si="84"/>
        <v>1873.9</v>
      </c>
    </row>
    <row r="410" spans="1:22" ht="17.25" customHeight="1">
      <c r="A410" s="44" t="s">
        <v>451</v>
      </c>
      <c r="B410" s="93">
        <v>477</v>
      </c>
      <c r="C410" s="52" t="s">
        <v>53</v>
      </c>
      <c r="D410" s="59" t="s">
        <v>613</v>
      </c>
      <c r="E410" s="53" t="s">
        <v>78</v>
      </c>
      <c r="F410" s="54">
        <v>1</v>
      </c>
      <c r="G410" s="54"/>
      <c r="H410" s="81"/>
      <c r="I410" s="81">
        <f t="shared" si="83"/>
        <v>1</v>
      </c>
      <c r="J410" s="81"/>
      <c r="K410" s="72">
        <f t="shared" si="87"/>
        <v>1</v>
      </c>
      <c r="L410" s="81"/>
      <c r="M410" s="72">
        <f t="shared" si="75"/>
        <v>1</v>
      </c>
      <c r="N410" s="81"/>
      <c r="O410" s="72">
        <f t="shared" si="85"/>
        <v>1</v>
      </c>
      <c r="P410" s="81"/>
      <c r="Q410" s="80">
        <f t="shared" si="86"/>
        <v>1</v>
      </c>
      <c r="R410" s="81"/>
      <c r="S410" s="80">
        <f t="shared" si="86"/>
        <v>1</v>
      </c>
      <c r="T410" s="81"/>
      <c r="U410" s="81"/>
      <c r="V410" s="80">
        <f t="shared" si="84"/>
        <v>1</v>
      </c>
    </row>
    <row r="411" spans="1:22" ht="27.75" customHeight="1">
      <c r="A411" s="46" t="s">
        <v>328</v>
      </c>
      <c r="B411" s="71">
        <v>477</v>
      </c>
      <c r="C411" s="50" t="s">
        <v>53</v>
      </c>
      <c r="D411" s="51" t="s">
        <v>330</v>
      </c>
      <c r="E411" s="53"/>
      <c r="F411" s="72">
        <f>SUM(F412)+F414</f>
        <v>19397.599999999999</v>
      </c>
      <c r="G411" s="72"/>
      <c r="H411" s="72">
        <f>SUM(H412)+H414</f>
        <v>800</v>
      </c>
      <c r="I411" s="80">
        <f t="shared" si="78"/>
        <v>20197.599999999999</v>
      </c>
      <c r="J411" s="81"/>
      <c r="K411" s="72">
        <f t="shared" si="87"/>
        <v>20197.599999999999</v>
      </c>
      <c r="L411" s="81"/>
      <c r="M411" s="72">
        <f t="shared" si="75"/>
        <v>20197.599999999999</v>
      </c>
      <c r="N411" s="81"/>
      <c r="O411" s="72">
        <f t="shared" si="85"/>
        <v>20197.599999999999</v>
      </c>
      <c r="P411" s="81"/>
      <c r="Q411" s="80">
        <f t="shared" si="86"/>
        <v>20197.599999999999</v>
      </c>
      <c r="R411" s="81"/>
      <c r="S411" s="80">
        <f t="shared" si="86"/>
        <v>20197.599999999999</v>
      </c>
      <c r="T411" s="81"/>
      <c r="U411" s="80">
        <f>U412</f>
        <v>300</v>
      </c>
      <c r="V411" s="80">
        <f t="shared" si="84"/>
        <v>20497.599999999999</v>
      </c>
    </row>
    <row r="412" spans="1:22" ht="29.25" customHeight="1">
      <c r="A412" s="46" t="s">
        <v>7</v>
      </c>
      <c r="B412" s="93">
        <v>477</v>
      </c>
      <c r="C412" s="52" t="s">
        <v>53</v>
      </c>
      <c r="D412" s="53" t="s">
        <v>329</v>
      </c>
      <c r="E412" s="53"/>
      <c r="F412" s="54">
        <f>F413</f>
        <v>19200</v>
      </c>
      <c r="G412" s="54"/>
      <c r="H412" s="81">
        <f>H413</f>
        <v>800</v>
      </c>
      <c r="I412" s="81">
        <f t="shared" si="78"/>
        <v>20000</v>
      </c>
      <c r="J412" s="81"/>
      <c r="K412" s="72">
        <f t="shared" si="87"/>
        <v>20000</v>
      </c>
      <c r="L412" s="81"/>
      <c r="M412" s="72">
        <f t="shared" si="75"/>
        <v>20000</v>
      </c>
      <c r="N412" s="81"/>
      <c r="O412" s="72">
        <f t="shared" si="85"/>
        <v>20000</v>
      </c>
      <c r="P412" s="81"/>
      <c r="Q412" s="80">
        <f t="shared" si="86"/>
        <v>20000</v>
      </c>
      <c r="R412" s="81"/>
      <c r="S412" s="80">
        <f t="shared" si="86"/>
        <v>20000</v>
      </c>
      <c r="T412" s="81"/>
      <c r="U412" s="81">
        <f>U413</f>
        <v>300</v>
      </c>
      <c r="V412" s="80">
        <f t="shared" si="84"/>
        <v>20300</v>
      </c>
    </row>
    <row r="413" spans="1:22" ht="28.5" customHeight="1">
      <c r="A413" s="44" t="s">
        <v>79</v>
      </c>
      <c r="B413" s="93">
        <v>477</v>
      </c>
      <c r="C413" s="52" t="s">
        <v>53</v>
      </c>
      <c r="D413" s="53" t="s">
        <v>329</v>
      </c>
      <c r="E413" s="53" t="s">
        <v>408</v>
      </c>
      <c r="F413" s="54">
        <v>19200</v>
      </c>
      <c r="G413" s="54"/>
      <c r="H413" s="81">
        <v>800</v>
      </c>
      <c r="I413" s="81">
        <f t="shared" si="78"/>
        <v>20000</v>
      </c>
      <c r="J413" s="81"/>
      <c r="K413" s="72">
        <f t="shared" si="87"/>
        <v>20000</v>
      </c>
      <c r="L413" s="81"/>
      <c r="M413" s="72">
        <f t="shared" si="75"/>
        <v>20000</v>
      </c>
      <c r="N413" s="81"/>
      <c r="O413" s="72">
        <f t="shared" si="85"/>
        <v>20000</v>
      </c>
      <c r="P413" s="81"/>
      <c r="Q413" s="80">
        <f t="shared" si="86"/>
        <v>20000</v>
      </c>
      <c r="R413" s="81"/>
      <c r="S413" s="80">
        <f t="shared" si="86"/>
        <v>20000</v>
      </c>
      <c r="T413" s="81"/>
      <c r="U413" s="81">
        <v>300</v>
      </c>
      <c r="V413" s="80">
        <f t="shared" si="84"/>
        <v>20300</v>
      </c>
    </row>
    <row r="414" spans="1:22" ht="31.5" customHeight="1">
      <c r="A414" s="44" t="s">
        <v>472</v>
      </c>
      <c r="B414" s="93">
        <v>477</v>
      </c>
      <c r="C414" s="52" t="s">
        <v>53</v>
      </c>
      <c r="D414" s="53"/>
      <c r="E414" s="53"/>
      <c r="F414" s="54">
        <f>F415+F416</f>
        <v>197.6</v>
      </c>
      <c r="G414" s="54"/>
      <c r="H414" s="81"/>
      <c r="I414" s="81">
        <f t="shared" si="78"/>
        <v>197.6</v>
      </c>
      <c r="J414" s="81"/>
      <c r="K414" s="72">
        <f t="shared" si="87"/>
        <v>197.6</v>
      </c>
      <c r="L414" s="81"/>
      <c r="M414" s="72">
        <f t="shared" si="75"/>
        <v>197.6</v>
      </c>
      <c r="N414" s="81"/>
      <c r="O414" s="72">
        <f t="shared" si="85"/>
        <v>197.6</v>
      </c>
      <c r="P414" s="81"/>
      <c r="Q414" s="80">
        <f t="shared" si="86"/>
        <v>197.6</v>
      </c>
      <c r="R414" s="81"/>
      <c r="S414" s="80">
        <f t="shared" si="86"/>
        <v>197.6</v>
      </c>
      <c r="T414" s="81"/>
      <c r="U414" s="81"/>
      <c r="V414" s="80">
        <f t="shared" si="84"/>
        <v>197.6</v>
      </c>
    </row>
    <row r="415" spans="1:22" ht="21.75" customHeight="1">
      <c r="A415" s="44" t="s">
        <v>486</v>
      </c>
      <c r="B415" s="93">
        <v>477</v>
      </c>
      <c r="C415" s="52" t="s">
        <v>53</v>
      </c>
      <c r="D415" s="53" t="s">
        <v>471</v>
      </c>
      <c r="E415" s="53" t="s">
        <v>453</v>
      </c>
      <c r="F415" s="54">
        <v>196.6</v>
      </c>
      <c r="G415" s="54"/>
      <c r="H415" s="81"/>
      <c r="I415" s="81">
        <f t="shared" si="78"/>
        <v>196.6</v>
      </c>
      <c r="J415" s="81"/>
      <c r="K415" s="72">
        <f t="shared" si="87"/>
        <v>196.6</v>
      </c>
      <c r="L415" s="81"/>
      <c r="M415" s="72">
        <f t="shared" si="75"/>
        <v>196.6</v>
      </c>
      <c r="N415" s="81"/>
      <c r="O415" s="72">
        <f t="shared" si="85"/>
        <v>196.6</v>
      </c>
      <c r="P415" s="81"/>
      <c r="Q415" s="80">
        <f t="shared" si="86"/>
        <v>196.6</v>
      </c>
      <c r="R415" s="81"/>
      <c r="S415" s="80">
        <f t="shared" si="86"/>
        <v>196.6</v>
      </c>
      <c r="T415" s="81"/>
      <c r="U415" s="81"/>
      <c r="V415" s="80">
        <f t="shared" si="84"/>
        <v>196.6</v>
      </c>
    </row>
    <row r="416" spans="1:22" ht="25.5" customHeight="1">
      <c r="A416" s="44" t="s">
        <v>451</v>
      </c>
      <c r="B416" s="93">
        <v>477</v>
      </c>
      <c r="C416" s="52" t="s">
        <v>53</v>
      </c>
      <c r="D416" s="53" t="s">
        <v>452</v>
      </c>
      <c r="E416" s="53" t="s">
        <v>453</v>
      </c>
      <c r="F416" s="54">
        <v>1</v>
      </c>
      <c r="G416" s="54"/>
      <c r="H416" s="81"/>
      <c r="I416" s="81">
        <f t="shared" si="78"/>
        <v>1</v>
      </c>
      <c r="J416" s="81"/>
      <c r="K416" s="72">
        <f t="shared" si="87"/>
        <v>1</v>
      </c>
      <c r="L416" s="81"/>
      <c r="M416" s="72">
        <f t="shared" si="75"/>
        <v>1</v>
      </c>
      <c r="N416" s="81"/>
      <c r="O416" s="72">
        <f t="shared" si="85"/>
        <v>1</v>
      </c>
      <c r="P416" s="81"/>
      <c r="Q416" s="80">
        <f t="shared" si="86"/>
        <v>1</v>
      </c>
      <c r="R416" s="81"/>
      <c r="S416" s="80">
        <f t="shared" si="86"/>
        <v>1</v>
      </c>
      <c r="T416" s="81"/>
      <c r="U416" s="81"/>
      <c r="V416" s="80">
        <f t="shared" si="84"/>
        <v>1</v>
      </c>
    </row>
    <row r="417" spans="1:22" ht="18" customHeight="1">
      <c r="A417" s="150" t="s">
        <v>76</v>
      </c>
      <c r="B417" s="71">
        <v>477</v>
      </c>
      <c r="C417" s="50" t="s">
        <v>54</v>
      </c>
      <c r="D417" s="51"/>
      <c r="E417" s="51"/>
      <c r="F417" s="72">
        <f>SUM(F422)+F418</f>
        <v>7650</v>
      </c>
      <c r="G417" s="72"/>
      <c r="H417" s="81"/>
      <c r="I417" s="80">
        <f t="shared" si="78"/>
        <v>7650</v>
      </c>
      <c r="J417" s="80">
        <f>J421</f>
        <v>40</v>
      </c>
      <c r="K417" s="72">
        <f t="shared" si="87"/>
        <v>7690</v>
      </c>
      <c r="L417" s="80"/>
      <c r="M417" s="72">
        <f t="shared" si="75"/>
        <v>7690</v>
      </c>
      <c r="N417" s="80">
        <f>N421</f>
        <v>58.6</v>
      </c>
      <c r="O417" s="72">
        <f t="shared" si="85"/>
        <v>7748.6</v>
      </c>
      <c r="P417" s="80"/>
      <c r="Q417" s="80">
        <f t="shared" si="86"/>
        <v>7690</v>
      </c>
      <c r="R417" s="80"/>
      <c r="S417" s="80">
        <f t="shared" si="86"/>
        <v>7748.6</v>
      </c>
      <c r="T417" s="80">
        <f>T421+T418</f>
        <v>346.2</v>
      </c>
      <c r="U417" s="80"/>
      <c r="V417" s="80">
        <f t="shared" si="84"/>
        <v>8094.8</v>
      </c>
    </row>
    <row r="418" spans="1:22" ht="30.75" customHeight="1">
      <c r="A418" s="42" t="s">
        <v>420</v>
      </c>
      <c r="B418" s="71">
        <v>477</v>
      </c>
      <c r="C418" s="51" t="s">
        <v>54</v>
      </c>
      <c r="D418" s="51" t="s">
        <v>421</v>
      </c>
      <c r="E418" s="51"/>
      <c r="F418" s="72">
        <f>F419</f>
        <v>5934</v>
      </c>
      <c r="G418" s="72"/>
      <c r="H418" s="81"/>
      <c r="I418" s="80">
        <f t="shared" si="78"/>
        <v>5934</v>
      </c>
      <c r="J418" s="81"/>
      <c r="K418" s="72">
        <f t="shared" si="87"/>
        <v>5934</v>
      </c>
      <c r="L418" s="81"/>
      <c r="M418" s="72">
        <f t="shared" ref="M418:M429" si="88">K418+L418</f>
        <v>5934</v>
      </c>
      <c r="N418" s="81"/>
      <c r="O418" s="72">
        <f t="shared" si="85"/>
        <v>5934</v>
      </c>
      <c r="P418" s="81"/>
      <c r="Q418" s="80">
        <f t="shared" si="86"/>
        <v>5934</v>
      </c>
      <c r="R418" s="81"/>
      <c r="S418" s="80">
        <f t="shared" si="86"/>
        <v>5934</v>
      </c>
      <c r="T418" s="81">
        <f>T419</f>
        <v>300</v>
      </c>
      <c r="U418" s="81"/>
      <c r="V418" s="80">
        <f t="shared" si="84"/>
        <v>6234</v>
      </c>
    </row>
    <row r="419" spans="1:22" ht="29.25" customHeight="1">
      <c r="A419" s="44" t="s">
        <v>422</v>
      </c>
      <c r="B419" s="93">
        <v>477</v>
      </c>
      <c r="C419" s="53" t="s">
        <v>54</v>
      </c>
      <c r="D419" s="53" t="s">
        <v>421</v>
      </c>
      <c r="E419" s="53"/>
      <c r="F419" s="54">
        <f>F420</f>
        <v>5934</v>
      </c>
      <c r="G419" s="54"/>
      <c r="H419" s="81"/>
      <c r="I419" s="81">
        <f t="shared" si="78"/>
        <v>5934</v>
      </c>
      <c r="J419" s="81"/>
      <c r="K419" s="72">
        <f t="shared" si="87"/>
        <v>5934</v>
      </c>
      <c r="L419" s="81"/>
      <c r="M419" s="72">
        <f t="shared" si="88"/>
        <v>5934</v>
      </c>
      <c r="N419" s="81"/>
      <c r="O419" s="72">
        <f t="shared" si="85"/>
        <v>5934</v>
      </c>
      <c r="P419" s="81"/>
      <c r="Q419" s="80">
        <f t="shared" si="86"/>
        <v>5934</v>
      </c>
      <c r="R419" s="81"/>
      <c r="S419" s="80">
        <f t="shared" si="86"/>
        <v>5934</v>
      </c>
      <c r="T419" s="81">
        <f>T420</f>
        <v>300</v>
      </c>
      <c r="U419" s="81"/>
      <c r="V419" s="80">
        <f t="shared" si="84"/>
        <v>6234</v>
      </c>
    </row>
    <row r="420" spans="1:22" ht="20.25" customHeight="1">
      <c r="A420" s="44" t="s">
        <v>79</v>
      </c>
      <c r="B420" s="93">
        <v>477</v>
      </c>
      <c r="C420" s="53" t="s">
        <v>54</v>
      </c>
      <c r="D420" s="53" t="s">
        <v>421</v>
      </c>
      <c r="E420" s="53" t="s">
        <v>408</v>
      </c>
      <c r="F420" s="54">
        <v>5934</v>
      </c>
      <c r="G420" s="54"/>
      <c r="H420" s="81"/>
      <c r="I420" s="81">
        <f t="shared" si="78"/>
        <v>5934</v>
      </c>
      <c r="J420" s="81"/>
      <c r="K420" s="72">
        <f t="shared" si="87"/>
        <v>5934</v>
      </c>
      <c r="L420" s="81"/>
      <c r="M420" s="72">
        <f t="shared" si="88"/>
        <v>5934</v>
      </c>
      <c r="N420" s="81"/>
      <c r="O420" s="72">
        <f t="shared" si="85"/>
        <v>5934</v>
      </c>
      <c r="P420" s="81"/>
      <c r="Q420" s="80">
        <f t="shared" si="86"/>
        <v>5934</v>
      </c>
      <c r="R420" s="81"/>
      <c r="S420" s="80">
        <f t="shared" si="86"/>
        <v>5934</v>
      </c>
      <c r="T420" s="81">
        <v>300</v>
      </c>
      <c r="U420" s="81"/>
      <c r="V420" s="80">
        <f t="shared" si="84"/>
        <v>6234</v>
      </c>
    </row>
    <row r="421" spans="1:22" ht="29.25" customHeight="1">
      <c r="A421" s="42" t="s">
        <v>183</v>
      </c>
      <c r="B421" s="71">
        <v>477</v>
      </c>
      <c r="C421" s="50" t="s">
        <v>54</v>
      </c>
      <c r="D421" s="51" t="s">
        <v>141</v>
      </c>
      <c r="E421" s="51"/>
      <c r="F421" s="72">
        <f>SUM(F422)</f>
        <v>1716</v>
      </c>
      <c r="G421" s="72"/>
      <c r="H421" s="81"/>
      <c r="I421" s="80">
        <f t="shared" si="78"/>
        <v>1716</v>
      </c>
      <c r="J421" s="80">
        <f>J425</f>
        <v>40</v>
      </c>
      <c r="K421" s="72">
        <f t="shared" si="87"/>
        <v>1756</v>
      </c>
      <c r="L421" s="80"/>
      <c r="M421" s="72">
        <f t="shared" si="88"/>
        <v>1756</v>
      </c>
      <c r="N421" s="80">
        <f>N422</f>
        <v>58.6</v>
      </c>
      <c r="O421" s="72">
        <f t="shared" si="85"/>
        <v>1814.6</v>
      </c>
      <c r="P421" s="80"/>
      <c r="Q421" s="80">
        <f t="shared" si="86"/>
        <v>1756</v>
      </c>
      <c r="R421" s="80"/>
      <c r="S421" s="80">
        <f t="shared" si="86"/>
        <v>1814.6</v>
      </c>
      <c r="T421" s="80">
        <f>T422</f>
        <v>46.2</v>
      </c>
      <c r="U421" s="80"/>
      <c r="V421" s="80">
        <f t="shared" si="84"/>
        <v>1860.8</v>
      </c>
    </row>
    <row r="422" spans="1:22" ht="30" customHeight="1">
      <c r="A422" s="60" t="s">
        <v>126</v>
      </c>
      <c r="B422" s="93">
        <v>477</v>
      </c>
      <c r="C422" s="53" t="s">
        <v>54</v>
      </c>
      <c r="D422" s="53" t="s">
        <v>252</v>
      </c>
      <c r="E422" s="53"/>
      <c r="F422" s="54">
        <f>SUM(F423,F427)</f>
        <v>1716</v>
      </c>
      <c r="G422" s="54"/>
      <c r="H422" s="81"/>
      <c r="I422" s="81">
        <f t="shared" si="78"/>
        <v>1716</v>
      </c>
      <c r="J422" s="81"/>
      <c r="K422" s="72">
        <f t="shared" si="87"/>
        <v>1716</v>
      </c>
      <c r="L422" s="81"/>
      <c r="M422" s="72">
        <f t="shared" si="88"/>
        <v>1716</v>
      </c>
      <c r="N422" s="81">
        <f>N427+N426</f>
        <v>58.6</v>
      </c>
      <c r="O422" s="72">
        <f t="shared" si="85"/>
        <v>1774.6</v>
      </c>
      <c r="P422" s="81"/>
      <c r="Q422" s="80">
        <f t="shared" si="86"/>
        <v>1716</v>
      </c>
      <c r="R422" s="81"/>
      <c r="S422" s="80">
        <f t="shared" si="86"/>
        <v>1774.6</v>
      </c>
      <c r="T422" s="81">
        <f>T425</f>
        <v>46.2</v>
      </c>
      <c r="U422" s="81"/>
      <c r="V422" s="80">
        <f t="shared" si="84"/>
        <v>1820.8</v>
      </c>
    </row>
    <row r="423" spans="1:22" ht="33.75" customHeight="1">
      <c r="A423" s="43" t="s">
        <v>114</v>
      </c>
      <c r="B423" s="93">
        <v>477</v>
      </c>
      <c r="C423" s="53" t="s">
        <v>54</v>
      </c>
      <c r="D423" s="53" t="s">
        <v>253</v>
      </c>
      <c r="E423" s="53"/>
      <c r="F423" s="54">
        <f>SUM(F424)</f>
        <v>1701</v>
      </c>
      <c r="G423" s="54"/>
      <c r="H423" s="81"/>
      <c r="I423" s="81">
        <f t="shared" si="78"/>
        <v>1701</v>
      </c>
      <c r="J423" s="81"/>
      <c r="K423" s="72">
        <f t="shared" si="87"/>
        <v>1701</v>
      </c>
      <c r="L423" s="81"/>
      <c r="M423" s="72">
        <f t="shared" si="88"/>
        <v>1701</v>
      </c>
      <c r="N423" s="81"/>
      <c r="O423" s="72">
        <f t="shared" si="85"/>
        <v>1701</v>
      </c>
      <c r="P423" s="81"/>
      <c r="Q423" s="80">
        <f t="shared" si="86"/>
        <v>1701</v>
      </c>
      <c r="R423" s="81"/>
      <c r="S423" s="80">
        <f t="shared" si="86"/>
        <v>1701</v>
      </c>
      <c r="T423" s="81"/>
      <c r="U423" s="81"/>
      <c r="V423" s="80">
        <f t="shared" si="84"/>
        <v>1701</v>
      </c>
    </row>
    <row r="424" spans="1:22" ht="37.5" customHeight="1">
      <c r="A424" s="43" t="s">
        <v>116</v>
      </c>
      <c r="B424" s="93">
        <v>477</v>
      </c>
      <c r="C424" s="53" t="s">
        <v>54</v>
      </c>
      <c r="D424" s="53" t="s">
        <v>253</v>
      </c>
      <c r="E424" s="53" t="s">
        <v>115</v>
      </c>
      <c r="F424" s="54">
        <v>1701</v>
      </c>
      <c r="G424" s="54"/>
      <c r="H424" s="81"/>
      <c r="I424" s="81">
        <f t="shared" si="78"/>
        <v>1701</v>
      </c>
      <c r="J424" s="81"/>
      <c r="K424" s="72">
        <f t="shared" si="87"/>
        <v>1701</v>
      </c>
      <c r="L424" s="81"/>
      <c r="M424" s="72">
        <f t="shared" si="88"/>
        <v>1701</v>
      </c>
      <c r="N424" s="81"/>
      <c r="O424" s="72">
        <f t="shared" si="85"/>
        <v>1701</v>
      </c>
      <c r="P424" s="81"/>
      <c r="Q424" s="80">
        <f t="shared" si="86"/>
        <v>1701</v>
      </c>
      <c r="R424" s="81"/>
      <c r="S424" s="80">
        <f t="shared" si="86"/>
        <v>1701</v>
      </c>
      <c r="T424" s="81"/>
      <c r="U424" s="81"/>
      <c r="V424" s="80">
        <f t="shared" si="84"/>
        <v>1701</v>
      </c>
    </row>
    <row r="425" spans="1:22" ht="37.5" customHeight="1">
      <c r="A425" s="43" t="s">
        <v>605</v>
      </c>
      <c r="B425" s="93">
        <v>477</v>
      </c>
      <c r="C425" s="53" t="s">
        <v>54</v>
      </c>
      <c r="D425" s="53" t="s">
        <v>606</v>
      </c>
      <c r="E425" s="53" t="s">
        <v>115</v>
      </c>
      <c r="F425" s="54"/>
      <c r="G425" s="54"/>
      <c r="H425" s="81"/>
      <c r="I425" s="81"/>
      <c r="J425" s="81">
        <v>40</v>
      </c>
      <c r="K425" s="72">
        <f t="shared" si="87"/>
        <v>40</v>
      </c>
      <c r="L425" s="81"/>
      <c r="M425" s="72">
        <f t="shared" si="88"/>
        <v>40</v>
      </c>
      <c r="N425" s="81"/>
      <c r="O425" s="72">
        <f t="shared" si="85"/>
        <v>40</v>
      </c>
      <c r="P425" s="81"/>
      <c r="Q425" s="80">
        <f t="shared" si="86"/>
        <v>40</v>
      </c>
      <c r="R425" s="81"/>
      <c r="S425" s="80">
        <f t="shared" si="86"/>
        <v>40</v>
      </c>
      <c r="T425" s="81">
        <v>46.2</v>
      </c>
      <c r="U425" s="81"/>
      <c r="V425" s="80">
        <f t="shared" si="84"/>
        <v>86.2</v>
      </c>
    </row>
    <row r="426" spans="1:22" ht="37.5" customHeight="1">
      <c r="A426" s="43" t="s">
        <v>624</v>
      </c>
      <c r="B426" s="93">
        <v>477</v>
      </c>
      <c r="C426" s="53" t="s">
        <v>54</v>
      </c>
      <c r="D426" s="53" t="s">
        <v>630</v>
      </c>
      <c r="E426" s="53"/>
      <c r="F426" s="54"/>
      <c r="G426" s="54"/>
      <c r="H426" s="81"/>
      <c r="I426" s="81"/>
      <c r="J426" s="81"/>
      <c r="K426" s="72"/>
      <c r="L426" s="81"/>
      <c r="M426" s="72"/>
      <c r="N426" s="81">
        <v>59.6</v>
      </c>
      <c r="O426" s="72">
        <f t="shared" si="85"/>
        <v>59.6</v>
      </c>
      <c r="P426" s="81"/>
      <c r="Q426" s="80">
        <f t="shared" si="86"/>
        <v>0</v>
      </c>
      <c r="R426" s="81"/>
      <c r="S426" s="80">
        <f t="shared" si="86"/>
        <v>59.6</v>
      </c>
      <c r="T426" s="81"/>
      <c r="U426" s="81"/>
      <c r="V426" s="80">
        <f t="shared" si="84"/>
        <v>59.6</v>
      </c>
    </row>
    <row r="427" spans="1:22" ht="18.75" customHeight="1">
      <c r="A427" s="43" t="s">
        <v>101</v>
      </c>
      <c r="B427" s="93">
        <v>477</v>
      </c>
      <c r="C427" s="53" t="s">
        <v>54</v>
      </c>
      <c r="D427" s="53" t="s">
        <v>254</v>
      </c>
      <c r="E427" s="53"/>
      <c r="F427" s="54">
        <f>SUM(F428)</f>
        <v>15</v>
      </c>
      <c r="G427" s="54"/>
      <c r="H427" s="81"/>
      <c r="I427" s="81">
        <f t="shared" si="78"/>
        <v>15</v>
      </c>
      <c r="J427" s="81"/>
      <c r="K427" s="72">
        <f>I427+J427</f>
        <v>15</v>
      </c>
      <c r="L427" s="81"/>
      <c r="M427" s="72">
        <f t="shared" si="88"/>
        <v>15</v>
      </c>
      <c r="N427" s="81">
        <f>N428</f>
        <v>-1</v>
      </c>
      <c r="O427" s="72">
        <f t="shared" si="85"/>
        <v>14</v>
      </c>
      <c r="P427" s="81"/>
      <c r="Q427" s="80">
        <f t="shared" si="86"/>
        <v>15</v>
      </c>
      <c r="R427" s="81"/>
      <c r="S427" s="80">
        <f t="shared" si="86"/>
        <v>14</v>
      </c>
      <c r="T427" s="81"/>
      <c r="U427" s="81"/>
      <c r="V427" s="80">
        <f t="shared" si="84"/>
        <v>14</v>
      </c>
    </row>
    <row r="428" spans="1:22" ht="27.75" customHeight="1">
      <c r="A428" s="43" t="s">
        <v>112</v>
      </c>
      <c r="B428" s="93">
        <v>477</v>
      </c>
      <c r="C428" s="53" t="s">
        <v>54</v>
      </c>
      <c r="D428" s="53" t="s">
        <v>254</v>
      </c>
      <c r="E428" s="53" t="s">
        <v>111</v>
      </c>
      <c r="F428" s="54">
        <v>15</v>
      </c>
      <c r="G428" s="54"/>
      <c r="H428" s="81"/>
      <c r="I428" s="81">
        <f t="shared" si="78"/>
        <v>15</v>
      </c>
      <c r="J428" s="81"/>
      <c r="K428" s="72">
        <f>I428+J428</f>
        <v>15</v>
      </c>
      <c r="L428" s="81"/>
      <c r="M428" s="72">
        <f t="shared" si="88"/>
        <v>15</v>
      </c>
      <c r="N428" s="81">
        <v>-1</v>
      </c>
      <c r="O428" s="72">
        <f t="shared" si="85"/>
        <v>14</v>
      </c>
      <c r="P428" s="81"/>
      <c r="Q428" s="80">
        <f t="shared" si="86"/>
        <v>15</v>
      </c>
      <c r="R428" s="81"/>
      <c r="S428" s="80">
        <f t="shared" si="86"/>
        <v>14</v>
      </c>
      <c r="T428" s="81"/>
      <c r="U428" s="81"/>
      <c r="V428" s="80">
        <f t="shared" si="84"/>
        <v>14</v>
      </c>
    </row>
    <row r="429" spans="1:22" s="16" customFormat="1" ht="18" customHeight="1">
      <c r="A429" s="165"/>
      <c r="B429" s="87"/>
      <c r="C429" s="102"/>
      <c r="D429" s="87"/>
      <c r="E429" s="87"/>
      <c r="F429" s="73"/>
      <c r="G429" s="73"/>
      <c r="H429" s="81"/>
      <c r="I429" s="81">
        <f t="shared" si="78"/>
        <v>0</v>
      </c>
      <c r="J429" s="81"/>
      <c r="K429" s="81"/>
      <c r="L429" s="81"/>
      <c r="M429" s="72">
        <f t="shared" si="88"/>
        <v>0</v>
      </c>
      <c r="N429" s="81"/>
      <c r="O429" s="72">
        <f t="shared" si="85"/>
        <v>0</v>
      </c>
      <c r="P429" s="81"/>
      <c r="Q429" s="80">
        <f t="shared" si="86"/>
        <v>0</v>
      </c>
      <c r="R429" s="81"/>
      <c r="S429" s="80">
        <f t="shared" si="86"/>
        <v>0</v>
      </c>
      <c r="T429" s="81"/>
      <c r="U429" s="81"/>
      <c r="V429" s="80">
        <f t="shared" si="84"/>
        <v>0</v>
      </c>
    </row>
    <row r="430" spans="1:22">
      <c r="S430" s="136"/>
    </row>
    <row r="431" spans="1:22">
      <c r="S431" s="136"/>
    </row>
    <row r="432" spans="1:22" hidden="1"/>
    <row r="433" spans="4:22" hidden="1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4:22" hidden="1"/>
    <row r="435" spans="4:22" hidden="1"/>
    <row r="436" spans="4:22" hidden="1"/>
    <row r="437" spans="4:22" hidden="1"/>
    <row r="438" spans="4:22" hidden="1"/>
    <row r="439" spans="4:22" hidden="1"/>
    <row r="440" spans="4:22" hidden="1"/>
    <row r="441" spans="4:22" hidden="1"/>
    <row r="442" spans="4:22" hidden="1"/>
    <row r="443" spans="4:22" hidden="1"/>
    <row r="444" spans="4:22" hidden="1"/>
    <row r="445" spans="4:22" hidden="1"/>
    <row r="446" spans="4:22" hidden="1"/>
    <row r="447" spans="4:22" hidden="1"/>
  </sheetData>
  <mergeCells count="8">
    <mergeCell ref="I10:V10"/>
    <mergeCell ref="E5:V5"/>
    <mergeCell ref="E3:V3"/>
    <mergeCell ref="D6:F6"/>
    <mergeCell ref="E2:V2"/>
    <mergeCell ref="F4:V4"/>
    <mergeCell ref="F7:V7"/>
    <mergeCell ref="A9:V9"/>
  </mergeCells>
  <pageMargins left="0.78740157480314965" right="0" top="0" bottom="0" header="0.31496062992125984" footer="0.31496062992125984"/>
  <pageSetup paperSize="9" scale="70" orientation="portrait" r:id="rId1"/>
  <legacyDrawing r:id="rId2"/>
  <controls>
    <control shapeId="1025" r:id="rId3" name="Control 1"/>
  </controls>
</worksheet>
</file>

<file path=xl/worksheets/sheet3.xml><?xml version="1.0" encoding="utf-8"?>
<worksheet xmlns="http://schemas.openxmlformats.org/spreadsheetml/2006/main" xmlns:r="http://schemas.openxmlformats.org/officeDocument/2006/relationships">
  <dimension ref="A2:V412"/>
  <sheetViews>
    <sheetView topLeftCell="A194" workbookViewId="0">
      <selection activeCell="U203" sqref="U203"/>
    </sheetView>
  </sheetViews>
  <sheetFormatPr defaultRowHeight="12.75"/>
  <cols>
    <col min="1" max="1" width="43.5703125" style="144" customWidth="1"/>
    <col min="2" max="2" width="11" style="26" customWidth="1"/>
    <col min="3" max="3" width="14.140625" style="26" customWidth="1"/>
    <col min="4" max="4" width="10.140625" style="26" customWidth="1"/>
    <col min="5" max="5" width="13.140625" style="67" hidden="1" customWidth="1"/>
    <col min="6" max="6" width="11.42578125" style="67" hidden="1" customWidth="1"/>
    <col min="7" max="7" width="10.140625" style="67" hidden="1" customWidth="1"/>
    <col min="8" max="8" width="13.140625" style="67" hidden="1" customWidth="1"/>
    <col min="9" max="10" width="10.85546875" style="67" hidden="1" customWidth="1"/>
    <col min="11" max="17" width="12.42578125" style="67" hidden="1" customWidth="1"/>
    <col min="18" max="19" width="12.42578125" style="67" customWidth="1"/>
    <col min="20" max="20" width="10.140625" style="67" customWidth="1"/>
    <col min="21" max="21" width="13.7109375" style="67" customWidth="1"/>
    <col min="22" max="22" width="9.140625" hidden="1" customWidth="1"/>
    <col min="23" max="25" width="9.140625" customWidth="1"/>
  </cols>
  <sheetData>
    <row r="2" spans="1:22">
      <c r="D2" s="115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77" t="s">
        <v>587</v>
      </c>
    </row>
    <row r="3" spans="1:22" ht="81" customHeight="1">
      <c r="E3" s="231" t="s">
        <v>849</v>
      </c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</row>
    <row r="4" spans="1:22" ht="19.5" customHeight="1">
      <c r="B4" s="109"/>
      <c r="C4" s="109"/>
      <c r="D4" s="109"/>
      <c r="E4" s="119"/>
      <c r="F4" s="119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0" t="s">
        <v>17</v>
      </c>
    </row>
    <row r="5" spans="1:22" ht="64.5" customHeight="1">
      <c r="A5" s="145"/>
      <c r="B5" s="131"/>
      <c r="C5" s="131"/>
      <c r="D5" s="131"/>
      <c r="E5" s="247" t="s">
        <v>596</v>
      </c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</row>
    <row r="6" spans="1:22" ht="17.25" customHeight="1">
      <c r="A6" s="145"/>
      <c r="B6" s="108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</row>
    <row r="7" spans="1:22" ht="16.5" customHeight="1">
      <c r="A7" s="145"/>
      <c r="B7" s="108"/>
      <c r="C7" s="108"/>
      <c r="D7" s="108"/>
      <c r="E7" s="118"/>
      <c r="F7" s="118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118" t="s">
        <v>107</v>
      </c>
    </row>
    <row r="8" spans="1:22" ht="45" customHeight="1">
      <c r="A8" s="246" t="s">
        <v>563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</row>
    <row r="9" spans="1:22" hidden="1">
      <c r="A9" s="146"/>
      <c r="B9" s="27"/>
      <c r="C9" s="27"/>
      <c r="D9" s="27"/>
      <c r="E9" s="84"/>
      <c r="F9" s="8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1"/>
    </row>
    <row r="10" spans="1:22">
      <c r="A10" s="146"/>
      <c r="B10" s="27"/>
      <c r="C10" s="27"/>
      <c r="D10" s="27"/>
      <c r="E10" s="74"/>
      <c r="F10" s="8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2" t="s">
        <v>204</v>
      </c>
    </row>
    <row r="11" spans="1:22" ht="35.25" customHeight="1">
      <c r="A11" s="98" t="s">
        <v>88</v>
      </c>
      <c r="B11" s="28" t="s">
        <v>67</v>
      </c>
      <c r="C11" s="28" t="s">
        <v>110</v>
      </c>
      <c r="D11" s="28" t="s">
        <v>68</v>
      </c>
      <c r="E11" s="66" t="s">
        <v>464</v>
      </c>
      <c r="F11" s="66" t="s">
        <v>585</v>
      </c>
      <c r="G11" s="72" t="s">
        <v>585</v>
      </c>
      <c r="H11" s="66" t="s">
        <v>464</v>
      </c>
      <c r="I11" s="72" t="s">
        <v>585</v>
      </c>
      <c r="J11" s="66" t="s">
        <v>464</v>
      </c>
      <c r="K11" s="72" t="s">
        <v>585</v>
      </c>
      <c r="L11" s="72" t="s">
        <v>464</v>
      </c>
      <c r="M11" s="72" t="s">
        <v>585</v>
      </c>
      <c r="N11" s="72" t="s">
        <v>464</v>
      </c>
      <c r="O11" s="72" t="s">
        <v>585</v>
      </c>
      <c r="P11" s="72" t="s">
        <v>464</v>
      </c>
      <c r="Q11" s="72" t="s">
        <v>585</v>
      </c>
      <c r="R11" s="72" t="s">
        <v>464</v>
      </c>
      <c r="S11" s="72" t="s">
        <v>585</v>
      </c>
      <c r="T11" s="72" t="s">
        <v>585</v>
      </c>
      <c r="U11" s="66" t="s">
        <v>464</v>
      </c>
    </row>
    <row r="12" spans="1:22" ht="24.75" customHeight="1">
      <c r="A12" s="42" t="s">
        <v>69</v>
      </c>
      <c r="B12" s="28"/>
      <c r="C12" s="28"/>
      <c r="D12" s="28"/>
      <c r="E12" s="72">
        <f>SUM(E13,E86,E94,E119,E160,E205,E273,E317,E363,E376,E382,E388)</f>
        <v>954053.29999999981</v>
      </c>
      <c r="F12" s="72">
        <f>SUM(F13,F86,F94,F119,F160,F205,F273,F317,F363,F376,F382,F388)</f>
        <v>60019.5</v>
      </c>
      <c r="G12" s="72">
        <f>SUM(G13,G86,G94,G119,G160,G205,G273,G317,G363,G376,G382,G388)</f>
        <v>42496</v>
      </c>
      <c r="H12" s="72">
        <f>E12+F12+G12</f>
        <v>1056568.7999999998</v>
      </c>
      <c r="I12" s="72">
        <f>SUM(I13,I86,I94,I119,I160,I205,I273,I317,I363,I376,I382,I388)</f>
        <v>28478.400000000001</v>
      </c>
      <c r="J12" s="72">
        <f>H12+I12</f>
        <v>1085047.1999999997</v>
      </c>
      <c r="K12" s="72">
        <f>SUM(K13,K86,K94,K119,K160,K205,K273,K317,K363,K376,K382,K388)</f>
        <v>44918.2</v>
      </c>
      <c r="L12" s="72">
        <f>J12+K12</f>
        <v>1129965.3999999997</v>
      </c>
      <c r="M12" s="72">
        <f>M13+M86+M119+M160+M205+M273+M317</f>
        <v>20192</v>
      </c>
      <c r="N12" s="72">
        <f>L12+M12</f>
        <v>1150157.3999999997</v>
      </c>
      <c r="O12" s="72">
        <f>O13+O86+O119+O160+O205+O273+O317+O363</f>
        <v>6500</v>
      </c>
      <c r="P12" s="72">
        <f>N12+O12</f>
        <v>1156657.3999999997</v>
      </c>
      <c r="Q12" s="72">
        <f>Q13+Q94+Q119+Q160+Q205+Q273+Q317+Q363+Q376+Q382+Q388</f>
        <v>900</v>
      </c>
      <c r="R12" s="72">
        <f>P12+Q12</f>
        <v>1157557.3999999997</v>
      </c>
      <c r="S12" s="72">
        <f>S13+S94+S119+S160+S205+S273+S317+S363+S376+S382+S388</f>
        <v>76542</v>
      </c>
      <c r="T12" s="72">
        <f>T13+T94+T119+T160+T205+T273+T317+T363+T376+T382+T388</f>
        <v>96373</v>
      </c>
      <c r="U12" s="72">
        <f>R12+S12+T12</f>
        <v>1330472.3999999997</v>
      </c>
    </row>
    <row r="13" spans="1:22" s="3" customFormat="1" ht="26.25" customHeight="1">
      <c r="A13" s="42" t="s">
        <v>70</v>
      </c>
      <c r="B13" s="51" t="s">
        <v>71</v>
      </c>
      <c r="C13" s="51"/>
      <c r="D13" s="51"/>
      <c r="E13" s="72">
        <f>SUM(E14,E23,E32,E52,E75,E80,E69)+E50</f>
        <v>57573.2</v>
      </c>
      <c r="F13" s="72">
        <f>SUM(F14,F23,F32,F52,F75,F80,F69)+F50</f>
        <v>0</v>
      </c>
      <c r="G13" s="72">
        <f>SUM(G14,G23,G32,G52,G75,G80,G69)+G50</f>
        <v>2200</v>
      </c>
      <c r="H13" s="72">
        <f t="shared" ref="H13:H86" si="0">E13+F13+G13</f>
        <v>59773.2</v>
      </c>
      <c r="I13" s="72">
        <f>I32+I52</f>
        <v>1005</v>
      </c>
      <c r="J13" s="72">
        <f t="shared" ref="J13:J86" si="1">H13+I13</f>
        <v>60778.2</v>
      </c>
      <c r="K13" s="72">
        <f>K69</f>
        <v>2000</v>
      </c>
      <c r="L13" s="72">
        <f t="shared" ref="L13:L86" si="2">J13+K13</f>
        <v>62778.2</v>
      </c>
      <c r="M13" s="72">
        <f>M14+M32+M52+M75</f>
        <v>-432.19999999999982</v>
      </c>
      <c r="N13" s="72">
        <f t="shared" ref="N13:N82" si="3">L13+M13</f>
        <v>62346</v>
      </c>
      <c r="O13" s="72"/>
      <c r="P13" s="72">
        <f t="shared" ref="P13:P82" si="4">N13+O13</f>
        <v>62346</v>
      </c>
      <c r="Q13" s="72">
        <f>Q32</f>
        <v>-100</v>
      </c>
      <c r="R13" s="72">
        <f t="shared" ref="R13:R81" si="5">P13+Q13</f>
        <v>62246</v>
      </c>
      <c r="S13" s="72">
        <f>S14+S23+S32+S52</f>
        <v>1351.1</v>
      </c>
      <c r="T13" s="72">
        <f>T14+T23+T32+T52</f>
        <v>2549</v>
      </c>
      <c r="U13" s="72">
        <f t="shared" ref="U13:U76" si="6">R13+S13+T13</f>
        <v>66146.100000000006</v>
      </c>
    </row>
    <row r="14" spans="1:22" s="3" customFormat="1" ht="34.5" customHeight="1">
      <c r="A14" s="42" t="s">
        <v>72</v>
      </c>
      <c r="B14" s="51" t="s">
        <v>73</v>
      </c>
      <c r="C14" s="51"/>
      <c r="D14" s="51"/>
      <c r="E14" s="72">
        <f>SUM(E16)</f>
        <v>1700</v>
      </c>
      <c r="F14" s="72"/>
      <c r="G14" s="72"/>
      <c r="H14" s="72">
        <f t="shared" si="0"/>
        <v>1700</v>
      </c>
      <c r="I14" s="72">
        <v>783</v>
      </c>
      <c r="J14" s="72">
        <f t="shared" si="1"/>
        <v>2483</v>
      </c>
      <c r="K14" s="72"/>
      <c r="L14" s="72">
        <f t="shared" si="2"/>
        <v>2483</v>
      </c>
      <c r="M14" s="72">
        <f>M15</f>
        <v>130.19999999999999</v>
      </c>
      <c r="N14" s="72">
        <f t="shared" si="3"/>
        <v>2613.1999999999998</v>
      </c>
      <c r="O14" s="72"/>
      <c r="P14" s="72">
        <f t="shared" si="4"/>
        <v>2613.1999999999998</v>
      </c>
      <c r="Q14" s="72"/>
      <c r="R14" s="72">
        <f t="shared" si="5"/>
        <v>2613.1999999999998</v>
      </c>
      <c r="S14" s="72">
        <f>S15</f>
        <v>65.099999999999994</v>
      </c>
      <c r="T14" s="72"/>
      <c r="U14" s="72">
        <f t="shared" si="6"/>
        <v>2678.2999999999997</v>
      </c>
    </row>
    <row r="15" spans="1:22" s="3" customFormat="1" ht="34.5" customHeight="1">
      <c r="A15" s="42" t="s">
        <v>184</v>
      </c>
      <c r="B15" s="51" t="s">
        <v>73</v>
      </c>
      <c r="C15" s="51" t="s">
        <v>133</v>
      </c>
      <c r="D15" s="51"/>
      <c r="E15" s="72">
        <f>SUM(E16)</f>
        <v>1700</v>
      </c>
      <c r="F15" s="72"/>
      <c r="G15" s="72"/>
      <c r="H15" s="72">
        <f t="shared" si="0"/>
        <v>1700</v>
      </c>
      <c r="I15" s="72">
        <v>783</v>
      </c>
      <c r="J15" s="72">
        <f t="shared" si="1"/>
        <v>2483</v>
      </c>
      <c r="K15" s="72"/>
      <c r="L15" s="72">
        <f t="shared" si="2"/>
        <v>2483</v>
      </c>
      <c r="M15" s="72">
        <f>M16</f>
        <v>130.19999999999999</v>
      </c>
      <c r="N15" s="72">
        <f t="shared" si="3"/>
        <v>2613.1999999999998</v>
      </c>
      <c r="O15" s="72"/>
      <c r="P15" s="72">
        <f t="shared" si="4"/>
        <v>2613.1999999999998</v>
      </c>
      <c r="Q15" s="72"/>
      <c r="R15" s="72">
        <f t="shared" si="5"/>
        <v>2613.1999999999998</v>
      </c>
      <c r="S15" s="72">
        <f>S16</f>
        <v>65.099999999999994</v>
      </c>
      <c r="T15" s="72"/>
      <c r="U15" s="72">
        <f t="shared" si="6"/>
        <v>2678.2999999999997</v>
      </c>
    </row>
    <row r="16" spans="1:22" ht="21.75" customHeight="1">
      <c r="A16" s="43" t="s">
        <v>74</v>
      </c>
      <c r="B16" s="53" t="s">
        <v>73</v>
      </c>
      <c r="C16" s="53" t="s">
        <v>134</v>
      </c>
      <c r="D16" s="53"/>
      <c r="E16" s="54">
        <f>SUM(E17,E21)</f>
        <v>1700</v>
      </c>
      <c r="F16" s="54"/>
      <c r="G16" s="54"/>
      <c r="H16" s="72">
        <f t="shared" si="0"/>
        <v>1700</v>
      </c>
      <c r="I16" s="72">
        <v>783</v>
      </c>
      <c r="J16" s="72">
        <f t="shared" si="1"/>
        <v>2483</v>
      </c>
      <c r="K16" s="72"/>
      <c r="L16" s="72">
        <f t="shared" si="2"/>
        <v>2483</v>
      </c>
      <c r="M16" s="72">
        <f>M20</f>
        <v>130.19999999999999</v>
      </c>
      <c r="N16" s="72">
        <f t="shared" si="3"/>
        <v>2613.1999999999998</v>
      </c>
      <c r="O16" s="72"/>
      <c r="P16" s="72">
        <f t="shared" si="4"/>
        <v>2613.1999999999998</v>
      </c>
      <c r="Q16" s="72"/>
      <c r="R16" s="72">
        <f t="shared" si="5"/>
        <v>2613.1999999999998</v>
      </c>
      <c r="S16" s="72">
        <f>S18</f>
        <v>65.099999999999994</v>
      </c>
      <c r="T16" s="72"/>
      <c r="U16" s="72">
        <f t="shared" si="6"/>
        <v>2678.2999999999997</v>
      </c>
    </row>
    <row r="17" spans="1:21" ht="36.75" customHeight="1">
      <c r="A17" s="43" t="s">
        <v>114</v>
      </c>
      <c r="B17" s="53" t="s">
        <v>73</v>
      </c>
      <c r="C17" s="53" t="s">
        <v>135</v>
      </c>
      <c r="D17" s="53"/>
      <c r="E17" s="54">
        <f>SUM(E19)</f>
        <v>1700</v>
      </c>
      <c r="F17" s="54"/>
      <c r="G17" s="54"/>
      <c r="H17" s="72">
        <f t="shared" si="0"/>
        <v>1700</v>
      </c>
      <c r="I17" s="72">
        <v>783</v>
      </c>
      <c r="J17" s="72">
        <f t="shared" si="1"/>
        <v>2483</v>
      </c>
      <c r="K17" s="72"/>
      <c r="L17" s="72">
        <f t="shared" si="2"/>
        <v>2483</v>
      </c>
      <c r="M17" s="72"/>
      <c r="N17" s="72">
        <f t="shared" si="3"/>
        <v>2483</v>
      </c>
      <c r="O17" s="72"/>
      <c r="P17" s="72">
        <f t="shared" si="4"/>
        <v>2483</v>
      </c>
      <c r="Q17" s="72"/>
      <c r="R17" s="72">
        <f t="shared" si="5"/>
        <v>2483</v>
      </c>
      <c r="S17" s="72"/>
      <c r="T17" s="72"/>
      <c r="U17" s="72">
        <f t="shared" si="6"/>
        <v>2483</v>
      </c>
    </row>
    <row r="18" spans="1:21" ht="36.75" customHeight="1">
      <c r="A18" s="43" t="s">
        <v>605</v>
      </c>
      <c r="B18" s="52" t="s">
        <v>73</v>
      </c>
      <c r="C18" s="53" t="s">
        <v>826</v>
      </c>
      <c r="D18" s="53" t="s">
        <v>115</v>
      </c>
      <c r="E18" s="54"/>
      <c r="F18" s="54"/>
      <c r="G18" s="54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>
        <v>65.099999999999994</v>
      </c>
      <c r="T18" s="72"/>
      <c r="U18" s="72">
        <f t="shared" si="6"/>
        <v>65.099999999999994</v>
      </c>
    </row>
    <row r="19" spans="1:21" ht="27.75" customHeight="1">
      <c r="A19" s="43" t="s">
        <v>116</v>
      </c>
      <c r="B19" s="53" t="s">
        <v>73</v>
      </c>
      <c r="C19" s="53" t="s">
        <v>135</v>
      </c>
      <c r="D19" s="53" t="s">
        <v>115</v>
      </c>
      <c r="E19" s="54">
        <v>1700</v>
      </c>
      <c r="F19" s="54"/>
      <c r="G19" s="54"/>
      <c r="H19" s="72">
        <f t="shared" si="0"/>
        <v>1700</v>
      </c>
      <c r="I19" s="72">
        <v>783</v>
      </c>
      <c r="J19" s="72">
        <f t="shared" si="1"/>
        <v>2483</v>
      </c>
      <c r="K19" s="72"/>
      <c r="L19" s="72">
        <f t="shared" si="2"/>
        <v>2483</v>
      </c>
      <c r="M19" s="72"/>
      <c r="N19" s="72">
        <f t="shared" si="3"/>
        <v>2483</v>
      </c>
      <c r="O19" s="72"/>
      <c r="P19" s="72">
        <f t="shared" si="4"/>
        <v>2483</v>
      </c>
      <c r="Q19" s="72"/>
      <c r="R19" s="72">
        <f t="shared" si="5"/>
        <v>2483</v>
      </c>
      <c r="S19" s="72"/>
      <c r="T19" s="72"/>
      <c r="U19" s="72">
        <f t="shared" si="6"/>
        <v>2483</v>
      </c>
    </row>
    <row r="20" spans="1:21" ht="27.75" customHeight="1">
      <c r="A20" s="43" t="s">
        <v>624</v>
      </c>
      <c r="B20" s="52" t="s">
        <v>73</v>
      </c>
      <c r="C20" s="53" t="s">
        <v>623</v>
      </c>
      <c r="D20" s="53" t="s">
        <v>115</v>
      </c>
      <c r="E20" s="54"/>
      <c r="F20" s="54"/>
      <c r="G20" s="54"/>
      <c r="H20" s="72"/>
      <c r="I20" s="72"/>
      <c r="J20" s="72"/>
      <c r="K20" s="72"/>
      <c r="L20" s="72"/>
      <c r="M20" s="72">
        <v>130.19999999999999</v>
      </c>
      <c r="N20" s="72">
        <f t="shared" si="3"/>
        <v>130.19999999999999</v>
      </c>
      <c r="O20" s="72"/>
      <c r="P20" s="72">
        <f t="shared" si="4"/>
        <v>130.19999999999999</v>
      </c>
      <c r="Q20" s="72"/>
      <c r="R20" s="72">
        <f t="shared" si="5"/>
        <v>130.19999999999999</v>
      </c>
      <c r="S20" s="72"/>
      <c r="T20" s="72"/>
      <c r="U20" s="72">
        <f t="shared" si="6"/>
        <v>130.19999999999999</v>
      </c>
    </row>
    <row r="21" spans="1:21" ht="27" customHeight="1">
      <c r="A21" s="43" t="s">
        <v>101</v>
      </c>
      <c r="B21" s="53" t="s">
        <v>73</v>
      </c>
      <c r="C21" s="53" t="s">
        <v>136</v>
      </c>
      <c r="D21" s="53"/>
      <c r="E21" s="54">
        <f>E22</f>
        <v>0</v>
      </c>
      <c r="F21" s="54"/>
      <c r="G21" s="54"/>
      <c r="H21" s="72">
        <f t="shared" si="0"/>
        <v>0</v>
      </c>
      <c r="I21" s="72">
        <v>783</v>
      </c>
      <c r="J21" s="72">
        <f t="shared" si="1"/>
        <v>783</v>
      </c>
      <c r="K21" s="72"/>
      <c r="L21" s="72">
        <f t="shared" si="2"/>
        <v>783</v>
      </c>
      <c r="M21" s="72"/>
      <c r="N21" s="72">
        <f t="shared" si="3"/>
        <v>783</v>
      </c>
      <c r="O21" s="72"/>
      <c r="P21" s="72">
        <f t="shared" si="4"/>
        <v>783</v>
      </c>
      <c r="Q21" s="72"/>
      <c r="R21" s="72">
        <f t="shared" si="5"/>
        <v>783</v>
      </c>
      <c r="S21" s="72"/>
      <c r="T21" s="72"/>
      <c r="U21" s="72">
        <f t="shared" si="6"/>
        <v>783</v>
      </c>
    </row>
    <row r="22" spans="1:21" ht="36.75" customHeight="1">
      <c r="A22" s="43" t="s">
        <v>112</v>
      </c>
      <c r="B22" s="53" t="s">
        <v>73</v>
      </c>
      <c r="C22" s="53" t="s">
        <v>136</v>
      </c>
      <c r="D22" s="53" t="s">
        <v>111</v>
      </c>
      <c r="E22" s="54">
        <v>0</v>
      </c>
      <c r="F22" s="54"/>
      <c r="G22" s="54"/>
      <c r="H22" s="72">
        <f t="shared" si="0"/>
        <v>0</v>
      </c>
      <c r="I22" s="72">
        <v>783</v>
      </c>
      <c r="J22" s="72">
        <f t="shared" si="1"/>
        <v>783</v>
      </c>
      <c r="K22" s="72"/>
      <c r="L22" s="72">
        <f t="shared" si="2"/>
        <v>783</v>
      </c>
      <c r="M22" s="72"/>
      <c r="N22" s="72">
        <f t="shared" si="3"/>
        <v>783</v>
      </c>
      <c r="O22" s="72"/>
      <c r="P22" s="72">
        <f t="shared" si="4"/>
        <v>783</v>
      </c>
      <c r="Q22" s="72"/>
      <c r="R22" s="72">
        <f t="shared" si="5"/>
        <v>783</v>
      </c>
      <c r="S22" s="72"/>
      <c r="T22" s="72"/>
      <c r="U22" s="72">
        <f t="shared" si="6"/>
        <v>783</v>
      </c>
    </row>
    <row r="23" spans="1:21" ht="43.5" customHeight="1">
      <c r="A23" s="42" t="s">
        <v>108</v>
      </c>
      <c r="B23" s="51" t="s">
        <v>207</v>
      </c>
      <c r="C23" s="51"/>
      <c r="D23" s="51"/>
      <c r="E23" s="72">
        <f>SUM(E25)</f>
        <v>1486</v>
      </c>
      <c r="F23" s="72"/>
      <c r="G23" s="72"/>
      <c r="H23" s="72">
        <f t="shared" si="0"/>
        <v>1486</v>
      </c>
      <c r="I23" s="72">
        <v>783</v>
      </c>
      <c r="J23" s="72">
        <f t="shared" si="1"/>
        <v>2269</v>
      </c>
      <c r="K23" s="72"/>
      <c r="L23" s="72">
        <f t="shared" si="2"/>
        <v>2269</v>
      </c>
      <c r="M23" s="72"/>
      <c r="N23" s="72">
        <f t="shared" si="3"/>
        <v>2269</v>
      </c>
      <c r="O23" s="72"/>
      <c r="P23" s="72">
        <f t="shared" si="4"/>
        <v>2269</v>
      </c>
      <c r="Q23" s="72"/>
      <c r="R23" s="72">
        <f t="shared" si="5"/>
        <v>2269</v>
      </c>
      <c r="S23" s="72">
        <f>S24</f>
        <v>40.4</v>
      </c>
      <c r="T23" s="72"/>
      <c r="U23" s="72">
        <f t="shared" si="6"/>
        <v>2309.4</v>
      </c>
    </row>
    <row r="24" spans="1:21" ht="30.75" customHeight="1">
      <c r="A24" s="42" t="s">
        <v>184</v>
      </c>
      <c r="B24" s="51" t="s">
        <v>207</v>
      </c>
      <c r="C24" s="51" t="s">
        <v>133</v>
      </c>
      <c r="D24" s="51"/>
      <c r="E24" s="72">
        <f>SUM(E25)</f>
        <v>1486</v>
      </c>
      <c r="F24" s="72"/>
      <c r="G24" s="72"/>
      <c r="H24" s="72">
        <f t="shared" si="0"/>
        <v>1486</v>
      </c>
      <c r="I24" s="72">
        <v>783</v>
      </c>
      <c r="J24" s="72">
        <f t="shared" si="1"/>
        <v>2269</v>
      </c>
      <c r="K24" s="72"/>
      <c r="L24" s="72">
        <f t="shared" si="2"/>
        <v>2269</v>
      </c>
      <c r="M24" s="72"/>
      <c r="N24" s="72">
        <f t="shared" si="3"/>
        <v>2269</v>
      </c>
      <c r="O24" s="72"/>
      <c r="P24" s="72">
        <f t="shared" si="4"/>
        <v>2269</v>
      </c>
      <c r="Q24" s="72"/>
      <c r="R24" s="72">
        <f t="shared" si="5"/>
        <v>2269</v>
      </c>
      <c r="S24" s="72">
        <f>S25</f>
        <v>40.4</v>
      </c>
      <c r="T24" s="72"/>
      <c r="U24" s="72">
        <f t="shared" si="6"/>
        <v>2309.4</v>
      </c>
    </row>
    <row r="25" spans="1:21" s="3" customFormat="1" ht="32.25" customHeight="1">
      <c r="A25" s="43" t="s">
        <v>206</v>
      </c>
      <c r="B25" s="53" t="s">
        <v>207</v>
      </c>
      <c r="C25" s="53" t="s">
        <v>137</v>
      </c>
      <c r="D25" s="53"/>
      <c r="E25" s="54">
        <f>SUM(E26,E29)+E31</f>
        <v>1486</v>
      </c>
      <c r="F25" s="54"/>
      <c r="G25" s="54"/>
      <c r="H25" s="72">
        <f t="shared" si="0"/>
        <v>1486</v>
      </c>
      <c r="I25" s="72">
        <v>783</v>
      </c>
      <c r="J25" s="72">
        <f t="shared" si="1"/>
        <v>2269</v>
      </c>
      <c r="K25" s="72"/>
      <c r="L25" s="72">
        <f t="shared" si="2"/>
        <v>2269</v>
      </c>
      <c r="M25" s="72"/>
      <c r="N25" s="72">
        <f t="shared" si="3"/>
        <v>2269</v>
      </c>
      <c r="O25" s="72"/>
      <c r="P25" s="72">
        <f t="shared" si="4"/>
        <v>2269</v>
      </c>
      <c r="Q25" s="72"/>
      <c r="R25" s="72">
        <f t="shared" si="5"/>
        <v>2269</v>
      </c>
      <c r="S25" s="72">
        <f>S27</f>
        <v>40.4</v>
      </c>
      <c r="T25" s="72"/>
      <c r="U25" s="72">
        <f t="shared" si="6"/>
        <v>2309.4</v>
      </c>
    </row>
    <row r="26" spans="1:21" s="3" customFormat="1" ht="32.25" customHeight="1">
      <c r="A26" s="43" t="s">
        <v>114</v>
      </c>
      <c r="B26" s="53" t="s">
        <v>207</v>
      </c>
      <c r="C26" s="53" t="s">
        <v>138</v>
      </c>
      <c r="D26" s="53"/>
      <c r="E26" s="54">
        <f>SUM(E28)</f>
        <v>1086</v>
      </c>
      <c r="F26" s="54"/>
      <c r="G26" s="54"/>
      <c r="H26" s="72">
        <f t="shared" si="0"/>
        <v>1086</v>
      </c>
      <c r="I26" s="72">
        <v>783</v>
      </c>
      <c r="J26" s="72">
        <f t="shared" si="1"/>
        <v>1869</v>
      </c>
      <c r="K26" s="72"/>
      <c r="L26" s="72">
        <f t="shared" si="2"/>
        <v>1869</v>
      </c>
      <c r="M26" s="72"/>
      <c r="N26" s="72">
        <f t="shared" si="3"/>
        <v>1869</v>
      </c>
      <c r="O26" s="72"/>
      <c r="P26" s="72">
        <f t="shared" si="4"/>
        <v>1869</v>
      </c>
      <c r="Q26" s="72"/>
      <c r="R26" s="72">
        <f t="shared" si="5"/>
        <v>1869</v>
      </c>
      <c r="S26" s="72"/>
      <c r="T26" s="72"/>
      <c r="U26" s="72">
        <f t="shared" si="6"/>
        <v>1869</v>
      </c>
    </row>
    <row r="27" spans="1:21" s="3" customFormat="1" ht="32.25" customHeight="1">
      <c r="A27" s="43" t="s">
        <v>605</v>
      </c>
      <c r="B27" s="53" t="s">
        <v>207</v>
      </c>
      <c r="C27" s="53" t="s">
        <v>827</v>
      </c>
      <c r="D27" s="53" t="s">
        <v>115</v>
      </c>
      <c r="E27" s="54"/>
      <c r="F27" s="54"/>
      <c r="G27" s="54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>
        <v>40.4</v>
      </c>
      <c r="T27" s="72"/>
      <c r="U27" s="72">
        <f t="shared" si="6"/>
        <v>40.4</v>
      </c>
    </row>
    <row r="28" spans="1:21" s="3" customFormat="1" ht="29.25" customHeight="1">
      <c r="A28" s="43" t="s">
        <v>116</v>
      </c>
      <c r="B28" s="53" t="s">
        <v>207</v>
      </c>
      <c r="C28" s="53" t="s">
        <v>138</v>
      </c>
      <c r="D28" s="53" t="s">
        <v>115</v>
      </c>
      <c r="E28" s="54">
        <v>1086</v>
      </c>
      <c r="F28" s="54"/>
      <c r="G28" s="54"/>
      <c r="H28" s="72">
        <f t="shared" si="0"/>
        <v>1086</v>
      </c>
      <c r="I28" s="72">
        <v>783</v>
      </c>
      <c r="J28" s="72">
        <f t="shared" si="1"/>
        <v>1869</v>
      </c>
      <c r="K28" s="72"/>
      <c r="L28" s="72">
        <f t="shared" si="2"/>
        <v>1869</v>
      </c>
      <c r="M28" s="72"/>
      <c r="N28" s="72">
        <f t="shared" si="3"/>
        <v>1869</v>
      </c>
      <c r="O28" s="72"/>
      <c r="P28" s="72">
        <f t="shared" si="4"/>
        <v>1869</v>
      </c>
      <c r="Q28" s="72"/>
      <c r="R28" s="72">
        <f t="shared" si="5"/>
        <v>1869</v>
      </c>
      <c r="S28" s="72"/>
      <c r="T28" s="72"/>
      <c r="U28" s="72">
        <f t="shared" si="6"/>
        <v>1869</v>
      </c>
    </row>
    <row r="29" spans="1:21" s="3" customFormat="1" ht="24.75" customHeight="1">
      <c r="A29" s="43" t="s">
        <v>101</v>
      </c>
      <c r="B29" s="53" t="s">
        <v>207</v>
      </c>
      <c r="C29" s="53" t="s">
        <v>139</v>
      </c>
      <c r="D29" s="53"/>
      <c r="E29" s="54">
        <f>E30</f>
        <v>400</v>
      </c>
      <c r="F29" s="54"/>
      <c r="G29" s="54"/>
      <c r="H29" s="72">
        <f t="shared" si="0"/>
        <v>400</v>
      </c>
      <c r="I29" s="72">
        <v>783</v>
      </c>
      <c r="J29" s="72">
        <f t="shared" si="1"/>
        <v>1183</v>
      </c>
      <c r="K29" s="72"/>
      <c r="L29" s="72">
        <f t="shared" si="2"/>
        <v>1183</v>
      </c>
      <c r="M29" s="72"/>
      <c r="N29" s="72">
        <f t="shared" si="3"/>
        <v>1183</v>
      </c>
      <c r="O29" s="72"/>
      <c r="P29" s="72">
        <f t="shared" si="4"/>
        <v>1183</v>
      </c>
      <c r="Q29" s="72"/>
      <c r="R29" s="72">
        <f t="shared" si="5"/>
        <v>1183</v>
      </c>
      <c r="S29" s="72"/>
      <c r="T29" s="72"/>
      <c r="U29" s="72">
        <f t="shared" si="6"/>
        <v>1183</v>
      </c>
    </row>
    <row r="30" spans="1:21" s="3" customFormat="1" ht="31.5" customHeight="1">
      <c r="A30" s="43" t="s">
        <v>112</v>
      </c>
      <c r="B30" s="53" t="s">
        <v>207</v>
      </c>
      <c r="C30" s="53" t="s">
        <v>139</v>
      </c>
      <c r="D30" s="53" t="s">
        <v>111</v>
      </c>
      <c r="E30" s="54">
        <v>400</v>
      </c>
      <c r="F30" s="54"/>
      <c r="G30" s="54"/>
      <c r="H30" s="72">
        <f t="shared" si="0"/>
        <v>400</v>
      </c>
      <c r="I30" s="72">
        <v>783</v>
      </c>
      <c r="J30" s="72">
        <f t="shared" si="1"/>
        <v>1183</v>
      </c>
      <c r="K30" s="72"/>
      <c r="L30" s="72">
        <f t="shared" si="2"/>
        <v>1183</v>
      </c>
      <c r="M30" s="72"/>
      <c r="N30" s="72">
        <f t="shared" si="3"/>
        <v>1183</v>
      </c>
      <c r="O30" s="72"/>
      <c r="P30" s="72">
        <f t="shared" si="4"/>
        <v>1183</v>
      </c>
      <c r="Q30" s="72"/>
      <c r="R30" s="72">
        <f t="shared" si="5"/>
        <v>1183</v>
      </c>
      <c r="S30" s="72"/>
      <c r="T30" s="72"/>
      <c r="U30" s="72">
        <f t="shared" si="6"/>
        <v>1183</v>
      </c>
    </row>
    <row r="31" spans="1:21" s="3" customFormat="1" ht="25.5" customHeight="1">
      <c r="A31" s="43" t="s">
        <v>484</v>
      </c>
      <c r="B31" s="52" t="s">
        <v>207</v>
      </c>
      <c r="C31" s="53" t="s">
        <v>483</v>
      </c>
      <c r="D31" s="53" t="s">
        <v>111</v>
      </c>
      <c r="E31" s="54">
        <v>0</v>
      </c>
      <c r="F31" s="54"/>
      <c r="G31" s="54"/>
      <c r="H31" s="72">
        <f t="shared" si="0"/>
        <v>0</v>
      </c>
      <c r="I31" s="72">
        <v>783</v>
      </c>
      <c r="J31" s="72">
        <f t="shared" si="1"/>
        <v>783</v>
      </c>
      <c r="K31" s="72"/>
      <c r="L31" s="72">
        <f t="shared" si="2"/>
        <v>783</v>
      </c>
      <c r="M31" s="72"/>
      <c r="N31" s="72">
        <f t="shared" si="3"/>
        <v>783</v>
      </c>
      <c r="O31" s="72"/>
      <c r="P31" s="72">
        <f t="shared" si="4"/>
        <v>783</v>
      </c>
      <c r="Q31" s="72"/>
      <c r="R31" s="72">
        <f t="shared" si="5"/>
        <v>783</v>
      </c>
      <c r="S31" s="72"/>
      <c r="T31" s="72"/>
      <c r="U31" s="72">
        <f t="shared" si="6"/>
        <v>783</v>
      </c>
    </row>
    <row r="32" spans="1:21" s="3" customFormat="1" ht="48.75" customHeight="1">
      <c r="A32" s="42" t="s">
        <v>208</v>
      </c>
      <c r="B32" s="51" t="s">
        <v>209</v>
      </c>
      <c r="C32" s="51"/>
      <c r="D32" s="51"/>
      <c r="E32" s="72">
        <f>SUM(E33)</f>
        <v>38319</v>
      </c>
      <c r="F32" s="72">
        <f t="shared" ref="F32:G32" si="7">SUM(F33)</f>
        <v>0</v>
      </c>
      <c r="G32" s="72">
        <f t="shared" si="7"/>
        <v>2200</v>
      </c>
      <c r="H32" s="72">
        <f t="shared" si="0"/>
        <v>40519</v>
      </c>
      <c r="I32" s="72">
        <v>783</v>
      </c>
      <c r="J32" s="72">
        <f t="shared" si="1"/>
        <v>41302</v>
      </c>
      <c r="K32" s="72"/>
      <c r="L32" s="72">
        <f t="shared" si="2"/>
        <v>41302</v>
      </c>
      <c r="M32" s="72">
        <f>M33+M41</f>
        <v>1392.4</v>
      </c>
      <c r="N32" s="72">
        <f t="shared" si="3"/>
        <v>42694.400000000001</v>
      </c>
      <c r="O32" s="72"/>
      <c r="P32" s="72">
        <f t="shared" si="4"/>
        <v>42694.400000000001</v>
      </c>
      <c r="Q32" s="72">
        <f>Q33</f>
        <v>-100</v>
      </c>
      <c r="R32" s="72">
        <f t="shared" si="5"/>
        <v>42594.400000000001</v>
      </c>
      <c r="S32" s="72">
        <f>S33+S41</f>
        <v>935.7</v>
      </c>
      <c r="T32" s="72">
        <f>T41</f>
        <v>2549</v>
      </c>
      <c r="U32" s="72">
        <f t="shared" si="6"/>
        <v>46079.1</v>
      </c>
    </row>
    <row r="33" spans="1:21" s="3" customFormat="1" ht="25.5" customHeight="1">
      <c r="A33" s="42" t="s">
        <v>185</v>
      </c>
      <c r="B33" s="51" t="s">
        <v>209</v>
      </c>
      <c r="C33" s="51" t="s">
        <v>141</v>
      </c>
      <c r="D33" s="51"/>
      <c r="E33" s="72">
        <f>SUM(E34,E41)</f>
        <v>38319</v>
      </c>
      <c r="F33" s="72">
        <f t="shared" ref="F33:G33" si="8">SUM(F34,F41)</f>
        <v>0</v>
      </c>
      <c r="G33" s="72">
        <f t="shared" si="8"/>
        <v>2200</v>
      </c>
      <c r="H33" s="72">
        <f t="shared" si="0"/>
        <v>40519</v>
      </c>
      <c r="I33" s="54">
        <v>783</v>
      </c>
      <c r="J33" s="72">
        <f t="shared" si="1"/>
        <v>41302</v>
      </c>
      <c r="K33" s="54"/>
      <c r="L33" s="72">
        <f t="shared" si="2"/>
        <v>41302</v>
      </c>
      <c r="M33" s="54">
        <f>M34</f>
        <v>117.2</v>
      </c>
      <c r="N33" s="72">
        <f t="shared" si="3"/>
        <v>41419.199999999997</v>
      </c>
      <c r="O33" s="54"/>
      <c r="P33" s="72">
        <f t="shared" si="4"/>
        <v>41419.199999999997</v>
      </c>
      <c r="Q33" s="54">
        <f>Q41</f>
        <v>-100</v>
      </c>
      <c r="R33" s="72">
        <f t="shared" si="5"/>
        <v>41319.199999999997</v>
      </c>
      <c r="S33" s="54">
        <f>S34</f>
        <v>65.099999999999994</v>
      </c>
      <c r="T33" s="54"/>
      <c r="U33" s="72">
        <f t="shared" si="6"/>
        <v>41384.299999999996</v>
      </c>
    </row>
    <row r="34" spans="1:21" ht="40.5" customHeight="1">
      <c r="A34" s="43" t="s">
        <v>210</v>
      </c>
      <c r="B34" s="53" t="s">
        <v>209</v>
      </c>
      <c r="C34" s="53" t="s">
        <v>142</v>
      </c>
      <c r="D34" s="53"/>
      <c r="E34" s="54">
        <f>E35</f>
        <v>1175</v>
      </c>
      <c r="F34" s="54"/>
      <c r="G34" s="54"/>
      <c r="H34" s="72">
        <f t="shared" si="0"/>
        <v>1175</v>
      </c>
      <c r="I34" s="54">
        <v>783</v>
      </c>
      <c r="J34" s="72">
        <f t="shared" si="1"/>
        <v>1958</v>
      </c>
      <c r="K34" s="54"/>
      <c r="L34" s="72">
        <f t="shared" si="2"/>
        <v>1958</v>
      </c>
      <c r="M34" s="54">
        <f>M38</f>
        <v>117.2</v>
      </c>
      <c r="N34" s="72">
        <f t="shared" si="3"/>
        <v>2075.1999999999998</v>
      </c>
      <c r="O34" s="54"/>
      <c r="P34" s="72">
        <f t="shared" si="4"/>
        <v>2075.1999999999998</v>
      </c>
      <c r="Q34" s="54"/>
      <c r="R34" s="72">
        <f t="shared" si="5"/>
        <v>2075.1999999999998</v>
      </c>
      <c r="S34" s="54">
        <f>S36</f>
        <v>65.099999999999994</v>
      </c>
      <c r="T34" s="54"/>
      <c r="U34" s="72">
        <f t="shared" si="6"/>
        <v>2140.2999999999997</v>
      </c>
    </row>
    <row r="35" spans="1:21" ht="30.75" customHeight="1">
      <c r="A35" s="43" t="s">
        <v>114</v>
      </c>
      <c r="B35" s="53" t="s">
        <v>209</v>
      </c>
      <c r="C35" s="53" t="s">
        <v>143</v>
      </c>
      <c r="D35" s="53"/>
      <c r="E35" s="54">
        <f>E37</f>
        <v>1175</v>
      </c>
      <c r="F35" s="54"/>
      <c r="G35" s="54"/>
      <c r="H35" s="72">
        <f t="shared" si="0"/>
        <v>1175</v>
      </c>
      <c r="I35" s="54">
        <v>783</v>
      </c>
      <c r="J35" s="72">
        <f t="shared" si="1"/>
        <v>1958</v>
      </c>
      <c r="K35" s="54"/>
      <c r="L35" s="72">
        <f t="shared" si="2"/>
        <v>1958</v>
      </c>
      <c r="M35" s="54"/>
      <c r="N35" s="72">
        <f t="shared" si="3"/>
        <v>1958</v>
      </c>
      <c r="O35" s="54"/>
      <c r="P35" s="72">
        <f t="shared" si="4"/>
        <v>1958</v>
      </c>
      <c r="Q35" s="54"/>
      <c r="R35" s="72">
        <f t="shared" si="5"/>
        <v>1958</v>
      </c>
      <c r="S35" s="54"/>
      <c r="T35" s="54"/>
      <c r="U35" s="72">
        <f t="shared" si="6"/>
        <v>1958</v>
      </c>
    </row>
    <row r="36" spans="1:21" ht="30.75" customHeight="1">
      <c r="A36" s="43" t="s">
        <v>605</v>
      </c>
      <c r="B36" s="53" t="s">
        <v>209</v>
      </c>
      <c r="C36" s="53" t="s">
        <v>825</v>
      </c>
      <c r="D36" s="53" t="s">
        <v>115</v>
      </c>
      <c r="E36" s="54"/>
      <c r="F36" s="54"/>
      <c r="G36" s="54"/>
      <c r="H36" s="72"/>
      <c r="I36" s="54"/>
      <c r="J36" s="72"/>
      <c r="K36" s="54"/>
      <c r="L36" s="72"/>
      <c r="M36" s="54"/>
      <c r="N36" s="72"/>
      <c r="O36" s="54"/>
      <c r="P36" s="72"/>
      <c r="Q36" s="54"/>
      <c r="R36" s="72"/>
      <c r="S36" s="54">
        <v>65.099999999999994</v>
      </c>
      <c r="T36" s="54"/>
      <c r="U36" s="72">
        <f t="shared" si="6"/>
        <v>65.099999999999994</v>
      </c>
    </row>
    <row r="37" spans="1:21" ht="34.5" customHeight="1">
      <c r="A37" s="43" t="s">
        <v>116</v>
      </c>
      <c r="B37" s="53" t="s">
        <v>209</v>
      </c>
      <c r="C37" s="53" t="s">
        <v>143</v>
      </c>
      <c r="D37" s="53" t="s">
        <v>115</v>
      </c>
      <c r="E37" s="54">
        <v>1175</v>
      </c>
      <c r="F37" s="54"/>
      <c r="G37" s="54"/>
      <c r="H37" s="72">
        <f t="shared" si="0"/>
        <v>1175</v>
      </c>
      <c r="I37" s="54">
        <v>783</v>
      </c>
      <c r="J37" s="72">
        <f t="shared" si="1"/>
        <v>1958</v>
      </c>
      <c r="K37" s="54"/>
      <c r="L37" s="72">
        <f t="shared" si="2"/>
        <v>1958</v>
      </c>
      <c r="M37" s="54"/>
      <c r="N37" s="72">
        <f t="shared" si="3"/>
        <v>1958</v>
      </c>
      <c r="O37" s="54"/>
      <c r="P37" s="72">
        <f t="shared" si="4"/>
        <v>1958</v>
      </c>
      <c r="Q37" s="54"/>
      <c r="R37" s="72">
        <f t="shared" si="5"/>
        <v>1958</v>
      </c>
      <c r="S37" s="54"/>
      <c r="T37" s="54"/>
      <c r="U37" s="72">
        <f t="shared" si="6"/>
        <v>1958</v>
      </c>
    </row>
    <row r="38" spans="1:21" ht="34.5" customHeight="1">
      <c r="A38" s="43" t="s">
        <v>624</v>
      </c>
      <c r="B38" s="53" t="s">
        <v>209</v>
      </c>
      <c r="C38" s="53" t="s">
        <v>625</v>
      </c>
      <c r="D38" s="53" t="s">
        <v>115</v>
      </c>
      <c r="E38" s="54"/>
      <c r="F38" s="54"/>
      <c r="G38" s="54"/>
      <c r="H38" s="72"/>
      <c r="I38" s="54"/>
      <c r="J38" s="72"/>
      <c r="K38" s="54"/>
      <c r="L38" s="72"/>
      <c r="M38" s="54">
        <v>117.2</v>
      </c>
      <c r="N38" s="72">
        <f t="shared" si="3"/>
        <v>117.2</v>
      </c>
      <c r="O38" s="54"/>
      <c r="P38" s="72">
        <f t="shared" si="4"/>
        <v>117.2</v>
      </c>
      <c r="Q38" s="54"/>
      <c r="R38" s="72">
        <f t="shared" si="5"/>
        <v>117.2</v>
      </c>
      <c r="S38" s="54"/>
      <c r="T38" s="54"/>
      <c r="U38" s="72">
        <f t="shared" si="6"/>
        <v>117.2</v>
      </c>
    </row>
    <row r="39" spans="1:21" ht="34.5" customHeight="1">
      <c r="A39" s="43" t="s">
        <v>101</v>
      </c>
      <c r="B39" s="53" t="s">
        <v>209</v>
      </c>
      <c r="C39" s="53" t="s">
        <v>144</v>
      </c>
      <c r="D39" s="53"/>
      <c r="E39" s="54"/>
      <c r="F39" s="54"/>
      <c r="G39" s="54"/>
      <c r="H39" s="72">
        <f t="shared" si="0"/>
        <v>0</v>
      </c>
      <c r="I39" s="54"/>
      <c r="J39" s="72">
        <f t="shared" si="1"/>
        <v>0</v>
      </c>
      <c r="K39" s="54"/>
      <c r="L39" s="72">
        <f t="shared" si="2"/>
        <v>0</v>
      </c>
      <c r="M39" s="54"/>
      <c r="N39" s="72">
        <f t="shared" si="3"/>
        <v>0</v>
      </c>
      <c r="O39" s="54"/>
      <c r="P39" s="72">
        <f t="shared" si="4"/>
        <v>0</v>
      </c>
      <c r="Q39" s="54"/>
      <c r="R39" s="72">
        <f t="shared" si="5"/>
        <v>0</v>
      </c>
      <c r="S39" s="54"/>
      <c r="T39" s="54"/>
      <c r="U39" s="72">
        <f t="shared" si="6"/>
        <v>0</v>
      </c>
    </row>
    <row r="40" spans="1:21" ht="41.25" customHeight="1">
      <c r="A40" s="43" t="s">
        <v>112</v>
      </c>
      <c r="B40" s="53" t="s">
        <v>209</v>
      </c>
      <c r="C40" s="53" t="s">
        <v>144</v>
      </c>
      <c r="D40" s="53" t="s">
        <v>111</v>
      </c>
      <c r="E40" s="54"/>
      <c r="F40" s="54"/>
      <c r="G40" s="54"/>
      <c r="H40" s="72">
        <f t="shared" si="0"/>
        <v>0</v>
      </c>
      <c r="I40" s="54"/>
      <c r="J40" s="72">
        <f t="shared" si="1"/>
        <v>0</v>
      </c>
      <c r="K40" s="54"/>
      <c r="L40" s="72">
        <f t="shared" si="2"/>
        <v>0</v>
      </c>
      <c r="M40" s="54"/>
      <c r="N40" s="72">
        <f t="shared" si="3"/>
        <v>0</v>
      </c>
      <c r="O40" s="54"/>
      <c r="P40" s="72">
        <f t="shared" si="4"/>
        <v>0</v>
      </c>
      <c r="Q40" s="54"/>
      <c r="R40" s="72">
        <f t="shared" si="5"/>
        <v>0</v>
      </c>
      <c r="S40" s="54"/>
      <c r="T40" s="54"/>
      <c r="U40" s="72">
        <f t="shared" si="6"/>
        <v>0</v>
      </c>
    </row>
    <row r="41" spans="1:21" ht="21" customHeight="1">
      <c r="A41" s="42" t="s">
        <v>109</v>
      </c>
      <c r="B41" s="53" t="s">
        <v>209</v>
      </c>
      <c r="C41" s="53" t="s">
        <v>145</v>
      </c>
      <c r="D41" s="53"/>
      <c r="E41" s="54">
        <f>SUM(E42,E46)</f>
        <v>37144</v>
      </c>
      <c r="F41" s="54">
        <f>SUM(F42,F46)</f>
        <v>0</v>
      </c>
      <c r="G41" s="54">
        <f>SUM(G42,G46)</f>
        <v>2200</v>
      </c>
      <c r="H41" s="72">
        <f t="shared" si="0"/>
        <v>39344</v>
      </c>
      <c r="I41" s="54"/>
      <c r="J41" s="72">
        <f t="shared" si="1"/>
        <v>39344</v>
      </c>
      <c r="K41" s="54"/>
      <c r="L41" s="72">
        <f t="shared" si="2"/>
        <v>39344</v>
      </c>
      <c r="M41" s="54">
        <f>M45</f>
        <v>1275.2</v>
      </c>
      <c r="N41" s="72">
        <f t="shared" si="3"/>
        <v>40619.199999999997</v>
      </c>
      <c r="O41" s="54"/>
      <c r="P41" s="72">
        <f t="shared" si="4"/>
        <v>40619.199999999997</v>
      </c>
      <c r="Q41" s="54">
        <f>Q43</f>
        <v>-100</v>
      </c>
      <c r="R41" s="72">
        <f t="shared" si="5"/>
        <v>40519.199999999997</v>
      </c>
      <c r="S41" s="72">
        <f>S44</f>
        <v>870.6</v>
      </c>
      <c r="T41" s="72">
        <f>T42</f>
        <v>2549</v>
      </c>
      <c r="U41" s="72">
        <f t="shared" si="6"/>
        <v>43938.799999999996</v>
      </c>
    </row>
    <row r="42" spans="1:21" ht="27" customHeight="1">
      <c r="A42" s="43" t="s">
        <v>114</v>
      </c>
      <c r="B42" s="53" t="s">
        <v>209</v>
      </c>
      <c r="C42" s="53" t="s">
        <v>146</v>
      </c>
      <c r="D42" s="53"/>
      <c r="E42" s="54">
        <f>SUM(E43)</f>
        <v>28319</v>
      </c>
      <c r="F42" s="54"/>
      <c r="G42" s="54"/>
      <c r="H42" s="72">
        <f t="shared" si="0"/>
        <v>28319</v>
      </c>
      <c r="I42" s="54"/>
      <c r="J42" s="72">
        <f t="shared" si="1"/>
        <v>28319</v>
      </c>
      <c r="K42" s="54"/>
      <c r="L42" s="72">
        <f t="shared" si="2"/>
        <v>28319</v>
      </c>
      <c r="M42" s="54"/>
      <c r="N42" s="72">
        <f t="shared" si="3"/>
        <v>28319</v>
      </c>
      <c r="O42" s="54"/>
      <c r="P42" s="72">
        <f t="shared" si="4"/>
        <v>28319</v>
      </c>
      <c r="Q42" s="54">
        <f>Q43</f>
        <v>-100</v>
      </c>
      <c r="R42" s="72">
        <f t="shared" si="5"/>
        <v>28219</v>
      </c>
      <c r="S42" s="54"/>
      <c r="T42" s="54">
        <f>T43</f>
        <v>2549</v>
      </c>
      <c r="U42" s="72">
        <f t="shared" si="6"/>
        <v>30768</v>
      </c>
    </row>
    <row r="43" spans="1:21" ht="36" customHeight="1">
      <c r="A43" s="43" t="s">
        <v>116</v>
      </c>
      <c r="B43" s="53" t="s">
        <v>209</v>
      </c>
      <c r="C43" s="53" t="s">
        <v>146</v>
      </c>
      <c r="D43" s="53" t="s">
        <v>115</v>
      </c>
      <c r="E43" s="54">
        <v>28319</v>
      </c>
      <c r="F43" s="54"/>
      <c r="G43" s="54"/>
      <c r="H43" s="72">
        <f t="shared" si="0"/>
        <v>28319</v>
      </c>
      <c r="I43" s="54"/>
      <c r="J43" s="72">
        <f t="shared" si="1"/>
        <v>28319</v>
      </c>
      <c r="K43" s="54"/>
      <c r="L43" s="72">
        <f t="shared" si="2"/>
        <v>28319</v>
      </c>
      <c r="M43" s="54"/>
      <c r="N43" s="72">
        <f t="shared" si="3"/>
        <v>28319</v>
      </c>
      <c r="O43" s="54"/>
      <c r="P43" s="72">
        <f t="shared" si="4"/>
        <v>28319</v>
      </c>
      <c r="Q43" s="54">
        <v>-100</v>
      </c>
      <c r="R43" s="72">
        <f t="shared" si="5"/>
        <v>28219</v>
      </c>
      <c r="S43" s="54"/>
      <c r="T43" s="54">
        <v>2549</v>
      </c>
      <c r="U43" s="72">
        <f t="shared" si="6"/>
        <v>30768</v>
      </c>
    </row>
    <row r="44" spans="1:21" ht="36" customHeight="1">
      <c r="A44" s="43" t="s">
        <v>605</v>
      </c>
      <c r="B44" s="53" t="s">
        <v>209</v>
      </c>
      <c r="C44" s="53" t="s">
        <v>604</v>
      </c>
      <c r="D44" s="53" t="s">
        <v>115</v>
      </c>
      <c r="E44" s="79"/>
      <c r="F44" s="79"/>
      <c r="G44" s="79"/>
      <c r="H44" s="72"/>
      <c r="I44" s="79"/>
      <c r="J44" s="72"/>
      <c r="K44" s="79"/>
      <c r="L44" s="72"/>
      <c r="M44" s="79"/>
      <c r="N44" s="72"/>
      <c r="O44" s="79"/>
      <c r="P44" s="72">
        <v>783</v>
      </c>
      <c r="Q44" s="79"/>
      <c r="R44" s="72">
        <f t="shared" si="5"/>
        <v>783</v>
      </c>
      <c r="S44" s="79">
        <v>870.6</v>
      </c>
      <c r="T44" s="79"/>
      <c r="U44" s="72">
        <f t="shared" si="6"/>
        <v>1653.6</v>
      </c>
    </row>
    <row r="45" spans="1:21" ht="36" customHeight="1">
      <c r="A45" s="43" t="s">
        <v>624</v>
      </c>
      <c r="B45" s="52" t="s">
        <v>209</v>
      </c>
      <c r="C45" s="53" t="s">
        <v>626</v>
      </c>
      <c r="D45" s="53" t="s">
        <v>115</v>
      </c>
      <c r="E45" s="79"/>
      <c r="F45" s="79"/>
      <c r="G45" s="79"/>
      <c r="H45" s="72"/>
      <c r="I45" s="79"/>
      <c r="J45" s="72"/>
      <c r="K45" s="79"/>
      <c r="L45" s="72"/>
      <c r="M45" s="79">
        <v>1275.2</v>
      </c>
      <c r="N45" s="72">
        <f t="shared" si="3"/>
        <v>1275.2</v>
      </c>
      <c r="O45" s="79"/>
      <c r="P45" s="72">
        <f t="shared" si="4"/>
        <v>1275.2</v>
      </c>
      <c r="Q45" s="79"/>
      <c r="R45" s="72">
        <f t="shared" si="5"/>
        <v>1275.2</v>
      </c>
      <c r="S45" s="79"/>
      <c r="T45" s="79"/>
      <c r="U45" s="72">
        <f t="shared" si="6"/>
        <v>1275.2</v>
      </c>
    </row>
    <row r="46" spans="1:21" ht="25.5" customHeight="1">
      <c r="A46" s="43" t="s">
        <v>101</v>
      </c>
      <c r="B46" s="53" t="s">
        <v>209</v>
      </c>
      <c r="C46" s="53" t="s">
        <v>147</v>
      </c>
      <c r="D46" s="53"/>
      <c r="E46" s="79">
        <f>E47+E49+E48</f>
        <v>8825</v>
      </c>
      <c r="F46" s="79">
        <f t="shared" ref="F46:G46" si="9">F47+F49+F48</f>
        <v>0</v>
      </c>
      <c r="G46" s="79">
        <f t="shared" si="9"/>
        <v>2200</v>
      </c>
      <c r="H46" s="72">
        <f t="shared" si="0"/>
        <v>11025</v>
      </c>
      <c r="I46" s="79"/>
      <c r="J46" s="72">
        <f t="shared" si="1"/>
        <v>11025</v>
      </c>
      <c r="K46" s="79"/>
      <c r="L46" s="72">
        <f t="shared" si="2"/>
        <v>11025</v>
      </c>
      <c r="M46" s="79"/>
      <c r="N46" s="72">
        <f t="shared" si="3"/>
        <v>11025</v>
      </c>
      <c r="O46" s="79"/>
      <c r="P46" s="72">
        <f t="shared" si="4"/>
        <v>11025</v>
      </c>
      <c r="Q46" s="79"/>
      <c r="R46" s="72">
        <f t="shared" si="5"/>
        <v>11025</v>
      </c>
      <c r="S46" s="79"/>
      <c r="T46" s="79"/>
      <c r="U46" s="72">
        <f t="shared" si="6"/>
        <v>11025</v>
      </c>
    </row>
    <row r="47" spans="1:21" ht="44.25" customHeight="1">
      <c r="A47" s="43" t="s">
        <v>112</v>
      </c>
      <c r="B47" s="53" t="s">
        <v>209</v>
      </c>
      <c r="C47" s="53" t="s">
        <v>147</v>
      </c>
      <c r="D47" s="53" t="s">
        <v>111</v>
      </c>
      <c r="E47" s="54">
        <v>8525</v>
      </c>
      <c r="F47" s="54"/>
      <c r="G47" s="54" t="s">
        <v>597</v>
      </c>
      <c r="H47" s="72">
        <f t="shared" si="0"/>
        <v>10725</v>
      </c>
      <c r="I47" s="54"/>
      <c r="J47" s="72">
        <f t="shared" si="1"/>
        <v>10725</v>
      </c>
      <c r="K47" s="54"/>
      <c r="L47" s="72">
        <f t="shared" si="2"/>
        <v>10725</v>
      </c>
      <c r="M47" s="54"/>
      <c r="N47" s="72">
        <f t="shared" si="3"/>
        <v>10725</v>
      </c>
      <c r="O47" s="54"/>
      <c r="P47" s="72">
        <f t="shared" si="4"/>
        <v>10725</v>
      </c>
      <c r="Q47" s="54"/>
      <c r="R47" s="72">
        <f t="shared" si="5"/>
        <v>10725</v>
      </c>
      <c r="S47" s="54"/>
      <c r="T47" s="54"/>
      <c r="U47" s="72">
        <f t="shared" si="6"/>
        <v>10725</v>
      </c>
    </row>
    <row r="48" spans="1:21" ht="38.25" customHeight="1">
      <c r="A48" s="43" t="s">
        <v>112</v>
      </c>
      <c r="B48" s="53" t="s">
        <v>209</v>
      </c>
      <c r="C48" s="53" t="s">
        <v>404</v>
      </c>
      <c r="D48" s="53" t="s">
        <v>111</v>
      </c>
      <c r="E48" s="54">
        <v>0</v>
      </c>
      <c r="F48" s="54"/>
      <c r="G48" s="54"/>
      <c r="H48" s="72">
        <f t="shared" si="0"/>
        <v>0</v>
      </c>
      <c r="I48" s="54"/>
      <c r="J48" s="72">
        <f t="shared" si="1"/>
        <v>0</v>
      </c>
      <c r="K48" s="54"/>
      <c r="L48" s="72">
        <f t="shared" si="2"/>
        <v>0</v>
      </c>
      <c r="M48" s="54"/>
      <c r="N48" s="72">
        <f t="shared" si="3"/>
        <v>0</v>
      </c>
      <c r="O48" s="54"/>
      <c r="P48" s="72">
        <f t="shared" si="4"/>
        <v>0</v>
      </c>
      <c r="Q48" s="54"/>
      <c r="R48" s="72">
        <f t="shared" si="5"/>
        <v>0</v>
      </c>
      <c r="S48" s="54"/>
      <c r="T48" s="54"/>
      <c r="U48" s="72">
        <f t="shared" si="6"/>
        <v>0</v>
      </c>
    </row>
    <row r="49" spans="1:21" ht="24.75" customHeight="1">
      <c r="A49" s="43" t="s">
        <v>15</v>
      </c>
      <c r="B49" s="53" t="s">
        <v>209</v>
      </c>
      <c r="C49" s="53" t="s">
        <v>147</v>
      </c>
      <c r="D49" s="53" t="s">
        <v>127</v>
      </c>
      <c r="E49" s="54">
        <v>300</v>
      </c>
      <c r="F49" s="54"/>
      <c r="G49" s="54"/>
      <c r="H49" s="72">
        <f t="shared" si="0"/>
        <v>300</v>
      </c>
      <c r="I49" s="54"/>
      <c r="J49" s="72">
        <f t="shared" si="1"/>
        <v>300</v>
      </c>
      <c r="K49" s="54"/>
      <c r="L49" s="72">
        <f t="shared" si="2"/>
        <v>300</v>
      </c>
      <c r="M49" s="54"/>
      <c r="N49" s="72">
        <f t="shared" si="3"/>
        <v>300</v>
      </c>
      <c r="O49" s="54"/>
      <c r="P49" s="72">
        <f t="shared" si="4"/>
        <v>300</v>
      </c>
      <c r="Q49" s="54"/>
      <c r="R49" s="72">
        <f t="shared" si="5"/>
        <v>300</v>
      </c>
      <c r="S49" s="54"/>
      <c r="T49" s="54"/>
      <c r="U49" s="72">
        <f t="shared" si="6"/>
        <v>300</v>
      </c>
    </row>
    <row r="50" spans="1:21" ht="24" customHeight="1">
      <c r="A50" s="42" t="s">
        <v>445</v>
      </c>
      <c r="B50" s="103" t="s">
        <v>446</v>
      </c>
      <c r="C50" s="51"/>
      <c r="D50" s="53"/>
      <c r="E50" s="72">
        <f>E51</f>
        <v>32.700000000000003</v>
      </c>
      <c r="F50" s="72"/>
      <c r="G50" s="54"/>
      <c r="H50" s="72">
        <f t="shared" si="0"/>
        <v>32.700000000000003</v>
      </c>
      <c r="I50" s="54"/>
      <c r="J50" s="72">
        <f t="shared" si="1"/>
        <v>32.700000000000003</v>
      </c>
      <c r="K50" s="54"/>
      <c r="L50" s="72">
        <f t="shared" si="2"/>
        <v>32.700000000000003</v>
      </c>
      <c r="M50" s="54"/>
      <c r="N50" s="72">
        <f t="shared" si="3"/>
        <v>32.700000000000003</v>
      </c>
      <c r="O50" s="54"/>
      <c r="P50" s="72">
        <f t="shared" si="4"/>
        <v>32.700000000000003</v>
      </c>
      <c r="Q50" s="54"/>
      <c r="R50" s="72">
        <f t="shared" si="5"/>
        <v>32.700000000000003</v>
      </c>
      <c r="S50" s="54"/>
      <c r="T50" s="54"/>
      <c r="U50" s="72">
        <f t="shared" si="6"/>
        <v>32.700000000000003</v>
      </c>
    </row>
    <row r="51" spans="1:21" ht="50.25" customHeight="1">
      <c r="A51" s="147" t="s">
        <v>447</v>
      </c>
      <c r="B51" s="104" t="s">
        <v>446</v>
      </c>
      <c r="C51" s="105" t="s">
        <v>448</v>
      </c>
      <c r="D51" s="53" t="s">
        <v>111</v>
      </c>
      <c r="E51" s="54">
        <v>32.700000000000003</v>
      </c>
      <c r="F51" s="54"/>
      <c r="G51" s="54"/>
      <c r="H51" s="72">
        <f t="shared" si="0"/>
        <v>32.700000000000003</v>
      </c>
      <c r="I51" s="54"/>
      <c r="J51" s="72">
        <f t="shared" si="1"/>
        <v>32.700000000000003</v>
      </c>
      <c r="K51" s="54"/>
      <c r="L51" s="72">
        <f t="shared" si="2"/>
        <v>32.700000000000003</v>
      </c>
      <c r="M51" s="54"/>
      <c r="N51" s="72">
        <f t="shared" si="3"/>
        <v>32.700000000000003</v>
      </c>
      <c r="O51" s="54"/>
      <c r="P51" s="72">
        <f t="shared" si="4"/>
        <v>32.700000000000003</v>
      </c>
      <c r="Q51" s="54"/>
      <c r="R51" s="72">
        <f t="shared" si="5"/>
        <v>32.700000000000003</v>
      </c>
      <c r="S51" s="54"/>
      <c r="T51" s="54"/>
      <c r="U51" s="72">
        <f t="shared" si="6"/>
        <v>32.700000000000003</v>
      </c>
    </row>
    <row r="52" spans="1:21" ht="42.75" customHeight="1">
      <c r="A52" s="46" t="s">
        <v>221</v>
      </c>
      <c r="B52" s="51" t="s">
        <v>211</v>
      </c>
      <c r="C52" s="51"/>
      <c r="D52" s="51"/>
      <c r="E52" s="72">
        <f>SUM(E54,E62)</f>
        <v>9747</v>
      </c>
      <c r="F52" s="72"/>
      <c r="G52" s="72"/>
      <c r="H52" s="72">
        <f t="shared" si="0"/>
        <v>9747</v>
      </c>
      <c r="I52" s="72">
        <v>222</v>
      </c>
      <c r="J52" s="72">
        <f t="shared" si="1"/>
        <v>9969</v>
      </c>
      <c r="K52" s="72"/>
      <c r="L52" s="72">
        <f t="shared" si="2"/>
        <v>9969</v>
      </c>
      <c r="M52" s="72">
        <f>M53</f>
        <v>298.2</v>
      </c>
      <c r="N52" s="72">
        <f t="shared" si="3"/>
        <v>10267.200000000001</v>
      </c>
      <c r="O52" s="72"/>
      <c r="P52" s="72">
        <f t="shared" si="4"/>
        <v>10267.200000000001</v>
      </c>
      <c r="Q52" s="72"/>
      <c r="R52" s="72">
        <f t="shared" si="5"/>
        <v>10267.200000000001</v>
      </c>
      <c r="S52" s="72">
        <f>S53+S62</f>
        <v>309.89999999999998</v>
      </c>
      <c r="T52" s="72"/>
      <c r="U52" s="72">
        <f t="shared" si="6"/>
        <v>10577.1</v>
      </c>
    </row>
    <row r="53" spans="1:21" s="3" customFormat="1" ht="21.75" customHeight="1">
      <c r="A53" s="42" t="s">
        <v>183</v>
      </c>
      <c r="B53" s="51" t="s">
        <v>211</v>
      </c>
      <c r="C53" s="51" t="s">
        <v>141</v>
      </c>
      <c r="D53" s="51"/>
      <c r="E53" s="72">
        <f>SUM(E54)</f>
        <v>8032</v>
      </c>
      <c r="F53" s="72"/>
      <c r="G53" s="72"/>
      <c r="H53" s="72">
        <f t="shared" si="0"/>
        <v>8032</v>
      </c>
      <c r="I53" s="72">
        <v>222</v>
      </c>
      <c r="J53" s="72">
        <f t="shared" si="1"/>
        <v>8254</v>
      </c>
      <c r="K53" s="72"/>
      <c r="L53" s="72">
        <f t="shared" si="2"/>
        <v>8254</v>
      </c>
      <c r="M53" s="72">
        <f>M54</f>
        <v>298.2</v>
      </c>
      <c r="N53" s="72">
        <f t="shared" si="3"/>
        <v>8552.2000000000007</v>
      </c>
      <c r="O53" s="72"/>
      <c r="P53" s="72">
        <f t="shared" si="4"/>
        <v>8552.2000000000007</v>
      </c>
      <c r="Q53" s="72"/>
      <c r="R53" s="72">
        <f t="shared" si="5"/>
        <v>8552.2000000000007</v>
      </c>
      <c r="S53" s="72">
        <f>S54</f>
        <v>283.2</v>
      </c>
      <c r="T53" s="72"/>
      <c r="U53" s="72">
        <f t="shared" si="6"/>
        <v>8835.4000000000015</v>
      </c>
    </row>
    <row r="54" spans="1:21" s="3" customFormat="1" ht="32.25" customHeight="1">
      <c r="A54" s="44" t="s">
        <v>118</v>
      </c>
      <c r="B54" s="53" t="s">
        <v>211</v>
      </c>
      <c r="C54" s="53" t="s">
        <v>166</v>
      </c>
      <c r="D54" s="53"/>
      <c r="E54" s="54">
        <f>SUM(E55,E59)</f>
        <v>8032</v>
      </c>
      <c r="F54" s="54"/>
      <c r="G54" s="54"/>
      <c r="H54" s="72">
        <f t="shared" si="0"/>
        <v>8032</v>
      </c>
      <c r="I54" s="54">
        <v>222</v>
      </c>
      <c r="J54" s="72">
        <f t="shared" si="1"/>
        <v>8254</v>
      </c>
      <c r="K54" s="54"/>
      <c r="L54" s="72">
        <f t="shared" si="2"/>
        <v>8254</v>
      </c>
      <c r="M54" s="54">
        <f>M58</f>
        <v>298.2</v>
      </c>
      <c r="N54" s="72">
        <f t="shared" si="3"/>
        <v>8552.2000000000007</v>
      </c>
      <c r="O54" s="54"/>
      <c r="P54" s="72">
        <f t="shared" si="4"/>
        <v>8552.2000000000007</v>
      </c>
      <c r="Q54" s="54"/>
      <c r="R54" s="72">
        <f t="shared" si="5"/>
        <v>8552.2000000000007</v>
      </c>
      <c r="S54" s="54">
        <f>S56</f>
        <v>283.2</v>
      </c>
      <c r="T54" s="54"/>
      <c r="U54" s="72">
        <f t="shared" si="6"/>
        <v>8835.4000000000015</v>
      </c>
    </row>
    <row r="55" spans="1:21" s="3" customFormat="1" ht="31.5" customHeight="1">
      <c r="A55" s="43" t="s">
        <v>114</v>
      </c>
      <c r="B55" s="53" t="s">
        <v>211</v>
      </c>
      <c r="C55" s="53" t="s">
        <v>167</v>
      </c>
      <c r="D55" s="53"/>
      <c r="E55" s="54">
        <f>SUM(E57)</f>
        <v>7302</v>
      </c>
      <c r="F55" s="54"/>
      <c r="G55" s="54"/>
      <c r="H55" s="72">
        <f t="shared" si="0"/>
        <v>7302</v>
      </c>
      <c r="I55" s="54">
        <v>222</v>
      </c>
      <c r="J55" s="72">
        <f t="shared" si="1"/>
        <v>7524</v>
      </c>
      <c r="K55" s="54"/>
      <c r="L55" s="72">
        <f t="shared" si="2"/>
        <v>7524</v>
      </c>
      <c r="M55" s="54"/>
      <c r="N55" s="72">
        <f t="shared" si="3"/>
        <v>7524</v>
      </c>
      <c r="O55" s="54"/>
      <c r="P55" s="72">
        <f t="shared" si="4"/>
        <v>7524</v>
      </c>
      <c r="Q55" s="54"/>
      <c r="R55" s="72">
        <f t="shared" si="5"/>
        <v>7524</v>
      </c>
      <c r="S55" s="54"/>
      <c r="T55" s="54"/>
      <c r="U55" s="72">
        <f t="shared" si="6"/>
        <v>7524</v>
      </c>
    </row>
    <row r="56" spans="1:21" s="3" customFormat="1" ht="31.5" customHeight="1">
      <c r="A56" s="43" t="s">
        <v>605</v>
      </c>
      <c r="B56" s="53" t="s">
        <v>211</v>
      </c>
      <c r="C56" s="53" t="s">
        <v>609</v>
      </c>
      <c r="D56" s="53" t="s">
        <v>115</v>
      </c>
      <c r="E56" s="54"/>
      <c r="F56" s="54"/>
      <c r="G56" s="54"/>
      <c r="H56" s="72"/>
      <c r="I56" s="54"/>
      <c r="J56" s="72"/>
      <c r="K56" s="54"/>
      <c r="L56" s="72"/>
      <c r="M56" s="54"/>
      <c r="N56" s="72"/>
      <c r="O56" s="54"/>
      <c r="P56" s="72"/>
      <c r="Q56" s="54"/>
      <c r="R56" s="72"/>
      <c r="S56" s="54">
        <v>283.2</v>
      </c>
      <c r="T56" s="54"/>
      <c r="U56" s="72">
        <f t="shared" si="6"/>
        <v>283.2</v>
      </c>
    </row>
    <row r="57" spans="1:21" ht="29.25" customHeight="1">
      <c r="A57" s="43" t="s">
        <v>116</v>
      </c>
      <c r="B57" s="53" t="s">
        <v>211</v>
      </c>
      <c r="C57" s="53" t="s">
        <v>167</v>
      </c>
      <c r="D57" s="53" t="s">
        <v>115</v>
      </c>
      <c r="E57" s="54">
        <v>7302</v>
      </c>
      <c r="F57" s="54"/>
      <c r="G57" s="54"/>
      <c r="H57" s="72">
        <f t="shared" si="0"/>
        <v>7302</v>
      </c>
      <c r="I57" s="54">
        <v>222</v>
      </c>
      <c r="J57" s="72">
        <f t="shared" si="1"/>
        <v>7524</v>
      </c>
      <c r="K57" s="54"/>
      <c r="L57" s="72">
        <f t="shared" si="2"/>
        <v>7524</v>
      </c>
      <c r="M57" s="54"/>
      <c r="N57" s="72">
        <f t="shared" si="3"/>
        <v>7524</v>
      </c>
      <c r="O57" s="54"/>
      <c r="P57" s="72">
        <f t="shared" si="4"/>
        <v>7524</v>
      </c>
      <c r="Q57" s="54"/>
      <c r="R57" s="72">
        <f t="shared" si="5"/>
        <v>7524</v>
      </c>
      <c r="S57" s="54"/>
      <c r="T57" s="54"/>
      <c r="U57" s="72">
        <f t="shared" si="6"/>
        <v>7524</v>
      </c>
    </row>
    <row r="58" spans="1:21" ht="29.25" customHeight="1">
      <c r="A58" s="43" t="s">
        <v>624</v>
      </c>
      <c r="B58" s="52" t="s">
        <v>211</v>
      </c>
      <c r="C58" s="53" t="s">
        <v>627</v>
      </c>
      <c r="D58" s="53" t="s">
        <v>115</v>
      </c>
      <c r="E58" s="54"/>
      <c r="F58" s="54"/>
      <c r="G58" s="54"/>
      <c r="H58" s="72"/>
      <c r="I58" s="54"/>
      <c r="J58" s="72"/>
      <c r="K58" s="54"/>
      <c r="L58" s="72"/>
      <c r="M58" s="54">
        <v>298.2</v>
      </c>
      <c r="N58" s="72">
        <f t="shared" si="3"/>
        <v>298.2</v>
      </c>
      <c r="O58" s="54"/>
      <c r="P58" s="72">
        <f t="shared" si="4"/>
        <v>298.2</v>
      </c>
      <c r="Q58" s="54"/>
      <c r="R58" s="72">
        <f t="shared" si="5"/>
        <v>298.2</v>
      </c>
      <c r="S58" s="54"/>
      <c r="T58" s="54"/>
      <c r="U58" s="72">
        <f t="shared" si="6"/>
        <v>298.2</v>
      </c>
    </row>
    <row r="59" spans="1:21" ht="23.25" customHeight="1">
      <c r="A59" s="43" t="s">
        <v>101</v>
      </c>
      <c r="B59" s="53" t="s">
        <v>211</v>
      </c>
      <c r="C59" s="53" t="s">
        <v>168</v>
      </c>
      <c r="D59" s="53"/>
      <c r="E59" s="54">
        <f>E60+E61</f>
        <v>730</v>
      </c>
      <c r="F59" s="54"/>
      <c r="G59" s="54"/>
      <c r="H59" s="72">
        <f t="shared" si="0"/>
        <v>730</v>
      </c>
      <c r="I59" s="54"/>
      <c r="J59" s="72">
        <f t="shared" si="1"/>
        <v>730</v>
      </c>
      <c r="K59" s="54"/>
      <c r="L59" s="72">
        <f t="shared" si="2"/>
        <v>730</v>
      </c>
      <c r="M59" s="54"/>
      <c r="N59" s="72">
        <f t="shared" si="3"/>
        <v>730</v>
      </c>
      <c r="O59" s="54"/>
      <c r="P59" s="72">
        <f t="shared" si="4"/>
        <v>730</v>
      </c>
      <c r="Q59" s="54"/>
      <c r="R59" s="72">
        <f t="shared" si="5"/>
        <v>730</v>
      </c>
      <c r="S59" s="54"/>
      <c r="T59" s="54"/>
      <c r="U59" s="72">
        <f t="shared" si="6"/>
        <v>730</v>
      </c>
    </row>
    <row r="60" spans="1:21" ht="34.5" customHeight="1">
      <c r="A60" s="43" t="s">
        <v>112</v>
      </c>
      <c r="B60" s="53" t="s">
        <v>211</v>
      </c>
      <c r="C60" s="53" t="s">
        <v>168</v>
      </c>
      <c r="D60" s="53" t="s">
        <v>111</v>
      </c>
      <c r="E60" s="54">
        <v>720</v>
      </c>
      <c r="F60" s="54"/>
      <c r="G60" s="54"/>
      <c r="H60" s="72">
        <f t="shared" si="0"/>
        <v>720</v>
      </c>
      <c r="I60" s="54"/>
      <c r="J60" s="72">
        <f t="shared" si="1"/>
        <v>720</v>
      </c>
      <c r="K60" s="54"/>
      <c r="L60" s="72">
        <f t="shared" si="2"/>
        <v>720</v>
      </c>
      <c r="M60" s="54"/>
      <c r="N60" s="72">
        <f t="shared" si="3"/>
        <v>720</v>
      </c>
      <c r="O60" s="54"/>
      <c r="P60" s="72">
        <f t="shared" si="4"/>
        <v>720</v>
      </c>
      <c r="Q60" s="54"/>
      <c r="R60" s="72">
        <f t="shared" si="5"/>
        <v>720</v>
      </c>
      <c r="S60" s="54"/>
      <c r="T60" s="54"/>
      <c r="U60" s="72">
        <f t="shared" si="6"/>
        <v>720</v>
      </c>
    </row>
    <row r="61" spans="1:21" ht="27" customHeight="1">
      <c r="A61" s="43" t="s">
        <v>15</v>
      </c>
      <c r="B61" s="53" t="s">
        <v>211</v>
      </c>
      <c r="C61" s="53" t="s">
        <v>168</v>
      </c>
      <c r="D61" s="53" t="s">
        <v>127</v>
      </c>
      <c r="E61" s="54">
        <v>10</v>
      </c>
      <c r="F61" s="54"/>
      <c r="G61" s="54"/>
      <c r="H61" s="72">
        <f t="shared" si="0"/>
        <v>10</v>
      </c>
      <c r="I61" s="54"/>
      <c r="J61" s="72">
        <f t="shared" si="1"/>
        <v>10</v>
      </c>
      <c r="K61" s="54"/>
      <c r="L61" s="72">
        <f t="shared" si="2"/>
        <v>10</v>
      </c>
      <c r="M61" s="54"/>
      <c r="N61" s="72">
        <f t="shared" si="3"/>
        <v>10</v>
      </c>
      <c r="O61" s="54"/>
      <c r="P61" s="72">
        <f t="shared" si="4"/>
        <v>10</v>
      </c>
      <c r="Q61" s="54"/>
      <c r="R61" s="72">
        <f t="shared" si="5"/>
        <v>10</v>
      </c>
      <c r="S61" s="54"/>
      <c r="T61" s="54"/>
      <c r="U61" s="72">
        <f t="shared" si="6"/>
        <v>10</v>
      </c>
    </row>
    <row r="62" spans="1:21" ht="32.25" customHeight="1">
      <c r="A62" s="42" t="s">
        <v>182</v>
      </c>
      <c r="B62" s="51" t="s">
        <v>211</v>
      </c>
      <c r="C62" s="51" t="s">
        <v>20</v>
      </c>
      <c r="D62" s="53"/>
      <c r="E62" s="72">
        <f>SUM(E63)</f>
        <v>1715</v>
      </c>
      <c r="F62" s="72"/>
      <c r="G62" s="54"/>
      <c r="H62" s="72">
        <f t="shared" si="0"/>
        <v>1715</v>
      </c>
      <c r="I62" s="54"/>
      <c r="J62" s="72">
        <f t="shared" si="1"/>
        <v>1715</v>
      </c>
      <c r="K62" s="54"/>
      <c r="L62" s="72">
        <f t="shared" si="2"/>
        <v>1715</v>
      </c>
      <c r="M62" s="54"/>
      <c r="N62" s="72">
        <f t="shared" si="3"/>
        <v>1715</v>
      </c>
      <c r="O62" s="54"/>
      <c r="P62" s="72">
        <f t="shared" si="4"/>
        <v>1715</v>
      </c>
      <c r="Q62" s="54"/>
      <c r="R62" s="72">
        <f t="shared" si="5"/>
        <v>1715</v>
      </c>
      <c r="S62" s="54">
        <f>S63</f>
        <v>26.7</v>
      </c>
      <c r="T62" s="54"/>
      <c r="U62" s="72">
        <f t="shared" si="6"/>
        <v>1741.7</v>
      </c>
    </row>
    <row r="63" spans="1:21" ht="32.25" customHeight="1">
      <c r="A63" s="43" t="s">
        <v>119</v>
      </c>
      <c r="B63" s="53" t="s">
        <v>211</v>
      </c>
      <c r="C63" s="53" t="s">
        <v>148</v>
      </c>
      <c r="D63" s="53"/>
      <c r="E63" s="54">
        <f>SUM(E66,E68)</f>
        <v>1715</v>
      </c>
      <c r="F63" s="54"/>
      <c r="G63" s="54"/>
      <c r="H63" s="72">
        <f t="shared" si="0"/>
        <v>1715</v>
      </c>
      <c r="I63" s="54"/>
      <c r="J63" s="72">
        <f t="shared" si="1"/>
        <v>1715</v>
      </c>
      <c r="K63" s="54"/>
      <c r="L63" s="72">
        <f t="shared" si="2"/>
        <v>1715</v>
      </c>
      <c r="M63" s="54"/>
      <c r="N63" s="72">
        <f t="shared" si="3"/>
        <v>1715</v>
      </c>
      <c r="O63" s="54"/>
      <c r="P63" s="72">
        <f t="shared" si="4"/>
        <v>1715</v>
      </c>
      <c r="Q63" s="54"/>
      <c r="R63" s="72">
        <f t="shared" si="5"/>
        <v>1715</v>
      </c>
      <c r="S63" s="54">
        <f>S65</f>
        <v>26.7</v>
      </c>
      <c r="T63" s="54"/>
      <c r="U63" s="72">
        <f t="shared" si="6"/>
        <v>1741.7</v>
      </c>
    </row>
    <row r="64" spans="1:21" ht="36" customHeight="1">
      <c r="A64" s="43" t="s">
        <v>114</v>
      </c>
      <c r="B64" s="53" t="s">
        <v>211</v>
      </c>
      <c r="C64" s="53" t="s">
        <v>149</v>
      </c>
      <c r="D64" s="53"/>
      <c r="E64" s="54">
        <f>SUM(E66)</f>
        <v>1415</v>
      </c>
      <c r="F64" s="54"/>
      <c r="G64" s="54"/>
      <c r="H64" s="72">
        <f t="shared" si="0"/>
        <v>1415</v>
      </c>
      <c r="I64" s="54"/>
      <c r="J64" s="72">
        <f t="shared" si="1"/>
        <v>1415</v>
      </c>
      <c r="K64" s="54"/>
      <c r="L64" s="72">
        <f t="shared" si="2"/>
        <v>1415</v>
      </c>
      <c r="M64" s="54"/>
      <c r="N64" s="72">
        <f t="shared" si="3"/>
        <v>1415</v>
      </c>
      <c r="O64" s="54"/>
      <c r="P64" s="72">
        <f t="shared" si="4"/>
        <v>1415</v>
      </c>
      <c r="Q64" s="54"/>
      <c r="R64" s="72">
        <f t="shared" si="5"/>
        <v>1415</v>
      </c>
      <c r="S64" s="54"/>
      <c r="T64" s="54"/>
      <c r="U64" s="72">
        <f t="shared" si="6"/>
        <v>1415</v>
      </c>
    </row>
    <row r="65" spans="1:21" ht="36" customHeight="1">
      <c r="A65" s="43" t="s">
        <v>605</v>
      </c>
      <c r="B65" s="53" t="s">
        <v>211</v>
      </c>
      <c r="C65" s="53" t="s">
        <v>828</v>
      </c>
      <c r="D65" s="53" t="s">
        <v>115</v>
      </c>
      <c r="E65" s="54"/>
      <c r="F65" s="54"/>
      <c r="G65" s="54"/>
      <c r="H65" s="72"/>
      <c r="I65" s="54"/>
      <c r="J65" s="72"/>
      <c r="K65" s="54"/>
      <c r="L65" s="72"/>
      <c r="M65" s="54"/>
      <c r="N65" s="72"/>
      <c r="O65" s="54"/>
      <c r="P65" s="72"/>
      <c r="Q65" s="54"/>
      <c r="R65" s="72"/>
      <c r="S65" s="54">
        <v>26.7</v>
      </c>
      <c r="T65" s="54"/>
      <c r="U65" s="72">
        <f t="shared" si="6"/>
        <v>26.7</v>
      </c>
    </row>
    <row r="66" spans="1:21" ht="32.25" customHeight="1">
      <c r="A66" s="43" t="s">
        <v>116</v>
      </c>
      <c r="B66" s="53" t="s">
        <v>211</v>
      </c>
      <c r="C66" s="53" t="s">
        <v>149</v>
      </c>
      <c r="D66" s="53" t="s">
        <v>115</v>
      </c>
      <c r="E66" s="54">
        <v>1415</v>
      </c>
      <c r="F66" s="54"/>
      <c r="G66" s="54"/>
      <c r="H66" s="72">
        <f t="shared" si="0"/>
        <v>1415</v>
      </c>
      <c r="I66" s="54"/>
      <c r="J66" s="72">
        <f t="shared" si="1"/>
        <v>1415</v>
      </c>
      <c r="K66" s="54"/>
      <c r="L66" s="72">
        <f t="shared" si="2"/>
        <v>1415</v>
      </c>
      <c r="M66" s="54"/>
      <c r="N66" s="72">
        <f t="shared" si="3"/>
        <v>1415</v>
      </c>
      <c r="O66" s="54"/>
      <c r="P66" s="72">
        <f t="shared" si="4"/>
        <v>1415</v>
      </c>
      <c r="Q66" s="54"/>
      <c r="R66" s="72">
        <f t="shared" si="5"/>
        <v>1415</v>
      </c>
      <c r="S66" s="54"/>
      <c r="T66" s="54"/>
      <c r="U66" s="72">
        <f t="shared" si="6"/>
        <v>1415</v>
      </c>
    </row>
    <row r="67" spans="1:21" ht="28.5" customHeight="1">
      <c r="A67" s="43" t="s">
        <v>101</v>
      </c>
      <c r="B67" s="53" t="s">
        <v>211</v>
      </c>
      <c r="C67" s="53" t="s">
        <v>356</v>
      </c>
      <c r="D67" s="53"/>
      <c r="E67" s="54">
        <f>E68</f>
        <v>300</v>
      </c>
      <c r="F67" s="54"/>
      <c r="G67" s="54"/>
      <c r="H67" s="72">
        <f t="shared" si="0"/>
        <v>300</v>
      </c>
      <c r="I67" s="54"/>
      <c r="J67" s="72">
        <f t="shared" si="1"/>
        <v>300</v>
      </c>
      <c r="K67" s="54"/>
      <c r="L67" s="72">
        <f t="shared" si="2"/>
        <v>300</v>
      </c>
      <c r="M67" s="54"/>
      <c r="N67" s="72">
        <f t="shared" si="3"/>
        <v>300</v>
      </c>
      <c r="O67" s="54"/>
      <c r="P67" s="72">
        <f t="shared" si="4"/>
        <v>300</v>
      </c>
      <c r="Q67" s="54"/>
      <c r="R67" s="72">
        <f t="shared" si="5"/>
        <v>300</v>
      </c>
      <c r="S67" s="54"/>
      <c r="T67" s="54"/>
      <c r="U67" s="72">
        <f t="shared" si="6"/>
        <v>300</v>
      </c>
    </row>
    <row r="68" spans="1:21" ht="36" customHeight="1">
      <c r="A68" s="43" t="s">
        <v>112</v>
      </c>
      <c r="B68" s="53" t="s">
        <v>211</v>
      </c>
      <c r="C68" s="53" t="s">
        <v>356</v>
      </c>
      <c r="D68" s="53" t="s">
        <v>111</v>
      </c>
      <c r="E68" s="54">
        <v>300</v>
      </c>
      <c r="F68" s="54"/>
      <c r="G68" s="54"/>
      <c r="H68" s="72">
        <f t="shared" si="0"/>
        <v>300</v>
      </c>
      <c r="I68" s="54"/>
      <c r="J68" s="72">
        <f t="shared" si="1"/>
        <v>300</v>
      </c>
      <c r="K68" s="54"/>
      <c r="L68" s="72">
        <f t="shared" si="2"/>
        <v>300</v>
      </c>
      <c r="M68" s="54"/>
      <c r="N68" s="72">
        <f t="shared" si="3"/>
        <v>300</v>
      </c>
      <c r="O68" s="54"/>
      <c r="P68" s="72">
        <f t="shared" si="4"/>
        <v>300</v>
      </c>
      <c r="Q68" s="54"/>
      <c r="R68" s="72">
        <f t="shared" si="5"/>
        <v>300</v>
      </c>
      <c r="S68" s="54"/>
      <c r="T68" s="54"/>
      <c r="U68" s="72">
        <f t="shared" si="6"/>
        <v>300</v>
      </c>
    </row>
    <row r="69" spans="1:21" ht="24" hidden="1" customHeight="1">
      <c r="A69" s="148" t="s">
        <v>22</v>
      </c>
      <c r="B69" s="51" t="s">
        <v>21</v>
      </c>
      <c r="C69" s="51"/>
      <c r="D69" s="53"/>
      <c r="E69" s="72">
        <f>SUM(E70)</f>
        <v>2906</v>
      </c>
      <c r="F69" s="72"/>
      <c r="G69" s="54"/>
      <c r="H69" s="72">
        <f t="shared" si="0"/>
        <v>2906</v>
      </c>
      <c r="I69" s="54"/>
      <c r="J69" s="72">
        <f t="shared" si="1"/>
        <v>2906</v>
      </c>
      <c r="K69" s="72">
        <f>K70</f>
        <v>2000</v>
      </c>
      <c r="L69" s="72">
        <f t="shared" si="2"/>
        <v>4906</v>
      </c>
      <c r="M69" s="72"/>
      <c r="N69" s="72">
        <f t="shared" si="3"/>
        <v>4906</v>
      </c>
      <c r="O69" s="72"/>
      <c r="P69" s="72">
        <f t="shared" si="4"/>
        <v>4906</v>
      </c>
      <c r="Q69" s="72"/>
      <c r="R69" s="72">
        <f t="shared" si="5"/>
        <v>4906</v>
      </c>
      <c r="S69" s="72"/>
      <c r="T69" s="72"/>
      <c r="U69" s="72">
        <f t="shared" si="6"/>
        <v>4906</v>
      </c>
    </row>
    <row r="70" spans="1:21" ht="32.25" hidden="1" customHeight="1">
      <c r="A70" s="149" t="s">
        <v>397</v>
      </c>
      <c r="B70" s="53" t="s">
        <v>21</v>
      </c>
      <c r="C70" s="53" t="s">
        <v>150</v>
      </c>
      <c r="D70" s="53"/>
      <c r="E70" s="54">
        <f>SUM(E71,E73)</f>
        <v>2906</v>
      </c>
      <c r="F70" s="54"/>
      <c r="G70" s="54"/>
      <c r="H70" s="72">
        <f t="shared" si="0"/>
        <v>2906</v>
      </c>
      <c r="I70" s="54"/>
      <c r="J70" s="72">
        <f t="shared" si="1"/>
        <v>2906</v>
      </c>
      <c r="K70" s="72">
        <f>K71</f>
        <v>2000</v>
      </c>
      <c r="L70" s="72">
        <f t="shared" si="2"/>
        <v>4906</v>
      </c>
      <c r="M70" s="72"/>
      <c r="N70" s="72">
        <f t="shared" si="3"/>
        <v>4906</v>
      </c>
      <c r="O70" s="72"/>
      <c r="P70" s="72">
        <f t="shared" si="4"/>
        <v>4906</v>
      </c>
      <c r="Q70" s="72"/>
      <c r="R70" s="72">
        <f t="shared" si="5"/>
        <v>4906</v>
      </c>
      <c r="S70" s="72"/>
      <c r="T70" s="72"/>
      <c r="U70" s="72">
        <f t="shared" si="6"/>
        <v>4906</v>
      </c>
    </row>
    <row r="71" spans="1:21" ht="24" hidden="1" customHeight="1">
      <c r="A71" s="149" t="s">
        <v>398</v>
      </c>
      <c r="B71" s="53" t="s">
        <v>21</v>
      </c>
      <c r="C71" s="53" t="s">
        <v>399</v>
      </c>
      <c r="D71" s="51"/>
      <c r="E71" s="54">
        <f>E72</f>
        <v>1000</v>
      </c>
      <c r="F71" s="54"/>
      <c r="G71" s="72"/>
      <c r="H71" s="72">
        <f t="shared" si="0"/>
        <v>1000</v>
      </c>
      <c r="I71" s="72"/>
      <c r="J71" s="72">
        <f t="shared" si="1"/>
        <v>1000</v>
      </c>
      <c r="K71" s="72">
        <f>K72</f>
        <v>2000</v>
      </c>
      <c r="L71" s="72">
        <f t="shared" si="2"/>
        <v>3000</v>
      </c>
      <c r="M71" s="72"/>
      <c r="N71" s="72">
        <f t="shared" si="3"/>
        <v>3000</v>
      </c>
      <c r="O71" s="72"/>
      <c r="P71" s="72">
        <f t="shared" si="4"/>
        <v>3000</v>
      </c>
      <c r="Q71" s="72"/>
      <c r="R71" s="72">
        <f t="shared" si="5"/>
        <v>3000</v>
      </c>
      <c r="S71" s="72"/>
      <c r="T71" s="72"/>
      <c r="U71" s="72">
        <f t="shared" si="6"/>
        <v>3000</v>
      </c>
    </row>
    <row r="72" spans="1:21" ht="33.75" hidden="1" customHeight="1">
      <c r="A72" s="43" t="s">
        <v>112</v>
      </c>
      <c r="B72" s="53" t="s">
        <v>21</v>
      </c>
      <c r="C72" s="53" t="s">
        <v>399</v>
      </c>
      <c r="D72" s="53" t="s">
        <v>111</v>
      </c>
      <c r="E72" s="54">
        <v>1000</v>
      </c>
      <c r="F72" s="54"/>
      <c r="G72" s="54"/>
      <c r="H72" s="72">
        <f t="shared" si="0"/>
        <v>1000</v>
      </c>
      <c r="I72" s="54"/>
      <c r="J72" s="72">
        <f t="shared" si="1"/>
        <v>1000</v>
      </c>
      <c r="K72" s="54">
        <v>2000</v>
      </c>
      <c r="L72" s="72">
        <f t="shared" si="2"/>
        <v>3000</v>
      </c>
      <c r="M72" s="54"/>
      <c r="N72" s="72">
        <f t="shared" si="3"/>
        <v>3000</v>
      </c>
      <c r="O72" s="54"/>
      <c r="P72" s="72">
        <f t="shared" si="4"/>
        <v>3000</v>
      </c>
      <c r="Q72" s="54"/>
      <c r="R72" s="72">
        <f t="shared" si="5"/>
        <v>3000</v>
      </c>
      <c r="S72" s="54"/>
      <c r="T72" s="54"/>
      <c r="U72" s="72">
        <f t="shared" si="6"/>
        <v>3000</v>
      </c>
    </row>
    <row r="73" spans="1:21" ht="33.75" hidden="1" customHeight="1">
      <c r="A73" s="43" t="s">
        <v>396</v>
      </c>
      <c r="B73" s="53" t="s">
        <v>21</v>
      </c>
      <c r="C73" s="53" t="s">
        <v>400</v>
      </c>
      <c r="D73" s="53"/>
      <c r="E73" s="54">
        <f>E74</f>
        <v>1906</v>
      </c>
      <c r="F73" s="54"/>
      <c r="G73" s="54"/>
      <c r="H73" s="72">
        <f t="shared" si="0"/>
        <v>1906</v>
      </c>
      <c r="I73" s="54"/>
      <c r="J73" s="72">
        <f t="shared" si="1"/>
        <v>1906</v>
      </c>
      <c r="K73" s="54"/>
      <c r="L73" s="72">
        <f t="shared" si="2"/>
        <v>1906</v>
      </c>
      <c r="M73" s="54"/>
      <c r="N73" s="72">
        <f t="shared" si="3"/>
        <v>1906</v>
      </c>
      <c r="O73" s="54"/>
      <c r="P73" s="72">
        <f t="shared" si="4"/>
        <v>1906</v>
      </c>
      <c r="Q73" s="54"/>
      <c r="R73" s="72">
        <f t="shared" si="5"/>
        <v>1906</v>
      </c>
      <c r="S73" s="54"/>
      <c r="T73" s="54"/>
      <c r="U73" s="72">
        <f t="shared" si="6"/>
        <v>1906</v>
      </c>
    </row>
    <row r="74" spans="1:21" ht="33.75" hidden="1" customHeight="1">
      <c r="A74" s="43" t="s">
        <v>112</v>
      </c>
      <c r="B74" s="53" t="s">
        <v>21</v>
      </c>
      <c r="C74" s="53" t="s">
        <v>354</v>
      </c>
      <c r="D74" s="53" t="s">
        <v>111</v>
      </c>
      <c r="E74" s="54">
        <v>1906</v>
      </c>
      <c r="F74" s="54"/>
      <c r="G74" s="54"/>
      <c r="H74" s="72">
        <f t="shared" si="0"/>
        <v>1906</v>
      </c>
      <c r="I74" s="54"/>
      <c r="J74" s="72">
        <f t="shared" si="1"/>
        <v>1906</v>
      </c>
      <c r="K74" s="54"/>
      <c r="L74" s="72">
        <f t="shared" si="2"/>
        <v>1906</v>
      </c>
      <c r="M74" s="54"/>
      <c r="N74" s="72">
        <f t="shared" si="3"/>
        <v>1906</v>
      </c>
      <c r="O74" s="54"/>
      <c r="P74" s="72">
        <f t="shared" si="4"/>
        <v>1906</v>
      </c>
      <c r="Q74" s="54"/>
      <c r="R74" s="72">
        <f t="shared" si="5"/>
        <v>1906</v>
      </c>
      <c r="S74" s="54"/>
      <c r="T74" s="54"/>
      <c r="U74" s="72">
        <f t="shared" si="6"/>
        <v>1906</v>
      </c>
    </row>
    <row r="75" spans="1:21" ht="24" hidden="1" customHeight="1">
      <c r="A75" s="42" t="s">
        <v>14</v>
      </c>
      <c r="B75" s="51" t="s">
        <v>212</v>
      </c>
      <c r="C75" s="51"/>
      <c r="D75" s="51"/>
      <c r="E75" s="72">
        <v>3000</v>
      </c>
      <c r="F75" s="72"/>
      <c r="G75" s="72"/>
      <c r="H75" s="72">
        <f t="shared" si="0"/>
        <v>3000</v>
      </c>
      <c r="I75" s="72"/>
      <c r="J75" s="72">
        <f t="shared" si="1"/>
        <v>3000</v>
      </c>
      <c r="K75" s="72"/>
      <c r="L75" s="72">
        <f t="shared" si="2"/>
        <v>3000</v>
      </c>
      <c r="M75" s="72">
        <f>M76</f>
        <v>-2253</v>
      </c>
      <c r="N75" s="72">
        <f t="shared" si="3"/>
        <v>747</v>
      </c>
      <c r="O75" s="72"/>
      <c r="P75" s="72">
        <f t="shared" si="4"/>
        <v>747</v>
      </c>
      <c r="Q75" s="72"/>
      <c r="R75" s="72">
        <f t="shared" si="5"/>
        <v>747</v>
      </c>
      <c r="S75" s="72"/>
      <c r="T75" s="72"/>
      <c r="U75" s="72">
        <f t="shared" si="6"/>
        <v>747</v>
      </c>
    </row>
    <row r="76" spans="1:21" ht="21.75" hidden="1" customHeight="1">
      <c r="A76" s="43" t="s">
        <v>13</v>
      </c>
      <c r="B76" s="53" t="s">
        <v>212</v>
      </c>
      <c r="C76" s="53" t="s">
        <v>151</v>
      </c>
      <c r="D76" s="53"/>
      <c r="E76" s="54">
        <v>3000</v>
      </c>
      <c r="F76" s="54"/>
      <c r="G76" s="54"/>
      <c r="H76" s="72">
        <f t="shared" si="0"/>
        <v>3000</v>
      </c>
      <c r="I76" s="54"/>
      <c r="J76" s="72">
        <f t="shared" si="1"/>
        <v>3000</v>
      </c>
      <c r="K76" s="54"/>
      <c r="L76" s="72">
        <f t="shared" si="2"/>
        <v>3000</v>
      </c>
      <c r="M76" s="54">
        <f>M77</f>
        <v>-2253</v>
      </c>
      <c r="N76" s="72">
        <f t="shared" si="3"/>
        <v>747</v>
      </c>
      <c r="O76" s="54"/>
      <c r="P76" s="72">
        <f t="shared" si="4"/>
        <v>747</v>
      </c>
      <c r="Q76" s="54"/>
      <c r="R76" s="72">
        <f t="shared" si="5"/>
        <v>747</v>
      </c>
      <c r="S76" s="54"/>
      <c r="T76" s="54"/>
      <c r="U76" s="72">
        <f t="shared" si="6"/>
        <v>747</v>
      </c>
    </row>
    <row r="77" spans="1:21" s="3" customFormat="1" ht="20.25" hidden="1" customHeight="1">
      <c r="A77" s="43" t="s">
        <v>14</v>
      </c>
      <c r="B77" s="53" t="s">
        <v>212</v>
      </c>
      <c r="C77" s="53" t="s">
        <v>152</v>
      </c>
      <c r="D77" s="53"/>
      <c r="E77" s="54">
        <f>E78</f>
        <v>3000</v>
      </c>
      <c r="F77" s="54"/>
      <c r="G77" s="54"/>
      <c r="H77" s="72">
        <f t="shared" si="0"/>
        <v>3000</v>
      </c>
      <c r="I77" s="54"/>
      <c r="J77" s="72">
        <f t="shared" si="1"/>
        <v>3000</v>
      </c>
      <c r="K77" s="54"/>
      <c r="L77" s="72">
        <f t="shared" si="2"/>
        <v>3000</v>
      </c>
      <c r="M77" s="54">
        <f>M78</f>
        <v>-2253</v>
      </c>
      <c r="N77" s="72">
        <f t="shared" si="3"/>
        <v>747</v>
      </c>
      <c r="O77" s="54"/>
      <c r="P77" s="72">
        <f t="shared" si="4"/>
        <v>747</v>
      </c>
      <c r="Q77" s="54"/>
      <c r="R77" s="72">
        <f t="shared" si="5"/>
        <v>747</v>
      </c>
      <c r="S77" s="54"/>
      <c r="T77" s="54"/>
      <c r="U77" s="72">
        <f t="shared" ref="U77:U140" si="10">R77+S77+T77</f>
        <v>747</v>
      </c>
    </row>
    <row r="78" spans="1:21" s="1" customFormat="1" ht="20.25" hidden="1" customHeight="1">
      <c r="A78" s="43" t="s">
        <v>213</v>
      </c>
      <c r="B78" s="53" t="s">
        <v>212</v>
      </c>
      <c r="C78" s="53" t="s">
        <v>153</v>
      </c>
      <c r="D78" s="53"/>
      <c r="E78" s="54">
        <v>3000</v>
      </c>
      <c r="F78" s="54"/>
      <c r="G78" s="54"/>
      <c r="H78" s="72">
        <f t="shared" si="0"/>
        <v>3000</v>
      </c>
      <c r="I78" s="54"/>
      <c r="J78" s="72">
        <f t="shared" si="1"/>
        <v>3000</v>
      </c>
      <c r="K78" s="54"/>
      <c r="L78" s="72">
        <f t="shared" si="2"/>
        <v>3000</v>
      </c>
      <c r="M78" s="54">
        <f>M79</f>
        <v>-2253</v>
      </c>
      <c r="N78" s="72">
        <f t="shared" si="3"/>
        <v>747</v>
      </c>
      <c r="O78" s="54"/>
      <c r="P78" s="72">
        <f t="shared" si="4"/>
        <v>747</v>
      </c>
      <c r="Q78" s="54"/>
      <c r="R78" s="72">
        <f t="shared" si="5"/>
        <v>747</v>
      </c>
      <c r="S78" s="54"/>
      <c r="T78" s="54"/>
      <c r="U78" s="72">
        <f t="shared" si="10"/>
        <v>747</v>
      </c>
    </row>
    <row r="79" spans="1:21" s="1" customFormat="1" ht="20.25" hidden="1" customHeight="1">
      <c r="A79" s="60" t="s">
        <v>39</v>
      </c>
      <c r="B79" s="53" t="s">
        <v>212</v>
      </c>
      <c r="C79" s="53" t="s">
        <v>153</v>
      </c>
      <c r="D79" s="53" t="s">
        <v>37</v>
      </c>
      <c r="E79" s="54">
        <v>3000</v>
      </c>
      <c r="F79" s="54"/>
      <c r="G79" s="54"/>
      <c r="H79" s="72">
        <f t="shared" si="0"/>
        <v>3000</v>
      </c>
      <c r="I79" s="54"/>
      <c r="J79" s="72">
        <f t="shared" si="1"/>
        <v>3000</v>
      </c>
      <c r="K79" s="54"/>
      <c r="L79" s="72">
        <f t="shared" si="2"/>
        <v>3000</v>
      </c>
      <c r="M79" s="54">
        <v>-2253</v>
      </c>
      <c r="N79" s="72">
        <f t="shared" si="3"/>
        <v>747</v>
      </c>
      <c r="O79" s="54"/>
      <c r="P79" s="72">
        <f t="shared" si="4"/>
        <v>747</v>
      </c>
      <c r="Q79" s="54"/>
      <c r="R79" s="72">
        <f t="shared" si="5"/>
        <v>747</v>
      </c>
      <c r="S79" s="54"/>
      <c r="T79" s="54"/>
      <c r="U79" s="72">
        <f t="shared" si="10"/>
        <v>747</v>
      </c>
    </row>
    <row r="80" spans="1:21" ht="23.25" hidden="1" customHeight="1">
      <c r="A80" s="150" t="s">
        <v>130</v>
      </c>
      <c r="B80" s="51" t="s">
        <v>65</v>
      </c>
      <c r="C80" s="51"/>
      <c r="D80" s="51"/>
      <c r="E80" s="72">
        <f>SUM(E82)</f>
        <v>382.5</v>
      </c>
      <c r="F80" s="72"/>
      <c r="G80" s="72"/>
      <c r="H80" s="72">
        <f t="shared" si="0"/>
        <v>382.5</v>
      </c>
      <c r="I80" s="72"/>
      <c r="J80" s="72">
        <f t="shared" si="1"/>
        <v>382.5</v>
      </c>
      <c r="K80" s="72"/>
      <c r="L80" s="72">
        <f t="shared" si="2"/>
        <v>382.5</v>
      </c>
      <c r="M80" s="72"/>
      <c r="N80" s="72">
        <f t="shared" si="3"/>
        <v>382.5</v>
      </c>
      <c r="O80" s="72"/>
      <c r="P80" s="72">
        <f t="shared" si="4"/>
        <v>382.5</v>
      </c>
      <c r="Q80" s="72"/>
      <c r="R80" s="72">
        <f t="shared" si="5"/>
        <v>382.5</v>
      </c>
      <c r="S80" s="72"/>
      <c r="T80" s="72"/>
      <c r="U80" s="72">
        <f t="shared" si="10"/>
        <v>382.5</v>
      </c>
    </row>
    <row r="81" spans="1:21" ht="29.25" hidden="1" customHeight="1">
      <c r="A81" s="42" t="s">
        <v>182</v>
      </c>
      <c r="B81" s="53" t="s">
        <v>65</v>
      </c>
      <c r="C81" s="53" t="s">
        <v>154</v>
      </c>
      <c r="D81" s="53"/>
      <c r="E81" s="54">
        <f>E82</f>
        <v>382.5</v>
      </c>
      <c r="F81" s="54"/>
      <c r="G81" s="54"/>
      <c r="H81" s="72">
        <f t="shared" si="0"/>
        <v>382.5</v>
      </c>
      <c r="I81" s="54"/>
      <c r="J81" s="72">
        <f t="shared" si="1"/>
        <v>382.5</v>
      </c>
      <c r="K81" s="54"/>
      <c r="L81" s="72">
        <f t="shared" si="2"/>
        <v>382.5</v>
      </c>
      <c r="M81" s="54"/>
      <c r="N81" s="72">
        <f t="shared" si="3"/>
        <v>382.5</v>
      </c>
      <c r="O81" s="54"/>
      <c r="P81" s="72">
        <f t="shared" si="4"/>
        <v>382.5</v>
      </c>
      <c r="Q81" s="54"/>
      <c r="R81" s="72">
        <f t="shared" si="5"/>
        <v>382.5</v>
      </c>
      <c r="S81" s="54"/>
      <c r="T81" s="54"/>
      <c r="U81" s="72">
        <f t="shared" si="10"/>
        <v>382.5</v>
      </c>
    </row>
    <row r="82" spans="1:21" s="3" customFormat="1" ht="31.5" hidden="1" customHeight="1">
      <c r="A82" s="60" t="s">
        <v>120</v>
      </c>
      <c r="B82" s="53" t="s">
        <v>65</v>
      </c>
      <c r="C82" s="53" t="s">
        <v>155</v>
      </c>
      <c r="D82" s="53"/>
      <c r="E82" s="54">
        <f>E83</f>
        <v>382.5</v>
      </c>
      <c r="F82" s="54"/>
      <c r="G82" s="54"/>
      <c r="H82" s="72">
        <f t="shared" si="0"/>
        <v>382.5</v>
      </c>
      <c r="I82" s="54"/>
      <c r="J82" s="72">
        <f t="shared" si="1"/>
        <v>382.5</v>
      </c>
      <c r="K82" s="54"/>
      <c r="L82" s="72">
        <f t="shared" si="2"/>
        <v>382.5</v>
      </c>
      <c r="M82" s="54"/>
      <c r="N82" s="72">
        <f t="shared" si="3"/>
        <v>382.5</v>
      </c>
      <c r="O82" s="54"/>
      <c r="P82" s="72">
        <f t="shared" si="4"/>
        <v>382.5</v>
      </c>
      <c r="Q82" s="54"/>
      <c r="R82" s="72">
        <f t="shared" ref="R82:R146" si="11">P82+Q82</f>
        <v>382.5</v>
      </c>
      <c r="S82" s="54"/>
      <c r="T82" s="54"/>
      <c r="U82" s="72">
        <f t="shared" si="10"/>
        <v>382.5</v>
      </c>
    </row>
    <row r="83" spans="1:21" s="3" customFormat="1" ht="41.25" hidden="1" customHeight="1">
      <c r="A83" s="43" t="s">
        <v>193</v>
      </c>
      <c r="B83" s="53" t="s">
        <v>65</v>
      </c>
      <c r="C83" s="53" t="s">
        <v>156</v>
      </c>
      <c r="D83" s="53"/>
      <c r="E83" s="54">
        <f>E84+E85</f>
        <v>382.5</v>
      </c>
      <c r="F83" s="54"/>
      <c r="G83" s="54"/>
      <c r="H83" s="72">
        <f t="shared" si="0"/>
        <v>382.5</v>
      </c>
      <c r="I83" s="54"/>
      <c r="J83" s="72">
        <f t="shared" si="1"/>
        <v>382.5</v>
      </c>
      <c r="K83" s="54"/>
      <c r="L83" s="72">
        <f t="shared" si="2"/>
        <v>382.5</v>
      </c>
      <c r="M83" s="54"/>
      <c r="N83" s="72">
        <f t="shared" ref="N83:N147" si="12">L83+M83</f>
        <v>382.5</v>
      </c>
      <c r="O83" s="54"/>
      <c r="P83" s="72">
        <f t="shared" ref="P83:P147" si="13">N83+O83</f>
        <v>382.5</v>
      </c>
      <c r="Q83" s="54"/>
      <c r="R83" s="72">
        <f t="shared" si="11"/>
        <v>382.5</v>
      </c>
      <c r="S83" s="54"/>
      <c r="T83" s="54"/>
      <c r="U83" s="72">
        <f t="shared" si="10"/>
        <v>382.5</v>
      </c>
    </row>
    <row r="84" spans="1:21" s="3" customFormat="1" ht="35.25" hidden="1" customHeight="1">
      <c r="A84" s="43" t="s">
        <v>116</v>
      </c>
      <c r="B84" s="53" t="s">
        <v>65</v>
      </c>
      <c r="C84" s="53" t="s">
        <v>157</v>
      </c>
      <c r="D84" s="53" t="s">
        <v>115</v>
      </c>
      <c r="E84" s="54">
        <v>320</v>
      </c>
      <c r="F84" s="54"/>
      <c r="G84" s="54"/>
      <c r="H84" s="72">
        <f t="shared" si="0"/>
        <v>320</v>
      </c>
      <c r="I84" s="54"/>
      <c r="J84" s="72">
        <f t="shared" si="1"/>
        <v>320</v>
      </c>
      <c r="K84" s="54"/>
      <c r="L84" s="72">
        <f t="shared" si="2"/>
        <v>320</v>
      </c>
      <c r="M84" s="54"/>
      <c r="N84" s="72">
        <f t="shared" si="12"/>
        <v>320</v>
      </c>
      <c r="O84" s="54"/>
      <c r="P84" s="72">
        <f t="shared" si="13"/>
        <v>320</v>
      </c>
      <c r="Q84" s="54"/>
      <c r="R84" s="72">
        <f t="shared" si="11"/>
        <v>320</v>
      </c>
      <c r="S84" s="54"/>
      <c r="T84" s="54"/>
      <c r="U84" s="72">
        <f t="shared" si="10"/>
        <v>320</v>
      </c>
    </row>
    <row r="85" spans="1:21" s="3" customFormat="1" ht="35.25" hidden="1" customHeight="1">
      <c r="A85" s="43" t="s">
        <v>112</v>
      </c>
      <c r="B85" s="53" t="s">
        <v>65</v>
      </c>
      <c r="C85" s="53" t="s">
        <v>157</v>
      </c>
      <c r="D85" s="53" t="s">
        <v>111</v>
      </c>
      <c r="E85" s="54">
        <v>62.5</v>
      </c>
      <c r="F85" s="54"/>
      <c r="G85" s="54"/>
      <c r="H85" s="72">
        <f t="shared" si="0"/>
        <v>62.5</v>
      </c>
      <c r="I85" s="54"/>
      <c r="J85" s="72">
        <f t="shared" si="1"/>
        <v>62.5</v>
      </c>
      <c r="K85" s="54"/>
      <c r="L85" s="72">
        <f t="shared" si="2"/>
        <v>62.5</v>
      </c>
      <c r="M85" s="54"/>
      <c r="N85" s="72">
        <f t="shared" si="12"/>
        <v>62.5</v>
      </c>
      <c r="O85" s="54"/>
      <c r="P85" s="72">
        <f t="shared" si="13"/>
        <v>62.5</v>
      </c>
      <c r="Q85" s="54"/>
      <c r="R85" s="72">
        <f t="shared" si="11"/>
        <v>62.5</v>
      </c>
      <c r="S85" s="54"/>
      <c r="T85" s="54"/>
      <c r="U85" s="72">
        <f t="shared" si="10"/>
        <v>62.5</v>
      </c>
    </row>
    <row r="86" spans="1:21" ht="23.25" hidden="1" customHeight="1">
      <c r="A86" s="150" t="s">
        <v>216</v>
      </c>
      <c r="B86" s="51" t="s">
        <v>217</v>
      </c>
      <c r="C86" s="51"/>
      <c r="D86" s="51"/>
      <c r="E86" s="69">
        <f>E87</f>
        <v>2820.9</v>
      </c>
      <c r="F86" s="69"/>
      <c r="G86" s="72"/>
      <c r="H86" s="72">
        <f t="shared" si="0"/>
        <v>2820.9</v>
      </c>
      <c r="I86" s="72"/>
      <c r="J86" s="72">
        <f t="shared" si="1"/>
        <v>2820.9</v>
      </c>
      <c r="K86" s="72"/>
      <c r="L86" s="72">
        <f t="shared" si="2"/>
        <v>2820.9</v>
      </c>
      <c r="M86" s="72">
        <f>M87</f>
        <v>149.9</v>
      </c>
      <c r="N86" s="72">
        <f t="shared" si="12"/>
        <v>2970.8</v>
      </c>
      <c r="O86" s="72"/>
      <c r="P86" s="72">
        <f t="shared" si="13"/>
        <v>2970.8</v>
      </c>
      <c r="Q86" s="72"/>
      <c r="R86" s="72">
        <f t="shared" si="11"/>
        <v>2970.8</v>
      </c>
      <c r="S86" s="72"/>
      <c r="T86" s="72"/>
      <c r="U86" s="72">
        <f t="shared" si="10"/>
        <v>2970.8</v>
      </c>
    </row>
    <row r="87" spans="1:21" ht="20.25" hidden="1" customHeight="1">
      <c r="A87" s="60" t="s">
        <v>13</v>
      </c>
      <c r="B87" s="53" t="s">
        <v>218</v>
      </c>
      <c r="C87" s="53" t="s">
        <v>236</v>
      </c>
      <c r="D87" s="53"/>
      <c r="E87" s="54">
        <f>E88+E91</f>
        <v>2820.9</v>
      </c>
      <c r="F87" s="54"/>
      <c r="G87" s="54"/>
      <c r="H87" s="72">
        <f t="shared" ref="H87:H150" si="14">E87+F87+G87</f>
        <v>2820.9</v>
      </c>
      <c r="I87" s="54"/>
      <c r="J87" s="72">
        <f t="shared" ref="J87:J150" si="15">H87+I87</f>
        <v>2820.9</v>
      </c>
      <c r="K87" s="54"/>
      <c r="L87" s="72">
        <f t="shared" ref="L87:L150" si="16">J87+K87</f>
        <v>2820.9</v>
      </c>
      <c r="M87" s="54">
        <f>M88</f>
        <v>149.9</v>
      </c>
      <c r="N87" s="72">
        <f t="shared" si="12"/>
        <v>2970.8</v>
      </c>
      <c r="O87" s="54"/>
      <c r="P87" s="72">
        <f t="shared" si="13"/>
        <v>2970.8</v>
      </c>
      <c r="Q87" s="54"/>
      <c r="R87" s="72">
        <f t="shared" si="11"/>
        <v>2970.8</v>
      </c>
      <c r="S87" s="54"/>
      <c r="T87" s="54"/>
      <c r="U87" s="72">
        <f t="shared" si="10"/>
        <v>2970.8</v>
      </c>
    </row>
    <row r="88" spans="1:21" s="3" customFormat="1" ht="21" hidden="1" customHeight="1">
      <c r="A88" s="60" t="s">
        <v>29</v>
      </c>
      <c r="B88" s="53" t="s">
        <v>218</v>
      </c>
      <c r="C88" s="53" t="s">
        <v>169</v>
      </c>
      <c r="D88" s="53"/>
      <c r="E88" s="54">
        <f>E89</f>
        <v>1540</v>
      </c>
      <c r="F88" s="54"/>
      <c r="G88" s="54"/>
      <c r="H88" s="72">
        <f t="shared" si="14"/>
        <v>1540</v>
      </c>
      <c r="I88" s="54"/>
      <c r="J88" s="72">
        <f t="shared" si="15"/>
        <v>1540</v>
      </c>
      <c r="K88" s="54"/>
      <c r="L88" s="72">
        <f t="shared" si="16"/>
        <v>1540</v>
      </c>
      <c r="M88" s="54">
        <f>M89</f>
        <v>149.9</v>
      </c>
      <c r="N88" s="72">
        <f t="shared" si="12"/>
        <v>1689.9</v>
      </c>
      <c r="O88" s="54"/>
      <c r="P88" s="72">
        <f t="shared" si="13"/>
        <v>1689.9</v>
      </c>
      <c r="Q88" s="54"/>
      <c r="R88" s="72">
        <f t="shared" si="11"/>
        <v>1689.9</v>
      </c>
      <c r="S88" s="54"/>
      <c r="T88" s="54"/>
      <c r="U88" s="72">
        <f t="shared" si="10"/>
        <v>1689.9</v>
      </c>
    </row>
    <row r="89" spans="1:21" s="3" customFormat="1" ht="31.5" hidden="1" customHeight="1">
      <c r="A89" s="60" t="s">
        <v>125</v>
      </c>
      <c r="B89" s="53" t="s">
        <v>218</v>
      </c>
      <c r="C89" s="53" t="s">
        <v>237</v>
      </c>
      <c r="D89" s="53"/>
      <c r="E89" s="54">
        <f>E90</f>
        <v>1540</v>
      </c>
      <c r="F89" s="54"/>
      <c r="G89" s="54"/>
      <c r="H89" s="72">
        <f t="shared" si="14"/>
        <v>1540</v>
      </c>
      <c r="I89" s="54"/>
      <c r="J89" s="72">
        <f t="shared" si="15"/>
        <v>1540</v>
      </c>
      <c r="K89" s="54"/>
      <c r="L89" s="72">
        <f t="shared" si="16"/>
        <v>1540</v>
      </c>
      <c r="M89" s="54">
        <f>M90</f>
        <v>149.9</v>
      </c>
      <c r="N89" s="72">
        <f t="shared" si="12"/>
        <v>1689.9</v>
      </c>
      <c r="O89" s="54"/>
      <c r="P89" s="72">
        <f t="shared" si="13"/>
        <v>1689.9</v>
      </c>
      <c r="Q89" s="54"/>
      <c r="R89" s="72">
        <f t="shared" si="11"/>
        <v>1689.9</v>
      </c>
      <c r="S89" s="54"/>
      <c r="T89" s="54"/>
      <c r="U89" s="72">
        <f t="shared" si="10"/>
        <v>1689.9</v>
      </c>
    </row>
    <row r="90" spans="1:21" s="3" customFormat="1" ht="18" hidden="1" customHeight="1">
      <c r="A90" s="60" t="s">
        <v>42</v>
      </c>
      <c r="B90" s="53" t="s">
        <v>218</v>
      </c>
      <c r="C90" s="53" t="s">
        <v>237</v>
      </c>
      <c r="D90" s="53" t="s">
        <v>43</v>
      </c>
      <c r="E90" s="54">
        <v>1540</v>
      </c>
      <c r="F90" s="54"/>
      <c r="G90" s="54"/>
      <c r="H90" s="72">
        <f t="shared" si="14"/>
        <v>1540</v>
      </c>
      <c r="I90" s="54"/>
      <c r="J90" s="72">
        <f t="shared" si="15"/>
        <v>1540</v>
      </c>
      <c r="K90" s="54"/>
      <c r="L90" s="72">
        <f t="shared" si="16"/>
        <v>1540</v>
      </c>
      <c r="M90" s="54">
        <v>149.9</v>
      </c>
      <c r="N90" s="72">
        <f t="shared" si="12"/>
        <v>1689.9</v>
      </c>
      <c r="O90" s="54"/>
      <c r="P90" s="72">
        <f t="shared" si="13"/>
        <v>1689.9</v>
      </c>
      <c r="Q90" s="54"/>
      <c r="R90" s="72">
        <f t="shared" si="11"/>
        <v>1689.9</v>
      </c>
      <c r="S90" s="54"/>
      <c r="T90" s="54"/>
      <c r="U90" s="72">
        <f t="shared" si="10"/>
        <v>1689.9</v>
      </c>
    </row>
    <row r="91" spans="1:21" ht="24" hidden="1" customHeight="1">
      <c r="A91" s="60" t="s">
        <v>30</v>
      </c>
      <c r="B91" s="53" t="s">
        <v>218</v>
      </c>
      <c r="C91" s="53" t="s">
        <v>238</v>
      </c>
      <c r="D91" s="53"/>
      <c r="E91" s="54">
        <f>E92</f>
        <v>1280.9000000000001</v>
      </c>
      <c r="F91" s="54"/>
      <c r="G91" s="54"/>
      <c r="H91" s="72">
        <f t="shared" si="14"/>
        <v>1280.9000000000001</v>
      </c>
      <c r="I91" s="54"/>
      <c r="J91" s="72">
        <f t="shared" si="15"/>
        <v>1280.9000000000001</v>
      </c>
      <c r="K91" s="54"/>
      <c r="L91" s="72">
        <f t="shared" si="16"/>
        <v>1280.9000000000001</v>
      </c>
      <c r="M91" s="54"/>
      <c r="N91" s="72">
        <f t="shared" si="12"/>
        <v>1280.9000000000001</v>
      </c>
      <c r="O91" s="54"/>
      <c r="P91" s="72">
        <f t="shared" si="13"/>
        <v>1280.9000000000001</v>
      </c>
      <c r="Q91" s="54"/>
      <c r="R91" s="72">
        <f t="shared" si="11"/>
        <v>1280.9000000000001</v>
      </c>
      <c r="S91" s="54"/>
      <c r="T91" s="54"/>
      <c r="U91" s="72">
        <f t="shared" si="10"/>
        <v>1280.9000000000001</v>
      </c>
    </row>
    <row r="92" spans="1:21" ht="39.75" hidden="1" customHeight="1">
      <c r="A92" s="60" t="s">
        <v>125</v>
      </c>
      <c r="B92" s="53" t="s">
        <v>218</v>
      </c>
      <c r="C92" s="53" t="s">
        <v>239</v>
      </c>
      <c r="D92" s="53"/>
      <c r="E92" s="54">
        <f>E93</f>
        <v>1280.9000000000001</v>
      </c>
      <c r="F92" s="54"/>
      <c r="G92" s="54"/>
      <c r="H92" s="72">
        <f t="shared" si="14"/>
        <v>1280.9000000000001</v>
      </c>
      <c r="I92" s="54"/>
      <c r="J92" s="72">
        <f t="shared" si="15"/>
        <v>1280.9000000000001</v>
      </c>
      <c r="K92" s="54"/>
      <c r="L92" s="72">
        <f t="shared" si="16"/>
        <v>1280.9000000000001</v>
      </c>
      <c r="M92" s="54"/>
      <c r="N92" s="72">
        <f t="shared" si="12"/>
        <v>1280.9000000000001</v>
      </c>
      <c r="O92" s="54"/>
      <c r="P92" s="72">
        <f t="shared" si="13"/>
        <v>1280.9000000000001</v>
      </c>
      <c r="Q92" s="54"/>
      <c r="R92" s="72">
        <f t="shared" si="11"/>
        <v>1280.9000000000001</v>
      </c>
      <c r="S92" s="54"/>
      <c r="T92" s="54"/>
      <c r="U92" s="72">
        <f t="shared" si="10"/>
        <v>1280.9000000000001</v>
      </c>
    </row>
    <row r="93" spans="1:21" ht="21" hidden="1" customHeight="1">
      <c r="A93" s="60" t="s">
        <v>42</v>
      </c>
      <c r="B93" s="53" t="s">
        <v>218</v>
      </c>
      <c r="C93" s="53" t="s">
        <v>239</v>
      </c>
      <c r="D93" s="53" t="s">
        <v>43</v>
      </c>
      <c r="E93" s="54">
        <v>1280.9000000000001</v>
      </c>
      <c r="F93" s="54"/>
      <c r="G93" s="54"/>
      <c r="H93" s="72">
        <f t="shared" si="14"/>
        <v>1280.9000000000001</v>
      </c>
      <c r="I93" s="54"/>
      <c r="J93" s="72">
        <f t="shared" si="15"/>
        <v>1280.9000000000001</v>
      </c>
      <c r="K93" s="54"/>
      <c r="L93" s="72">
        <f t="shared" si="16"/>
        <v>1280.9000000000001</v>
      </c>
      <c r="M93" s="54"/>
      <c r="N93" s="72">
        <f t="shared" si="12"/>
        <v>1280.9000000000001</v>
      </c>
      <c r="O93" s="54"/>
      <c r="P93" s="72">
        <f t="shared" si="13"/>
        <v>1280.9000000000001</v>
      </c>
      <c r="Q93" s="54"/>
      <c r="R93" s="72">
        <f t="shared" si="11"/>
        <v>1280.9000000000001</v>
      </c>
      <c r="S93" s="54"/>
      <c r="T93" s="54"/>
      <c r="U93" s="72">
        <f t="shared" si="10"/>
        <v>1280.9000000000001</v>
      </c>
    </row>
    <row r="94" spans="1:21" ht="31.5" hidden="1" customHeight="1">
      <c r="A94" s="150" t="s">
        <v>89</v>
      </c>
      <c r="B94" s="51" t="s">
        <v>90</v>
      </c>
      <c r="C94" s="51"/>
      <c r="D94" s="51"/>
      <c r="E94" s="72">
        <f>E95+E102</f>
        <v>7077</v>
      </c>
      <c r="F94" s="72"/>
      <c r="G94" s="72"/>
      <c r="H94" s="72">
        <f t="shared" si="14"/>
        <v>7077</v>
      </c>
      <c r="I94" s="72"/>
      <c r="J94" s="72">
        <f t="shared" si="15"/>
        <v>7077</v>
      </c>
      <c r="K94" s="72"/>
      <c r="L94" s="72">
        <f t="shared" si="16"/>
        <v>7077</v>
      </c>
      <c r="M94" s="72"/>
      <c r="N94" s="72">
        <f t="shared" si="12"/>
        <v>7077</v>
      </c>
      <c r="O94" s="72"/>
      <c r="P94" s="72">
        <f t="shared" si="13"/>
        <v>7077</v>
      </c>
      <c r="Q94" s="72">
        <f>Q102</f>
        <v>-200</v>
      </c>
      <c r="R94" s="72">
        <f t="shared" si="11"/>
        <v>6877</v>
      </c>
      <c r="S94" s="72"/>
      <c r="T94" s="72"/>
      <c r="U94" s="72">
        <f t="shared" si="10"/>
        <v>6877</v>
      </c>
    </row>
    <row r="95" spans="1:21" ht="39.75" hidden="1" customHeight="1">
      <c r="A95" s="150" t="s">
        <v>84</v>
      </c>
      <c r="B95" s="51" t="s">
        <v>113</v>
      </c>
      <c r="C95" s="51"/>
      <c r="D95" s="51"/>
      <c r="E95" s="72">
        <f>E96</f>
        <v>6352</v>
      </c>
      <c r="F95" s="72"/>
      <c r="G95" s="72"/>
      <c r="H95" s="72">
        <f t="shared" si="14"/>
        <v>6352</v>
      </c>
      <c r="I95" s="72"/>
      <c r="J95" s="72">
        <f t="shared" si="15"/>
        <v>6352</v>
      </c>
      <c r="K95" s="72"/>
      <c r="L95" s="72">
        <f t="shared" si="16"/>
        <v>6352</v>
      </c>
      <c r="M95" s="72"/>
      <c r="N95" s="72">
        <f t="shared" si="12"/>
        <v>6352</v>
      </c>
      <c r="O95" s="72"/>
      <c r="P95" s="72">
        <f t="shared" si="13"/>
        <v>6352</v>
      </c>
      <c r="Q95" s="72"/>
      <c r="R95" s="72">
        <f t="shared" si="11"/>
        <v>6352</v>
      </c>
      <c r="S95" s="72"/>
      <c r="T95" s="72"/>
      <c r="U95" s="72">
        <f t="shared" si="10"/>
        <v>6352</v>
      </c>
    </row>
    <row r="96" spans="1:21" ht="44.25" hidden="1" customHeight="1">
      <c r="A96" s="150" t="s">
        <v>579</v>
      </c>
      <c r="B96" s="51" t="s">
        <v>113</v>
      </c>
      <c r="C96" s="51" t="s">
        <v>174</v>
      </c>
      <c r="D96" s="53"/>
      <c r="E96" s="54">
        <f>SUM(E98)</f>
        <v>6352</v>
      </c>
      <c r="F96" s="54"/>
      <c r="G96" s="54"/>
      <c r="H96" s="72">
        <f t="shared" si="14"/>
        <v>6352</v>
      </c>
      <c r="I96" s="54"/>
      <c r="J96" s="72">
        <f t="shared" si="15"/>
        <v>6352</v>
      </c>
      <c r="K96" s="54"/>
      <c r="L96" s="72">
        <f t="shared" si="16"/>
        <v>6352</v>
      </c>
      <c r="M96" s="54"/>
      <c r="N96" s="72">
        <f t="shared" si="12"/>
        <v>6352</v>
      </c>
      <c r="O96" s="54"/>
      <c r="P96" s="72">
        <f t="shared" si="13"/>
        <v>6352</v>
      </c>
      <c r="Q96" s="54"/>
      <c r="R96" s="72">
        <f t="shared" si="11"/>
        <v>6352</v>
      </c>
      <c r="S96" s="54"/>
      <c r="T96" s="54"/>
      <c r="U96" s="72">
        <f t="shared" si="10"/>
        <v>6352</v>
      </c>
    </row>
    <row r="97" spans="1:21" s="8" customFormat="1" ht="35.25" hidden="1" customHeight="1">
      <c r="A97" s="151" t="s">
        <v>274</v>
      </c>
      <c r="B97" s="53" t="s">
        <v>113</v>
      </c>
      <c r="C97" s="53" t="s">
        <v>281</v>
      </c>
      <c r="D97" s="53"/>
      <c r="E97" s="54">
        <f>E98</f>
        <v>6352</v>
      </c>
      <c r="F97" s="54"/>
      <c r="G97" s="54"/>
      <c r="H97" s="72">
        <f t="shared" si="14"/>
        <v>6352</v>
      </c>
      <c r="I97" s="54"/>
      <c r="J97" s="72">
        <f t="shared" si="15"/>
        <v>6352</v>
      </c>
      <c r="K97" s="54"/>
      <c r="L97" s="72">
        <f t="shared" si="16"/>
        <v>6352</v>
      </c>
      <c r="M97" s="54"/>
      <c r="N97" s="72">
        <f t="shared" si="12"/>
        <v>6352</v>
      </c>
      <c r="O97" s="54"/>
      <c r="P97" s="72">
        <f t="shared" si="13"/>
        <v>6352</v>
      </c>
      <c r="Q97" s="54"/>
      <c r="R97" s="72">
        <f t="shared" si="11"/>
        <v>6352</v>
      </c>
      <c r="S97" s="54"/>
      <c r="T97" s="54"/>
      <c r="U97" s="72">
        <f t="shared" si="10"/>
        <v>6352</v>
      </c>
    </row>
    <row r="98" spans="1:21" s="1" customFormat="1" ht="32.25" hidden="1" customHeight="1">
      <c r="A98" s="149" t="s">
        <v>103</v>
      </c>
      <c r="B98" s="53" t="s">
        <v>113</v>
      </c>
      <c r="C98" s="53" t="s">
        <v>282</v>
      </c>
      <c r="D98" s="53"/>
      <c r="E98" s="54">
        <f>SUM(E99:E101)</f>
        <v>6352</v>
      </c>
      <c r="F98" s="54"/>
      <c r="G98" s="54"/>
      <c r="H98" s="72">
        <f t="shared" si="14"/>
        <v>6352</v>
      </c>
      <c r="I98" s="54"/>
      <c r="J98" s="72">
        <f t="shared" si="15"/>
        <v>6352</v>
      </c>
      <c r="K98" s="54"/>
      <c r="L98" s="72">
        <f t="shared" si="16"/>
        <v>6352</v>
      </c>
      <c r="M98" s="54"/>
      <c r="N98" s="72">
        <f t="shared" si="12"/>
        <v>6352</v>
      </c>
      <c r="O98" s="54"/>
      <c r="P98" s="72">
        <f t="shared" si="13"/>
        <v>6352</v>
      </c>
      <c r="Q98" s="54"/>
      <c r="R98" s="72">
        <f t="shared" si="11"/>
        <v>6352</v>
      </c>
      <c r="S98" s="54"/>
      <c r="T98" s="54"/>
      <c r="U98" s="72">
        <f t="shared" si="10"/>
        <v>6352</v>
      </c>
    </row>
    <row r="99" spans="1:21" s="1" customFormat="1" ht="24.75" hidden="1" customHeight="1">
      <c r="A99" s="43" t="s">
        <v>80</v>
      </c>
      <c r="B99" s="53" t="s">
        <v>113</v>
      </c>
      <c r="C99" s="53" t="s">
        <v>282</v>
      </c>
      <c r="D99" s="53" t="s">
        <v>77</v>
      </c>
      <c r="E99" s="54">
        <v>5010</v>
      </c>
      <c r="F99" s="54"/>
      <c r="G99" s="54"/>
      <c r="H99" s="72">
        <f t="shared" si="14"/>
        <v>5010</v>
      </c>
      <c r="I99" s="54"/>
      <c r="J99" s="72">
        <f t="shared" si="15"/>
        <v>5010</v>
      </c>
      <c r="K99" s="54"/>
      <c r="L99" s="72">
        <f t="shared" si="16"/>
        <v>5010</v>
      </c>
      <c r="M99" s="54"/>
      <c r="N99" s="72">
        <f t="shared" si="12"/>
        <v>5010</v>
      </c>
      <c r="O99" s="54"/>
      <c r="P99" s="72">
        <f t="shared" si="13"/>
        <v>5010</v>
      </c>
      <c r="Q99" s="54"/>
      <c r="R99" s="72">
        <f t="shared" si="11"/>
        <v>5010</v>
      </c>
      <c r="S99" s="54"/>
      <c r="T99" s="54"/>
      <c r="U99" s="72">
        <f t="shared" si="10"/>
        <v>5010</v>
      </c>
    </row>
    <row r="100" spans="1:21" ht="33.75" hidden="1" customHeight="1">
      <c r="A100" s="43" t="s">
        <v>112</v>
      </c>
      <c r="B100" s="58" t="s">
        <v>113</v>
      </c>
      <c r="C100" s="53" t="s">
        <v>282</v>
      </c>
      <c r="D100" s="58" t="s">
        <v>111</v>
      </c>
      <c r="E100" s="76">
        <v>1322</v>
      </c>
      <c r="F100" s="76"/>
      <c r="G100" s="76"/>
      <c r="H100" s="72">
        <f t="shared" si="14"/>
        <v>1322</v>
      </c>
      <c r="I100" s="76"/>
      <c r="J100" s="72">
        <f t="shared" si="15"/>
        <v>1322</v>
      </c>
      <c r="K100" s="76"/>
      <c r="L100" s="72">
        <f t="shared" si="16"/>
        <v>1322</v>
      </c>
      <c r="M100" s="76"/>
      <c r="N100" s="72">
        <f t="shared" si="12"/>
        <v>1322</v>
      </c>
      <c r="O100" s="76"/>
      <c r="P100" s="72">
        <f t="shared" si="13"/>
        <v>1322</v>
      </c>
      <c r="Q100" s="76"/>
      <c r="R100" s="72">
        <f t="shared" si="11"/>
        <v>1322</v>
      </c>
      <c r="S100" s="76"/>
      <c r="T100" s="76"/>
      <c r="U100" s="72">
        <f t="shared" si="10"/>
        <v>1322</v>
      </c>
    </row>
    <row r="101" spans="1:21" ht="21" hidden="1" customHeight="1">
      <c r="A101" s="43" t="s">
        <v>15</v>
      </c>
      <c r="B101" s="58" t="s">
        <v>113</v>
      </c>
      <c r="C101" s="53" t="s">
        <v>282</v>
      </c>
      <c r="D101" s="58" t="s">
        <v>127</v>
      </c>
      <c r="E101" s="76">
        <v>20</v>
      </c>
      <c r="F101" s="76"/>
      <c r="G101" s="76"/>
      <c r="H101" s="72">
        <f t="shared" si="14"/>
        <v>20</v>
      </c>
      <c r="I101" s="76"/>
      <c r="J101" s="72">
        <f t="shared" si="15"/>
        <v>20</v>
      </c>
      <c r="K101" s="76"/>
      <c r="L101" s="72">
        <f t="shared" si="16"/>
        <v>20</v>
      </c>
      <c r="M101" s="76"/>
      <c r="N101" s="72">
        <f t="shared" si="12"/>
        <v>20</v>
      </c>
      <c r="O101" s="76"/>
      <c r="P101" s="72">
        <f t="shared" si="13"/>
        <v>20</v>
      </c>
      <c r="Q101" s="76"/>
      <c r="R101" s="72">
        <f t="shared" si="11"/>
        <v>20</v>
      </c>
      <c r="S101" s="76"/>
      <c r="T101" s="76"/>
      <c r="U101" s="72">
        <f t="shared" si="10"/>
        <v>20</v>
      </c>
    </row>
    <row r="102" spans="1:21" ht="38.25" hidden="1" customHeight="1">
      <c r="A102" s="42" t="s">
        <v>412</v>
      </c>
      <c r="B102" s="55" t="s">
        <v>25</v>
      </c>
      <c r="C102" s="51" t="s">
        <v>413</v>
      </c>
      <c r="D102" s="58"/>
      <c r="E102" s="77">
        <f>SUM(E103,E107,E111,E115)</f>
        <v>725</v>
      </c>
      <c r="F102" s="77"/>
      <c r="G102" s="76"/>
      <c r="H102" s="72">
        <f t="shared" si="14"/>
        <v>725</v>
      </c>
      <c r="I102" s="76"/>
      <c r="J102" s="72">
        <f t="shared" si="15"/>
        <v>725</v>
      </c>
      <c r="K102" s="76"/>
      <c r="L102" s="72">
        <f t="shared" si="16"/>
        <v>725</v>
      </c>
      <c r="M102" s="76"/>
      <c r="N102" s="72">
        <f t="shared" si="12"/>
        <v>725</v>
      </c>
      <c r="O102" s="76"/>
      <c r="P102" s="72">
        <f t="shared" si="13"/>
        <v>725</v>
      </c>
      <c r="Q102" s="76">
        <f>Q103</f>
        <v>-200</v>
      </c>
      <c r="R102" s="72">
        <f t="shared" si="11"/>
        <v>525</v>
      </c>
      <c r="S102" s="76"/>
      <c r="T102" s="76"/>
      <c r="U102" s="72">
        <f t="shared" si="10"/>
        <v>525</v>
      </c>
    </row>
    <row r="103" spans="1:21" s="1" customFormat="1" ht="45" hidden="1" customHeight="1">
      <c r="A103" s="152" t="s">
        <v>528</v>
      </c>
      <c r="B103" s="51" t="s">
        <v>25</v>
      </c>
      <c r="C103" s="51" t="s">
        <v>158</v>
      </c>
      <c r="D103" s="51"/>
      <c r="E103" s="72">
        <f>SUM(E105)</f>
        <v>590</v>
      </c>
      <c r="F103" s="72"/>
      <c r="G103" s="72"/>
      <c r="H103" s="72">
        <f t="shared" si="14"/>
        <v>590</v>
      </c>
      <c r="I103" s="72"/>
      <c r="J103" s="72">
        <f t="shared" si="15"/>
        <v>590</v>
      </c>
      <c r="K103" s="72"/>
      <c r="L103" s="72">
        <f t="shared" si="16"/>
        <v>590</v>
      </c>
      <c r="M103" s="72"/>
      <c r="N103" s="72">
        <f t="shared" si="12"/>
        <v>590</v>
      </c>
      <c r="O103" s="72"/>
      <c r="P103" s="72">
        <f t="shared" si="13"/>
        <v>590</v>
      </c>
      <c r="Q103" s="72">
        <f>Q104</f>
        <v>-200</v>
      </c>
      <c r="R103" s="72">
        <f t="shared" si="11"/>
        <v>390</v>
      </c>
      <c r="S103" s="72"/>
      <c r="T103" s="72"/>
      <c r="U103" s="72">
        <f t="shared" si="10"/>
        <v>390</v>
      </c>
    </row>
    <row r="104" spans="1:21" s="1" customFormat="1" ht="39" hidden="1" customHeight="1">
      <c r="A104" s="151" t="s">
        <v>271</v>
      </c>
      <c r="B104" s="53" t="s">
        <v>25</v>
      </c>
      <c r="C104" s="53" t="s">
        <v>283</v>
      </c>
      <c r="D104" s="51"/>
      <c r="E104" s="54">
        <f>SUM(E105)</f>
        <v>590</v>
      </c>
      <c r="F104" s="54"/>
      <c r="G104" s="72"/>
      <c r="H104" s="72">
        <f t="shared" si="14"/>
        <v>590</v>
      </c>
      <c r="I104" s="72"/>
      <c r="J104" s="72">
        <f t="shared" si="15"/>
        <v>590</v>
      </c>
      <c r="K104" s="72"/>
      <c r="L104" s="72">
        <f t="shared" si="16"/>
        <v>590</v>
      </c>
      <c r="M104" s="72"/>
      <c r="N104" s="72">
        <f t="shared" si="12"/>
        <v>590</v>
      </c>
      <c r="O104" s="72"/>
      <c r="P104" s="72">
        <f t="shared" si="13"/>
        <v>590</v>
      </c>
      <c r="Q104" s="54">
        <f>Q105</f>
        <v>-200</v>
      </c>
      <c r="R104" s="72">
        <f t="shared" si="11"/>
        <v>390</v>
      </c>
      <c r="S104" s="54"/>
      <c r="T104" s="54"/>
      <c r="U104" s="72">
        <f t="shared" si="10"/>
        <v>390</v>
      </c>
    </row>
    <row r="105" spans="1:21" s="2" customFormat="1" ht="46.5" hidden="1" customHeight="1">
      <c r="A105" s="151" t="s">
        <v>576</v>
      </c>
      <c r="B105" s="53" t="s">
        <v>25</v>
      </c>
      <c r="C105" s="53" t="s">
        <v>284</v>
      </c>
      <c r="D105" s="53"/>
      <c r="E105" s="54">
        <f>SUM(E106)</f>
        <v>590</v>
      </c>
      <c r="F105" s="54"/>
      <c r="G105" s="54"/>
      <c r="H105" s="72">
        <f t="shared" si="14"/>
        <v>590</v>
      </c>
      <c r="I105" s="54"/>
      <c r="J105" s="72">
        <f t="shared" si="15"/>
        <v>590</v>
      </c>
      <c r="K105" s="54"/>
      <c r="L105" s="72">
        <f t="shared" si="16"/>
        <v>590</v>
      </c>
      <c r="M105" s="54"/>
      <c r="N105" s="72">
        <f t="shared" si="12"/>
        <v>590</v>
      </c>
      <c r="O105" s="54"/>
      <c r="P105" s="72">
        <f t="shared" si="13"/>
        <v>590</v>
      </c>
      <c r="Q105" s="54">
        <f>Q106</f>
        <v>-200</v>
      </c>
      <c r="R105" s="72">
        <f t="shared" si="11"/>
        <v>390</v>
      </c>
      <c r="S105" s="54"/>
      <c r="T105" s="54"/>
      <c r="U105" s="72">
        <f t="shared" si="10"/>
        <v>390</v>
      </c>
    </row>
    <row r="106" spans="1:21" s="2" customFormat="1" ht="44.25" hidden="1" customHeight="1">
      <c r="A106" s="43" t="s">
        <v>112</v>
      </c>
      <c r="B106" s="53" t="s">
        <v>25</v>
      </c>
      <c r="C106" s="53" t="s">
        <v>284</v>
      </c>
      <c r="D106" s="53" t="s">
        <v>111</v>
      </c>
      <c r="E106" s="54">
        <v>590</v>
      </c>
      <c r="F106" s="54"/>
      <c r="G106" s="54"/>
      <c r="H106" s="72">
        <f t="shared" si="14"/>
        <v>590</v>
      </c>
      <c r="I106" s="54"/>
      <c r="J106" s="72">
        <f t="shared" si="15"/>
        <v>590</v>
      </c>
      <c r="K106" s="54"/>
      <c r="L106" s="72">
        <f t="shared" si="16"/>
        <v>590</v>
      </c>
      <c r="M106" s="54"/>
      <c r="N106" s="72">
        <f t="shared" si="12"/>
        <v>590</v>
      </c>
      <c r="O106" s="54"/>
      <c r="P106" s="72">
        <f t="shared" si="13"/>
        <v>590</v>
      </c>
      <c r="Q106" s="54">
        <v>-200</v>
      </c>
      <c r="R106" s="72">
        <f t="shared" si="11"/>
        <v>390</v>
      </c>
      <c r="S106" s="54"/>
      <c r="T106" s="54"/>
      <c r="U106" s="72">
        <f t="shared" si="10"/>
        <v>390</v>
      </c>
    </row>
    <row r="107" spans="1:21" s="1" customFormat="1" ht="46.5" hidden="1" customHeight="1">
      <c r="A107" s="152" t="s">
        <v>577</v>
      </c>
      <c r="B107" s="51" t="s">
        <v>25</v>
      </c>
      <c r="C107" s="51" t="s">
        <v>159</v>
      </c>
      <c r="D107" s="51"/>
      <c r="E107" s="72">
        <f>SUM(E109)</f>
        <v>35</v>
      </c>
      <c r="F107" s="72"/>
      <c r="G107" s="72"/>
      <c r="H107" s="72">
        <f t="shared" si="14"/>
        <v>35</v>
      </c>
      <c r="I107" s="72"/>
      <c r="J107" s="72">
        <f t="shared" si="15"/>
        <v>35</v>
      </c>
      <c r="K107" s="72"/>
      <c r="L107" s="72">
        <f t="shared" si="16"/>
        <v>35</v>
      </c>
      <c r="M107" s="72"/>
      <c r="N107" s="72">
        <f t="shared" si="12"/>
        <v>35</v>
      </c>
      <c r="O107" s="72"/>
      <c r="P107" s="72">
        <f t="shared" si="13"/>
        <v>35</v>
      </c>
      <c r="Q107" s="72"/>
      <c r="R107" s="72">
        <f t="shared" si="11"/>
        <v>35</v>
      </c>
      <c r="S107" s="72"/>
      <c r="T107" s="72"/>
      <c r="U107" s="72">
        <f t="shared" si="10"/>
        <v>35</v>
      </c>
    </row>
    <row r="108" spans="1:21" s="1" customFormat="1" ht="28.5" hidden="1" customHeight="1">
      <c r="A108" s="151" t="s">
        <v>270</v>
      </c>
      <c r="B108" s="53" t="s">
        <v>25</v>
      </c>
      <c r="C108" s="53" t="s">
        <v>285</v>
      </c>
      <c r="D108" s="51"/>
      <c r="E108" s="54">
        <f>SUM(E109)</f>
        <v>35</v>
      </c>
      <c r="F108" s="54"/>
      <c r="G108" s="72"/>
      <c r="H108" s="72">
        <f t="shared" si="14"/>
        <v>35</v>
      </c>
      <c r="I108" s="72"/>
      <c r="J108" s="72">
        <f t="shared" si="15"/>
        <v>35</v>
      </c>
      <c r="K108" s="72"/>
      <c r="L108" s="72">
        <f t="shared" si="16"/>
        <v>35</v>
      </c>
      <c r="M108" s="72"/>
      <c r="N108" s="72">
        <f t="shared" si="12"/>
        <v>35</v>
      </c>
      <c r="O108" s="72"/>
      <c r="P108" s="72">
        <f t="shared" si="13"/>
        <v>35</v>
      </c>
      <c r="Q108" s="72"/>
      <c r="R108" s="72">
        <f t="shared" si="11"/>
        <v>35</v>
      </c>
      <c r="S108" s="72"/>
      <c r="T108" s="72"/>
      <c r="U108" s="72">
        <f t="shared" si="10"/>
        <v>35</v>
      </c>
    </row>
    <row r="109" spans="1:21" s="1" customFormat="1" ht="54.75" hidden="1" customHeight="1">
      <c r="A109" s="151" t="s">
        <v>578</v>
      </c>
      <c r="B109" s="53" t="s">
        <v>25</v>
      </c>
      <c r="C109" s="53" t="s">
        <v>286</v>
      </c>
      <c r="D109" s="53"/>
      <c r="E109" s="54">
        <f>SUM(E110)</f>
        <v>35</v>
      </c>
      <c r="F109" s="54"/>
      <c r="G109" s="54"/>
      <c r="H109" s="72">
        <f t="shared" si="14"/>
        <v>35</v>
      </c>
      <c r="I109" s="54"/>
      <c r="J109" s="72">
        <f t="shared" si="15"/>
        <v>35</v>
      </c>
      <c r="K109" s="54"/>
      <c r="L109" s="72">
        <f t="shared" si="16"/>
        <v>35</v>
      </c>
      <c r="M109" s="54"/>
      <c r="N109" s="72">
        <f t="shared" si="12"/>
        <v>35</v>
      </c>
      <c r="O109" s="54"/>
      <c r="P109" s="72">
        <f t="shared" si="13"/>
        <v>35</v>
      </c>
      <c r="Q109" s="54"/>
      <c r="R109" s="72">
        <f t="shared" si="11"/>
        <v>35</v>
      </c>
      <c r="S109" s="54"/>
      <c r="T109" s="54"/>
      <c r="U109" s="72">
        <f t="shared" si="10"/>
        <v>35</v>
      </c>
    </row>
    <row r="110" spans="1:21" s="1" customFormat="1" ht="36" hidden="1" customHeight="1">
      <c r="A110" s="43" t="s">
        <v>112</v>
      </c>
      <c r="B110" s="53" t="s">
        <v>25</v>
      </c>
      <c r="C110" s="53" t="s">
        <v>286</v>
      </c>
      <c r="D110" s="53" t="s">
        <v>111</v>
      </c>
      <c r="E110" s="54">
        <v>35</v>
      </c>
      <c r="F110" s="54"/>
      <c r="G110" s="54"/>
      <c r="H110" s="72">
        <f t="shared" si="14"/>
        <v>35</v>
      </c>
      <c r="I110" s="54"/>
      <c r="J110" s="72">
        <f t="shared" si="15"/>
        <v>35</v>
      </c>
      <c r="K110" s="54"/>
      <c r="L110" s="72">
        <f t="shared" si="16"/>
        <v>35</v>
      </c>
      <c r="M110" s="54"/>
      <c r="N110" s="72">
        <f t="shared" si="12"/>
        <v>35</v>
      </c>
      <c r="O110" s="54"/>
      <c r="P110" s="72">
        <f t="shared" si="13"/>
        <v>35</v>
      </c>
      <c r="Q110" s="54"/>
      <c r="R110" s="72">
        <f t="shared" si="11"/>
        <v>35</v>
      </c>
      <c r="S110" s="54"/>
      <c r="T110" s="54"/>
      <c r="U110" s="72">
        <f t="shared" si="10"/>
        <v>35</v>
      </c>
    </row>
    <row r="111" spans="1:21" s="1" customFormat="1" ht="58.5" hidden="1" customHeight="1">
      <c r="A111" s="152" t="s">
        <v>504</v>
      </c>
      <c r="B111" s="51" t="s">
        <v>25</v>
      </c>
      <c r="C111" s="51" t="s">
        <v>160</v>
      </c>
      <c r="D111" s="51"/>
      <c r="E111" s="72">
        <f>SUM(E113)</f>
        <v>50</v>
      </c>
      <c r="F111" s="72"/>
      <c r="G111" s="72"/>
      <c r="H111" s="72">
        <f t="shared" si="14"/>
        <v>50</v>
      </c>
      <c r="I111" s="72"/>
      <c r="J111" s="72">
        <f t="shared" si="15"/>
        <v>50</v>
      </c>
      <c r="K111" s="72"/>
      <c r="L111" s="72">
        <f t="shared" si="16"/>
        <v>50</v>
      </c>
      <c r="M111" s="72"/>
      <c r="N111" s="72">
        <f t="shared" si="12"/>
        <v>50</v>
      </c>
      <c r="O111" s="72"/>
      <c r="P111" s="72">
        <f t="shared" si="13"/>
        <v>50</v>
      </c>
      <c r="Q111" s="72"/>
      <c r="R111" s="72">
        <f t="shared" si="11"/>
        <v>50</v>
      </c>
      <c r="S111" s="72"/>
      <c r="T111" s="72"/>
      <c r="U111" s="72">
        <f t="shared" si="10"/>
        <v>50</v>
      </c>
    </row>
    <row r="112" spans="1:21" s="1" customFormat="1" ht="43.5" hidden="1" customHeight="1">
      <c r="A112" s="151" t="s">
        <v>272</v>
      </c>
      <c r="B112" s="53" t="s">
        <v>25</v>
      </c>
      <c r="C112" s="53" t="s">
        <v>343</v>
      </c>
      <c r="D112" s="51"/>
      <c r="E112" s="54">
        <f>SUM(E113)</f>
        <v>50</v>
      </c>
      <c r="F112" s="54"/>
      <c r="G112" s="72"/>
      <c r="H112" s="72">
        <f t="shared" si="14"/>
        <v>50</v>
      </c>
      <c r="I112" s="72"/>
      <c r="J112" s="72">
        <f t="shared" si="15"/>
        <v>50</v>
      </c>
      <c r="K112" s="72"/>
      <c r="L112" s="72">
        <f t="shared" si="16"/>
        <v>50</v>
      </c>
      <c r="M112" s="72"/>
      <c r="N112" s="72">
        <f t="shared" si="12"/>
        <v>50</v>
      </c>
      <c r="O112" s="72"/>
      <c r="P112" s="72">
        <f t="shared" si="13"/>
        <v>50</v>
      </c>
      <c r="Q112" s="72"/>
      <c r="R112" s="72">
        <f t="shared" si="11"/>
        <v>50</v>
      </c>
      <c r="S112" s="72"/>
      <c r="T112" s="72"/>
      <c r="U112" s="72">
        <f t="shared" si="10"/>
        <v>50</v>
      </c>
    </row>
    <row r="113" spans="1:22" s="2" customFormat="1" ht="57.75" hidden="1" customHeight="1">
      <c r="A113" s="151" t="s">
        <v>538</v>
      </c>
      <c r="B113" s="53" t="s">
        <v>25</v>
      </c>
      <c r="C113" s="53" t="s">
        <v>338</v>
      </c>
      <c r="D113" s="53"/>
      <c r="E113" s="54">
        <f>SUM(E114)</f>
        <v>50</v>
      </c>
      <c r="F113" s="54"/>
      <c r="G113" s="54"/>
      <c r="H113" s="72">
        <f t="shared" si="14"/>
        <v>50</v>
      </c>
      <c r="I113" s="54"/>
      <c r="J113" s="72">
        <f t="shared" si="15"/>
        <v>50</v>
      </c>
      <c r="K113" s="54"/>
      <c r="L113" s="72">
        <f t="shared" si="16"/>
        <v>50</v>
      </c>
      <c r="M113" s="54"/>
      <c r="N113" s="72">
        <f t="shared" si="12"/>
        <v>50</v>
      </c>
      <c r="O113" s="54"/>
      <c r="P113" s="72">
        <f t="shared" si="13"/>
        <v>50</v>
      </c>
      <c r="Q113" s="54"/>
      <c r="R113" s="72">
        <f t="shared" si="11"/>
        <v>50</v>
      </c>
      <c r="S113" s="54"/>
      <c r="T113" s="54"/>
      <c r="U113" s="72">
        <f t="shared" si="10"/>
        <v>50</v>
      </c>
    </row>
    <row r="114" spans="1:22" s="2" customFormat="1" ht="33.75" hidden="1" customHeight="1">
      <c r="A114" s="43" t="s">
        <v>112</v>
      </c>
      <c r="B114" s="53" t="s">
        <v>25</v>
      </c>
      <c r="C114" s="53" t="s">
        <v>338</v>
      </c>
      <c r="D114" s="53" t="s">
        <v>111</v>
      </c>
      <c r="E114" s="54">
        <v>50</v>
      </c>
      <c r="F114" s="54"/>
      <c r="G114" s="54"/>
      <c r="H114" s="72">
        <f t="shared" si="14"/>
        <v>50</v>
      </c>
      <c r="I114" s="54"/>
      <c r="J114" s="72">
        <f t="shared" si="15"/>
        <v>50</v>
      </c>
      <c r="K114" s="54"/>
      <c r="L114" s="72">
        <f t="shared" si="16"/>
        <v>50</v>
      </c>
      <c r="M114" s="54"/>
      <c r="N114" s="72">
        <f t="shared" si="12"/>
        <v>50</v>
      </c>
      <c r="O114" s="54"/>
      <c r="P114" s="72">
        <f t="shared" si="13"/>
        <v>50</v>
      </c>
      <c r="Q114" s="54"/>
      <c r="R114" s="72">
        <f t="shared" si="11"/>
        <v>50</v>
      </c>
      <c r="S114" s="54"/>
      <c r="T114" s="54"/>
      <c r="U114" s="72">
        <f t="shared" si="10"/>
        <v>50</v>
      </c>
    </row>
    <row r="115" spans="1:22" s="1" customFormat="1" ht="42.75" hidden="1" customHeight="1">
      <c r="A115" s="152" t="s">
        <v>581</v>
      </c>
      <c r="B115" s="51" t="s">
        <v>25</v>
      </c>
      <c r="C115" s="51" t="s">
        <v>161</v>
      </c>
      <c r="D115" s="51"/>
      <c r="E115" s="72">
        <f>SUM(E117)</f>
        <v>50</v>
      </c>
      <c r="F115" s="72"/>
      <c r="G115" s="72"/>
      <c r="H115" s="72">
        <f t="shared" si="14"/>
        <v>50</v>
      </c>
      <c r="I115" s="72"/>
      <c r="J115" s="72">
        <f t="shared" si="15"/>
        <v>50</v>
      </c>
      <c r="K115" s="72"/>
      <c r="L115" s="72">
        <f t="shared" si="16"/>
        <v>50</v>
      </c>
      <c r="M115" s="72"/>
      <c r="N115" s="72">
        <f t="shared" si="12"/>
        <v>50</v>
      </c>
      <c r="O115" s="72"/>
      <c r="P115" s="72">
        <f t="shared" si="13"/>
        <v>50</v>
      </c>
      <c r="Q115" s="72"/>
      <c r="R115" s="72">
        <f t="shared" si="11"/>
        <v>50</v>
      </c>
      <c r="S115" s="72"/>
      <c r="T115" s="72"/>
      <c r="U115" s="72">
        <f t="shared" si="10"/>
        <v>50</v>
      </c>
    </row>
    <row r="116" spans="1:22" s="1" customFormat="1" ht="57" hidden="1" customHeight="1">
      <c r="A116" s="151" t="s">
        <v>273</v>
      </c>
      <c r="B116" s="53" t="s">
        <v>25</v>
      </c>
      <c r="C116" s="53" t="s">
        <v>287</v>
      </c>
      <c r="D116" s="51"/>
      <c r="E116" s="54">
        <f>SUM(E117)</f>
        <v>50</v>
      </c>
      <c r="F116" s="54"/>
      <c r="G116" s="72"/>
      <c r="H116" s="72">
        <f t="shared" si="14"/>
        <v>50</v>
      </c>
      <c r="I116" s="72"/>
      <c r="J116" s="72">
        <f t="shared" si="15"/>
        <v>50</v>
      </c>
      <c r="K116" s="72"/>
      <c r="L116" s="72">
        <f t="shared" si="16"/>
        <v>50</v>
      </c>
      <c r="M116" s="72"/>
      <c r="N116" s="72">
        <f t="shared" si="12"/>
        <v>50</v>
      </c>
      <c r="O116" s="72"/>
      <c r="P116" s="72">
        <f t="shared" si="13"/>
        <v>50</v>
      </c>
      <c r="Q116" s="72"/>
      <c r="R116" s="72">
        <f t="shared" si="11"/>
        <v>50</v>
      </c>
      <c r="S116" s="72"/>
      <c r="T116" s="72"/>
      <c r="U116" s="72">
        <f t="shared" si="10"/>
        <v>50</v>
      </c>
    </row>
    <row r="117" spans="1:22" s="2" customFormat="1" ht="51.75" hidden="1" customHeight="1">
      <c r="A117" s="151" t="s">
        <v>580</v>
      </c>
      <c r="B117" s="53" t="s">
        <v>25</v>
      </c>
      <c r="C117" s="53" t="s">
        <v>288</v>
      </c>
      <c r="D117" s="53"/>
      <c r="E117" s="54">
        <f>SUM(E118)</f>
        <v>50</v>
      </c>
      <c r="F117" s="54"/>
      <c r="G117" s="54"/>
      <c r="H117" s="72">
        <f t="shared" si="14"/>
        <v>50</v>
      </c>
      <c r="I117" s="54"/>
      <c r="J117" s="72">
        <f t="shared" si="15"/>
        <v>50</v>
      </c>
      <c r="K117" s="54"/>
      <c r="L117" s="72">
        <f t="shared" si="16"/>
        <v>50</v>
      </c>
      <c r="M117" s="54"/>
      <c r="N117" s="72">
        <f t="shared" si="12"/>
        <v>50</v>
      </c>
      <c r="O117" s="54"/>
      <c r="P117" s="72">
        <f t="shared" si="13"/>
        <v>50</v>
      </c>
      <c r="Q117" s="54"/>
      <c r="R117" s="72">
        <f t="shared" si="11"/>
        <v>50</v>
      </c>
      <c r="S117" s="54"/>
      <c r="T117" s="54"/>
      <c r="U117" s="72">
        <f t="shared" si="10"/>
        <v>50</v>
      </c>
    </row>
    <row r="118" spans="1:22" s="2" customFormat="1" ht="30" hidden="1" customHeight="1">
      <c r="A118" s="43" t="s">
        <v>112</v>
      </c>
      <c r="B118" s="53" t="s">
        <v>25</v>
      </c>
      <c r="C118" s="53" t="s">
        <v>288</v>
      </c>
      <c r="D118" s="53" t="s">
        <v>111</v>
      </c>
      <c r="E118" s="54">
        <v>50</v>
      </c>
      <c r="F118" s="54"/>
      <c r="G118" s="54"/>
      <c r="H118" s="72">
        <f t="shared" si="14"/>
        <v>50</v>
      </c>
      <c r="I118" s="54"/>
      <c r="J118" s="72">
        <f t="shared" si="15"/>
        <v>50</v>
      </c>
      <c r="K118" s="54"/>
      <c r="L118" s="72">
        <f t="shared" si="16"/>
        <v>50</v>
      </c>
      <c r="M118" s="54"/>
      <c r="N118" s="72">
        <f t="shared" si="12"/>
        <v>50</v>
      </c>
      <c r="O118" s="54"/>
      <c r="P118" s="72">
        <f t="shared" si="13"/>
        <v>50</v>
      </c>
      <c r="Q118" s="54"/>
      <c r="R118" s="72">
        <f t="shared" si="11"/>
        <v>50</v>
      </c>
      <c r="S118" s="54"/>
      <c r="T118" s="54"/>
      <c r="U118" s="72">
        <f t="shared" si="10"/>
        <v>50</v>
      </c>
    </row>
    <row r="119" spans="1:22" s="1" customFormat="1" ht="27.75" customHeight="1">
      <c r="A119" s="42" t="s">
        <v>91</v>
      </c>
      <c r="B119" s="55" t="s">
        <v>92</v>
      </c>
      <c r="C119" s="55"/>
      <c r="D119" s="55"/>
      <c r="E119" s="77">
        <f>SUM(E122,E132,E141)+E120</f>
        <v>55006.6</v>
      </c>
      <c r="F119" s="77">
        <f>SUM(F122,F132,F141)+F120</f>
        <v>0</v>
      </c>
      <c r="G119" s="77">
        <f>SUM(G122,G132,G141)+G120</f>
        <v>4418</v>
      </c>
      <c r="H119" s="72">
        <f t="shared" si="14"/>
        <v>59424.6</v>
      </c>
      <c r="I119" s="72">
        <f>I122+I132+I141</f>
        <v>8650</v>
      </c>
      <c r="J119" s="72">
        <f t="shared" si="15"/>
        <v>68074.600000000006</v>
      </c>
      <c r="K119" s="72">
        <f>K120</f>
        <v>339.9</v>
      </c>
      <c r="L119" s="72">
        <f t="shared" si="16"/>
        <v>68414.5</v>
      </c>
      <c r="M119" s="72">
        <f>M122+M132</f>
        <v>4630.8999999999996</v>
      </c>
      <c r="N119" s="72">
        <f t="shared" si="12"/>
        <v>73045.399999999994</v>
      </c>
      <c r="O119" s="72"/>
      <c r="P119" s="72">
        <f t="shared" si="13"/>
        <v>73045.399999999994</v>
      </c>
      <c r="Q119" s="72">
        <f>Q141+Q122</f>
        <v>-400</v>
      </c>
      <c r="R119" s="72">
        <f t="shared" si="11"/>
        <v>72645.399999999994</v>
      </c>
      <c r="S119" s="72">
        <f>S120+S122+S132</f>
        <v>37096.9</v>
      </c>
      <c r="T119" s="72">
        <f>T120+T122+T132</f>
        <v>52116</v>
      </c>
      <c r="U119" s="72">
        <f t="shared" si="10"/>
        <v>161858.29999999999</v>
      </c>
      <c r="V119" s="19"/>
    </row>
    <row r="120" spans="1:22" s="1" customFormat="1" ht="32.25" customHeight="1">
      <c r="A120" s="152" t="s">
        <v>489</v>
      </c>
      <c r="B120" s="56" t="s">
        <v>475</v>
      </c>
      <c r="C120" s="56"/>
      <c r="D120" s="55"/>
      <c r="E120" s="77">
        <f>E121</f>
        <v>0</v>
      </c>
      <c r="F120" s="77"/>
      <c r="G120" s="77"/>
      <c r="H120" s="72">
        <f t="shared" si="14"/>
        <v>0</v>
      </c>
      <c r="I120" s="72">
        <v>150</v>
      </c>
      <c r="J120" s="72">
        <f t="shared" si="15"/>
        <v>150</v>
      </c>
      <c r="K120" s="72">
        <f>K121</f>
        <v>339.9</v>
      </c>
      <c r="L120" s="72">
        <f t="shared" si="16"/>
        <v>489.9</v>
      </c>
      <c r="M120" s="72"/>
      <c r="N120" s="72">
        <f t="shared" si="12"/>
        <v>489.9</v>
      </c>
      <c r="O120" s="72"/>
      <c r="P120" s="72">
        <f t="shared" si="13"/>
        <v>489.9</v>
      </c>
      <c r="Q120" s="72"/>
      <c r="R120" s="72">
        <f t="shared" si="11"/>
        <v>489.9</v>
      </c>
      <c r="S120" s="72">
        <f>S121</f>
        <v>132.4</v>
      </c>
      <c r="T120" s="72"/>
      <c r="U120" s="72">
        <f t="shared" si="10"/>
        <v>622.29999999999995</v>
      </c>
      <c r="V120" s="20"/>
    </row>
    <row r="121" spans="1:22" s="1" customFormat="1" ht="38.25" customHeight="1">
      <c r="A121" s="43" t="s">
        <v>112</v>
      </c>
      <c r="B121" s="57" t="s">
        <v>475</v>
      </c>
      <c r="C121" s="57" t="s">
        <v>488</v>
      </c>
      <c r="D121" s="58" t="s">
        <v>111</v>
      </c>
      <c r="E121" s="76">
        <v>0</v>
      </c>
      <c r="F121" s="76"/>
      <c r="G121" s="76"/>
      <c r="H121" s="72">
        <f t="shared" si="14"/>
        <v>0</v>
      </c>
      <c r="I121" s="72">
        <v>150</v>
      </c>
      <c r="J121" s="72">
        <f t="shared" si="15"/>
        <v>150</v>
      </c>
      <c r="K121" s="72">
        <v>339.9</v>
      </c>
      <c r="L121" s="72">
        <f t="shared" si="16"/>
        <v>489.9</v>
      </c>
      <c r="M121" s="72"/>
      <c r="N121" s="72">
        <f t="shared" si="12"/>
        <v>489.9</v>
      </c>
      <c r="O121" s="72"/>
      <c r="P121" s="72">
        <f t="shared" si="13"/>
        <v>489.9</v>
      </c>
      <c r="Q121" s="72"/>
      <c r="R121" s="72">
        <f t="shared" si="11"/>
        <v>489.9</v>
      </c>
      <c r="S121" s="72">
        <v>132.4</v>
      </c>
      <c r="T121" s="72"/>
      <c r="U121" s="72">
        <f t="shared" si="10"/>
        <v>622.29999999999995</v>
      </c>
      <c r="V121" s="20"/>
    </row>
    <row r="122" spans="1:22" s="1" customFormat="1" ht="21.75" customHeight="1">
      <c r="A122" s="42" t="s">
        <v>186</v>
      </c>
      <c r="B122" s="51" t="s">
        <v>228</v>
      </c>
      <c r="C122" s="51"/>
      <c r="D122" s="55"/>
      <c r="E122" s="77">
        <f>SUM(E123)</f>
        <v>6147</v>
      </c>
      <c r="F122" s="77"/>
      <c r="G122" s="77"/>
      <c r="H122" s="72">
        <f t="shared" si="14"/>
        <v>6147</v>
      </c>
      <c r="I122" s="72">
        <v>150</v>
      </c>
      <c r="J122" s="72">
        <f t="shared" si="15"/>
        <v>6297</v>
      </c>
      <c r="K122" s="72"/>
      <c r="L122" s="72">
        <f t="shared" si="16"/>
        <v>6297</v>
      </c>
      <c r="M122" s="72">
        <f>M123</f>
        <v>218.7</v>
      </c>
      <c r="N122" s="72">
        <f t="shared" si="12"/>
        <v>6515.7</v>
      </c>
      <c r="O122" s="72"/>
      <c r="P122" s="72">
        <f t="shared" si="13"/>
        <v>6515.7</v>
      </c>
      <c r="Q122" s="72">
        <f>Q123</f>
        <v>100</v>
      </c>
      <c r="R122" s="72">
        <f t="shared" si="11"/>
        <v>6615.7</v>
      </c>
      <c r="S122" s="72">
        <f>S123</f>
        <v>194</v>
      </c>
      <c r="T122" s="72"/>
      <c r="U122" s="72">
        <f t="shared" si="10"/>
        <v>6809.7</v>
      </c>
      <c r="V122" s="19"/>
    </row>
    <row r="123" spans="1:22" s="1" customFormat="1" ht="27.75" customHeight="1">
      <c r="A123" s="42" t="s">
        <v>183</v>
      </c>
      <c r="B123" s="51" t="s">
        <v>228</v>
      </c>
      <c r="C123" s="51" t="s">
        <v>141</v>
      </c>
      <c r="D123" s="51"/>
      <c r="E123" s="72">
        <f>SUM(E124)</f>
        <v>6147</v>
      </c>
      <c r="F123" s="72"/>
      <c r="G123" s="72"/>
      <c r="H123" s="72">
        <f t="shared" si="14"/>
        <v>6147</v>
      </c>
      <c r="I123" s="72">
        <v>150</v>
      </c>
      <c r="J123" s="72">
        <f t="shared" si="15"/>
        <v>6297</v>
      </c>
      <c r="K123" s="72"/>
      <c r="L123" s="72">
        <f t="shared" si="16"/>
        <v>6297</v>
      </c>
      <c r="M123" s="72">
        <f>M124</f>
        <v>218.7</v>
      </c>
      <c r="N123" s="72">
        <f t="shared" si="12"/>
        <v>6515.7</v>
      </c>
      <c r="O123" s="72"/>
      <c r="P123" s="72">
        <f t="shared" si="13"/>
        <v>6515.7</v>
      </c>
      <c r="Q123" s="72">
        <f>Q124</f>
        <v>100</v>
      </c>
      <c r="R123" s="72">
        <f t="shared" si="11"/>
        <v>6615.7</v>
      </c>
      <c r="S123" s="72">
        <f>S124</f>
        <v>194</v>
      </c>
      <c r="T123" s="72"/>
      <c r="U123" s="72">
        <f t="shared" si="10"/>
        <v>6809.7</v>
      </c>
    </row>
    <row r="124" spans="1:22" s="1" customFormat="1" ht="42" customHeight="1">
      <c r="A124" s="43" t="s">
        <v>75</v>
      </c>
      <c r="B124" s="53" t="s">
        <v>228</v>
      </c>
      <c r="C124" s="53" t="s">
        <v>170</v>
      </c>
      <c r="D124" s="53"/>
      <c r="E124" s="54">
        <f>SUM(E125,E129)</f>
        <v>6147</v>
      </c>
      <c r="F124" s="54"/>
      <c r="G124" s="54"/>
      <c r="H124" s="72">
        <f t="shared" si="14"/>
        <v>6147</v>
      </c>
      <c r="I124" s="54">
        <v>150</v>
      </c>
      <c r="J124" s="72">
        <f t="shared" si="15"/>
        <v>6297</v>
      </c>
      <c r="K124" s="54"/>
      <c r="L124" s="72">
        <f t="shared" si="16"/>
        <v>6297</v>
      </c>
      <c r="M124" s="54">
        <f>M128</f>
        <v>218.7</v>
      </c>
      <c r="N124" s="72">
        <f t="shared" si="12"/>
        <v>6515.7</v>
      </c>
      <c r="O124" s="54"/>
      <c r="P124" s="72">
        <f t="shared" si="13"/>
        <v>6515.7</v>
      </c>
      <c r="Q124" s="54">
        <f>Q129</f>
        <v>100</v>
      </c>
      <c r="R124" s="72">
        <f t="shared" si="11"/>
        <v>6615.7</v>
      </c>
      <c r="S124" s="54">
        <f>S126</f>
        <v>194</v>
      </c>
      <c r="T124" s="54"/>
      <c r="U124" s="72">
        <f t="shared" si="10"/>
        <v>6809.7</v>
      </c>
    </row>
    <row r="125" spans="1:22" ht="32.25" customHeight="1">
      <c r="A125" s="43" t="s">
        <v>114</v>
      </c>
      <c r="B125" s="53" t="s">
        <v>228</v>
      </c>
      <c r="C125" s="53" t="s">
        <v>171</v>
      </c>
      <c r="D125" s="53"/>
      <c r="E125" s="54">
        <f>SUM(E127)</f>
        <v>5212</v>
      </c>
      <c r="F125" s="54"/>
      <c r="G125" s="54"/>
      <c r="H125" s="72">
        <f t="shared" si="14"/>
        <v>5212</v>
      </c>
      <c r="I125" s="54">
        <v>150</v>
      </c>
      <c r="J125" s="72">
        <f t="shared" si="15"/>
        <v>5362</v>
      </c>
      <c r="K125" s="54"/>
      <c r="L125" s="72">
        <f t="shared" si="16"/>
        <v>5362</v>
      </c>
      <c r="M125" s="54"/>
      <c r="N125" s="72">
        <f t="shared" si="12"/>
        <v>5362</v>
      </c>
      <c r="O125" s="54"/>
      <c r="P125" s="72">
        <f t="shared" si="13"/>
        <v>5362</v>
      </c>
      <c r="Q125" s="54"/>
      <c r="R125" s="72">
        <f t="shared" si="11"/>
        <v>5362</v>
      </c>
      <c r="S125" s="54"/>
      <c r="T125" s="54"/>
      <c r="U125" s="72">
        <f t="shared" si="10"/>
        <v>5362</v>
      </c>
    </row>
    <row r="126" spans="1:22" ht="32.25" customHeight="1">
      <c r="A126" s="43" t="s">
        <v>605</v>
      </c>
      <c r="B126" s="53" t="s">
        <v>228</v>
      </c>
      <c r="C126" s="53" t="s">
        <v>608</v>
      </c>
      <c r="D126" s="53" t="s">
        <v>115</v>
      </c>
      <c r="E126" s="54"/>
      <c r="F126" s="54"/>
      <c r="G126" s="54"/>
      <c r="H126" s="72"/>
      <c r="I126" s="54"/>
      <c r="J126" s="72"/>
      <c r="K126" s="54"/>
      <c r="L126" s="72"/>
      <c r="M126" s="54"/>
      <c r="N126" s="72"/>
      <c r="O126" s="54"/>
      <c r="P126" s="72"/>
      <c r="Q126" s="54"/>
      <c r="R126" s="72"/>
      <c r="S126" s="54">
        <v>194</v>
      </c>
      <c r="T126" s="54"/>
      <c r="U126" s="72">
        <f t="shared" si="10"/>
        <v>194</v>
      </c>
    </row>
    <row r="127" spans="1:22" ht="35.25" customHeight="1">
      <c r="A127" s="43" t="s">
        <v>116</v>
      </c>
      <c r="B127" s="53" t="s">
        <v>228</v>
      </c>
      <c r="C127" s="53" t="s">
        <v>171</v>
      </c>
      <c r="D127" s="53" t="s">
        <v>115</v>
      </c>
      <c r="E127" s="54">
        <v>5212</v>
      </c>
      <c r="F127" s="54"/>
      <c r="G127" s="54"/>
      <c r="H127" s="72">
        <f t="shared" si="14"/>
        <v>5212</v>
      </c>
      <c r="I127" s="54">
        <v>150</v>
      </c>
      <c r="J127" s="72">
        <f t="shared" si="15"/>
        <v>5362</v>
      </c>
      <c r="K127" s="54"/>
      <c r="L127" s="72">
        <f t="shared" si="16"/>
        <v>5362</v>
      </c>
      <c r="M127" s="54"/>
      <c r="N127" s="72">
        <f t="shared" si="12"/>
        <v>5362</v>
      </c>
      <c r="O127" s="54"/>
      <c r="P127" s="72">
        <f t="shared" si="13"/>
        <v>5362</v>
      </c>
      <c r="Q127" s="54"/>
      <c r="R127" s="72">
        <f t="shared" si="11"/>
        <v>5362</v>
      </c>
      <c r="S127" s="54"/>
      <c r="T127" s="54"/>
      <c r="U127" s="72">
        <f t="shared" si="10"/>
        <v>5362</v>
      </c>
    </row>
    <row r="128" spans="1:22" ht="35.25" customHeight="1">
      <c r="A128" s="43" t="s">
        <v>624</v>
      </c>
      <c r="B128" s="52" t="s">
        <v>228</v>
      </c>
      <c r="C128" s="53" t="s">
        <v>628</v>
      </c>
      <c r="D128" s="53" t="s">
        <v>115</v>
      </c>
      <c r="E128" s="54"/>
      <c r="F128" s="54"/>
      <c r="G128" s="54"/>
      <c r="H128" s="72"/>
      <c r="I128" s="54"/>
      <c r="J128" s="72"/>
      <c r="K128" s="54"/>
      <c r="L128" s="72"/>
      <c r="M128" s="54">
        <v>218.7</v>
      </c>
      <c r="N128" s="72">
        <f t="shared" si="12"/>
        <v>218.7</v>
      </c>
      <c r="O128" s="54"/>
      <c r="P128" s="72">
        <f t="shared" si="13"/>
        <v>218.7</v>
      </c>
      <c r="Q128" s="54"/>
      <c r="R128" s="72">
        <f t="shared" si="11"/>
        <v>218.7</v>
      </c>
      <c r="S128" s="54"/>
      <c r="T128" s="54"/>
      <c r="U128" s="72">
        <f t="shared" si="10"/>
        <v>218.7</v>
      </c>
    </row>
    <row r="129" spans="1:21" ht="30" customHeight="1">
      <c r="A129" s="43" t="s">
        <v>117</v>
      </c>
      <c r="B129" s="53" t="s">
        <v>228</v>
      </c>
      <c r="C129" s="53" t="s">
        <v>172</v>
      </c>
      <c r="D129" s="53"/>
      <c r="E129" s="54">
        <f>SUM(E130:E131)</f>
        <v>935</v>
      </c>
      <c r="F129" s="54"/>
      <c r="G129" s="54"/>
      <c r="H129" s="72">
        <f t="shared" si="14"/>
        <v>935</v>
      </c>
      <c r="I129" s="54"/>
      <c r="J129" s="72">
        <f t="shared" si="15"/>
        <v>935</v>
      </c>
      <c r="K129" s="54"/>
      <c r="L129" s="72">
        <f t="shared" si="16"/>
        <v>935</v>
      </c>
      <c r="M129" s="54"/>
      <c r="N129" s="72">
        <f t="shared" si="12"/>
        <v>935</v>
      </c>
      <c r="O129" s="54"/>
      <c r="P129" s="72">
        <f t="shared" si="13"/>
        <v>935</v>
      </c>
      <c r="Q129" s="54">
        <f>Q130</f>
        <v>100</v>
      </c>
      <c r="R129" s="72">
        <f t="shared" si="11"/>
        <v>1035</v>
      </c>
      <c r="S129" s="54"/>
      <c r="T129" s="54"/>
      <c r="U129" s="72">
        <f t="shared" si="10"/>
        <v>1035</v>
      </c>
    </row>
    <row r="130" spans="1:21" ht="31.5" customHeight="1">
      <c r="A130" s="43" t="s">
        <v>112</v>
      </c>
      <c r="B130" s="53" t="s">
        <v>228</v>
      </c>
      <c r="C130" s="53" t="s">
        <v>172</v>
      </c>
      <c r="D130" s="53" t="s">
        <v>111</v>
      </c>
      <c r="E130" s="54">
        <v>900</v>
      </c>
      <c r="F130" s="54"/>
      <c r="G130" s="54"/>
      <c r="H130" s="72">
        <f t="shared" si="14"/>
        <v>900</v>
      </c>
      <c r="I130" s="54"/>
      <c r="J130" s="72">
        <f t="shared" si="15"/>
        <v>900</v>
      </c>
      <c r="K130" s="54"/>
      <c r="L130" s="72">
        <f t="shared" si="16"/>
        <v>900</v>
      </c>
      <c r="M130" s="54"/>
      <c r="N130" s="72">
        <f t="shared" si="12"/>
        <v>900</v>
      </c>
      <c r="O130" s="54"/>
      <c r="P130" s="72">
        <f t="shared" si="13"/>
        <v>900</v>
      </c>
      <c r="Q130" s="54">
        <v>100</v>
      </c>
      <c r="R130" s="72">
        <f t="shared" si="11"/>
        <v>1000</v>
      </c>
      <c r="S130" s="54"/>
      <c r="T130" s="54"/>
      <c r="U130" s="72">
        <f t="shared" si="10"/>
        <v>1000</v>
      </c>
    </row>
    <row r="131" spans="1:21" ht="27" customHeight="1">
      <c r="A131" s="43" t="s">
        <v>15</v>
      </c>
      <c r="B131" s="53" t="s">
        <v>228</v>
      </c>
      <c r="C131" s="53" t="s">
        <v>172</v>
      </c>
      <c r="D131" s="53" t="s">
        <v>127</v>
      </c>
      <c r="E131" s="54">
        <v>35</v>
      </c>
      <c r="F131" s="54"/>
      <c r="G131" s="54"/>
      <c r="H131" s="72">
        <f t="shared" si="14"/>
        <v>35</v>
      </c>
      <c r="I131" s="54"/>
      <c r="J131" s="72">
        <f t="shared" si="15"/>
        <v>35</v>
      </c>
      <c r="K131" s="54"/>
      <c r="L131" s="72">
        <f t="shared" si="16"/>
        <v>35</v>
      </c>
      <c r="M131" s="54"/>
      <c r="N131" s="72">
        <f t="shared" si="12"/>
        <v>35</v>
      </c>
      <c r="O131" s="54"/>
      <c r="P131" s="72">
        <f t="shared" si="13"/>
        <v>35</v>
      </c>
      <c r="Q131" s="54"/>
      <c r="R131" s="72">
        <f t="shared" si="11"/>
        <v>35</v>
      </c>
      <c r="S131" s="54"/>
      <c r="T131" s="54"/>
      <c r="U131" s="72">
        <f t="shared" si="10"/>
        <v>35</v>
      </c>
    </row>
    <row r="132" spans="1:21" ht="33" customHeight="1">
      <c r="A132" s="42" t="s">
        <v>62</v>
      </c>
      <c r="B132" s="51" t="s">
        <v>63</v>
      </c>
      <c r="C132" s="51"/>
      <c r="D132" s="51"/>
      <c r="E132" s="72">
        <f>SUM(E133)+E140</f>
        <v>42559.6</v>
      </c>
      <c r="F132" s="72">
        <f t="shared" ref="F132:G132" si="17">SUM(F133)+F140</f>
        <v>0</v>
      </c>
      <c r="G132" s="72">
        <f t="shared" si="17"/>
        <v>1258</v>
      </c>
      <c r="H132" s="72">
        <f t="shared" si="14"/>
        <v>43817.599999999999</v>
      </c>
      <c r="I132" s="72">
        <v>6300</v>
      </c>
      <c r="J132" s="72">
        <f t="shared" si="15"/>
        <v>50117.599999999999</v>
      </c>
      <c r="K132" s="72"/>
      <c r="L132" s="72">
        <f t="shared" si="16"/>
        <v>50117.599999999999</v>
      </c>
      <c r="M132" s="72">
        <f>M140</f>
        <v>4412.2</v>
      </c>
      <c r="N132" s="72">
        <f t="shared" si="12"/>
        <v>54529.799999999996</v>
      </c>
      <c r="O132" s="72"/>
      <c r="P132" s="72">
        <f t="shared" si="13"/>
        <v>54529.799999999996</v>
      </c>
      <c r="Q132" s="72"/>
      <c r="R132" s="72">
        <f t="shared" si="11"/>
        <v>54529.799999999996</v>
      </c>
      <c r="S132" s="72">
        <f>S133+S140</f>
        <v>36770.5</v>
      </c>
      <c r="T132" s="72">
        <f>T133+T140</f>
        <v>52116</v>
      </c>
      <c r="U132" s="72">
        <f t="shared" si="10"/>
        <v>143416.29999999999</v>
      </c>
    </row>
    <row r="133" spans="1:21" ht="33" customHeight="1">
      <c r="A133" s="42" t="s">
        <v>510</v>
      </c>
      <c r="B133" s="51" t="s">
        <v>63</v>
      </c>
      <c r="C133" s="51" t="s">
        <v>175</v>
      </c>
      <c r="D133" s="51"/>
      <c r="E133" s="72">
        <f>E134</f>
        <v>42559.6</v>
      </c>
      <c r="F133" s="72">
        <f t="shared" ref="F133:G133" si="18">F134</f>
        <v>0</v>
      </c>
      <c r="G133" s="72">
        <f t="shared" si="18"/>
        <v>1258</v>
      </c>
      <c r="H133" s="72">
        <f t="shared" si="14"/>
        <v>43817.599999999999</v>
      </c>
      <c r="I133" s="72">
        <v>6300</v>
      </c>
      <c r="J133" s="72">
        <f t="shared" si="15"/>
        <v>50117.599999999999</v>
      </c>
      <c r="K133" s="72"/>
      <c r="L133" s="72">
        <f t="shared" si="16"/>
        <v>50117.599999999999</v>
      </c>
      <c r="M133" s="72"/>
      <c r="N133" s="72">
        <f t="shared" si="12"/>
        <v>50117.599999999999</v>
      </c>
      <c r="O133" s="72"/>
      <c r="P133" s="72">
        <f t="shared" si="13"/>
        <v>50117.599999999999</v>
      </c>
      <c r="Q133" s="72"/>
      <c r="R133" s="72">
        <f t="shared" si="11"/>
        <v>50117.599999999999</v>
      </c>
      <c r="S133" s="72">
        <f t="shared" ref="S133:T135" si="19">S134</f>
        <v>37070</v>
      </c>
      <c r="T133" s="72">
        <f t="shared" si="19"/>
        <v>52116</v>
      </c>
      <c r="U133" s="72">
        <f t="shared" si="10"/>
        <v>139303.6</v>
      </c>
    </row>
    <row r="134" spans="1:21" ht="39" customHeight="1">
      <c r="A134" s="151" t="s">
        <v>406</v>
      </c>
      <c r="B134" s="53" t="s">
        <v>63</v>
      </c>
      <c r="C134" s="53" t="s">
        <v>291</v>
      </c>
      <c r="D134" s="51"/>
      <c r="E134" s="54">
        <f>E135+E139</f>
        <v>42559.6</v>
      </c>
      <c r="F134" s="54">
        <f t="shared" ref="F134:G134" si="20">F135+F139</f>
        <v>0</v>
      </c>
      <c r="G134" s="54">
        <f t="shared" si="20"/>
        <v>1258</v>
      </c>
      <c r="H134" s="72">
        <f t="shared" si="14"/>
        <v>43817.599999999999</v>
      </c>
      <c r="I134" s="54">
        <v>6300</v>
      </c>
      <c r="J134" s="72">
        <f t="shared" si="15"/>
        <v>50117.599999999999</v>
      </c>
      <c r="K134" s="54"/>
      <c r="L134" s="72">
        <f t="shared" si="16"/>
        <v>50117.599999999999</v>
      </c>
      <c r="M134" s="54"/>
      <c r="N134" s="72">
        <f t="shared" si="12"/>
        <v>50117.599999999999</v>
      </c>
      <c r="O134" s="54"/>
      <c r="P134" s="72">
        <f t="shared" si="13"/>
        <v>50117.599999999999</v>
      </c>
      <c r="Q134" s="54"/>
      <c r="R134" s="72">
        <f t="shared" si="11"/>
        <v>50117.599999999999</v>
      </c>
      <c r="S134" s="72">
        <f t="shared" si="19"/>
        <v>37070</v>
      </c>
      <c r="T134" s="72">
        <f t="shared" si="19"/>
        <v>52116</v>
      </c>
      <c r="U134" s="72">
        <f t="shared" si="10"/>
        <v>139303.6</v>
      </c>
    </row>
    <row r="135" spans="1:21" ht="51" customHeight="1">
      <c r="A135" s="151" t="s">
        <v>290</v>
      </c>
      <c r="B135" s="53" t="s">
        <v>63</v>
      </c>
      <c r="C135" s="53" t="s">
        <v>292</v>
      </c>
      <c r="D135" s="53"/>
      <c r="E135" s="54">
        <f>E136+E138</f>
        <v>21180</v>
      </c>
      <c r="F135" s="54">
        <f t="shared" ref="F135:G135" si="21">F136+F138</f>
        <v>0</v>
      </c>
      <c r="G135" s="54">
        <f t="shared" si="21"/>
        <v>1258</v>
      </c>
      <c r="H135" s="72">
        <f t="shared" si="14"/>
        <v>22438</v>
      </c>
      <c r="I135" s="54">
        <v>6300</v>
      </c>
      <c r="J135" s="72">
        <f t="shared" si="15"/>
        <v>28738</v>
      </c>
      <c r="K135" s="54"/>
      <c r="L135" s="72">
        <f t="shared" si="16"/>
        <v>28738</v>
      </c>
      <c r="M135" s="54"/>
      <c r="N135" s="72">
        <f t="shared" si="12"/>
        <v>28738</v>
      </c>
      <c r="O135" s="54"/>
      <c r="P135" s="72">
        <f t="shared" si="13"/>
        <v>28738</v>
      </c>
      <c r="Q135" s="54"/>
      <c r="R135" s="72">
        <f t="shared" si="11"/>
        <v>28738</v>
      </c>
      <c r="S135" s="72">
        <f t="shared" si="19"/>
        <v>37070</v>
      </c>
      <c r="T135" s="72">
        <f t="shared" si="19"/>
        <v>52116</v>
      </c>
      <c r="U135" s="72">
        <f t="shared" si="10"/>
        <v>117924</v>
      </c>
    </row>
    <row r="136" spans="1:21" ht="37.5" customHeight="1">
      <c r="A136" s="43" t="s">
        <v>112</v>
      </c>
      <c r="B136" s="53" t="s">
        <v>63</v>
      </c>
      <c r="C136" s="53" t="s">
        <v>292</v>
      </c>
      <c r="D136" s="53" t="s">
        <v>552</v>
      </c>
      <c r="E136" s="54">
        <v>20054</v>
      </c>
      <c r="F136" s="54"/>
      <c r="G136" s="54" t="s">
        <v>598</v>
      </c>
      <c r="H136" s="72">
        <f t="shared" si="14"/>
        <v>21312</v>
      </c>
      <c r="I136" s="54">
        <v>6300</v>
      </c>
      <c r="J136" s="72">
        <f t="shared" si="15"/>
        <v>27612</v>
      </c>
      <c r="K136" s="54"/>
      <c r="L136" s="72">
        <f t="shared" si="16"/>
        <v>27612</v>
      </c>
      <c r="M136" s="54"/>
      <c r="N136" s="72">
        <f t="shared" si="12"/>
        <v>27612</v>
      </c>
      <c r="O136" s="54"/>
      <c r="P136" s="72">
        <f t="shared" si="13"/>
        <v>27612</v>
      </c>
      <c r="Q136" s="54"/>
      <c r="R136" s="72">
        <f t="shared" si="11"/>
        <v>27612</v>
      </c>
      <c r="S136" s="72">
        <f>S138+S139</f>
        <v>37070</v>
      </c>
      <c r="T136" s="72">
        <f>T138+T139</f>
        <v>52116</v>
      </c>
      <c r="U136" s="72">
        <f t="shared" si="10"/>
        <v>116798</v>
      </c>
    </row>
    <row r="137" spans="1:21" ht="30.75" customHeight="1">
      <c r="A137" s="43" t="s">
        <v>12</v>
      </c>
      <c r="B137" s="53" t="s">
        <v>63</v>
      </c>
      <c r="C137" s="53" t="s">
        <v>341</v>
      </c>
      <c r="D137" s="53"/>
      <c r="E137" s="54">
        <f>E138</f>
        <v>1126</v>
      </c>
      <c r="F137" s="54"/>
      <c r="G137" s="54"/>
      <c r="H137" s="72">
        <f t="shared" si="14"/>
        <v>1126</v>
      </c>
      <c r="I137" s="54"/>
      <c r="J137" s="72">
        <f t="shared" si="15"/>
        <v>1126</v>
      </c>
      <c r="K137" s="54"/>
      <c r="L137" s="72">
        <f t="shared" si="16"/>
        <v>1126</v>
      </c>
      <c r="M137" s="54"/>
      <c r="N137" s="72">
        <f t="shared" si="12"/>
        <v>1126</v>
      </c>
      <c r="O137" s="54"/>
      <c r="P137" s="72">
        <f t="shared" si="13"/>
        <v>1126</v>
      </c>
      <c r="Q137" s="54"/>
      <c r="R137" s="72">
        <f t="shared" si="11"/>
        <v>1126</v>
      </c>
      <c r="S137" s="54"/>
      <c r="T137" s="54"/>
      <c r="U137" s="72">
        <f t="shared" si="10"/>
        <v>1126</v>
      </c>
    </row>
    <row r="138" spans="1:21" ht="38.25" customHeight="1">
      <c r="A138" s="43" t="s">
        <v>112</v>
      </c>
      <c r="B138" s="53" t="s">
        <v>63</v>
      </c>
      <c r="C138" s="53" t="s">
        <v>341</v>
      </c>
      <c r="D138" s="53" t="s">
        <v>111</v>
      </c>
      <c r="E138" s="54">
        <v>1126</v>
      </c>
      <c r="F138" s="54"/>
      <c r="G138" s="54"/>
      <c r="H138" s="72">
        <f t="shared" si="14"/>
        <v>1126</v>
      </c>
      <c r="I138" s="54"/>
      <c r="J138" s="72">
        <f t="shared" si="15"/>
        <v>1126</v>
      </c>
      <c r="K138" s="54"/>
      <c r="L138" s="72">
        <f t="shared" si="16"/>
        <v>1126</v>
      </c>
      <c r="M138" s="54"/>
      <c r="N138" s="72">
        <f t="shared" si="12"/>
        <v>1126</v>
      </c>
      <c r="O138" s="54"/>
      <c r="P138" s="72">
        <f t="shared" si="13"/>
        <v>1126</v>
      </c>
      <c r="Q138" s="54"/>
      <c r="R138" s="72">
        <f t="shared" si="11"/>
        <v>1126</v>
      </c>
      <c r="S138" s="54">
        <v>2000</v>
      </c>
      <c r="T138" s="54">
        <v>516</v>
      </c>
      <c r="U138" s="72">
        <f t="shared" si="10"/>
        <v>3642</v>
      </c>
    </row>
    <row r="139" spans="1:21" ht="39" customHeight="1">
      <c r="A139" s="43" t="s">
        <v>434</v>
      </c>
      <c r="B139" s="52" t="s">
        <v>63</v>
      </c>
      <c r="C139" s="53" t="s">
        <v>435</v>
      </c>
      <c r="D139" s="53" t="s">
        <v>111</v>
      </c>
      <c r="E139" s="54">
        <v>21379.599999999999</v>
      </c>
      <c r="F139" s="54"/>
      <c r="G139" s="54"/>
      <c r="H139" s="72">
        <f t="shared" si="14"/>
        <v>21379.599999999999</v>
      </c>
      <c r="I139" s="54"/>
      <c r="J139" s="72">
        <f t="shared" si="15"/>
        <v>21379.599999999999</v>
      </c>
      <c r="K139" s="54"/>
      <c r="L139" s="72">
        <f t="shared" si="16"/>
        <v>21379.599999999999</v>
      </c>
      <c r="M139" s="54"/>
      <c r="N139" s="72">
        <f t="shared" si="12"/>
        <v>21379.599999999999</v>
      </c>
      <c r="O139" s="54"/>
      <c r="P139" s="72">
        <f t="shared" si="13"/>
        <v>21379.599999999999</v>
      </c>
      <c r="Q139" s="54"/>
      <c r="R139" s="72">
        <f t="shared" si="11"/>
        <v>21379.599999999999</v>
      </c>
      <c r="S139" s="54">
        <v>35070</v>
      </c>
      <c r="T139" s="54">
        <v>51600</v>
      </c>
      <c r="U139" s="72">
        <f t="shared" si="10"/>
        <v>108049.60000000001</v>
      </c>
    </row>
    <row r="140" spans="1:21" ht="19.5" customHeight="1">
      <c r="A140" s="43" t="s">
        <v>631</v>
      </c>
      <c r="B140" s="52" t="s">
        <v>63</v>
      </c>
      <c r="C140" s="53" t="s">
        <v>622</v>
      </c>
      <c r="D140" s="53" t="s">
        <v>111</v>
      </c>
      <c r="E140" s="72"/>
      <c r="F140" s="72"/>
      <c r="G140" s="72"/>
      <c r="H140" s="72"/>
      <c r="I140" s="72"/>
      <c r="J140" s="72"/>
      <c r="K140" s="72"/>
      <c r="L140" s="72"/>
      <c r="M140" s="72">
        <v>4412.2</v>
      </c>
      <c r="N140" s="72">
        <f t="shared" si="12"/>
        <v>4412.2</v>
      </c>
      <c r="O140" s="72"/>
      <c r="P140" s="72">
        <f t="shared" si="13"/>
        <v>4412.2</v>
      </c>
      <c r="Q140" s="72"/>
      <c r="R140" s="72">
        <f t="shared" si="11"/>
        <v>4412.2</v>
      </c>
      <c r="S140" s="72">
        <v>-299.5</v>
      </c>
      <c r="T140" s="72"/>
      <c r="U140" s="72">
        <f t="shared" si="10"/>
        <v>4112.7</v>
      </c>
    </row>
    <row r="141" spans="1:21" ht="23.25" hidden="1" customHeight="1">
      <c r="A141" s="152" t="s">
        <v>23</v>
      </c>
      <c r="B141" s="51" t="s">
        <v>214</v>
      </c>
      <c r="C141" s="51"/>
      <c r="D141" s="51"/>
      <c r="E141" s="72">
        <f>SUM(E142,E149,E153,E157)</f>
        <v>6300</v>
      </c>
      <c r="F141" s="72">
        <f>SUM(F142,F149,F153,F157)</f>
        <v>0</v>
      </c>
      <c r="G141" s="72">
        <f>SUM(G142,G149,G153,G157)</f>
        <v>3160</v>
      </c>
      <c r="H141" s="72">
        <f t="shared" si="14"/>
        <v>9460</v>
      </c>
      <c r="I141" s="72">
        <f>I142</f>
        <v>2200</v>
      </c>
      <c r="J141" s="72">
        <f t="shared" si="15"/>
        <v>11660</v>
      </c>
      <c r="K141" s="72"/>
      <c r="L141" s="72">
        <f t="shared" si="16"/>
        <v>11660</v>
      </c>
      <c r="M141" s="72"/>
      <c r="N141" s="72">
        <f t="shared" si="12"/>
        <v>11660</v>
      </c>
      <c r="O141" s="72"/>
      <c r="P141" s="72">
        <f t="shared" si="13"/>
        <v>11660</v>
      </c>
      <c r="Q141" s="72">
        <f>Q153</f>
        <v>-500</v>
      </c>
      <c r="R141" s="72">
        <f t="shared" si="11"/>
        <v>11160</v>
      </c>
      <c r="S141" s="72"/>
      <c r="T141" s="72"/>
      <c r="U141" s="72">
        <f t="shared" ref="U141:U204" si="22">R141+S141+T141</f>
        <v>11160</v>
      </c>
    </row>
    <row r="142" spans="1:21" ht="39.75" hidden="1" customHeight="1">
      <c r="A142" s="152" t="s">
        <v>519</v>
      </c>
      <c r="B142" s="51" t="s">
        <v>214</v>
      </c>
      <c r="C142" s="51" t="s">
        <v>173</v>
      </c>
      <c r="D142" s="51"/>
      <c r="E142" s="72">
        <f>SUM(E144)+E146</f>
        <v>4000</v>
      </c>
      <c r="F142" s="72">
        <f t="shared" ref="F142:G142" si="23">SUM(F144)+F146</f>
        <v>0</v>
      </c>
      <c r="G142" s="72">
        <f t="shared" si="23"/>
        <v>3160</v>
      </c>
      <c r="H142" s="72">
        <f t="shared" si="14"/>
        <v>7160</v>
      </c>
      <c r="I142" s="72">
        <f>I146</f>
        <v>2200</v>
      </c>
      <c r="J142" s="72">
        <f t="shared" si="15"/>
        <v>9360</v>
      </c>
      <c r="K142" s="72"/>
      <c r="L142" s="72">
        <f t="shared" si="16"/>
        <v>9360</v>
      </c>
      <c r="M142" s="72"/>
      <c r="N142" s="72">
        <f t="shared" si="12"/>
        <v>9360</v>
      </c>
      <c r="O142" s="72"/>
      <c r="P142" s="72">
        <f t="shared" si="13"/>
        <v>9360</v>
      </c>
      <c r="Q142" s="72"/>
      <c r="R142" s="72">
        <f t="shared" si="11"/>
        <v>9360</v>
      </c>
      <c r="S142" s="72"/>
      <c r="T142" s="72"/>
      <c r="U142" s="72">
        <f t="shared" si="22"/>
        <v>9360</v>
      </c>
    </row>
    <row r="143" spans="1:21" s="2" customFormat="1" ht="35.25" hidden="1" customHeight="1">
      <c r="A143" s="42" t="s">
        <v>276</v>
      </c>
      <c r="B143" s="53" t="s">
        <v>214</v>
      </c>
      <c r="C143" s="53" t="s">
        <v>293</v>
      </c>
      <c r="D143" s="51"/>
      <c r="E143" s="54">
        <f>SUM(E144)</f>
        <v>3000</v>
      </c>
      <c r="F143" s="54"/>
      <c r="G143" s="72"/>
      <c r="H143" s="72">
        <f t="shared" si="14"/>
        <v>3000</v>
      </c>
      <c r="I143" s="72"/>
      <c r="J143" s="72">
        <f t="shared" si="15"/>
        <v>3000</v>
      </c>
      <c r="K143" s="72"/>
      <c r="L143" s="72">
        <f t="shared" si="16"/>
        <v>3000</v>
      </c>
      <c r="M143" s="72"/>
      <c r="N143" s="72">
        <f t="shared" si="12"/>
        <v>3000</v>
      </c>
      <c r="O143" s="72"/>
      <c r="P143" s="72">
        <f t="shared" si="13"/>
        <v>3000</v>
      </c>
      <c r="Q143" s="72"/>
      <c r="R143" s="72">
        <f t="shared" si="11"/>
        <v>3000</v>
      </c>
      <c r="S143" s="72"/>
      <c r="T143" s="72"/>
      <c r="U143" s="72">
        <f t="shared" si="22"/>
        <v>3000</v>
      </c>
    </row>
    <row r="144" spans="1:21" s="2" customFormat="1" ht="27" hidden="1" customHeight="1">
      <c r="A144" s="44" t="s">
        <v>129</v>
      </c>
      <c r="B144" s="53" t="s">
        <v>214</v>
      </c>
      <c r="C144" s="53" t="s">
        <v>294</v>
      </c>
      <c r="D144" s="53"/>
      <c r="E144" s="54">
        <f>SUM(E145)</f>
        <v>3000</v>
      </c>
      <c r="F144" s="54"/>
      <c r="G144" s="54"/>
      <c r="H144" s="72">
        <f t="shared" si="14"/>
        <v>3000</v>
      </c>
      <c r="I144" s="54"/>
      <c r="J144" s="72">
        <f t="shared" si="15"/>
        <v>3000</v>
      </c>
      <c r="K144" s="54"/>
      <c r="L144" s="72">
        <f t="shared" si="16"/>
        <v>3000</v>
      </c>
      <c r="M144" s="54"/>
      <c r="N144" s="72">
        <f t="shared" si="12"/>
        <v>3000</v>
      </c>
      <c r="O144" s="54"/>
      <c r="P144" s="72">
        <f t="shared" si="13"/>
        <v>3000</v>
      </c>
      <c r="Q144" s="54"/>
      <c r="R144" s="72">
        <f t="shared" si="11"/>
        <v>3000</v>
      </c>
      <c r="S144" s="54"/>
      <c r="T144" s="54"/>
      <c r="U144" s="72">
        <f t="shared" si="22"/>
        <v>3000</v>
      </c>
    </row>
    <row r="145" spans="1:21" s="2" customFormat="1" ht="31.5" hidden="1" customHeight="1">
      <c r="A145" s="44" t="s">
        <v>112</v>
      </c>
      <c r="B145" s="53" t="s">
        <v>214</v>
      </c>
      <c r="C145" s="53" t="s">
        <v>294</v>
      </c>
      <c r="D145" s="53" t="s">
        <v>111</v>
      </c>
      <c r="E145" s="54">
        <v>3000</v>
      </c>
      <c r="F145" s="54"/>
      <c r="G145" s="54"/>
      <c r="H145" s="72">
        <f t="shared" si="14"/>
        <v>3000</v>
      </c>
      <c r="I145" s="54"/>
      <c r="J145" s="72">
        <f t="shared" si="15"/>
        <v>3000</v>
      </c>
      <c r="K145" s="54"/>
      <c r="L145" s="72">
        <f t="shared" si="16"/>
        <v>3000</v>
      </c>
      <c r="M145" s="54"/>
      <c r="N145" s="72">
        <f t="shared" si="12"/>
        <v>3000</v>
      </c>
      <c r="O145" s="54"/>
      <c r="P145" s="72">
        <f t="shared" si="13"/>
        <v>3000</v>
      </c>
      <c r="Q145" s="54"/>
      <c r="R145" s="72">
        <f t="shared" si="11"/>
        <v>3000</v>
      </c>
      <c r="S145" s="54"/>
      <c r="T145" s="54"/>
      <c r="U145" s="72">
        <f t="shared" si="22"/>
        <v>3000</v>
      </c>
    </row>
    <row r="146" spans="1:21" s="2" customFormat="1" ht="31.5" hidden="1" customHeight="1">
      <c r="A146" s="42" t="s">
        <v>276</v>
      </c>
      <c r="B146" s="50" t="s">
        <v>214</v>
      </c>
      <c r="C146" s="51" t="s">
        <v>521</v>
      </c>
      <c r="D146" s="51"/>
      <c r="E146" s="54">
        <f>E147</f>
        <v>1000</v>
      </c>
      <c r="F146" s="54"/>
      <c r="G146" s="54">
        <f>G147</f>
        <v>3160</v>
      </c>
      <c r="H146" s="72">
        <f t="shared" si="14"/>
        <v>4160</v>
      </c>
      <c r="I146" s="72">
        <v>2200</v>
      </c>
      <c r="J146" s="72">
        <f t="shared" si="15"/>
        <v>6360</v>
      </c>
      <c r="K146" s="72"/>
      <c r="L146" s="72">
        <f t="shared" si="16"/>
        <v>6360</v>
      </c>
      <c r="M146" s="72"/>
      <c r="N146" s="72">
        <f t="shared" si="12"/>
        <v>6360</v>
      </c>
      <c r="O146" s="72"/>
      <c r="P146" s="72">
        <f t="shared" si="13"/>
        <v>6360</v>
      </c>
      <c r="Q146" s="72"/>
      <c r="R146" s="72">
        <f t="shared" si="11"/>
        <v>6360</v>
      </c>
      <c r="S146" s="72"/>
      <c r="T146" s="72"/>
      <c r="U146" s="72">
        <f t="shared" si="22"/>
        <v>6360</v>
      </c>
    </row>
    <row r="147" spans="1:21" s="2" customFormat="1" ht="24.75" hidden="1" customHeight="1">
      <c r="A147" s="44" t="s">
        <v>520</v>
      </c>
      <c r="B147" s="52" t="s">
        <v>214</v>
      </c>
      <c r="C147" s="53" t="s">
        <v>522</v>
      </c>
      <c r="D147" s="53"/>
      <c r="E147" s="54">
        <f>E148</f>
        <v>1000</v>
      </c>
      <c r="F147" s="54"/>
      <c r="G147" s="54">
        <f>G148</f>
        <v>3160</v>
      </c>
      <c r="H147" s="72">
        <f t="shared" si="14"/>
        <v>4160</v>
      </c>
      <c r="I147" s="54">
        <v>2200</v>
      </c>
      <c r="J147" s="72">
        <f t="shared" si="15"/>
        <v>6360</v>
      </c>
      <c r="K147" s="54"/>
      <c r="L147" s="72">
        <f t="shared" si="16"/>
        <v>6360</v>
      </c>
      <c r="M147" s="54"/>
      <c r="N147" s="72">
        <f t="shared" si="12"/>
        <v>6360</v>
      </c>
      <c r="O147" s="54"/>
      <c r="P147" s="72">
        <f t="shared" si="13"/>
        <v>6360</v>
      </c>
      <c r="Q147" s="54"/>
      <c r="R147" s="72">
        <f t="shared" ref="R147:R211" si="24">P147+Q147</f>
        <v>6360</v>
      </c>
      <c r="S147" s="54"/>
      <c r="T147" s="54"/>
      <c r="U147" s="72">
        <f t="shared" si="22"/>
        <v>6360</v>
      </c>
    </row>
    <row r="148" spans="1:21" s="2" customFormat="1" ht="31.5" hidden="1" customHeight="1">
      <c r="A148" s="44" t="s">
        <v>112</v>
      </c>
      <c r="B148" s="52" t="s">
        <v>214</v>
      </c>
      <c r="C148" s="53" t="s">
        <v>522</v>
      </c>
      <c r="D148" s="53" t="s">
        <v>111</v>
      </c>
      <c r="E148" s="54">
        <v>1000</v>
      </c>
      <c r="F148" s="54"/>
      <c r="G148" s="54">
        <v>3160</v>
      </c>
      <c r="H148" s="72">
        <f t="shared" si="14"/>
        <v>4160</v>
      </c>
      <c r="I148" s="54">
        <v>2200</v>
      </c>
      <c r="J148" s="72">
        <f t="shared" si="15"/>
        <v>6360</v>
      </c>
      <c r="K148" s="54"/>
      <c r="L148" s="72">
        <f t="shared" si="16"/>
        <v>6360</v>
      </c>
      <c r="M148" s="54"/>
      <c r="N148" s="72">
        <f t="shared" ref="N148:N215" si="25">L148+M148</f>
        <v>6360</v>
      </c>
      <c r="O148" s="54"/>
      <c r="P148" s="72">
        <f t="shared" ref="P148:P212" si="26">N148+O148</f>
        <v>6360</v>
      </c>
      <c r="Q148" s="54"/>
      <c r="R148" s="72">
        <f t="shared" si="24"/>
        <v>6360</v>
      </c>
      <c r="S148" s="54"/>
      <c r="T148" s="54"/>
      <c r="U148" s="72">
        <f t="shared" si="22"/>
        <v>6360</v>
      </c>
    </row>
    <row r="149" spans="1:21" s="2" customFormat="1" ht="41.25" hidden="1" customHeight="1">
      <c r="A149" s="152" t="s">
        <v>547</v>
      </c>
      <c r="B149" s="51" t="s">
        <v>214</v>
      </c>
      <c r="C149" s="51" t="s">
        <v>162</v>
      </c>
      <c r="D149" s="51"/>
      <c r="E149" s="72">
        <f>SUM(E150)</f>
        <v>900</v>
      </c>
      <c r="F149" s="72"/>
      <c r="G149" s="72"/>
      <c r="H149" s="72">
        <f t="shared" si="14"/>
        <v>900</v>
      </c>
      <c r="I149" s="72"/>
      <c r="J149" s="72">
        <f t="shared" si="15"/>
        <v>900</v>
      </c>
      <c r="K149" s="72"/>
      <c r="L149" s="72">
        <f t="shared" si="16"/>
        <v>900</v>
      </c>
      <c r="M149" s="72"/>
      <c r="N149" s="72">
        <f t="shared" si="25"/>
        <v>900</v>
      </c>
      <c r="O149" s="72"/>
      <c r="P149" s="72">
        <f t="shared" si="26"/>
        <v>900</v>
      </c>
      <c r="Q149" s="72"/>
      <c r="R149" s="72">
        <f t="shared" si="24"/>
        <v>900</v>
      </c>
      <c r="S149" s="72"/>
      <c r="T149" s="72"/>
      <c r="U149" s="72">
        <f t="shared" si="22"/>
        <v>900</v>
      </c>
    </row>
    <row r="150" spans="1:21" s="2" customFormat="1" ht="29.25" hidden="1" customHeight="1">
      <c r="A150" s="43" t="s">
        <v>295</v>
      </c>
      <c r="B150" s="53" t="s">
        <v>214</v>
      </c>
      <c r="C150" s="53" t="s">
        <v>296</v>
      </c>
      <c r="D150" s="51"/>
      <c r="E150" s="54">
        <f>SUM(E151)</f>
        <v>900</v>
      </c>
      <c r="F150" s="54"/>
      <c r="G150" s="72"/>
      <c r="H150" s="72">
        <f t="shared" si="14"/>
        <v>900</v>
      </c>
      <c r="I150" s="72"/>
      <c r="J150" s="72">
        <f t="shared" si="15"/>
        <v>900</v>
      </c>
      <c r="K150" s="72"/>
      <c r="L150" s="72">
        <f t="shared" si="16"/>
        <v>900</v>
      </c>
      <c r="M150" s="72"/>
      <c r="N150" s="72">
        <f t="shared" si="25"/>
        <v>900</v>
      </c>
      <c r="O150" s="72"/>
      <c r="P150" s="72">
        <f t="shared" si="26"/>
        <v>900</v>
      </c>
      <c r="Q150" s="72"/>
      <c r="R150" s="72">
        <f t="shared" si="24"/>
        <v>900</v>
      </c>
      <c r="S150" s="72"/>
      <c r="T150" s="72"/>
      <c r="U150" s="72">
        <f t="shared" si="22"/>
        <v>900</v>
      </c>
    </row>
    <row r="151" spans="1:21" s="2" customFormat="1" ht="30.75" hidden="1" customHeight="1">
      <c r="A151" s="44" t="s">
        <v>1</v>
      </c>
      <c r="B151" s="53" t="s">
        <v>214</v>
      </c>
      <c r="C151" s="53" t="s">
        <v>297</v>
      </c>
      <c r="D151" s="53"/>
      <c r="E151" s="54">
        <f>SUM(E152)</f>
        <v>900</v>
      </c>
      <c r="F151" s="54"/>
      <c r="G151" s="54"/>
      <c r="H151" s="72">
        <f t="shared" ref="H151:H221" si="27">E151+F151+G151</f>
        <v>900</v>
      </c>
      <c r="I151" s="54"/>
      <c r="J151" s="72">
        <f t="shared" ref="J151:J220" si="28">H151+I151</f>
        <v>900</v>
      </c>
      <c r="K151" s="54"/>
      <c r="L151" s="72">
        <f t="shared" ref="L151:L218" si="29">J151+K151</f>
        <v>900</v>
      </c>
      <c r="M151" s="54"/>
      <c r="N151" s="72">
        <f t="shared" si="25"/>
        <v>900</v>
      </c>
      <c r="O151" s="54"/>
      <c r="P151" s="72">
        <f t="shared" si="26"/>
        <v>900</v>
      </c>
      <c r="Q151" s="54"/>
      <c r="R151" s="72">
        <f t="shared" si="24"/>
        <v>900</v>
      </c>
      <c r="S151" s="54"/>
      <c r="T151" s="54"/>
      <c r="U151" s="72">
        <f t="shared" si="22"/>
        <v>900</v>
      </c>
    </row>
    <row r="152" spans="1:21" s="2" customFormat="1" ht="40.5" hidden="1" customHeight="1">
      <c r="A152" s="149" t="s">
        <v>34</v>
      </c>
      <c r="B152" s="53" t="s">
        <v>214</v>
      </c>
      <c r="C152" s="53" t="s">
        <v>297</v>
      </c>
      <c r="D152" s="53" t="s">
        <v>583</v>
      </c>
      <c r="E152" s="54">
        <v>900</v>
      </c>
      <c r="F152" s="54"/>
      <c r="G152" s="54"/>
      <c r="H152" s="72">
        <f t="shared" si="27"/>
        <v>900</v>
      </c>
      <c r="I152" s="54"/>
      <c r="J152" s="72">
        <f t="shared" si="28"/>
        <v>900</v>
      </c>
      <c r="K152" s="54"/>
      <c r="L152" s="72">
        <f t="shared" si="29"/>
        <v>900</v>
      </c>
      <c r="M152" s="54"/>
      <c r="N152" s="72">
        <f t="shared" si="25"/>
        <v>900</v>
      </c>
      <c r="O152" s="54"/>
      <c r="P152" s="72">
        <f t="shared" si="26"/>
        <v>900</v>
      </c>
      <c r="Q152" s="54"/>
      <c r="R152" s="72">
        <f t="shared" si="24"/>
        <v>900</v>
      </c>
      <c r="S152" s="54"/>
      <c r="T152" s="54"/>
      <c r="U152" s="72">
        <f t="shared" si="22"/>
        <v>900</v>
      </c>
    </row>
    <row r="153" spans="1:21" s="2" customFormat="1" ht="45.75" hidden="1" customHeight="1">
      <c r="A153" s="150" t="s">
        <v>525</v>
      </c>
      <c r="B153" s="51" t="s">
        <v>214</v>
      </c>
      <c r="C153" s="51" t="s">
        <v>163</v>
      </c>
      <c r="D153" s="107"/>
      <c r="E153" s="80">
        <f>SUM(E155)</f>
        <v>1300</v>
      </c>
      <c r="F153" s="80"/>
      <c r="G153" s="125"/>
      <c r="H153" s="72">
        <f t="shared" si="27"/>
        <v>1300</v>
      </c>
      <c r="I153" s="125"/>
      <c r="J153" s="72">
        <f t="shared" si="28"/>
        <v>1300</v>
      </c>
      <c r="K153" s="125"/>
      <c r="L153" s="72">
        <f t="shared" si="29"/>
        <v>1300</v>
      </c>
      <c r="M153" s="125"/>
      <c r="N153" s="72">
        <f t="shared" si="25"/>
        <v>1300</v>
      </c>
      <c r="O153" s="125"/>
      <c r="P153" s="72">
        <f t="shared" si="26"/>
        <v>1300</v>
      </c>
      <c r="Q153" s="80">
        <f>Q154</f>
        <v>-500</v>
      </c>
      <c r="R153" s="72">
        <f t="shared" si="24"/>
        <v>800</v>
      </c>
      <c r="S153" s="80"/>
      <c r="T153" s="80"/>
      <c r="U153" s="72">
        <f t="shared" si="22"/>
        <v>800</v>
      </c>
    </row>
    <row r="154" spans="1:21" s="2" customFormat="1" ht="42" hidden="1" customHeight="1">
      <c r="A154" s="43" t="s">
        <v>275</v>
      </c>
      <c r="B154" s="53" t="s">
        <v>214</v>
      </c>
      <c r="C154" s="53" t="s">
        <v>298</v>
      </c>
      <c r="D154" s="107"/>
      <c r="E154" s="81">
        <f>SUM(E155)</f>
        <v>1300</v>
      </c>
      <c r="F154" s="81"/>
      <c r="G154" s="125"/>
      <c r="H154" s="72">
        <f t="shared" si="27"/>
        <v>1300</v>
      </c>
      <c r="I154" s="125"/>
      <c r="J154" s="72">
        <f t="shared" si="28"/>
        <v>1300</v>
      </c>
      <c r="K154" s="125"/>
      <c r="L154" s="72">
        <f t="shared" si="29"/>
        <v>1300</v>
      </c>
      <c r="M154" s="125"/>
      <c r="N154" s="72">
        <f t="shared" si="25"/>
        <v>1300</v>
      </c>
      <c r="O154" s="125"/>
      <c r="P154" s="72">
        <f t="shared" si="26"/>
        <v>1300</v>
      </c>
      <c r="Q154" s="80">
        <f>Q155</f>
        <v>-500</v>
      </c>
      <c r="R154" s="72">
        <f t="shared" si="24"/>
        <v>800</v>
      </c>
      <c r="S154" s="80"/>
      <c r="T154" s="80"/>
      <c r="U154" s="72">
        <f t="shared" si="22"/>
        <v>800</v>
      </c>
    </row>
    <row r="155" spans="1:21" s="12" customFormat="1" ht="43.5" hidden="1" customHeight="1">
      <c r="A155" s="60" t="s">
        <v>545</v>
      </c>
      <c r="B155" s="53" t="s">
        <v>214</v>
      </c>
      <c r="C155" s="53" t="s">
        <v>299</v>
      </c>
      <c r="D155" s="24"/>
      <c r="E155" s="81">
        <f>SUM(E156)</f>
        <v>1300</v>
      </c>
      <c r="F155" s="81"/>
      <c r="G155" s="126"/>
      <c r="H155" s="72">
        <f t="shared" si="27"/>
        <v>1300</v>
      </c>
      <c r="I155" s="126"/>
      <c r="J155" s="72">
        <f t="shared" si="28"/>
        <v>1300</v>
      </c>
      <c r="K155" s="126"/>
      <c r="L155" s="72">
        <f t="shared" si="29"/>
        <v>1300</v>
      </c>
      <c r="M155" s="126"/>
      <c r="N155" s="72">
        <f t="shared" si="25"/>
        <v>1300</v>
      </c>
      <c r="O155" s="126"/>
      <c r="P155" s="72">
        <f t="shared" si="26"/>
        <v>1300</v>
      </c>
      <c r="Q155" s="81">
        <f>Q156</f>
        <v>-500</v>
      </c>
      <c r="R155" s="72">
        <f t="shared" si="24"/>
        <v>800</v>
      </c>
      <c r="S155" s="81"/>
      <c r="T155" s="81"/>
      <c r="U155" s="72">
        <f t="shared" si="22"/>
        <v>800</v>
      </c>
    </row>
    <row r="156" spans="1:21" s="12" customFormat="1" ht="43.5" hidden="1" customHeight="1">
      <c r="A156" s="149" t="s">
        <v>34</v>
      </c>
      <c r="B156" s="53" t="s">
        <v>214</v>
      </c>
      <c r="C156" s="53" t="s">
        <v>299</v>
      </c>
      <c r="D156" s="53" t="s">
        <v>376</v>
      </c>
      <c r="E156" s="54">
        <v>1300</v>
      </c>
      <c r="F156" s="54"/>
      <c r="G156" s="54"/>
      <c r="H156" s="72">
        <f t="shared" si="27"/>
        <v>1300</v>
      </c>
      <c r="I156" s="54"/>
      <c r="J156" s="72">
        <f t="shared" si="28"/>
        <v>1300</v>
      </c>
      <c r="K156" s="54"/>
      <c r="L156" s="72">
        <f t="shared" si="29"/>
        <v>1300</v>
      </c>
      <c r="M156" s="54"/>
      <c r="N156" s="72">
        <f t="shared" si="25"/>
        <v>1300</v>
      </c>
      <c r="O156" s="54"/>
      <c r="P156" s="72">
        <f t="shared" si="26"/>
        <v>1300</v>
      </c>
      <c r="Q156" s="54">
        <v>-500</v>
      </c>
      <c r="R156" s="72">
        <f t="shared" si="24"/>
        <v>800</v>
      </c>
      <c r="S156" s="54"/>
      <c r="T156" s="54"/>
      <c r="U156" s="72">
        <f t="shared" si="22"/>
        <v>800</v>
      </c>
    </row>
    <row r="157" spans="1:21" s="11" customFormat="1" ht="42.75" hidden="1" customHeight="1">
      <c r="A157" s="148" t="s">
        <v>527</v>
      </c>
      <c r="B157" s="52" t="s">
        <v>214</v>
      </c>
      <c r="C157" s="53" t="s">
        <v>401</v>
      </c>
      <c r="D157" s="53"/>
      <c r="E157" s="72">
        <f>SUM(E158)</f>
        <v>100</v>
      </c>
      <c r="F157" s="72"/>
      <c r="G157" s="54"/>
      <c r="H157" s="72">
        <f t="shared" si="27"/>
        <v>100</v>
      </c>
      <c r="I157" s="54"/>
      <c r="J157" s="72">
        <f t="shared" si="28"/>
        <v>100</v>
      </c>
      <c r="K157" s="54"/>
      <c r="L157" s="72">
        <f t="shared" si="29"/>
        <v>100</v>
      </c>
      <c r="M157" s="54"/>
      <c r="N157" s="72">
        <f t="shared" si="25"/>
        <v>100</v>
      </c>
      <c r="O157" s="54"/>
      <c r="P157" s="72">
        <f t="shared" si="26"/>
        <v>100</v>
      </c>
      <c r="Q157" s="54"/>
      <c r="R157" s="72">
        <f t="shared" si="24"/>
        <v>100</v>
      </c>
      <c r="S157" s="54"/>
      <c r="T157" s="54"/>
      <c r="U157" s="72">
        <f t="shared" si="22"/>
        <v>100</v>
      </c>
    </row>
    <row r="158" spans="1:21" s="2" customFormat="1" ht="31.5" hidden="1" customHeight="1">
      <c r="A158" s="149" t="s">
        <v>405</v>
      </c>
      <c r="B158" s="52" t="s">
        <v>214</v>
      </c>
      <c r="C158" s="53" t="s">
        <v>401</v>
      </c>
      <c r="D158" s="53"/>
      <c r="E158" s="54">
        <f>SUM(E159)</f>
        <v>100</v>
      </c>
      <c r="F158" s="54"/>
      <c r="G158" s="54"/>
      <c r="H158" s="72">
        <f t="shared" si="27"/>
        <v>100</v>
      </c>
      <c r="I158" s="54"/>
      <c r="J158" s="72">
        <f t="shared" si="28"/>
        <v>100</v>
      </c>
      <c r="K158" s="54"/>
      <c r="L158" s="72">
        <f t="shared" si="29"/>
        <v>100</v>
      </c>
      <c r="M158" s="54"/>
      <c r="N158" s="72">
        <f t="shared" si="25"/>
        <v>100</v>
      </c>
      <c r="O158" s="54"/>
      <c r="P158" s="72">
        <f t="shared" si="26"/>
        <v>100</v>
      </c>
      <c r="Q158" s="54"/>
      <c r="R158" s="72">
        <f t="shared" si="24"/>
        <v>100</v>
      </c>
      <c r="S158" s="54"/>
      <c r="T158" s="54"/>
      <c r="U158" s="72">
        <f t="shared" si="22"/>
        <v>100</v>
      </c>
    </row>
    <row r="159" spans="1:21" s="2" customFormat="1" ht="44.25" hidden="1" customHeight="1">
      <c r="A159" s="44" t="s">
        <v>112</v>
      </c>
      <c r="B159" s="52" t="s">
        <v>214</v>
      </c>
      <c r="C159" s="53" t="s">
        <v>401</v>
      </c>
      <c r="D159" s="53" t="s">
        <v>111</v>
      </c>
      <c r="E159" s="54">
        <v>100</v>
      </c>
      <c r="F159" s="54"/>
      <c r="G159" s="54"/>
      <c r="H159" s="72">
        <f t="shared" si="27"/>
        <v>100</v>
      </c>
      <c r="I159" s="54"/>
      <c r="J159" s="72">
        <f t="shared" si="28"/>
        <v>100</v>
      </c>
      <c r="K159" s="54"/>
      <c r="L159" s="72">
        <f t="shared" si="29"/>
        <v>100</v>
      </c>
      <c r="M159" s="54"/>
      <c r="N159" s="72">
        <f t="shared" si="25"/>
        <v>100</v>
      </c>
      <c r="O159" s="54"/>
      <c r="P159" s="72">
        <f t="shared" si="26"/>
        <v>100</v>
      </c>
      <c r="Q159" s="54"/>
      <c r="R159" s="72">
        <f t="shared" si="24"/>
        <v>100</v>
      </c>
      <c r="S159" s="54"/>
      <c r="T159" s="54"/>
      <c r="U159" s="72">
        <f t="shared" si="22"/>
        <v>100</v>
      </c>
    </row>
    <row r="160" spans="1:21" s="2" customFormat="1" ht="29.25" customHeight="1">
      <c r="A160" s="42" t="s">
        <v>229</v>
      </c>
      <c r="B160" s="51" t="s">
        <v>230</v>
      </c>
      <c r="C160" s="51"/>
      <c r="D160" s="51"/>
      <c r="E160" s="72">
        <f>E161+E173+E185+E199</f>
        <v>115256.3</v>
      </c>
      <c r="F160" s="72">
        <f>F161+F173+F185+F199</f>
        <v>30927.3</v>
      </c>
      <c r="G160" s="72">
        <f>G161+G173+G185+G199</f>
        <v>24728</v>
      </c>
      <c r="H160" s="72">
        <f t="shared" si="27"/>
        <v>170911.6</v>
      </c>
      <c r="I160" s="72">
        <f>I185+I169</f>
        <v>16418.400000000001</v>
      </c>
      <c r="J160" s="72">
        <f t="shared" si="28"/>
        <v>187330</v>
      </c>
      <c r="K160" s="72">
        <f>K173</f>
        <v>2000</v>
      </c>
      <c r="L160" s="72">
        <f t="shared" si="29"/>
        <v>189330</v>
      </c>
      <c r="M160" s="72">
        <f>M161+M173</f>
        <v>-2444</v>
      </c>
      <c r="N160" s="72">
        <f t="shared" si="25"/>
        <v>186886</v>
      </c>
      <c r="O160" s="72">
        <f>O173+O185+O161</f>
        <v>3544</v>
      </c>
      <c r="P160" s="72">
        <f t="shared" si="26"/>
        <v>190430</v>
      </c>
      <c r="Q160" s="72"/>
      <c r="R160" s="72">
        <f t="shared" si="24"/>
        <v>190430</v>
      </c>
      <c r="S160" s="72">
        <f>S161+S173+S185+S199</f>
        <v>10044.700000000001</v>
      </c>
      <c r="T160" s="72">
        <f>T199</f>
        <v>200</v>
      </c>
      <c r="U160" s="72">
        <f t="shared" si="22"/>
        <v>200674.7</v>
      </c>
    </row>
    <row r="161" spans="1:21" s="2" customFormat="1" ht="27.75" hidden="1" customHeight="1">
      <c r="A161" s="42" t="s">
        <v>28</v>
      </c>
      <c r="B161" s="51" t="s">
        <v>27</v>
      </c>
      <c r="C161" s="51"/>
      <c r="D161" s="51"/>
      <c r="E161" s="72">
        <f>E162+E165+E169</f>
        <v>14700</v>
      </c>
      <c r="F161" s="72"/>
      <c r="G161" s="72"/>
      <c r="H161" s="72">
        <f t="shared" si="27"/>
        <v>14700</v>
      </c>
      <c r="I161" s="72"/>
      <c r="J161" s="72">
        <f t="shared" si="28"/>
        <v>14700</v>
      </c>
      <c r="K161" s="72"/>
      <c r="L161" s="72">
        <f t="shared" si="29"/>
        <v>14700</v>
      </c>
      <c r="M161" s="72">
        <f>M169</f>
        <v>-4697</v>
      </c>
      <c r="N161" s="72">
        <f t="shared" si="25"/>
        <v>10003</v>
      </c>
      <c r="O161" s="72">
        <f>O165</f>
        <v>-4700</v>
      </c>
      <c r="P161" s="72">
        <f t="shared" si="26"/>
        <v>5303</v>
      </c>
      <c r="Q161" s="72"/>
      <c r="R161" s="72">
        <f t="shared" si="24"/>
        <v>5303</v>
      </c>
      <c r="S161" s="72"/>
      <c r="T161" s="72"/>
      <c r="U161" s="72">
        <f t="shared" si="22"/>
        <v>5303</v>
      </c>
    </row>
    <row r="162" spans="1:21" ht="54.75" hidden="1" customHeight="1">
      <c r="A162" s="42"/>
      <c r="B162" s="51"/>
      <c r="C162" s="51"/>
      <c r="D162" s="53"/>
      <c r="E162" s="72"/>
      <c r="F162" s="72"/>
      <c r="G162" s="54"/>
      <c r="H162" s="72"/>
      <c r="I162" s="54"/>
      <c r="J162" s="72"/>
      <c r="K162" s="54"/>
      <c r="L162" s="72"/>
      <c r="M162" s="54"/>
      <c r="N162" s="72"/>
      <c r="O162" s="54"/>
      <c r="P162" s="72">
        <f t="shared" si="26"/>
        <v>0</v>
      </c>
      <c r="Q162" s="54"/>
      <c r="R162" s="72">
        <f t="shared" si="24"/>
        <v>0</v>
      </c>
      <c r="S162" s="54"/>
      <c r="T162" s="54"/>
      <c r="U162" s="72">
        <f t="shared" si="22"/>
        <v>0</v>
      </c>
    </row>
    <row r="163" spans="1:21" ht="42.75" hidden="1" customHeight="1">
      <c r="A163" s="43"/>
      <c r="B163" s="53"/>
      <c r="C163" s="59"/>
      <c r="D163" s="59"/>
      <c r="E163" s="82"/>
      <c r="F163" s="82"/>
      <c r="G163" s="112"/>
      <c r="H163" s="72"/>
      <c r="I163" s="112"/>
      <c r="J163" s="72"/>
      <c r="K163" s="112"/>
      <c r="L163" s="72"/>
      <c r="M163" s="112"/>
      <c r="N163" s="72"/>
      <c r="O163" s="112"/>
      <c r="P163" s="72">
        <f t="shared" si="26"/>
        <v>0</v>
      </c>
      <c r="Q163" s="112"/>
      <c r="R163" s="72">
        <f t="shared" si="24"/>
        <v>0</v>
      </c>
      <c r="S163" s="112"/>
      <c r="T163" s="112"/>
      <c r="U163" s="72">
        <f t="shared" si="22"/>
        <v>0</v>
      </c>
    </row>
    <row r="164" spans="1:21" ht="42.75" hidden="1" customHeight="1">
      <c r="A164" s="44"/>
      <c r="B164" s="53"/>
      <c r="C164" s="59"/>
      <c r="D164" s="59"/>
      <c r="E164" s="82"/>
      <c r="F164" s="82"/>
      <c r="G164" s="112"/>
      <c r="H164" s="72"/>
      <c r="I164" s="112"/>
      <c r="J164" s="72"/>
      <c r="K164" s="112"/>
      <c r="L164" s="72"/>
      <c r="M164" s="112"/>
      <c r="N164" s="72"/>
      <c r="O164" s="112"/>
      <c r="P164" s="72">
        <f t="shared" si="26"/>
        <v>0</v>
      </c>
      <c r="Q164" s="112"/>
      <c r="R164" s="72">
        <f t="shared" si="24"/>
        <v>0</v>
      </c>
      <c r="S164" s="112"/>
      <c r="T164" s="112"/>
      <c r="U164" s="72">
        <f t="shared" si="22"/>
        <v>0</v>
      </c>
    </row>
    <row r="165" spans="1:21" ht="54" hidden="1" customHeight="1">
      <c r="A165" s="42" t="s">
        <v>377</v>
      </c>
      <c r="B165" s="51" t="s">
        <v>27</v>
      </c>
      <c r="C165" s="51" t="s">
        <v>378</v>
      </c>
      <c r="D165" s="53"/>
      <c r="E165" s="72">
        <f>SUM(E166)</f>
        <v>4700</v>
      </c>
      <c r="F165" s="72"/>
      <c r="G165" s="54"/>
      <c r="H165" s="72">
        <f t="shared" si="27"/>
        <v>4700</v>
      </c>
      <c r="I165" s="54"/>
      <c r="J165" s="72">
        <f t="shared" si="28"/>
        <v>4700</v>
      </c>
      <c r="K165" s="54"/>
      <c r="L165" s="72">
        <f t="shared" si="29"/>
        <v>4700</v>
      </c>
      <c r="M165" s="54"/>
      <c r="N165" s="72">
        <f t="shared" si="25"/>
        <v>4700</v>
      </c>
      <c r="O165" s="54">
        <f>O166</f>
        <v>-4700</v>
      </c>
      <c r="P165" s="72">
        <f t="shared" si="26"/>
        <v>0</v>
      </c>
      <c r="Q165" s="54"/>
      <c r="R165" s="72">
        <f t="shared" si="24"/>
        <v>0</v>
      </c>
      <c r="S165" s="54"/>
      <c r="T165" s="54"/>
      <c r="U165" s="72">
        <f t="shared" si="22"/>
        <v>0</v>
      </c>
    </row>
    <row r="166" spans="1:21" ht="44.25" hidden="1" customHeight="1">
      <c r="A166" s="43" t="s">
        <v>379</v>
      </c>
      <c r="B166" s="53" t="s">
        <v>27</v>
      </c>
      <c r="C166" s="53" t="s">
        <v>380</v>
      </c>
      <c r="D166" s="53"/>
      <c r="E166" s="54">
        <f>SUM(E167)</f>
        <v>4700</v>
      </c>
      <c r="F166" s="54"/>
      <c r="G166" s="54"/>
      <c r="H166" s="72">
        <f t="shared" si="27"/>
        <v>4700</v>
      </c>
      <c r="I166" s="54"/>
      <c r="J166" s="72">
        <f t="shared" si="28"/>
        <v>4700</v>
      </c>
      <c r="K166" s="54"/>
      <c r="L166" s="72">
        <f t="shared" si="29"/>
        <v>4700</v>
      </c>
      <c r="M166" s="54"/>
      <c r="N166" s="72">
        <f t="shared" si="25"/>
        <v>4700</v>
      </c>
      <c r="O166" s="54">
        <f>O167</f>
        <v>-4700</v>
      </c>
      <c r="P166" s="72">
        <f t="shared" si="26"/>
        <v>0</v>
      </c>
      <c r="Q166" s="54"/>
      <c r="R166" s="72">
        <f t="shared" si="24"/>
        <v>0</v>
      </c>
      <c r="S166" s="54"/>
      <c r="T166" s="54"/>
      <c r="U166" s="72">
        <f t="shared" si="22"/>
        <v>0</v>
      </c>
    </row>
    <row r="167" spans="1:21" ht="24.75" hidden="1" customHeight="1">
      <c r="A167" s="149" t="s">
        <v>381</v>
      </c>
      <c r="B167" s="53" t="s">
        <v>27</v>
      </c>
      <c r="C167" s="53" t="s">
        <v>382</v>
      </c>
      <c r="D167" s="53"/>
      <c r="E167" s="54">
        <f>SUM(E168)</f>
        <v>4700</v>
      </c>
      <c r="F167" s="54"/>
      <c r="G167" s="54"/>
      <c r="H167" s="72">
        <f t="shared" si="27"/>
        <v>4700</v>
      </c>
      <c r="I167" s="54"/>
      <c r="J167" s="72">
        <f t="shared" si="28"/>
        <v>4700</v>
      </c>
      <c r="K167" s="54"/>
      <c r="L167" s="72">
        <f t="shared" si="29"/>
        <v>4700</v>
      </c>
      <c r="M167" s="54"/>
      <c r="N167" s="72">
        <f t="shared" si="25"/>
        <v>4700</v>
      </c>
      <c r="O167" s="54">
        <f>O168</f>
        <v>-4700</v>
      </c>
      <c r="P167" s="72">
        <f t="shared" si="26"/>
        <v>0</v>
      </c>
      <c r="Q167" s="54"/>
      <c r="R167" s="72">
        <f t="shared" si="24"/>
        <v>0</v>
      </c>
      <c r="S167" s="54"/>
      <c r="T167" s="54"/>
      <c r="U167" s="72">
        <f t="shared" si="22"/>
        <v>0</v>
      </c>
    </row>
    <row r="168" spans="1:21" ht="42.75" hidden="1" customHeight="1">
      <c r="A168" s="43" t="s">
        <v>112</v>
      </c>
      <c r="B168" s="53" t="s">
        <v>27</v>
      </c>
      <c r="C168" s="53" t="s">
        <v>382</v>
      </c>
      <c r="D168" s="53" t="s">
        <v>432</v>
      </c>
      <c r="E168" s="54">
        <v>4700</v>
      </c>
      <c r="F168" s="54"/>
      <c r="G168" s="54"/>
      <c r="H168" s="72">
        <f t="shared" si="27"/>
        <v>4700</v>
      </c>
      <c r="I168" s="54"/>
      <c r="J168" s="72">
        <f t="shared" si="28"/>
        <v>4700</v>
      </c>
      <c r="K168" s="54"/>
      <c r="L168" s="72">
        <f t="shared" si="29"/>
        <v>4700</v>
      </c>
      <c r="M168" s="54"/>
      <c r="N168" s="72">
        <f t="shared" si="25"/>
        <v>4700</v>
      </c>
      <c r="O168" s="54">
        <v>-4700</v>
      </c>
      <c r="P168" s="72">
        <f t="shared" si="26"/>
        <v>0</v>
      </c>
      <c r="Q168" s="54"/>
      <c r="R168" s="72">
        <f t="shared" si="24"/>
        <v>0</v>
      </c>
      <c r="S168" s="54"/>
      <c r="T168" s="54"/>
      <c r="U168" s="72">
        <f t="shared" si="22"/>
        <v>0</v>
      </c>
    </row>
    <row r="169" spans="1:21" ht="61.5" hidden="1" customHeight="1">
      <c r="A169" s="42" t="s">
        <v>516</v>
      </c>
      <c r="B169" s="51" t="s">
        <v>27</v>
      </c>
      <c r="C169" s="51" t="s">
        <v>177</v>
      </c>
      <c r="D169" s="51"/>
      <c r="E169" s="72">
        <f>E170</f>
        <v>10000</v>
      </c>
      <c r="F169" s="72"/>
      <c r="G169" s="72"/>
      <c r="H169" s="72">
        <f t="shared" si="27"/>
        <v>10000</v>
      </c>
      <c r="I169" s="72">
        <f>I170</f>
        <v>6300</v>
      </c>
      <c r="J169" s="72">
        <f t="shared" si="28"/>
        <v>16300</v>
      </c>
      <c r="K169" s="72">
        <f>K171</f>
        <v>0</v>
      </c>
      <c r="L169" s="72">
        <f t="shared" si="29"/>
        <v>16300</v>
      </c>
      <c r="M169" s="72">
        <f>M170</f>
        <v>-4697</v>
      </c>
      <c r="N169" s="72">
        <f t="shared" si="25"/>
        <v>11603</v>
      </c>
      <c r="O169" s="72"/>
      <c r="P169" s="72">
        <f t="shared" si="26"/>
        <v>11603</v>
      </c>
      <c r="Q169" s="72"/>
      <c r="R169" s="72">
        <f t="shared" si="24"/>
        <v>11603</v>
      </c>
      <c r="S169" s="72"/>
      <c r="T169" s="72"/>
      <c r="U169" s="72">
        <f t="shared" si="22"/>
        <v>11603</v>
      </c>
    </row>
    <row r="170" spans="1:21" ht="31.5" hidden="1" customHeight="1">
      <c r="A170" s="44" t="s">
        <v>554</v>
      </c>
      <c r="B170" s="53" t="s">
        <v>27</v>
      </c>
      <c r="C170" s="53" t="s">
        <v>300</v>
      </c>
      <c r="D170" s="53"/>
      <c r="E170" s="54">
        <f>E171</f>
        <v>10000</v>
      </c>
      <c r="F170" s="54"/>
      <c r="G170" s="54"/>
      <c r="H170" s="54">
        <f t="shared" si="27"/>
        <v>10000</v>
      </c>
      <c r="I170" s="54">
        <f>I172</f>
        <v>6300</v>
      </c>
      <c r="J170" s="72">
        <f t="shared" si="28"/>
        <v>16300</v>
      </c>
      <c r="K170" s="54"/>
      <c r="L170" s="72">
        <f t="shared" si="29"/>
        <v>16300</v>
      </c>
      <c r="M170" s="54">
        <f>M171</f>
        <v>-4697</v>
      </c>
      <c r="N170" s="72">
        <f t="shared" si="25"/>
        <v>11603</v>
      </c>
      <c r="O170" s="54"/>
      <c r="P170" s="72">
        <f t="shared" si="26"/>
        <v>11603</v>
      </c>
      <c r="Q170" s="54"/>
      <c r="R170" s="72">
        <f t="shared" si="24"/>
        <v>11603</v>
      </c>
      <c r="S170" s="54"/>
      <c r="T170" s="54"/>
      <c r="U170" s="72">
        <f t="shared" si="22"/>
        <v>11603</v>
      </c>
    </row>
    <row r="171" spans="1:21" ht="42.75" hidden="1" customHeight="1">
      <c r="A171" s="43" t="s">
        <v>112</v>
      </c>
      <c r="B171" s="53" t="s">
        <v>27</v>
      </c>
      <c r="C171" s="53" t="s">
        <v>301</v>
      </c>
      <c r="D171" s="53" t="s">
        <v>111</v>
      </c>
      <c r="E171" s="54">
        <v>10000</v>
      </c>
      <c r="F171" s="54"/>
      <c r="G171" s="54"/>
      <c r="H171" s="54">
        <f t="shared" si="27"/>
        <v>10000</v>
      </c>
      <c r="I171" s="54"/>
      <c r="J171" s="72">
        <f t="shared" si="28"/>
        <v>10000</v>
      </c>
      <c r="K171" s="54"/>
      <c r="L171" s="72">
        <f t="shared" si="29"/>
        <v>10000</v>
      </c>
      <c r="M171" s="54">
        <v>-4697</v>
      </c>
      <c r="N171" s="72">
        <f t="shared" si="25"/>
        <v>5303</v>
      </c>
      <c r="O171" s="54"/>
      <c r="P171" s="72">
        <f t="shared" si="26"/>
        <v>5303</v>
      </c>
      <c r="Q171" s="54"/>
      <c r="R171" s="72">
        <f t="shared" si="24"/>
        <v>5303</v>
      </c>
      <c r="S171" s="54"/>
      <c r="T171" s="54"/>
      <c r="U171" s="72">
        <f t="shared" si="22"/>
        <v>5303</v>
      </c>
    </row>
    <row r="172" spans="1:21" ht="42.75" hidden="1" customHeight="1">
      <c r="A172" s="43" t="s">
        <v>417</v>
      </c>
      <c r="B172" s="59" t="s">
        <v>27</v>
      </c>
      <c r="C172" s="53" t="s">
        <v>603</v>
      </c>
      <c r="D172" s="53" t="s">
        <v>432</v>
      </c>
      <c r="E172" s="54"/>
      <c r="F172" s="54"/>
      <c r="G172" s="54"/>
      <c r="H172" s="72"/>
      <c r="I172" s="54">
        <v>6300</v>
      </c>
      <c r="J172" s="72">
        <f t="shared" si="28"/>
        <v>6300</v>
      </c>
      <c r="K172" s="54"/>
      <c r="L172" s="72">
        <f t="shared" si="29"/>
        <v>6300</v>
      </c>
      <c r="M172" s="54"/>
      <c r="N172" s="72">
        <f t="shared" si="25"/>
        <v>6300</v>
      </c>
      <c r="O172" s="54"/>
      <c r="P172" s="72">
        <f t="shared" si="26"/>
        <v>6300</v>
      </c>
      <c r="Q172" s="54"/>
      <c r="R172" s="72">
        <f t="shared" si="24"/>
        <v>6300</v>
      </c>
      <c r="S172" s="54"/>
      <c r="T172" s="54"/>
      <c r="U172" s="72">
        <f t="shared" si="22"/>
        <v>6300</v>
      </c>
    </row>
    <row r="173" spans="1:21" ht="36.75" customHeight="1">
      <c r="A173" s="42" t="s">
        <v>198</v>
      </c>
      <c r="B173" s="51" t="s">
        <v>231</v>
      </c>
      <c r="C173" s="51"/>
      <c r="D173" s="51"/>
      <c r="E173" s="72">
        <f>SUM(E174)</f>
        <v>25650</v>
      </c>
      <c r="F173" s="72">
        <f t="shared" ref="F173:G173" si="30">SUM(F174)</f>
        <v>0</v>
      </c>
      <c r="G173" s="72">
        <f t="shared" si="30"/>
        <v>11072</v>
      </c>
      <c r="H173" s="72">
        <f t="shared" si="27"/>
        <v>36722</v>
      </c>
      <c r="I173" s="72"/>
      <c r="J173" s="72">
        <f t="shared" si="28"/>
        <v>36722</v>
      </c>
      <c r="K173" s="72">
        <f>K174</f>
        <v>2000</v>
      </c>
      <c r="L173" s="72">
        <f t="shared" si="29"/>
        <v>38722</v>
      </c>
      <c r="M173" s="72">
        <f>M174</f>
        <v>2253</v>
      </c>
      <c r="N173" s="72">
        <f t="shared" si="25"/>
        <v>40975</v>
      </c>
      <c r="O173" s="72">
        <f>O174</f>
        <v>3800</v>
      </c>
      <c r="P173" s="72">
        <f t="shared" si="26"/>
        <v>44775</v>
      </c>
      <c r="Q173" s="72"/>
      <c r="R173" s="72">
        <f t="shared" si="24"/>
        <v>44775</v>
      </c>
      <c r="S173" s="72">
        <f>S174</f>
        <v>1300</v>
      </c>
      <c r="T173" s="72"/>
      <c r="U173" s="72">
        <f t="shared" si="22"/>
        <v>46075</v>
      </c>
    </row>
    <row r="174" spans="1:21" ht="56.25" customHeight="1">
      <c r="A174" s="42" t="s">
        <v>516</v>
      </c>
      <c r="B174" s="51" t="s">
        <v>231</v>
      </c>
      <c r="C174" s="51"/>
      <c r="D174" s="51"/>
      <c r="E174" s="72">
        <f>E175</f>
        <v>25650</v>
      </c>
      <c r="F174" s="72">
        <f t="shared" ref="F174:G174" si="31">F175</f>
        <v>0</v>
      </c>
      <c r="G174" s="72">
        <f t="shared" si="31"/>
        <v>11072</v>
      </c>
      <c r="H174" s="72">
        <f t="shared" si="27"/>
        <v>36722</v>
      </c>
      <c r="I174" s="72"/>
      <c r="J174" s="72">
        <f t="shared" si="28"/>
        <v>36722</v>
      </c>
      <c r="K174" s="72">
        <f>K175</f>
        <v>2000</v>
      </c>
      <c r="L174" s="72">
        <f t="shared" si="29"/>
        <v>38722</v>
      </c>
      <c r="M174" s="72">
        <f>M175</f>
        <v>2253</v>
      </c>
      <c r="N174" s="72">
        <f t="shared" si="25"/>
        <v>40975</v>
      </c>
      <c r="O174" s="72">
        <f>O175</f>
        <v>3800</v>
      </c>
      <c r="P174" s="72">
        <f t="shared" si="26"/>
        <v>44775</v>
      </c>
      <c r="Q174" s="72"/>
      <c r="R174" s="72">
        <f t="shared" si="24"/>
        <v>44775</v>
      </c>
      <c r="S174" s="72">
        <f>S175</f>
        <v>1300</v>
      </c>
      <c r="T174" s="72"/>
      <c r="U174" s="72">
        <f t="shared" si="22"/>
        <v>46075</v>
      </c>
    </row>
    <row r="175" spans="1:21" ht="23.25" customHeight="1">
      <c r="A175" s="42" t="s">
        <v>198</v>
      </c>
      <c r="B175" s="51" t="s">
        <v>231</v>
      </c>
      <c r="C175" s="51"/>
      <c r="D175" s="51"/>
      <c r="E175" s="72">
        <f>E176</f>
        <v>25650</v>
      </c>
      <c r="F175" s="72">
        <f t="shared" ref="F175:G175" si="32">F176</f>
        <v>0</v>
      </c>
      <c r="G175" s="72">
        <f t="shared" si="32"/>
        <v>11072</v>
      </c>
      <c r="H175" s="72">
        <f t="shared" si="27"/>
        <v>36722</v>
      </c>
      <c r="I175" s="72"/>
      <c r="J175" s="72">
        <f t="shared" si="28"/>
        <v>36722</v>
      </c>
      <c r="K175" s="72">
        <f>K178</f>
        <v>2000</v>
      </c>
      <c r="L175" s="72">
        <f t="shared" si="29"/>
        <v>38722</v>
      </c>
      <c r="M175" s="72">
        <f>M183</f>
        <v>2253</v>
      </c>
      <c r="N175" s="72">
        <f t="shared" si="25"/>
        <v>40975</v>
      </c>
      <c r="O175" s="72">
        <f>O176</f>
        <v>3800</v>
      </c>
      <c r="P175" s="72">
        <f t="shared" si="26"/>
        <v>44775</v>
      </c>
      <c r="Q175" s="72"/>
      <c r="R175" s="72">
        <f t="shared" si="24"/>
        <v>44775</v>
      </c>
      <c r="S175" s="72">
        <f>S176</f>
        <v>1300</v>
      </c>
      <c r="T175" s="72"/>
      <c r="U175" s="72">
        <f t="shared" si="22"/>
        <v>46075</v>
      </c>
    </row>
    <row r="176" spans="1:21" ht="54.75" customHeight="1">
      <c r="A176" s="42" t="s">
        <v>516</v>
      </c>
      <c r="B176" s="51" t="s">
        <v>231</v>
      </c>
      <c r="C176" s="53" t="s">
        <v>177</v>
      </c>
      <c r="D176" s="51"/>
      <c r="E176" s="72">
        <f>E177+E183+E181</f>
        <v>25650</v>
      </c>
      <c r="F176" s="72">
        <f>F177+F183+F181</f>
        <v>0</v>
      </c>
      <c r="G176" s="72">
        <f>G177+G183+G181</f>
        <v>11072</v>
      </c>
      <c r="H176" s="72">
        <f t="shared" si="27"/>
        <v>36722</v>
      </c>
      <c r="I176" s="72"/>
      <c r="J176" s="72">
        <f t="shared" si="28"/>
        <v>36722</v>
      </c>
      <c r="K176" s="72">
        <f>K177</f>
        <v>2000</v>
      </c>
      <c r="L176" s="72">
        <f t="shared" si="29"/>
        <v>38722</v>
      </c>
      <c r="M176" s="72"/>
      <c r="N176" s="72">
        <f t="shared" si="25"/>
        <v>38722</v>
      </c>
      <c r="O176" s="72">
        <f>O177</f>
        <v>3800</v>
      </c>
      <c r="P176" s="72">
        <f t="shared" si="26"/>
        <v>42522</v>
      </c>
      <c r="Q176" s="72"/>
      <c r="R176" s="72">
        <f t="shared" si="24"/>
        <v>42522</v>
      </c>
      <c r="S176" s="72">
        <f>S177</f>
        <v>1300</v>
      </c>
      <c r="T176" s="72"/>
      <c r="U176" s="72">
        <f t="shared" si="22"/>
        <v>43822</v>
      </c>
    </row>
    <row r="177" spans="1:21" ht="33.75" customHeight="1">
      <c r="A177" s="43" t="s">
        <v>393</v>
      </c>
      <c r="B177" s="88" t="s">
        <v>59</v>
      </c>
      <c r="C177" s="59" t="s">
        <v>301</v>
      </c>
      <c r="D177" s="59"/>
      <c r="E177" s="82">
        <f>E178+E179</f>
        <v>25150</v>
      </c>
      <c r="F177" s="82">
        <f t="shared" ref="F177:G177" si="33">F178+F179</f>
        <v>0</v>
      </c>
      <c r="G177" s="82">
        <f t="shared" si="33"/>
        <v>11072</v>
      </c>
      <c r="H177" s="72">
        <f t="shared" si="27"/>
        <v>36222</v>
      </c>
      <c r="I177" s="82"/>
      <c r="J177" s="72">
        <f t="shared" si="28"/>
        <v>36222</v>
      </c>
      <c r="K177" s="82">
        <f>K178</f>
        <v>2000</v>
      </c>
      <c r="L177" s="72">
        <f t="shared" si="29"/>
        <v>38222</v>
      </c>
      <c r="M177" s="82"/>
      <c r="N177" s="72">
        <f t="shared" si="25"/>
        <v>38222</v>
      </c>
      <c r="O177" s="82">
        <f>O180</f>
        <v>3800</v>
      </c>
      <c r="P177" s="72">
        <f t="shared" si="26"/>
        <v>42022</v>
      </c>
      <c r="Q177" s="82"/>
      <c r="R177" s="72">
        <f t="shared" si="24"/>
        <v>42022</v>
      </c>
      <c r="S177" s="82">
        <f>S178</f>
        <v>1300</v>
      </c>
      <c r="T177" s="82"/>
      <c r="U177" s="72">
        <f t="shared" si="22"/>
        <v>43322</v>
      </c>
    </row>
    <row r="178" spans="1:21" ht="30" customHeight="1">
      <c r="A178" s="45" t="s">
        <v>394</v>
      </c>
      <c r="B178" s="88" t="s">
        <v>59</v>
      </c>
      <c r="C178" s="59" t="s">
        <v>301</v>
      </c>
      <c r="D178" s="59" t="s">
        <v>552</v>
      </c>
      <c r="E178" s="82">
        <v>23350</v>
      </c>
      <c r="F178" s="82"/>
      <c r="G178" s="112">
        <v>10222</v>
      </c>
      <c r="H178" s="72">
        <f t="shared" si="27"/>
        <v>33572</v>
      </c>
      <c r="I178" s="112"/>
      <c r="J178" s="72">
        <f t="shared" si="28"/>
        <v>33572</v>
      </c>
      <c r="K178" s="112">
        <v>2000</v>
      </c>
      <c r="L178" s="72">
        <f t="shared" si="29"/>
        <v>35572</v>
      </c>
      <c r="M178" s="112"/>
      <c r="N178" s="72">
        <f t="shared" si="25"/>
        <v>35572</v>
      </c>
      <c r="O178" s="112"/>
      <c r="P178" s="72">
        <f t="shared" si="26"/>
        <v>35572</v>
      </c>
      <c r="Q178" s="112"/>
      <c r="R178" s="72">
        <f t="shared" si="24"/>
        <v>35572</v>
      </c>
      <c r="S178" s="112">
        <v>1300</v>
      </c>
      <c r="T178" s="112"/>
      <c r="U178" s="72">
        <f t="shared" si="22"/>
        <v>36872</v>
      </c>
    </row>
    <row r="179" spans="1:21" ht="44.25" customHeight="1">
      <c r="A179" s="44" t="s">
        <v>112</v>
      </c>
      <c r="B179" s="88" t="s">
        <v>59</v>
      </c>
      <c r="C179" s="53" t="s">
        <v>301</v>
      </c>
      <c r="D179" s="59" t="s">
        <v>416</v>
      </c>
      <c r="E179" s="82">
        <v>1800</v>
      </c>
      <c r="F179" s="82"/>
      <c r="G179" s="112">
        <v>850</v>
      </c>
      <c r="H179" s="72">
        <f t="shared" si="27"/>
        <v>2650</v>
      </c>
      <c r="I179" s="112"/>
      <c r="J179" s="72">
        <f t="shared" si="28"/>
        <v>2650</v>
      </c>
      <c r="K179" s="112"/>
      <c r="L179" s="72">
        <f t="shared" si="29"/>
        <v>2650</v>
      </c>
      <c r="M179" s="112"/>
      <c r="N179" s="72">
        <f t="shared" si="25"/>
        <v>2650</v>
      </c>
      <c r="O179" s="112"/>
      <c r="P179" s="72">
        <f t="shared" si="26"/>
        <v>2650</v>
      </c>
      <c r="Q179" s="112"/>
      <c r="R179" s="72">
        <f t="shared" si="24"/>
        <v>2650</v>
      </c>
      <c r="S179" s="112"/>
      <c r="T179" s="112"/>
      <c r="U179" s="72">
        <f t="shared" si="22"/>
        <v>2650</v>
      </c>
    </row>
    <row r="180" spans="1:21" ht="44.25" customHeight="1">
      <c r="A180" s="166" t="s">
        <v>637</v>
      </c>
      <c r="B180" s="88" t="s">
        <v>59</v>
      </c>
      <c r="C180" s="53" t="s">
        <v>301</v>
      </c>
      <c r="D180" s="59" t="s">
        <v>636</v>
      </c>
      <c r="E180" s="82"/>
      <c r="F180" s="82"/>
      <c r="G180" s="112"/>
      <c r="H180" s="72"/>
      <c r="I180" s="112"/>
      <c r="J180" s="72"/>
      <c r="K180" s="112"/>
      <c r="L180" s="72"/>
      <c r="M180" s="112"/>
      <c r="N180" s="72"/>
      <c r="O180" s="112">
        <v>3800</v>
      </c>
      <c r="P180" s="72">
        <f t="shared" si="26"/>
        <v>3800</v>
      </c>
      <c r="Q180" s="112"/>
      <c r="R180" s="72">
        <f t="shared" si="24"/>
        <v>3800</v>
      </c>
      <c r="S180" s="112"/>
      <c r="T180" s="112"/>
      <c r="U180" s="72">
        <f t="shared" si="22"/>
        <v>3800</v>
      </c>
    </row>
    <row r="181" spans="1:21" ht="27.75" customHeight="1">
      <c r="A181" s="44" t="s">
        <v>129</v>
      </c>
      <c r="B181" s="88" t="s">
        <v>59</v>
      </c>
      <c r="C181" s="53" t="s">
        <v>395</v>
      </c>
      <c r="D181" s="53"/>
      <c r="E181" s="54">
        <f>E182</f>
        <v>500</v>
      </c>
      <c r="F181" s="54"/>
      <c r="G181" s="54"/>
      <c r="H181" s="72">
        <f t="shared" si="27"/>
        <v>500</v>
      </c>
      <c r="I181" s="54"/>
      <c r="J181" s="72">
        <f t="shared" si="28"/>
        <v>500</v>
      </c>
      <c r="K181" s="54"/>
      <c r="L181" s="72">
        <f t="shared" si="29"/>
        <v>500</v>
      </c>
      <c r="M181" s="54"/>
      <c r="N181" s="72">
        <f t="shared" si="25"/>
        <v>500</v>
      </c>
      <c r="O181" s="54"/>
      <c r="P181" s="72">
        <f t="shared" si="26"/>
        <v>500</v>
      </c>
      <c r="Q181" s="54"/>
      <c r="R181" s="72">
        <f t="shared" si="24"/>
        <v>500</v>
      </c>
      <c r="S181" s="54"/>
      <c r="T181" s="54"/>
      <c r="U181" s="72">
        <f t="shared" si="22"/>
        <v>500</v>
      </c>
    </row>
    <row r="182" spans="1:21" ht="42.75" customHeight="1">
      <c r="A182" s="44" t="s">
        <v>112</v>
      </c>
      <c r="B182" s="88" t="s">
        <v>59</v>
      </c>
      <c r="C182" s="53" t="s">
        <v>395</v>
      </c>
      <c r="D182" s="53" t="s">
        <v>111</v>
      </c>
      <c r="E182" s="54">
        <v>500</v>
      </c>
      <c r="F182" s="54"/>
      <c r="G182" s="54"/>
      <c r="H182" s="72">
        <f t="shared" si="27"/>
        <v>500</v>
      </c>
      <c r="I182" s="54"/>
      <c r="J182" s="72">
        <f t="shared" si="28"/>
        <v>500</v>
      </c>
      <c r="K182" s="54"/>
      <c r="L182" s="72">
        <f t="shared" si="29"/>
        <v>500</v>
      </c>
      <c r="M182" s="54"/>
      <c r="N182" s="72">
        <f t="shared" si="25"/>
        <v>500</v>
      </c>
      <c r="O182" s="54"/>
      <c r="P182" s="72">
        <f t="shared" si="26"/>
        <v>500</v>
      </c>
      <c r="Q182" s="54"/>
      <c r="R182" s="72">
        <f t="shared" si="24"/>
        <v>500</v>
      </c>
      <c r="S182" s="54"/>
      <c r="T182" s="54"/>
      <c r="U182" s="72">
        <f t="shared" si="22"/>
        <v>500</v>
      </c>
    </row>
    <row r="183" spans="1:21" ht="26.25" customHeight="1">
      <c r="A183" s="43" t="s">
        <v>634</v>
      </c>
      <c r="B183" s="88" t="s">
        <v>59</v>
      </c>
      <c r="C183" s="53" t="s">
        <v>633</v>
      </c>
      <c r="D183" s="53" t="s">
        <v>111</v>
      </c>
      <c r="E183" s="54">
        <f>SUM(E184)</f>
        <v>0</v>
      </c>
      <c r="F183" s="54"/>
      <c r="G183" s="54"/>
      <c r="H183" s="72">
        <f t="shared" si="27"/>
        <v>0</v>
      </c>
      <c r="I183" s="54"/>
      <c r="J183" s="72">
        <f t="shared" si="28"/>
        <v>0</v>
      </c>
      <c r="K183" s="54"/>
      <c r="L183" s="72">
        <f t="shared" si="29"/>
        <v>0</v>
      </c>
      <c r="M183" s="54">
        <v>2253</v>
      </c>
      <c r="N183" s="72">
        <f t="shared" si="25"/>
        <v>2253</v>
      </c>
      <c r="O183" s="54"/>
      <c r="P183" s="72">
        <f t="shared" si="26"/>
        <v>2253</v>
      </c>
      <c r="Q183" s="54"/>
      <c r="R183" s="72">
        <f t="shared" si="24"/>
        <v>2253</v>
      </c>
      <c r="S183" s="54"/>
      <c r="T183" s="54"/>
      <c r="U183" s="72">
        <f t="shared" si="22"/>
        <v>2253</v>
      </c>
    </row>
    <row r="184" spans="1:21" ht="40.5" customHeight="1">
      <c r="A184" s="43" t="s">
        <v>112</v>
      </c>
      <c r="B184" s="88" t="s">
        <v>59</v>
      </c>
      <c r="C184" s="53" t="s">
        <v>633</v>
      </c>
      <c r="D184" s="53" t="s">
        <v>111</v>
      </c>
      <c r="E184" s="54">
        <v>0</v>
      </c>
      <c r="F184" s="54"/>
      <c r="G184" s="54"/>
      <c r="H184" s="72">
        <f t="shared" si="27"/>
        <v>0</v>
      </c>
      <c r="I184" s="54"/>
      <c r="J184" s="72">
        <f t="shared" si="28"/>
        <v>0</v>
      </c>
      <c r="K184" s="54"/>
      <c r="L184" s="72">
        <f t="shared" si="29"/>
        <v>0</v>
      </c>
      <c r="M184" s="54">
        <v>2253</v>
      </c>
      <c r="N184" s="72">
        <f t="shared" si="25"/>
        <v>2253</v>
      </c>
      <c r="O184" s="54"/>
      <c r="P184" s="72">
        <f t="shared" si="26"/>
        <v>2253</v>
      </c>
      <c r="Q184" s="54"/>
      <c r="R184" s="72">
        <f t="shared" si="24"/>
        <v>2253</v>
      </c>
      <c r="S184" s="54"/>
      <c r="T184" s="54"/>
      <c r="U184" s="72">
        <f t="shared" si="22"/>
        <v>2253</v>
      </c>
    </row>
    <row r="185" spans="1:21" ht="27.75" customHeight="1">
      <c r="A185" s="42" t="s">
        <v>440</v>
      </c>
      <c r="B185" s="51" t="s">
        <v>439</v>
      </c>
      <c r="C185" s="53"/>
      <c r="D185" s="53"/>
      <c r="E185" s="72">
        <f>E186+E190+E196</f>
        <v>24906.3</v>
      </c>
      <c r="F185" s="72">
        <f t="shared" ref="F185:G185" si="34">F186+F190+F196</f>
        <v>4237.7</v>
      </c>
      <c r="G185" s="72">
        <f t="shared" si="34"/>
        <v>3656</v>
      </c>
      <c r="H185" s="72">
        <f t="shared" si="27"/>
        <v>32800</v>
      </c>
      <c r="I185" s="72">
        <f>I196</f>
        <v>10118.4</v>
      </c>
      <c r="J185" s="72">
        <f t="shared" si="28"/>
        <v>42918.400000000001</v>
      </c>
      <c r="K185" s="72"/>
      <c r="L185" s="72">
        <f t="shared" si="29"/>
        <v>42918.400000000001</v>
      </c>
      <c r="M185" s="72"/>
      <c r="N185" s="72">
        <f t="shared" si="25"/>
        <v>42918.400000000001</v>
      </c>
      <c r="O185" s="72">
        <f>O190</f>
        <v>4444</v>
      </c>
      <c r="P185" s="72">
        <f t="shared" si="26"/>
        <v>47362.400000000001</v>
      </c>
      <c r="Q185" s="72"/>
      <c r="R185" s="72">
        <f t="shared" si="24"/>
        <v>47362.400000000001</v>
      </c>
      <c r="S185" s="72">
        <f>S190</f>
        <v>10434.300000000001</v>
      </c>
      <c r="T185" s="72"/>
      <c r="U185" s="72">
        <f t="shared" si="22"/>
        <v>57796.700000000004</v>
      </c>
    </row>
    <row r="186" spans="1:21" ht="47.25" customHeight="1">
      <c r="A186" s="42" t="s">
        <v>530</v>
      </c>
      <c r="B186" s="51" t="s">
        <v>439</v>
      </c>
      <c r="C186" s="51" t="s">
        <v>438</v>
      </c>
      <c r="D186" s="53"/>
      <c r="E186" s="72">
        <f>E187</f>
        <v>16600</v>
      </c>
      <c r="F186" s="72"/>
      <c r="G186" s="54"/>
      <c r="H186" s="72">
        <f t="shared" si="27"/>
        <v>16600</v>
      </c>
      <c r="I186" s="54"/>
      <c r="J186" s="72">
        <f t="shared" si="28"/>
        <v>16600</v>
      </c>
      <c r="K186" s="54"/>
      <c r="L186" s="72">
        <f t="shared" si="29"/>
        <v>16600</v>
      </c>
      <c r="M186" s="54"/>
      <c r="N186" s="72">
        <f t="shared" si="25"/>
        <v>16600</v>
      </c>
      <c r="O186" s="54"/>
      <c r="P186" s="72">
        <f t="shared" si="26"/>
        <v>16600</v>
      </c>
      <c r="Q186" s="54"/>
      <c r="R186" s="72">
        <f t="shared" si="24"/>
        <v>16600</v>
      </c>
      <c r="S186" s="54"/>
      <c r="T186" s="54"/>
      <c r="U186" s="72">
        <f t="shared" si="22"/>
        <v>16600</v>
      </c>
    </row>
    <row r="187" spans="1:21" ht="28.5" customHeight="1">
      <c r="A187" s="43" t="s">
        <v>436</v>
      </c>
      <c r="B187" s="53" t="s">
        <v>439</v>
      </c>
      <c r="C187" s="53" t="s">
        <v>431</v>
      </c>
      <c r="D187" s="53"/>
      <c r="E187" s="54">
        <f>E188+E189</f>
        <v>16600</v>
      </c>
      <c r="F187" s="54"/>
      <c r="G187" s="54"/>
      <c r="H187" s="72">
        <f t="shared" si="27"/>
        <v>16600</v>
      </c>
      <c r="I187" s="54"/>
      <c r="J187" s="72">
        <f t="shared" si="28"/>
        <v>16600</v>
      </c>
      <c r="K187" s="54"/>
      <c r="L187" s="72">
        <f t="shared" si="29"/>
        <v>16600</v>
      </c>
      <c r="M187" s="54"/>
      <c r="N187" s="72">
        <f t="shared" si="25"/>
        <v>16600</v>
      </c>
      <c r="O187" s="54"/>
      <c r="P187" s="72">
        <f t="shared" si="26"/>
        <v>16600</v>
      </c>
      <c r="Q187" s="54"/>
      <c r="R187" s="72">
        <f t="shared" si="24"/>
        <v>16600</v>
      </c>
      <c r="S187" s="54"/>
      <c r="T187" s="54"/>
      <c r="U187" s="72">
        <f t="shared" si="22"/>
        <v>16600</v>
      </c>
    </row>
    <row r="188" spans="1:21" ht="26.25" customHeight="1">
      <c r="A188" s="43" t="s">
        <v>437</v>
      </c>
      <c r="B188" s="53" t="s">
        <v>439</v>
      </c>
      <c r="C188" s="53" t="s">
        <v>431</v>
      </c>
      <c r="D188" s="53" t="s">
        <v>111</v>
      </c>
      <c r="E188" s="54">
        <v>1600</v>
      </c>
      <c r="F188" s="54"/>
      <c r="G188" s="54"/>
      <c r="H188" s="72">
        <f t="shared" si="27"/>
        <v>1600</v>
      </c>
      <c r="I188" s="54"/>
      <c r="J188" s="72">
        <f t="shared" si="28"/>
        <v>1600</v>
      </c>
      <c r="K188" s="54"/>
      <c r="L188" s="72">
        <f t="shared" si="29"/>
        <v>1600</v>
      </c>
      <c r="M188" s="54"/>
      <c r="N188" s="72">
        <f t="shared" si="25"/>
        <v>1600</v>
      </c>
      <c r="O188" s="54"/>
      <c r="P188" s="72">
        <f t="shared" si="26"/>
        <v>1600</v>
      </c>
      <c r="Q188" s="54"/>
      <c r="R188" s="72">
        <f t="shared" si="24"/>
        <v>1600</v>
      </c>
      <c r="S188" s="54"/>
      <c r="T188" s="54"/>
      <c r="U188" s="72">
        <f t="shared" si="22"/>
        <v>1600</v>
      </c>
    </row>
    <row r="189" spans="1:21" ht="24" customHeight="1">
      <c r="A189" s="43" t="s">
        <v>486</v>
      </c>
      <c r="B189" s="53" t="s">
        <v>439</v>
      </c>
      <c r="C189" s="53" t="s">
        <v>431</v>
      </c>
      <c r="D189" s="53" t="s">
        <v>111</v>
      </c>
      <c r="E189" s="54">
        <v>15000</v>
      </c>
      <c r="F189" s="54"/>
      <c r="G189" s="54"/>
      <c r="H189" s="72">
        <f t="shared" si="27"/>
        <v>15000</v>
      </c>
      <c r="I189" s="54"/>
      <c r="J189" s="72">
        <f t="shared" si="28"/>
        <v>15000</v>
      </c>
      <c r="K189" s="54"/>
      <c r="L189" s="72">
        <f t="shared" si="29"/>
        <v>15000</v>
      </c>
      <c r="M189" s="54"/>
      <c r="N189" s="72">
        <f t="shared" si="25"/>
        <v>15000</v>
      </c>
      <c r="O189" s="54"/>
      <c r="P189" s="72">
        <f t="shared" si="26"/>
        <v>15000</v>
      </c>
      <c r="Q189" s="54"/>
      <c r="R189" s="72">
        <f t="shared" si="24"/>
        <v>15000</v>
      </c>
      <c r="S189" s="54"/>
      <c r="T189" s="54"/>
      <c r="U189" s="72">
        <f t="shared" si="22"/>
        <v>15000</v>
      </c>
    </row>
    <row r="190" spans="1:21" ht="41.25" customHeight="1">
      <c r="A190" s="42" t="s">
        <v>516</v>
      </c>
      <c r="B190" s="66" t="s">
        <v>430</v>
      </c>
      <c r="C190" s="51" t="s">
        <v>177</v>
      </c>
      <c r="D190" s="51"/>
      <c r="E190" s="72">
        <f>E194</f>
        <v>4200</v>
      </c>
      <c r="F190" s="72">
        <f t="shared" ref="F190:G190" si="35">F194</f>
        <v>4344</v>
      </c>
      <c r="G190" s="72">
        <f t="shared" si="35"/>
        <v>3656</v>
      </c>
      <c r="H190" s="72">
        <f t="shared" si="27"/>
        <v>12200</v>
      </c>
      <c r="I190" s="72"/>
      <c r="J190" s="72">
        <f t="shared" si="28"/>
        <v>12200</v>
      </c>
      <c r="K190" s="72"/>
      <c r="L190" s="72">
        <f t="shared" si="29"/>
        <v>12200</v>
      </c>
      <c r="M190" s="72"/>
      <c r="N190" s="72">
        <f t="shared" si="25"/>
        <v>12200</v>
      </c>
      <c r="O190" s="72">
        <f>O191+O192+O194</f>
        <v>4444</v>
      </c>
      <c r="P190" s="72">
        <f t="shared" si="26"/>
        <v>16644</v>
      </c>
      <c r="Q190" s="72"/>
      <c r="R190" s="72">
        <f t="shared" si="24"/>
        <v>16644</v>
      </c>
      <c r="S190" s="72">
        <f>S191+S193+S194</f>
        <v>10434.300000000001</v>
      </c>
      <c r="T190" s="72"/>
      <c r="U190" s="72">
        <f t="shared" si="22"/>
        <v>27078.300000000003</v>
      </c>
    </row>
    <row r="191" spans="1:21" ht="41.25" customHeight="1">
      <c r="A191" s="43" t="s">
        <v>640</v>
      </c>
      <c r="B191" s="88" t="s">
        <v>430</v>
      </c>
      <c r="C191" s="53" t="s">
        <v>638</v>
      </c>
      <c r="D191" s="53" t="s">
        <v>416</v>
      </c>
      <c r="E191" s="82"/>
      <c r="F191" s="82"/>
      <c r="G191" s="112"/>
      <c r="H191" s="72"/>
      <c r="I191" s="112"/>
      <c r="J191" s="72"/>
      <c r="K191" s="112"/>
      <c r="L191" s="72"/>
      <c r="M191" s="112"/>
      <c r="N191" s="72"/>
      <c r="O191" s="81">
        <v>1700</v>
      </c>
      <c r="P191" s="72">
        <f t="shared" si="26"/>
        <v>1700</v>
      </c>
      <c r="Q191" s="81"/>
      <c r="R191" s="72">
        <f t="shared" si="24"/>
        <v>1700</v>
      </c>
      <c r="S191" s="81">
        <v>1300</v>
      </c>
      <c r="T191" s="81"/>
      <c r="U191" s="72">
        <f t="shared" si="22"/>
        <v>3000</v>
      </c>
    </row>
    <row r="192" spans="1:21" ht="41.25" customHeight="1">
      <c r="A192" s="43" t="s">
        <v>112</v>
      </c>
      <c r="B192" s="88" t="s">
        <v>430</v>
      </c>
      <c r="C192" s="53" t="s">
        <v>301</v>
      </c>
      <c r="D192" s="53" t="s">
        <v>416</v>
      </c>
      <c r="E192" s="82"/>
      <c r="F192" s="82"/>
      <c r="G192" s="112"/>
      <c r="H192" s="72"/>
      <c r="I192" s="112"/>
      <c r="J192" s="72"/>
      <c r="K192" s="112"/>
      <c r="L192" s="72"/>
      <c r="M192" s="112"/>
      <c r="N192" s="72"/>
      <c r="O192" s="81">
        <v>903</v>
      </c>
      <c r="P192" s="72">
        <f t="shared" si="26"/>
        <v>903</v>
      </c>
      <c r="Q192" s="81"/>
      <c r="R192" s="72">
        <f t="shared" si="24"/>
        <v>903</v>
      </c>
      <c r="S192" s="81"/>
      <c r="T192" s="81"/>
      <c r="U192" s="72">
        <f t="shared" si="22"/>
        <v>903</v>
      </c>
    </row>
    <row r="193" spans="1:21" ht="32.25" customHeight="1">
      <c r="A193" s="43" t="s">
        <v>824</v>
      </c>
      <c r="B193" s="88" t="s">
        <v>430</v>
      </c>
      <c r="C193" s="53" t="s">
        <v>823</v>
      </c>
      <c r="D193" s="53" t="s">
        <v>416</v>
      </c>
      <c r="E193" s="82"/>
      <c r="F193" s="82"/>
      <c r="G193" s="112"/>
      <c r="H193" s="72"/>
      <c r="I193" s="112"/>
      <c r="J193" s="72"/>
      <c r="K193" s="112"/>
      <c r="L193" s="72"/>
      <c r="M193" s="112"/>
      <c r="N193" s="72"/>
      <c r="O193" s="81"/>
      <c r="P193" s="72"/>
      <c r="Q193" s="81"/>
      <c r="R193" s="72"/>
      <c r="S193" s="81">
        <v>8312.7000000000007</v>
      </c>
      <c r="T193" s="81"/>
      <c r="U193" s="72">
        <f t="shared" si="22"/>
        <v>8312.7000000000007</v>
      </c>
    </row>
    <row r="194" spans="1:21" ht="30.75" customHeight="1">
      <c r="A194" s="44" t="s">
        <v>129</v>
      </c>
      <c r="B194" s="88" t="s">
        <v>430</v>
      </c>
      <c r="C194" s="53" t="s">
        <v>395</v>
      </c>
      <c r="D194" s="53"/>
      <c r="E194" s="54">
        <f>E195</f>
        <v>4200</v>
      </c>
      <c r="F194" s="54">
        <f t="shared" ref="F194:G194" si="36">F195</f>
        <v>4344</v>
      </c>
      <c r="G194" s="54">
        <f t="shared" si="36"/>
        <v>3656</v>
      </c>
      <c r="H194" s="72">
        <f t="shared" si="27"/>
        <v>12200</v>
      </c>
      <c r="I194" s="54"/>
      <c r="J194" s="72">
        <f t="shared" si="28"/>
        <v>12200</v>
      </c>
      <c r="K194" s="54"/>
      <c r="L194" s="72">
        <f t="shared" si="29"/>
        <v>12200</v>
      </c>
      <c r="M194" s="54"/>
      <c r="N194" s="72">
        <f t="shared" si="25"/>
        <v>12200</v>
      </c>
      <c r="O194" s="54">
        <f>O195</f>
        <v>1841</v>
      </c>
      <c r="P194" s="72">
        <f t="shared" si="26"/>
        <v>14041</v>
      </c>
      <c r="Q194" s="54"/>
      <c r="R194" s="72">
        <f t="shared" si="24"/>
        <v>14041</v>
      </c>
      <c r="S194" s="54">
        <f>S195</f>
        <v>821.6</v>
      </c>
      <c r="T194" s="54"/>
      <c r="U194" s="72">
        <f t="shared" si="22"/>
        <v>14862.6</v>
      </c>
    </row>
    <row r="195" spans="1:21" ht="31.5" customHeight="1">
      <c r="A195" s="43" t="s">
        <v>112</v>
      </c>
      <c r="B195" s="88" t="s">
        <v>430</v>
      </c>
      <c r="C195" s="53" t="s">
        <v>395</v>
      </c>
      <c r="D195" s="53" t="s">
        <v>111</v>
      </c>
      <c r="E195" s="54">
        <v>4200</v>
      </c>
      <c r="F195" s="54">
        <v>4344</v>
      </c>
      <c r="G195" s="54">
        <v>3656</v>
      </c>
      <c r="H195" s="72">
        <f t="shared" si="27"/>
        <v>12200</v>
      </c>
      <c r="I195" s="54"/>
      <c r="J195" s="72">
        <f t="shared" si="28"/>
        <v>12200</v>
      </c>
      <c r="K195" s="54"/>
      <c r="L195" s="72">
        <f t="shared" si="29"/>
        <v>12200</v>
      </c>
      <c r="M195" s="54"/>
      <c r="N195" s="72">
        <f t="shared" si="25"/>
        <v>12200</v>
      </c>
      <c r="O195" s="54">
        <v>1841</v>
      </c>
      <c r="P195" s="72">
        <f t="shared" si="26"/>
        <v>14041</v>
      </c>
      <c r="Q195" s="54"/>
      <c r="R195" s="72">
        <f t="shared" si="24"/>
        <v>14041</v>
      </c>
      <c r="S195" s="54">
        <v>821.6</v>
      </c>
      <c r="T195" s="54"/>
      <c r="U195" s="72">
        <f t="shared" si="22"/>
        <v>14862.6</v>
      </c>
    </row>
    <row r="196" spans="1:21" ht="39" customHeight="1">
      <c r="A196" s="42" t="s">
        <v>465</v>
      </c>
      <c r="B196" s="66" t="s">
        <v>430</v>
      </c>
      <c r="C196" s="51"/>
      <c r="D196" s="51"/>
      <c r="E196" s="72">
        <f>E197+E198</f>
        <v>4106.3</v>
      </c>
      <c r="F196" s="72">
        <f>F197+F198</f>
        <v>-106.3</v>
      </c>
      <c r="G196" s="72"/>
      <c r="H196" s="72">
        <f t="shared" si="27"/>
        <v>4000</v>
      </c>
      <c r="I196" s="72">
        <f>I197</f>
        <v>10118.4</v>
      </c>
      <c r="J196" s="72">
        <f t="shared" si="28"/>
        <v>14118.4</v>
      </c>
      <c r="K196" s="72"/>
      <c r="L196" s="72">
        <f t="shared" si="29"/>
        <v>14118.4</v>
      </c>
      <c r="M196" s="72"/>
      <c r="N196" s="72">
        <f t="shared" si="25"/>
        <v>14118.4</v>
      </c>
      <c r="O196" s="72"/>
      <c r="P196" s="72">
        <f t="shared" si="26"/>
        <v>14118.4</v>
      </c>
      <c r="Q196" s="72"/>
      <c r="R196" s="72">
        <f t="shared" si="24"/>
        <v>14118.4</v>
      </c>
      <c r="S196" s="72"/>
      <c r="T196" s="72"/>
      <c r="U196" s="72">
        <f t="shared" si="22"/>
        <v>14118.4</v>
      </c>
    </row>
    <row r="197" spans="1:21" ht="24.75" customHeight="1">
      <c r="A197" s="43" t="s">
        <v>486</v>
      </c>
      <c r="B197" s="88" t="s">
        <v>430</v>
      </c>
      <c r="C197" s="53" t="s">
        <v>468</v>
      </c>
      <c r="D197" s="53" t="s">
        <v>111</v>
      </c>
      <c r="E197" s="54">
        <v>106.3</v>
      </c>
      <c r="F197" s="54">
        <v>-106.3</v>
      </c>
      <c r="G197" s="54"/>
      <c r="H197" s="72">
        <f t="shared" si="27"/>
        <v>0</v>
      </c>
      <c r="I197" s="54">
        <v>10118.4</v>
      </c>
      <c r="J197" s="72">
        <f t="shared" si="28"/>
        <v>10118.4</v>
      </c>
      <c r="K197" s="54"/>
      <c r="L197" s="72">
        <f t="shared" si="29"/>
        <v>10118.4</v>
      </c>
      <c r="M197" s="54"/>
      <c r="N197" s="72">
        <f t="shared" si="25"/>
        <v>10118.4</v>
      </c>
      <c r="O197" s="54"/>
      <c r="P197" s="72">
        <f t="shared" si="26"/>
        <v>10118.4</v>
      </c>
      <c r="Q197" s="54"/>
      <c r="R197" s="72">
        <f t="shared" si="24"/>
        <v>10118.4</v>
      </c>
      <c r="S197" s="54"/>
      <c r="T197" s="54"/>
      <c r="U197" s="72">
        <f t="shared" si="22"/>
        <v>10118.4</v>
      </c>
    </row>
    <row r="198" spans="1:21" ht="31.5" customHeight="1">
      <c r="A198" s="43" t="s">
        <v>485</v>
      </c>
      <c r="B198" s="88" t="s">
        <v>430</v>
      </c>
      <c r="C198" s="53" t="s">
        <v>469</v>
      </c>
      <c r="D198" s="53" t="s">
        <v>111</v>
      </c>
      <c r="E198" s="54">
        <v>4000</v>
      </c>
      <c r="F198" s="54"/>
      <c r="G198" s="54"/>
      <c r="H198" s="72">
        <f t="shared" si="27"/>
        <v>4000</v>
      </c>
      <c r="I198" s="54"/>
      <c r="J198" s="72">
        <f t="shared" si="28"/>
        <v>4000</v>
      </c>
      <c r="K198" s="54"/>
      <c r="L198" s="72">
        <f t="shared" si="29"/>
        <v>4000</v>
      </c>
      <c r="M198" s="54"/>
      <c r="N198" s="72">
        <f t="shared" si="25"/>
        <v>4000</v>
      </c>
      <c r="O198" s="54"/>
      <c r="P198" s="72">
        <f t="shared" si="26"/>
        <v>4000</v>
      </c>
      <c r="Q198" s="54"/>
      <c r="R198" s="72">
        <f t="shared" si="24"/>
        <v>4000</v>
      </c>
      <c r="S198" s="54"/>
      <c r="T198" s="54"/>
      <c r="U198" s="72">
        <f t="shared" si="22"/>
        <v>4000</v>
      </c>
    </row>
    <row r="199" spans="1:21" ht="31.5" customHeight="1">
      <c r="A199" s="42" t="s">
        <v>571</v>
      </c>
      <c r="B199" s="66" t="s">
        <v>568</v>
      </c>
      <c r="C199" s="53"/>
      <c r="D199" s="53"/>
      <c r="E199" s="72">
        <f>E200+E203</f>
        <v>50000</v>
      </c>
      <c r="F199" s="72">
        <f>F200+F203</f>
        <v>26689.599999999999</v>
      </c>
      <c r="G199" s="72">
        <f t="shared" ref="G199" si="37">G200+G203</f>
        <v>10000</v>
      </c>
      <c r="H199" s="72">
        <f t="shared" si="27"/>
        <v>86689.600000000006</v>
      </c>
      <c r="I199" s="72"/>
      <c r="J199" s="72">
        <f t="shared" si="28"/>
        <v>86689.600000000006</v>
      </c>
      <c r="K199" s="72"/>
      <c r="L199" s="72">
        <f t="shared" si="29"/>
        <v>86689.600000000006</v>
      </c>
      <c r="M199" s="72"/>
      <c r="N199" s="72">
        <f t="shared" si="25"/>
        <v>86689.600000000006</v>
      </c>
      <c r="O199" s="72"/>
      <c r="P199" s="72">
        <f t="shared" si="26"/>
        <v>86689.600000000006</v>
      </c>
      <c r="Q199" s="72"/>
      <c r="R199" s="72">
        <f t="shared" si="24"/>
        <v>86689.600000000006</v>
      </c>
      <c r="S199" s="72">
        <f>S203+S200</f>
        <v>-1689.6</v>
      </c>
      <c r="T199" s="72">
        <f>T200</f>
        <v>200</v>
      </c>
      <c r="U199" s="72">
        <f t="shared" si="22"/>
        <v>85200</v>
      </c>
    </row>
    <row r="200" spans="1:21" ht="42.75" customHeight="1">
      <c r="A200" s="42" t="s">
        <v>530</v>
      </c>
      <c r="B200" s="66" t="s">
        <v>568</v>
      </c>
      <c r="C200" s="51" t="s">
        <v>562</v>
      </c>
      <c r="D200" s="53"/>
      <c r="E200" s="72">
        <f>E202</f>
        <v>50000</v>
      </c>
      <c r="F200" s="72">
        <f t="shared" ref="F200:G200" si="38">F202</f>
        <v>25000</v>
      </c>
      <c r="G200" s="72">
        <f t="shared" si="38"/>
        <v>10000</v>
      </c>
      <c r="H200" s="72">
        <f t="shared" si="27"/>
        <v>85000</v>
      </c>
      <c r="I200" s="72"/>
      <c r="J200" s="72">
        <f t="shared" si="28"/>
        <v>85000</v>
      </c>
      <c r="K200" s="72"/>
      <c r="L200" s="72">
        <f t="shared" si="29"/>
        <v>85000</v>
      </c>
      <c r="M200" s="72"/>
      <c r="N200" s="72">
        <f t="shared" si="25"/>
        <v>85000</v>
      </c>
      <c r="O200" s="72"/>
      <c r="P200" s="72">
        <f t="shared" si="26"/>
        <v>85000</v>
      </c>
      <c r="Q200" s="72"/>
      <c r="R200" s="72">
        <f t="shared" si="24"/>
        <v>85000</v>
      </c>
      <c r="S200" s="72">
        <f>S201</f>
        <v>0</v>
      </c>
      <c r="T200" s="72">
        <f>T201</f>
        <v>200</v>
      </c>
      <c r="U200" s="72">
        <f t="shared" si="22"/>
        <v>85200</v>
      </c>
    </row>
    <row r="201" spans="1:21" ht="25.5" customHeight="1">
      <c r="A201" s="42" t="s">
        <v>590</v>
      </c>
      <c r="B201" s="66" t="s">
        <v>568</v>
      </c>
      <c r="C201" s="51" t="s">
        <v>569</v>
      </c>
      <c r="D201" s="53"/>
      <c r="E201" s="72">
        <f>E202</f>
        <v>50000</v>
      </c>
      <c r="F201" s="72">
        <f>F202</f>
        <v>25000</v>
      </c>
      <c r="G201" s="72">
        <f>G202</f>
        <v>10000</v>
      </c>
      <c r="H201" s="72">
        <f t="shared" si="27"/>
        <v>85000</v>
      </c>
      <c r="I201" s="72"/>
      <c r="J201" s="72">
        <f t="shared" si="28"/>
        <v>85000</v>
      </c>
      <c r="K201" s="72"/>
      <c r="L201" s="72">
        <f t="shared" si="29"/>
        <v>85000</v>
      </c>
      <c r="M201" s="72"/>
      <c r="N201" s="72">
        <f t="shared" si="25"/>
        <v>85000</v>
      </c>
      <c r="O201" s="72"/>
      <c r="P201" s="72">
        <f t="shared" si="26"/>
        <v>85000</v>
      </c>
      <c r="Q201" s="72"/>
      <c r="R201" s="72">
        <f t="shared" si="24"/>
        <v>85000</v>
      </c>
      <c r="S201" s="72">
        <f>S202</f>
        <v>0</v>
      </c>
      <c r="T201" s="72">
        <f>T202</f>
        <v>200</v>
      </c>
      <c r="U201" s="72">
        <f t="shared" si="22"/>
        <v>85200</v>
      </c>
    </row>
    <row r="202" spans="1:21" ht="45" customHeight="1">
      <c r="A202" s="43" t="s">
        <v>570</v>
      </c>
      <c r="B202" s="88" t="s">
        <v>568</v>
      </c>
      <c r="C202" s="53" t="s">
        <v>569</v>
      </c>
      <c r="D202" s="53" t="s">
        <v>111</v>
      </c>
      <c r="E202" s="54">
        <v>50000</v>
      </c>
      <c r="F202" s="54">
        <v>25000</v>
      </c>
      <c r="G202" s="54">
        <v>10000</v>
      </c>
      <c r="H202" s="72">
        <f t="shared" si="27"/>
        <v>85000</v>
      </c>
      <c r="I202" s="54"/>
      <c r="J202" s="72">
        <f t="shared" si="28"/>
        <v>85000</v>
      </c>
      <c r="K202" s="54"/>
      <c r="L202" s="72">
        <f t="shared" si="29"/>
        <v>85000</v>
      </c>
      <c r="M202" s="54"/>
      <c r="N202" s="72">
        <f t="shared" si="25"/>
        <v>85000</v>
      </c>
      <c r="O202" s="54"/>
      <c r="P202" s="72">
        <f t="shared" si="26"/>
        <v>85000</v>
      </c>
      <c r="Q202" s="54"/>
      <c r="R202" s="72">
        <f t="shared" si="24"/>
        <v>85000</v>
      </c>
      <c r="S202" s="54"/>
      <c r="T202" s="54">
        <v>200</v>
      </c>
      <c r="U202" s="72">
        <f t="shared" si="22"/>
        <v>85200</v>
      </c>
    </row>
    <row r="203" spans="1:21" ht="36" customHeight="1">
      <c r="A203" s="43" t="s">
        <v>594</v>
      </c>
      <c r="B203" s="88" t="s">
        <v>568</v>
      </c>
      <c r="C203" s="53" t="s">
        <v>593</v>
      </c>
      <c r="D203" s="53"/>
      <c r="E203" s="54"/>
      <c r="F203" s="54">
        <f>F204</f>
        <v>1689.6</v>
      </c>
      <c r="G203" s="54"/>
      <c r="H203" s="72">
        <f t="shared" si="27"/>
        <v>1689.6</v>
      </c>
      <c r="I203" s="54"/>
      <c r="J203" s="72">
        <f t="shared" si="28"/>
        <v>1689.6</v>
      </c>
      <c r="K203" s="54"/>
      <c r="L203" s="72">
        <f t="shared" si="29"/>
        <v>1689.6</v>
      </c>
      <c r="M203" s="54"/>
      <c r="N203" s="72">
        <f t="shared" si="25"/>
        <v>1689.6</v>
      </c>
      <c r="O203" s="54"/>
      <c r="P203" s="72">
        <f t="shared" si="26"/>
        <v>1689.6</v>
      </c>
      <c r="Q203" s="54"/>
      <c r="R203" s="72">
        <f t="shared" si="24"/>
        <v>1689.6</v>
      </c>
      <c r="S203" s="54">
        <f>S204</f>
        <v>-1689.6</v>
      </c>
      <c r="T203" s="54"/>
      <c r="U203" s="72">
        <f t="shared" si="22"/>
        <v>0</v>
      </c>
    </row>
    <row r="204" spans="1:21" ht="45" customHeight="1">
      <c r="A204" s="43" t="s">
        <v>112</v>
      </c>
      <c r="B204" s="88" t="s">
        <v>568</v>
      </c>
      <c r="C204" s="53" t="s">
        <v>593</v>
      </c>
      <c r="D204" s="53" t="s">
        <v>111</v>
      </c>
      <c r="E204" s="54"/>
      <c r="F204" s="54">
        <v>1689.6</v>
      </c>
      <c r="G204" s="54"/>
      <c r="H204" s="72">
        <f t="shared" si="27"/>
        <v>1689.6</v>
      </c>
      <c r="I204" s="54"/>
      <c r="J204" s="72">
        <f t="shared" si="28"/>
        <v>1689.6</v>
      </c>
      <c r="K204" s="54"/>
      <c r="L204" s="72">
        <f t="shared" si="29"/>
        <v>1689.6</v>
      </c>
      <c r="M204" s="54"/>
      <c r="N204" s="72">
        <f t="shared" si="25"/>
        <v>1689.6</v>
      </c>
      <c r="O204" s="54"/>
      <c r="P204" s="72">
        <f t="shared" si="26"/>
        <v>1689.6</v>
      </c>
      <c r="Q204" s="54"/>
      <c r="R204" s="72">
        <f t="shared" si="24"/>
        <v>1689.6</v>
      </c>
      <c r="S204" s="54">
        <v>-1689.6</v>
      </c>
      <c r="T204" s="54"/>
      <c r="U204" s="72">
        <f t="shared" si="22"/>
        <v>0</v>
      </c>
    </row>
    <row r="205" spans="1:21" ht="25.5" customHeight="1">
      <c r="A205" s="150" t="s">
        <v>94</v>
      </c>
      <c r="B205" s="51" t="s">
        <v>93</v>
      </c>
      <c r="C205" s="51"/>
      <c r="D205" s="51"/>
      <c r="E205" s="72">
        <f>SUM(E206,E219,E254,E259,E237)</f>
        <v>567500.39999999991</v>
      </c>
      <c r="F205" s="72">
        <f>SUM(F206,F219,F254,F259,F237)</f>
        <v>25969.200000000004</v>
      </c>
      <c r="G205" s="72">
        <f>SUM(G206,G219,G254,G259,G237)</f>
        <v>2350</v>
      </c>
      <c r="H205" s="72">
        <f t="shared" si="27"/>
        <v>595819.59999999986</v>
      </c>
      <c r="I205" s="72">
        <f>I219+I259</f>
        <v>605</v>
      </c>
      <c r="J205" s="72">
        <f t="shared" si="28"/>
        <v>596424.59999999986</v>
      </c>
      <c r="K205" s="72">
        <f>K206+K219+K259</f>
        <v>23690</v>
      </c>
      <c r="L205" s="72">
        <f t="shared" si="29"/>
        <v>620114.59999999986</v>
      </c>
      <c r="M205" s="72">
        <f>M219+M265</f>
        <v>9376.9</v>
      </c>
      <c r="N205" s="72">
        <f t="shared" si="25"/>
        <v>629491.49999999988</v>
      </c>
      <c r="O205" s="72">
        <f>O219</f>
        <v>201</v>
      </c>
      <c r="P205" s="72">
        <f t="shared" si="26"/>
        <v>629692.49999999988</v>
      </c>
      <c r="Q205" s="72">
        <f>Q219+Q254</f>
        <v>250</v>
      </c>
      <c r="R205" s="72">
        <f t="shared" si="24"/>
        <v>629942.49999999988</v>
      </c>
      <c r="S205" s="72">
        <f>S206+S219+S237+S254+S259</f>
        <v>27987.4</v>
      </c>
      <c r="T205" s="72">
        <f>T206+T219+T237+T254+T259</f>
        <v>37722</v>
      </c>
      <c r="U205" s="72">
        <f t="shared" ref="U205:U268" si="39">R205+S205+T205</f>
        <v>695651.89999999991</v>
      </c>
    </row>
    <row r="206" spans="1:21" ht="20.25" customHeight="1">
      <c r="A206" s="42" t="s">
        <v>200</v>
      </c>
      <c r="B206" s="51" t="s">
        <v>233</v>
      </c>
      <c r="C206" s="51"/>
      <c r="D206" s="51"/>
      <c r="E206" s="72">
        <f>SUM(E207)</f>
        <v>169932</v>
      </c>
      <c r="F206" s="72">
        <f t="shared" ref="F206:G206" si="40">SUM(F207)</f>
        <v>9338.6</v>
      </c>
      <c r="G206" s="72">
        <f t="shared" si="40"/>
        <v>0</v>
      </c>
      <c r="H206" s="72">
        <f t="shared" si="27"/>
        <v>179270.6</v>
      </c>
      <c r="I206" s="72"/>
      <c r="J206" s="72">
        <f t="shared" si="28"/>
        <v>179270.6</v>
      </c>
      <c r="K206" s="72">
        <f>K207</f>
        <v>1500</v>
      </c>
      <c r="L206" s="72">
        <f t="shared" si="29"/>
        <v>180770.6</v>
      </c>
      <c r="M206" s="72"/>
      <c r="N206" s="72">
        <f t="shared" si="25"/>
        <v>180770.6</v>
      </c>
      <c r="O206" s="72"/>
      <c r="P206" s="72">
        <f t="shared" si="26"/>
        <v>180770.6</v>
      </c>
      <c r="Q206" s="72"/>
      <c r="R206" s="72">
        <f t="shared" si="24"/>
        <v>180770.6</v>
      </c>
      <c r="S206" s="72">
        <f>S207+S217</f>
        <v>11107</v>
      </c>
      <c r="T206" s="72">
        <f>T207+T217</f>
        <v>14705</v>
      </c>
      <c r="U206" s="72">
        <f t="shared" si="39"/>
        <v>206582.6</v>
      </c>
    </row>
    <row r="207" spans="1:21" ht="33" customHeight="1">
      <c r="A207" s="150" t="s">
        <v>512</v>
      </c>
      <c r="B207" s="51" t="s">
        <v>233</v>
      </c>
      <c r="C207" s="51" t="s">
        <v>178</v>
      </c>
      <c r="D207" s="53"/>
      <c r="E207" s="72">
        <f>SUM(E208)</f>
        <v>169932</v>
      </c>
      <c r="F207" s="72">
        <f t="shared" ref="F207:G207" si="41">SUM(F208)</f>
        <v>9338.6</v>
      </c>
      <c r="G207" s="72">
        <f t="shared" si="41"/>
        <v>0</v>
      </c>
      <c r="H207" s="72">
        <f t="shared" si="27"/>
        <v>179270.6</v>
      </c>
      <c r="I207" s="72"/>
      <c r="J207" s="72">
        <f t="shared" si="28"/>
        <v>179270.6</v>
      </c>
      <c r="K207" s="72">
        <f>K208</f>
        <v>1500</v>
      </c>
      <c r="L207" s="72">
        <f t="shared" si="29"/>
        <v>180770.6</v>
      </c>
      <c r="M207" s="72"/>
      <c r="N207" s="72">
        <f t="shared" si="25"/>
        <v>180770.6</v>
      </c>
      <c r="O207" s="72"/>
      <c r="P207" s="72">
        <f t="shared" si="26"/>
        <v>180770.6</v>
      </c>
      <c r="Q207" s="72"/>
      <c r="R207" s="72">
        <f t="shared" si="24"/>
        <v>180770.6</v>
      </c>
      <c r="S207" s="72">
        <f>S208</f>
        <v>8607</v>
      </c>
      <c r="T207" s="72">
        <f>T208</f>
        <v>14192</v>
      </c>
      <c r="U207" s="72">
        <f t="shared" si="39"/>
        <v>203569.6</v>
      </c>
    </row>
    <row r="208" spans="1:21" ht="30.75" customHeight="1">
      <c r="A208" s="148" t="s">
        <v>11</v>
      </c>
      <c r="B208" s="51" t="s">
        <v>233</v>
      </c>
      <c r="C208" s="51" t="s">
        <v>179</v>
      </c>
      <c r="D208" s="51"/>
      <c r="E208" s="72">
        <f>SUM(E209)</f>
        <v>169932</v>
      </c>
      <c r="F208" s="72">
        <f t="shared" ref="F208:G208" si="42">SUM(F209)</f>
        <v>9338.6</v>
      </c>
      <c r="G208" s="72">
        <f t="shared" si="42"/>
        <v>0</v>
      </c>
      <c r="H208" s="72">
        <f t="shared" si="27"/>
        <v>179270.6</v>
      </c>
      <c r="I208" s="72"/>
      <c r="J208" s="72">
        <f t="shared" si="28"/>
        <v>179270.6</v>
      </c>
      <c r="K208" s="72">
        <f>K209</f>
        <v>1500</v>
      </c>
      <c r="L208" s="72">
        <f t="shared" si="29"/>
        <v>180770.6</v>
      </c>
      <c r="M208" s="72"/>
      <c r="N208" s="72">
        <f t="shared" si="25"/>
        <v>180770.6</v>
      </c>
      <c r="O208" s="72"/>
      <c r="P208" s="72">
        <f t="shared" si="26"/>
        <v>180770.6</v>
      </c>
      <c r="Q208" s="72"/>
      <c r="R208" s="72">
        <f t="shared" si="24"/>
        <v>180770.6</v>
      </c>
      <c r="S208" s="72">
        <f>S209</f>
        <v>8607</v>
      </c>
      <c r="T208" s="72">
        <f>T209</f>
        <v>14192</v>
      </c>
      <c r="U208" s="72">
        <f t="shared" si="39"/>
        <v>203569.6</v>
      </c>
    </row>
    <row r="209" spans="1:21" s="6" customFormat="1" ht="30" customHeight="1">
      <c r="A209" s="149" t="s">
        <v>279</v>
      </c>
      <c r="B209" s="53" t="s">
        <v>233</v>
      </c>
      <c r="C209" s="53" t="s">
        <v>302</v>
      </c>
      <c r="D209" s="51"/>
      <c r="E209" s="54">
        <f>SUM(E210,E213,)</f>
        <v>169932</v>
      </c>
      <c r="F209" s="54">
        <f>SUM(F210,F213,)</f>
        <v>9338.6</v>
      </c>
      <c r="G209" s="54">
        <f>SUM(G210,G213,)</f>
        <v>0</v>
      </c>
      <c r="H209" s="72">
        <f t="shared" si="27"/>
        <v>179270.6</v>
      </c>
      <c r="I209" s="54"/>
      <c r="J209" s="72">
        <f t="shared" si="28"/>
        <v>179270.6</v>
      </c>
      <c r="K209" s="54">
        <f>K217</f>
        <v>1500</v>
      </c>
      <c r="L209" s="72">
        <f t="shared" si="29"/>
        <v>180770.6</v>
      </c>
      <c r="M209" s="54"/>
      <c r="N209" s="72">
        <f t="shared" si="25"/>
        <v>180770.6</v>
      </c>
      <c r="O209" s="54"/>
      <c r="P209" s="72">
        <f t="shared" si="26"/>
        <v>180770.6</v>
      </c>
      <c r="Q209" s="54"/>
      <c r="R209" s="72">
        <f t="shared" si="24"/>
        <v>180770.6</v>
      </c>
      <c r="S209" s="54">
        <f>S210</f>
        <v>8607</v>
      </c>
      <c r="T209" s="54">
        <f>T210+T213</f>
        <v>14192</v>
      </c>
      <c r="U209" s="72">
        <f t="shared" si="39"/>
        <v>203569.6</v>
      </c>
    </row>
    <row r="210" spans="1:21" s="9" customFormat="1" ht="65.25" customHeight="1">
      <c r="A210" s="149" t="s">
        <v>187</v>
      </c>
      <c r="B210" s="53" t="s">
        <v>233</v>
      </c>
      <c r="C210" s="53" t="s">
        <v>303</v>
      </c>
      <c r="D210" s="53"/>
      <c r="E210" s="54">
        <f>E211+E212</f>
        <v>91621</v>
      </c>
      <c r="F210" s="54">
        <f t="shared" ref="F210:G210" si="43">F211+F212</f>
        <v>9338.6</v>
      </c>
      <c r="G210" s="54">
        <f t="shared" si="43"/>
        <v>0</v>
      </c>
      <c r="H210" s="72">
        <f t="shared" si="27"/>
        <v>100959.6</v>
      </c>
      <c r="I210" s="54"/>
      <c r="J210" s="72">
        <f t="shared" si="28"/>
        <v>100959.6</v>
      </c>
      <c r="K210" s="54"/>
      <c r="L210" s="72">
        <f t="shared" si="29"/>
        <v>100959.6</v>
      </c>
      <c r="M210" s="54"/>
      <c r="N210" s="72">
        <f t="shared" si="25"/>
        <v>100959.6</v>
      </c>
      <c r="O210" s="54"/>
      <c r="P210" s="72">
        <f t="shared" si="26"/>
        <v>100959.6</v>
      </c>
      <c r="Q210" s="54"/>
      <c r="R210" s="72">
        <f t="shared" si="24"/>
        <v>100959.6</v>
      </c>
      <c r="S210" s="54">
        <f>S211+S212</f>
        <v>8607</v>
      </c>
      <c r="T210" s="54">
        <f>T211+T212</f>
        <v>12042</v>
      </c>
      <c r="U210" s="72">
        <f t="shared" si="39"/>
        <v>121608.6</v>
      </c>
    </row>
    <row r="211" spans="1:21" s="9" customFormat="1" ht="20.25" customHeight="1">
      <c r="A211" s="44" t="s">
        <v>433</v>
      </c>
      <c r="B211" s="52" t="s">
        <v>233</v>
      </c>
      <c r="C211" s="53" t="s">
        <v>303</v>
      </c>
      <c r="D211" s="53" t="s">
        <v>408</v>
      </c>
      <c r="E211" s="73">
        <v>90661</v>
      </c>
      <c r="F211" s="73">
        <v>9289</v>
      </c>
      <c r="G211" s="54"/>
      <c r="H211" s="72">
        <f t="shared" si="27"/>
        <v>99950</v>
      </c>
      <c r="I211" s="54"/>
      <c r="J211" s="72">
        <f t="shared" si="28"/>
        <v>99950</v>
      </c>
      <c r="K211" s="54"/>
      <c r="L211" s="72">
        <f t="shared" si="29"/>
        <v>99950</v>
      </c>
      <c r="M211" s="54"/>
      <c r="N211" s="72">
        <f t="shared" si="25"/>
        <v>99950</v>
      </c>
      <c r="O211" s="54"/>
      <c r="P211" s="72">
        <f t="shared" si="26"/>
        <v>99950</v>
      </c>
      <c r="Q211" s="54"/>
      <c r="R211" s="72">
        <f t="shared" si="24"/>
        <v>99950</v>
      </c>
      <c r="S211" s="54">
        <v>8504.5</v>
      </c>
      <c r="T211" s="54">
        <v>11939.8</v>
      </c>
      <c r="U211" s="72">
        <f t="shared" si="39"/>
        <v>120394.3</v>
      </c>
    </row>
    <row r="212" spans="1:21" s="9" customFormat="1" ht="22.5" customHeight="1">
      <c r="A212" s="44" t="s">
        <v>79</v>
      </c>
      <c r="B212" s="52" t="s">
        <v>233</v>
      </c>
      <c r="C212" s="53" t="s">
        <v>442</v>
      </c>
      <c r="D212" s="53" t="s">
        <v>408</v>
      </c>
      <c r="E212" s="73">
        <v>960</v>
      </c>
      <c r="F212" s="73">
        <v>49.6</v>
      </c>
      <c r="G212" s="54"/>
      <c r="H212" s="72">
        <f t="shared" si="27"/>
        <v>1009.6</v>
      </c>
      <c r="I212" s="54"/>
      <c r="J212" s="72">
        <f t="shared" si="28"/>
        <v>1009.6</v>
      </c>
      <c r="K212" s="54"/>
      <c r="L212" s="72">
        <f t="shared" si="29"/>
        <v>1009.6</v>
      </c>
      <c r="M212" s="54"/>
      <c r="N212" s="72">
        <f t="shared" si="25"/>
        <v>1009.6</v>
      </c>
      <c r="O212" s="54"/>
      <c r="P212" s="72">
        <f t="shared" si="26"/>
        <v>1009.6</v>
      </c>
      <c r="Q212" s="54"/>
      <c r="R212" s="72">
        <f t="shared" ref="R212:R277" si="44">P212+Q212</f>
        <v>1009.6</v>
      </c>
      <c r="S212" s="54">
        <v>102.5</v>
      </c>
      <c r="T212" s="54">
        <v>102.2</v>
      </c>
      <c r="U212" s="72">
        <f t="shared" si="39"/>
        <v>1214.3</v>
      </c>
    </row>
    <row r="213" spans="1:21" s="9" customFormat="1" ht="43.5" customHeight="1">
      <c r="A213" s="149" t="s">
        <v>235</v>
      </c>
      <c r="B213" s="53" t="s">
        <v>233</v>
      </c>
      <c r="C213" s="53" t="s">
        <v>304</v>
      </c>
      <c r="D213" s="53"/>
      <c r="E213" s="54">
        <f>E214+E215+E216</f>
        <v>78311</v>
      </c>
      <c r="F213" s="54"/>
      <c r="G213" s="54"/>
      <c r="H213" s="72">
        <f t="shared" si="27"/>
        <v>78311</v>
      </c>
      <c r="I213" s="54"/>
      <c r="J213" s="72">
        <f t="shared" si="28"/>
        <v>78311</v>
      </c>
      <c r="K213" s="54"/>
      <c r="L213" s="72">
        <f t="shared" si="29"/>
        <v>78311</v>
      </c>
      <c r="M213" s="54"/>
      <c r="N213" s="72">
        <f t="shared" si="25"/>
        <v>78311</v>
      </c>
      <c r="O213" s="54"/>
      <c r="P213" s="72">
        <f t="shared" ref="P213:P278" si="45">N213+O213</f>
        <v>78311</v>
      </c>
      <c r="Q213" s="54"/>
      <c r="R213" s="72">
        <f t="shared" si="44"/>
        <v>78311</v>
      </c>
      <c r="S213" s="54"/>
      <c r="T213" s="54">
        <f>T214</f>
        <v>2150</v>
      </c>
      <c r="U213" s="72">
        <f t="shared" si="39"/>
        <v>80461</v>
      </c>
    </row>
    <row r="214" spans="1:21" s="10" customFormat="1" ht="26.25" customHeight="1">
      <c r="A214" s="149" t="s">
        <v>433</v>
      </c>
      <c r="B214" s="88" t="s">
        <v>364</v>
      </c>
      <c r="C214" s="53" t="s">
        <v>304</v>
      </c>
      <c r="D214" s="53" t="s">
        <v>408</v>
      </c>
      <c r="E214" s="54">
        <v>29968</v>
      </c>
      <c r="F214" s="54"/>
      <c r="G214" s="54"/>
      <c r="H214" s="72">
        <f t="shared" si="27"/>
        <v>29968</v>
      </c>
      <c r="I214" s="54"/>
      <c r="J214" s="72">
        <f t="shared" si="28"/>
        <v>29968</v>
      </c>
      <c r="K214" s="54"/>
      <c r="L214" s="72">
        <f t="shared" si="29"/>
        <v>29968</v>
      </c>
      <c r="M214" s="54"/>
      <c r="N214" s="72">
        <f t="shared" si="25"/>
        <v>29968</v>
      </c>
      <c r="O214" s="54"/>
      <c r="P214" s="72">
        <f t="shared" si="45"/>
        <v>29968</v>
      </c>
      <c r="Q214" s="54"/>
      <c r="R214" s="72">
        <f t="shared" si="44"/>
        <v>29968</v>
      </c>
      <c r="S214" s="54"/>
      <c r="T214" s="54">
        <v>2150</v>
      </c>
      <c r="U214" s="72">
        <f t="shared" si="39"/>
        <v>32118</v>
      </c>
    </row>
    <row r="215" spans="1:21" s="10" customFormat="1" ht="26.25" customHeight="1">
      <c r="A215" s="149" t="s">
        <v>79</v>
      </c>
      <c r="B215" s="88" t="s">
        <v>364</v>
      </c>
      <c r="C215" s="53" t="s">
        <v>348</v>
      </c>
      <c r="D215" s="53" t="s">
        <v>408</v>
      </c>
      <c r="E215" s="54">
        <v>29447</v>
      </c>
      <c r="F215" s="54"/>
      <c r="G215" s="54"/>
      <c r="H215" s="72">
        <f t="shared" si="27"/>
        <v>29447</v>
      </c>
      <c r="I215" s="54"/>
      <c r="J215" s="72">
        <f t="shared" si="28"/>
        <v>29447</v>
      </c>
      <c r="K215" s="54"/>
      <c r="L215" s="72">
        <f t="shared" si="29"/>
        <v>29447</v>
      </c>
      <c r="M215" s="54"/>
      <c r="N215" s="72">
        <f t="shared" si="25"/>
        <v>29447</v>
      </c>
      <c r="O215" s="54"/>
      <c r="P215" s="72">
        <f t="shared" si="45"/>
        <v>29447</v>
      </c>
      <c r="Q215" s="54"/>
      <c r="R215" s="72">
        <f t="shared" si="44"/>
        <v>29447</v>
      </c>
      <c r="S215" s="54"/>
      <c r="T215" s="54"/>
      <c r="U215" s="72">
        <f t="shared" si="39"/>
        <v>29447</v>
      </c>
    </row>
    <row r="216" spans="1:21" s="10" customFormat="1" ht="26.25" customHeight="1">
      <c r="A216" s="44" t="s">
        <v>479</v>
      </c>
      <c r="B216" s="88" t="s">
        <v>364</v>
      </c>
      <c r="C216" s="53" t="s">
        <v>478</v>
      </c>
      <c r="D216" s="53" t="s">
        <v>408</v>
      </c>
      <c r="E216" s="54">
        <v>18896</v>
      </c>
      <c r="F216" s="54"/>
      <c r="G216" s="54"/>
      <c r="H216" s="72">
        <f t="shared" si="27"/>
        <v>18896</v>
      </c>
      <c r="I216" s="54"/>
      <c r="J216" s="72">
        <f t="shared" si="28"/>
        <v>18896</v>
      </c>
      <c r="K216" s="54"/>
      <c r="L216" s="72">
        <f t="shared" si="29"/>
        <v>18896</v>
      </c>
      <c r="M216" s="54"/>
      <c r="N216" s="72">
        <f t="shared" ref="N216:N281" si="46">L216+M216</f>
        <v>18896</v>
      </c>
      <c r="O216" s="54"/>
      <c r="P216" s="72">
        <f t="shared" si="45"/>
        <v>18896</v>
      </c>
      <c r="Q216" s="54"/>
      <c r="R216" s="72">
        <f t="shared" si="44"/>
        <v>18896</v>
      </c>
      <c r="S216" s="54"/>
      <c r="T216" s="54"/>
      <c r="U216" s="72">
        <f t="shared" si="39"/>
        <v>18896</v>
      </c>
    </row>
    <row r="217" spans="1:21" s="10" customFormat="1" ht="26.25" customHeight="1">
      <c r="A217" s="42" t="s">
        <v>516</v>
      </c>
      <c r="B217" s="66" t="s">
        <v>364</v>
      </c>
      <c r="C217" s="51" t="s">
        <v>395</v>
      </c>
      <c r="D217" s="51"/>
      <c r="E217" s="54"/>
      <c r="F217" s="54"/>
      <c r="G217" s="54"/>
      <c r="H217" s="72"/>
      <c r="I217" s="54"/>
      <c r="J217" s="72"/>
      <c r="K217" s="54">
        <f>K218</f>
        <v>1500</v>
      </c>
      <c r="L217" s="72">
        <f t="shared" si="29"/>
        <v>1500</v>
      </c>
      <c r="M217" s="54"/>
      <c r="N217" s="72">
        <f t="shared" si="46"/>
        <v>1500</v>
      </c>
      <c r="O217" s="54"/>
      <c r="P217" s="72">
        <f t="shared" si="45"/>
        <v>1500</v>
      </c>
      <c r="Q217" s="54"/>
      <c r="R217" s="72">
        <f t="shared" si="44"/>
        <v>1500</v>
      </c>
      <c r="S217" s="54">
        <f>S218</f>
        <v>2500</v>
      </c>
      <c r="T217" s="54">
        <f>T218</f>
        <v>513</v>
      </c>
      <c r="U217" s="72">
        <f t="shared" si="39"/>
        <v>4513</v>
      </c>
    </row>
    <row r="218" spans="1:21" s="10" customFormat="1" ht="26.25" customHeight="1">
      <c r="A218" s="44" t="s">
        <v>129</v>
      </c>
      <c r="B218" s="88" t="s">
        <v>364</v>
      </c>
      <c r="C218" s="53" t="s">
        <v>395</v>
      </c>
      <c r="D218" s="53" t="s">
        <v>111</v>
      </c>
      <c r="E218" s="54"/>
      <c r="F218" s="54"/>
      <c r="G218" s="54"/>
      <c r="H218" s="72"/>
      <c r="I218" s="54"/>
      <c r="J218" s="72"/>
      <c r="K218" s="54">
        <v>1500</v>
      </c>
      <c r="L218" s="72">
        <f t="shared" si="29"/>
        <v>1500</v>
      </c>
      <c r="M218" s="54"/>
      <c r="N218" s="72">
        <f t="shared" si="46"/>
        <v>1500</v>
      </c>
      <c r="O218" s="54"/>
      <c r="P218" s="72">
        <f t="shared" si="45"/>
        <v>1500</v>
      </c>
      <c r="Q218" s="54"/>
      <c r="R218" s="72">
        <f t="shared" si="44"/>
        <v>1500</v>
      </c>
      <c r="S218" s="54">
        <f>2500</f>
        <v>2500</v>
      </c>
      <c r="T218" s="54">
        <v>513</v>
      </c>
      <c r="U218" s="72">
        <f t="shared" si="39"/>
        <v>4513</v>
      </c>
    </row>
    <row r="219" spans="1:21" s="10" customFormat="1" ht="24.75" customHeight="1">
      <c r="A219" s="46" t="s">
        <v>201</v>
      </c>
      <c r="B219" s="51" t="s">
        <v>234</v>
      </c>
      <c r="C219" s="51"/>
      <c r="D219" s="51"/>
      <c r="E219" s="72">
        <f>SUM(E220)+E234</f>
        <v>311995.69999999995</v>
      </c>
      <c r="F219" s="72">
        <f t="shared" ref="F219:G219" si="47">SUM(F220)+F234</f>
        <v>16630.600000000002</v>
      </c>
      <c r="G219" s="72">
        <f t="shared" si="47"/>
        <v>1300</v>
      </c>
      <c r="H219" s="72">
        <f t="shared" si="27"/>
        <v>329926.29999999993</v>
      </c>
      <c r="I219" s="72">
        <f>I234</f>
        <v>500</v>
      </c>
      <c r="J219" s="72">
        <f t="shared" si="28"/>
        <v>330426.29999999993</v>
      </c>
      <c r="K219" s="72">
        <f>K220</f>
        <v>21190</v>
      </c>
      <c r="L219" s="72">
        <f t="shared" ref="L219:L288" si="48">J219+K219</f>
        <v>351616.29999999993</v>
      </c>
      <c r="M219" s="72">
        <f>M234+M221</f>
        <v>9257.6</v>
      </c>
      <c r="N219" s="72">
        <f t="shared" si="46"/>
        <v>360873.89999999991</v>
      </c>
      <c r="O219" s="72">
        <f>O220+O234</f>
        <v>201</v>
      </c>
      <c r="P219" s="72">
        <f t="shared" si="45"/>
        <v>361074.89999999991</v>
      </c>
      <c r="Q219" s="72">
        <f>Q220</f>
        <v>300</v>
      </c>
      <c r="R219" s="72">
        <f t="shared" si="44"/>
        <v>361374.89999999991</v>
      </c>
      <c r="S219" s="72">
        <f>S220+S234</f>
        <v>16771.7</v>
      </c>
      <c r="T219" s="72">
        <f>T220+T234</f>
        <v>21181</v>
      </c>
      <c r="U219" s="72">
        <f t="shared" si="39"/>
        <v>399327.59999999992</v>
      </c>
    </row>
    <row r="220" spans="1:21" s="10" customFormat="1" ht="24" customHeight="1">
      <c r="A220" s="46" t="s">
        <v>121</v>
      </c>
      <c r="B220" s="51" t="s">
        <v>234</v>
      </c>
      <c r="C220" s="51" t="s">
        <v>242</v>
      </c>
      <c r="D220" s="51"/>
      <c r="E220" s="72">
        <f>SUM(E221)</f>
        <v>310995.69999999995</v>
      </c>
      <c r="F220" s="72">
        <f t="shared" ref="F220:G220" si="49">SUM(F221)</f>
        <v>16630.600000000002</v>
      </c>
      <c r="G220" s="72">
        <f t="shared" si="49"/>
        <v>200</v>
      </c>
      <c r="H220" s="72">
        <f t="shared" si="27"/>
        <v>327826.29999999993</v>
      </c>
      <c r="I220" s="72"/>
      <c r="J220" s="72">
        <f t="shared" si="28"/>
        <v>327826.29999999993</v>
      </c>
      <c r="K220" s="72">
        <f>K221</f>
        <v>21190</v>
      </c>
      <c r="L220" s="72">
        <f t="shared" si="48"/>
        <v>349016.29999999993</v>
      </c>
      <c r="M220" s="72">
        <f>M221</f>
        <v>2700.6</v>
      </c>
      <c r="N220" s="72">
        <f t="shared" si="46"/>
        <v>351716.89999999991</v>
      </c>
      <c r="O220" s="72">
        <f>O221</f>
        <v>-903</v>
      </c>
      <c r="P220" s="72">
        <f t="shared" si="45"/>
        <v>350813.89999999991</v>
      </c>
      <c r="Q220" s="72">
        <f>Q221</f>
        <v>300</v>
      </c>
      <c r="R220" s="72">
        <f t="shared" si="44"/>
        <v>351113.89999999991</v>
      </c>
      <c r="S220" s="72">
        <f>S221+S231+S233</f>
        <v>16856</v>
      </c>
      <c r="T220" s="72">
        <f>T221+T231+T233</f>
        <v>21181</v>
      </c>
      <c r="U220" s="72">
        <f t="shared" si="39"/>
        <v>389150.89999999991</v>
      </c>
    </row>
    <row r="221" spans="1:21" s="10" customFormat="1" ht="47.25" customHeight="1">
      <c r="A221" s="149" t="s">
        <v>280</v>
      </c>
      <c r="B221" s="53" t="s">
        <v>234</v>
      </c>
      <c r="C221" s="53" t="s">
        <v>242</v>
      </c>
      <c r="D221" s="51"/>
      <c r="E221" s="54">
        <f>SUM(E222,E225)</f>
        <v>310995.69999999995</v>
      </c>
      <c r="F221" s="54">
        <f t="shared" ref="F221:G221" si="50">SUM(F222,F225)</f>
        <v>16630.600000000002</v>
      </c>
      <c r="G221" s="54">
        <f t="shared" si="50"/>
        <v>200</v>
      </c>
      <c r="H221" s="72">
        <f t="shared" si="27"/>
        <v>327826.29999999993</v>
      </c>
      <c r="I221" s="54"/>
      <c r="J221" s="72">
        <f t="shared" ref="J221:J291" si="51">H221+I221</f>
        <v>327826.29999999993</v>
      </c>
      <c r="K221" s="54">
        <f>K231+K232+K227+K228</f>
        <v>21190</v>
      </c>
      <c r="L221" s="72">
        <f t="shared" si="48"/>
        <v>349016.29999999993</v>
      </c>
      <c r="M221" s="72">
        <f>M231</f>
        <v>2700.6</v>
      </c>
      <c r="N221" s="72">
        <f t="shared" si="46"/>
        <v>351716.89999999991</v>
      </c>
      <c r="O221" s="72">
        <f>O225</f>
        <v>-903</v>
      </c>
      <c r="P221" s="72">
        <f t="shared" si="45"/>
        <v>350813.89999999991</v>
      </c>
      <c r="Q221" s="72">
        <f>Q225</f>
        <v>300</v>
      </c>
      <c r="R221" s="72">
        <f t="shared" si="44"/>
        <v>351113.89999999991</v>
      </c>
      <c r="S221" s="72">
        <f>S222+S225</f>
        <v>11844</v>
      </c>
      <c r="T221" s="72">
        <f>T222+T225</f>
        <v>21181</v>
      </c>
      <c r="U221" s="72">
        <f t="shared" si="39"/>
        <v>384138.89999999991</v>
      </c>
    </row>
    <row r="222" spans="1:21" s="3" customFormat="1" ht="78" customHeight="1">
      <c r="A222" s="149" t="s">
        <v>188</v>
      </c>
      <c r="B222" s="53" t="s">
        <v>234</v>
      </c>
      <c r="C222" s="53" t="s">
        <v>306</v>
      </c>
      <c r="D222" s="53"/>
      <c r="E222" s="54">
        <f>E223+E224</f>
        <v>161279</v>
      </c>
      <c r="F222" s="54">
        <f t="shared" ref="F222:G222" si="52">F223+F224</f>
        <v>16472.7</v>
      </c>
      <c r="G222" s="54">
        <f t="shared" si="52"/>
        <v>0</v>
      </c>
      <c r="H222" s="72">
        <f t="shared" ref="H222:H294" si="53">E222+F222+G222</f>
        <v>177751.7</v>
      </c>
      <c r="I222" s="54"/>
      <c r="J222" s="72">
        <f t="shared" si="51"/>
        <v>177751.7</v>
      </c>
      <c r="K222" s="54"/>
      <c r="L222" s="72">
        <f t="shared" si="48"/>
        <v>177751.7</v>
      </c>
      <c r="M222" s="54"/>
      <c r="N222" s="72">
        <f t="shared" si="46"/>
        <v>177751.7</v>
      </c>
      <c r="O222" s="54"/>
      <c r="P222" s="72">
        <f t="shared" si="45"/>
        <v>177751.7</v>
      </c>
      <c r="Q222" s="54"/>
      <c r="R222" s="72">
        <f t="shared" si="44"/>
        <v>177751.7</v>
      </c>
      <c r="S222" s="54">
        <f>S223+S224</f>
        <v>18344</v>
      </c>
      <c r="T222" s="54">
        <f>T223+T224</f>
        <v>18981</v>
      </c>
      <c r="U222" s="72">
        <f t="shared" si="39"/>
        <v>215076.7</v>
      </c>
    </row>
    <row r="223" spans="1:21" s="3" customFormat="1" ht="27" customHeight="1">
      <c r="A223" s="44" t="s">
        <v>433</v>
      </c>
      <c r="B223" s="52" t="s">
        <v>234</v>
      </c>
      <c r="C223" s="53" t="s">
        <v>306</v>
      </c>
      <c r="D223" s="53" t="s">
        <v>408</v>
      </c>
      <c r="E223" s="73">
        <v>158959</v>
      </c>
      <c r="F223" s="73">
        <v>17015</v>
      </c>
      <c r="G223" s="54"/>
      <c r="H223" s="72">
        <f t="shared" si="53"/>
        <v>175974</v>
      </c>
      <c r="I223" s="54"/>
      <c r="J223" s="72">
        <f t="shared" si="51"/>
        <v>175974</v>
      </c>
      <c r="K223" s="54"/>
      <c r="L223" s="72">
        <f t="shared" si="48"/>
        <v>175974</v>
      </c>
      <c r="M223" s="54"/>
      <c r="N223" s="72">
        <f t="shared" si="46"/>
        <v>175974</v>
      </c>
      <c r="O223" s="54"/>
      <c r="P223" s="72">
        <f t="shared" si="45"/>
        <v>175974</v>
      </c>
      <c r="Q223" s="54"/>
      <c r="R223" s="72">
        <f t="shared" si="44"/>
        <v>175974</v>
      </c>
      <c r="S223" s="54">
        <v>18160</v>
      </c>
      <c r="T223" s="54">
        <v>18789.099999999999</v>
      </c>
      <c r="U223" s="72">
        <f t="shared" si="39"/>
        <v>212923.1</v>
      </c>
    </row>
    <row r="224" spans="1:21" s="3" customFormat="1" ht="27" customHeight="1">
      <c r="A224" s="44" t="s">
        <v>79</v>
      </c>
      <c r="B224" s="52" t="s">
        <v>234</v>
      </c>
      <c r="C224" s="53" t="s">
        <v>441</v>
      </c>
      <c r="D224" s="53" t="s">
        <v>408</v>
      </c>
      <c r="E224" s="73">
        <v>2320</v>
      </c>
      <c r="F224" s="73">
        <v>-542.29999999999995</v>
      </c>
      <c r="G224" s="54"/>
      <c r="H224" s="72">
        <f t="shared" si="53"/>
        <v>1777.7</v>
      </c>
      <c r="I224" s="54"/>
      <c r="J224" s="72">
        <f t="shared" si="51"/>
        <v>1777.7</v>
      </c>
      <c r="K224" s="54"/>
      <c r="L224" s="72">
        <f t="shared" si="48"/>
        <v>1777.7</v>
      </c>
      <c r="M224" s="54"/>
      <c r="N224" s="72">
        <f t="shared" si="46"/>
        <v>1777.7</v>
      </c>
      <c r="O224" s="54"/>
      <c r="P224" s="72">
        <f t="shared" si="45"/>
        <v>1777.7</v>
      </c>
      <c r="Q224" s="54"/>
      <c r="R224" s="72">
        <f t="shared" si="44"/>
        <v>1777.7</v>
      </c>
      <c r="S224" s="54">
        <v>184</v>
      </c>
      <c r="T224" s="54">
        <v>191.9</v>
      </c>
      <c r="U224" s="72">
        <f t="shared" si="39"/>
        <v>2153.6</v>
      </c>
    </row>
    <row r="225" spans="1:21" s="3" customFormat="1" ht="45" customHeight="1">
      <c r="A225" s="149" t="s">
        <v>189</v>
      </c>
      <c r="B225" s="53" t="s">
        <v>234</v>
      </c>
      <c r="C225" s="53" t="s">
        <v>307</v>
      </c>
      <c r="D225" s="53"/>
      <c r="E225" s="54">
        <f>E226+E227+E228+E229+E230+E231</f>
        <v>149716.69999999998</v>
      </c>
      <c r="F225" s="54">
        <f t="shared" ref="F225:G225" si="54">F226+F227+F228+F229+F230+F231</f>
        <v>157.9</v>
      </c>
      <c r="G225" s="54">
        <f t="shared" si="54"/>
        <v>200</v>
      </c>
      <c r="H225" s="72">
        <f t="shared" si="53"/>
        <v>150074.59999999998</v>
      </c>
      <c r="I225" s="54"/>
      <c r="J225" s="72">
        <f>H225+I225</f>
        <v>150074.59999999998</v>
      </c>
      <c r="K225" s="72">
        <f>K227+K228+K231+K232</f>
        <v>21190</v>
      </c>
      <c r="L225" s="72">
        <f t="shared" si="48"/>
        <v>171264.59999999998</v>
      </c>
      <c r="M225" s="72"/>
      <c r="N225" s="72">
        <f t="shared" si="46"/>
        <v>171264.59999999998</v>
      </c>
      <c r="O225" s="72">
        <f>O228</f>
        <v>-903</v>
      </c>
      <c r="P225" s="72">
        <f t="shared" si="45"/>
        <v>170361.59999999998</v>
      </c>
      <c r="Q225" s="72">
        <f>Q231</f>
        <v>300</v>
      </c>
      <c r="R225" s="72">
        <f t="shared" si="44"/>
        <v>170661.59999999998</v>
      </c>
      <c r="S225" s="72">
        <f>S227</f>
        <v>-6500</v>
      </c>
      <c r="T225" s="72">
        <f>T226+T227</f>
        <v>2200</v>
      </c>
      <c r="U225" s="72">
        <f t="shared" si="39"/>
        <v>166361.59999999998</v>
      </c>
    </row>
    <row r="226" spans="1:21" s="3" customFormat="1" ht="23.25" customHeight="1">
      <c r="A226" s="44" t="s">
        <v>433</v>
      </c>
      <c r="B226" s="52" t="s">
        <v>234</v>
      </c>
      <c r="C226" s="53" t="s">
        <v>307</v>
      </c>
      <c r="D226" s="53" t="s">
        <v>408</v>
      </c>
      <c r="E226" s="54">
        <v>56347</v>
      </c>
      <c r="F226" s="54"/>
      <c r="G226" s="54"/>
      <c r="H226" s="72">
        <f t="shared" si="53"/>
        <v>56347</v>
      </c>
      <c r="I226" s="54"/>
      <c r="J226" s="72">
        <f t="shared" si="51"/>
        <v>56347</v>
      </c>
      <c r="K226" s="54"/>
      <c r="L226" s="72">
        <f t="shared" si="48"/>
        <v>56347</v>
      </c>
      <c r="M226" s="54"/>
      <c r="N226" s="72">
        <f t="shared" si="46"/>
        <v>56347</v>
      </c>
      <c r="O226" s="54"/>
      <c r="P226" s="72">
        <f t="shared" si="45"/>
        <v>56347</v>
      </c>
      <c r="Q226" s="54"/>
      <c r="R226" s="72">
        <f t="shared" si="44"/>
        <v>56347</v>
      </c>
      <c r="S226" s="54"/>
      <c r="T226" s="54">
        <v>2730</v>
      </c>
      <c r="U226" s="72">
        <f t="shared" si="39"/>
        <v>59077</v>
      </c>
    </row>
    <row r="227" spans="1:21" s="3" customFormat="1" ht="23.25" customHeight="1">
      <c r="A227" s="44" t="s">
        <v>79</v>
      </c>
      <c r="B227" s="52" t="s">
        <v>234</v>
      </c>
      <c r="C227" s="53" t="s">
        <v>424</v>
      </c>
      <c r="D227" s="53" t="s">
        <v>408</v>
      </c>
      <c r="E227" s="54">
        <v>45180</v>
      </c>
      <c r="F227" s="54"/>
      <c r="G227" s="54">
        <v>200</v>
      </c>
      <c r="H227" s="72">
        <f t="shared" si="53"/>
        <v>45380</v>
      </c>
      <c r="I227" s="54"/>
      <c r="J227" s="72">
        <f t="shared" si="51"/>
        <v>45380</v>
      </c>
      <c r="K227" s="81">
        <v>19700</v>
      </c>
      <c r="L227" s="72">
        <f t="shared" si="48"/>
        <v>65080</v>
      </c>
      <c r="M227" s="81"/>
      <c r="N227" s="72">
        <f t="shared" si="46"/>
        <v>65080</v>
      </c>
      <c r="O227" s="81"/>
      <c r="P227" s="72">
        <f t="shared" si="45"/>
        <v>65080</v>
      </c>
      <c r="Q227" s="81"/>
      <c r="R227" s="72">
        <f t="shared" si="44"/>
        <v>65080</v>
      </c>
      <c r="S227" s="81">
        <v>-6500</v>
      </c>
      <c r="T227" s="81">
        <v>-530</v>
      </c>
      <c r="U227" s="72">
        <f t="shared" si="39"/>
        <v>58050</v>
      </c>
    </row>
    <row r="228" spans="1:21" s="3" customFormat="1" ht="24.75" customHeight="1">
      <c r="A228" s="44" t="s">
        <v>479</v>
      </c>
      <c r="B228" s="52" t="s">
        <v>234</v>
      </c>
      <c r="C228" s="53" t="s">
        <v>482</v>
      </c>
      <c r="D228" s="53" t="s">
        <v>408</v>
      </c>
      <c r="E228" s="54">
        <v>6997</v>
      </c>
      <c r="F228" s="54"/>
      <c r="G228" s="54"/>
      <c r="H228" s="72">
        <f t="shared" si="53"/>
        <v>6997</v>
      </c>
      <c r="I228" s="54"/>
      <c r="J228" s="72">
        <f t="shared" si="51"/>
        <v>6997</v>
      </c>
      <c r="K228" s="81">
        <v>2500</v>
      </c>
      <c r="L228" s="72">
        <f t="shared" si="48"/>
        <v>9497</v>
      </c>
      <c r="M228" s="81"/>
      <c r="N228" s="72">
        <f t="shared" si="46"/>
        <v>9497</v>
      </c>
      <c r="O228" s="81">
        <v>-903</v>
      </c>
      <c r="P228" s="72">
        <f t="shared" si="45"/>
        <v>8594</v>
      </c>
      <c r="Q228" s="81"/>
      <c r="R228" s="72">
        <f t="shared" si="44"/>
        <v>8594</v>
      </c>
      <c r="S228" s="81"/>
      <c r="T228" s="81"/>
      <c r="U228" s="72">
        <f t="shared" si="39"/>
        <v>8594</v>
      </c>
    </row>
    <row r="229" spans="1:21" s="3" customFormat="1" ht="24.75" customHeight="1">
      <c r="A229" s="60" t="s">
        <v>555</v>
      </c>
      <c r="B229" s="52" t="s">
        <v>234</v>
      </c>
      <c r="C229" s="53" t="s">
        <v>556</v>
      </c>
      <c r="D229" s="53" t="s">
        <v>453</v>
      </c>
      <c r="E229" s="73">
        <v>17186.400000000001</v>
      </c>
      <c r="F229" s="73"/>
      <c r="G229" s="54"/>
      <c r="H229" s="72">
        <f t="shared" si="53"/>
        <v>17186.400000000001</v>
      </c>
      <c r="I229" s="54"/>
      <c r="J229" s="72">
        <f t="shared" si="51"/>
        <v>17186.400000000001</v>
      </c>
      <c r="K229" s="54"/>
      <c r="L229" s="72">
        <f t="shared" si="48"/>
        <v>17186.400000000001</v>
      </c>
      <c r="M229" s="54"/>
      <c r="N229" s="72">
        <f t="shared" si="46"/>
        <v>17186.400000000001</v>
      </c>
      <c r="O229" s="54"/>
      <c r="P229" s="72">
        <f t="shared" si="45"/>
        <v>17186.400000000001</v>
      </c>
      <c r="Q229" s="54"/>
      <c r="R229" s="72">
        <f t="shared" si="44"/>
        <v>17186.400000000001</v>
      </c>
      <c r="S229" s="54"/>
      <c r="T229" s="54"/>
      <c r="U229" s="72">
        <f t="shared" si="39"/>
        <v>17186.400000000001</v>
      </c>
    </row>
    <row r="230" spans="1:21" s="3" customFormat="1" ht="29.25" customHeight="1">
      <c r="A230" s="60" t="s">
        <v>557</v>
      </c>
      <c r="B230" s="52" t="s">
        <v>234</v>
      </c>
      <c r="C230" s="53" t="s">
        <v>558</v>
      </c>
      <c r="D230" s="53" t="s">
        <v>453</v>
      </c>
      <c r="E230" s="73">
        <v>17156.3</v>
      </c>
      <c r="F230" s="73">
        <v>157.9</v>
      </c>
      <c r="G230" s="54"/>
      <c r="H230" s="72">
        <f t="shared" si="53"/>
        <v>17314.2</v>
      </c>
      <c r="I230" s="54"/>
      <c r="J230" s="72">
        <f t="shared" si="51"/>
        <v>17314.2</v>
      </c>
      <c r="K230" s="54"/>
      <c r="L230" s="72">
        <f t="shared" si="48"/>
        <v>17314.2</v>
      </c>
      <c r="M230" s="54"/>
      <c r="N230" s="72">
        <f t="shared" si="46"/>
        <v>17314.2</v>
      </c>
      <c r="O230" s="54"/>
      <c r="P230" s="72">
        <f t="shared" si="45"/>
        <v>17314.2</v>
      </c>
      <c r="Q230" s="54"/>
      <c r="R230" s="72">
        <f t="shared" si="44"/>
        <v>17314.2</v>
      </c>
      <c r="S230" s="54"/>
      <c r="T230" s="54"/>
      <c r="U230" s="72">
        <f t="shared" si="39"/>
        <v>17314.2</v>
      </c>
    </row>
    <row r="231" spans="1:21" s="3" customFormat="1" ht="30" customHeight="1">
      <c r="A231" s="60" t="s">
        <v>559</v>
      </c>
      <c r="B231" s="52" t="s">
        <v>234</v>
      </c>
      <c r="C231" s="53" t="s">
        <v>560</v>
      </c>
      <c r="D231" s="53" t="s">
        <v>453</v>
      </c>
      <c r="E231" s="73">
        <v>6850</v>
      </c>
      <c r="F231" s="73"/>
      <c r="G231" s="54"/>
      <c r="H231" s="72">
        <f t="shared" si="53"/>
        <v>6850</v>
      </c>
      <c r="I231" s="54"/>
      <c r="J231" s="72">
        <f t="shared" si="51"/>
        <v>6850</v>
      </c>
      <c r="K231" s="54">
        <v>-2000</v>
      </c>
      <c r="L231" s="72">
        <f t="shared" si="48"/>
        <v>4850</v>
      </c>
      <c r="M231" s="54">
        <v>2700.6</v>
      </c>
      <c r="N231" s="72">
        <f t="shared" si="46"/>
        <v>7550.6</v>
      </c>
      <c r="O231" s="54"/>
      <c r="P231" s="72">
        <f t="shared" si="45"/>
        <v>7550.6</v>
      </c>
      <c r="Q231" s="54">
        <v>300</v>
      </c>
      <c r="R231" s="72">
        <f t="shared" si="44"/>
        <v>7850.6</v>
      </c>
      <c r="S231" s="54">
        <v>4930</v>
      </c>
      <c r="T231" s="54"/>
      <c r="U231" s="72">
        <f t="shared" si="39"/>
        <v>12780.6</v>
      </c>
    </row>
    <row r="232" spans="1:21" s="3" customFormat="1" ht="51.75" customHeight="1">
      <c r="A232" s="60" t="s">
        <v>615</v>
      </c>
      <c r="B232" s="52" t="s">
        <v>234</v>
      </c>
      <c r="C232" s="53" t="s">
        <v>614</v>
      </c>
      <c r="D232" s="53" t="s">
        <v>453</v>
      </c>
      <c r="E232" s="73"/>
      <c r="F232" s="73"/>
      <c r="G232" s="54"/>
      <c r="H232" s="72"/>
      <c r="I232" s="54"/>
      <c r="J232" s="72"/>
      <c r="K232" s="54">
        <v>990</v>
      </c>
      <c r="L232" s="72">
        <f t="shared" si="48"/>
        <v>990</v>
      </c>
      <c r="M232" s="54"/>
      <c r="N232" s="72">
        <f t="shared" si="46"/>
        <v>990</v>
      </c>
      <c r="O232" s="54"/>
      <c r="P232" s="72">
        <f t="shared" si="45"/>
        <v>990</v>
      </c>
      <c r="Q232" s="54"/>
      <c r="R232" s="72">
        <f t="shared" si="44"/>
        <v>990</v>
      </c>
      <c r="S232" s="54"/>
      <c r="T232" s="54"/>
      <c r="U232" s="72">
        <f t="shared" si="39"/>
        <v>990</v>
      </c>
    </row>
    <row r="233" spans="1:21" s="3" customFormat="1" ht="51.75" customHeight="1">
      <c r="A233" s="60" t="s">
        <v>822</v>
      </c>
      <c r="B233" s="52" t="s">
        <v>234</v>
      </c>
      <c r="C233" s="53" t="s">
        <v>821</v>
      </c>
      <c r="D233" s="53" t="s">
        <v>408</v>
      </c>
      <c r="E233" s="53" t="s">
        <v>408</v>
      </c>
      <c r="F233" s="73"/>
      <c r="G233" s="54"/>
      <c r="H233" s="72"/>
      <c r="I233" s="54"/>
      <c r="J233" s="72"/>
      <c r="K233" s="54"/>
      <c r="L233" s="72"/>
      <c r="M233" s="54"/>
      <c r="N233" s="72"/>
      <c r="O233" s="54"/>
      <c r="P233" s="72"/>
      <c r="Q233" s="54"/>
      <c r="R233" s="72"/>
      <c r="S233" s="54">
        <v>82</v>
      </c>
      <c r="T233" s="54"/>
      <c r="U233" s="72">
        <f t="shared" si="39"/>
        <v>82</v>
      </c>
    </row>
    <row r="234" spans="1:21" s="3" customFormat="1" ht="57.75" customHeight="1">
      <c r="A234" s="42" t="s">
        <v>516</v>
      </c>
      <c r="B234" s="66" t="s">
        <v>459</v>
      </c>
      <c r="C234" s="51" t="s">
        <v>300</v>
      </c>
      <c r="D234" s="51"/>
      <c r="E234" s="72">
        <f>E235</f>
        <v>1000</v>
      </c>
      <c r="F234" s="72">
        <f t="shared" ref="F234:G234" si="55">F235</f>
        <v>0</v>
      </c>
      <c r="G234" s="72">
        <f t="shared" si="55"/>
        <v>1100</v>
      </c>
      <c r="H234" s="72">
        <f t="shared" si="53"/>
        <v>2100</v>
      </c>
      <c r="I234" s="72">
        <f>I235</f>
        <v>500</v>
      </c>
      <c r="J234" s="72">
        <f t="shared" si="51"/>
        <v>2600</v>
      </c>
      <c r="K234" s="72"/>
      <c r="L234" s="72">
        <f t="shared" si="48"/>
        <v>2600</v>
      </c>
      <c r="M234" s="72">
        <f>M235+M236</f>
        <v>6557</v>
      </c>
      <c r="N234" s="72">
        <f t="shared" si="46"/>
        <v>9157</v>
      </c>
      <c r="O234" s="72">
        <f>O235</f>
        <v>1104</v>
      </c>
      <c r="P234" s="72">
        <f t="shared" si="45"/>
        <v>10261</v>
      </c>
      <c r="Q234" s="72"/>
      <c r="R234" s="72">
        <f t="shared" si="44"/>
        <v>10261</v>
      </c>
      <c r="S234" s="72">
        <f>S236+S235</f>
        <v>-84.300000000000011</v>
      </c>
      <c r="T234" s="72"/>
      <c r="U234" s="72">
        <f t="shared" si="39"/>
        <v>10176.700000000001</v>
      </c>
    </row>
    <row r="235" spans="1:21" s="3" customFormat="1" ht="29.25" customHeight="1">
      <c r="A235" s="44" t="s">
        <v>129</v>
      </c>
      <c r="B235" s="88" t="s">
        <v>459</v>
      </c>
      <c r="C235" s="53" t="s">
        <v>395</v>
      </c>
      <c r="D235" s="53" t="s">
        <v>111</v>
      </c>
      <c r="E235" s="54">
        <v>1000</v>
      </c>
      <c r="F235" s="54"/>
      <c r="G235" s="54">
        <v>1100</v>
      </c>
      <c r="H235" s="72">
        <f t="shared" si="53"/>
        <v>2100</v>
      </c>
      <c r="I235" s="54">
        <v>500</v>
      </c>
      <c r="J235" s="72">
        <f t="shared" si="51"/>
        <v>2600</v>
      </c>
      <c r="K235" s="54"/>
      <c r="L235" s="72">
        <f t="shared" si="48"/>
        <v>2600</v>
      </c>
      <c r="M235" s="54">
        <v>4697</v>
      </c>
      <c r="N235" s="72">
        <f t="shared" si="46"/>
        <v>7297</v>
      </c>
      <c r="O235" s="54">
        <v>1104</v>
      </c>
      <c r="P235" s="72">
        <f t="shared" si="45"/>
        <v>8401</v>
      </c>
      <c r="Q235" s="54"/>
      <c r="R235" s="72">
        <f t="shared" si="44"/>
        <v>8401</v>
      </c>
      <c r="S235" s="54">
        <v>-383.8</v>
      </c>
      <c r="T235" s="54"/>
      <c r="U235" s="72">
        <f t="shared" si="39"/>
        <v>8017.2</v>
      </c>
    </row>
    <row r="236" spans="1:21" s="3" customFormat="1" ht="29.25" customHeight="1">
      <c r="A236" s="44" t="s">
        <v>631</v>
      </c>
      <c r="B236" s="88" t="s">
        <v>459</v>
      </c>
      <c r="C236" s="53" t="s">
        <v>622</v>
      </c>
      <c r="D236" s="53" t="s">
        <v>111</v>
      </c>
      <c r="E236" s="54"/>
      <c r="F236" s="54"/>
      <c r="G236" s="54"/>
      <c r="H236" s="72"/>
      <c r="I236" s="54"/>
      <c r="J236" s="72"/>
      <c r="K236" s="54"/>
      <c r="L236" s="72"/>
      <c r="M236" s="54">
        <v>1860</v>
      </c>
      <c r="N236" s="72">
        <f t="shared" si="46"/>
        <v>1860</v>
      </c>
      <c r="O236" s="54"/>
      <c r="P236" s="72">
        <f t="shared" si="45"/>
        <v>1860</v>
      </c>
      <c r="Q236" s="54"/>
      <c r="R236" s="72">
        <f t="shared" si="44"/>
        <v>1860</v>
      </c>
      <c r="S236" s="54">
        <v>299.5</v>
      </c>
      <c r="T236" s="54"/>
      <c r="U236" s="72">
        <f t="shared" si="39"/>
        <v>2159.5</v>
      </c>
    </row>
    <row r="237" spans="1:21" s="3" customFormat="1" ht="24.75" customHeight="1">
      <c r="A237" s="42" t="s">
        <v>363</v>
      </c>
      <c r="B237" s="51" t="s">
        <v>360</v>
      </c>
      <c r="C237" s="53"/>
      <c r="D237" s="53"/>
      <c r="E237" s="72">
        <f>SUM(E238,E245)</f>
        <v>71685.7</v>
      </c>
      <c r="F237" s="72">
        <f t="shared" ref="F237" si="56">SUM(F238,F245)</f>
        <v>0</v>
      </c>
      <c r="G237" s="72">
        <f>SUM(G238,G245)+G252</f>
        <v>1000</v>
      </c>
      <c r="H237" s="72">
        <f t="shared" si="53"/>
        <v>72685.7</v>
      </c>
      <c r="I237" s="72"/>
      <c r="J237" s="72">
        <f t="shared" si="51"/>
        <v>72685.7</v>
      </c>
      <c r="K237" s="72"/>
      <c r="L237" s="72">
        <f t="shared" si="48"/>
        <v>72685.7</v>
      </c>
      <c r="M237" s="72"/>
      <c r="N237" s="72">
        <f t="shared" si="46"/>
        <v>72685.7</v>
      </c>
      <c r="O237" s="72"/>
      <c r="P237" s="72">
        <f t="shared" si="45"/>
        <v>72685.7</v>
      </c>
      <c r="Q237" s="72"/>
      <c r="R237" s="72">
        <f t="shared" si="44"/>
        <v>72685.7</v>
      </c>
      <c r="S237" s="72"/>
      <c r="T237" s="72">
        <f>T238+T245+T252</f>
        <v>1600</v>
      </c>
      <c r="U237" s="72">
        <f t="shared" si="39"/>
        <v>74285.7</v>
      </c>
    </row>
    <row r="238" spans="1:21" s="3" customFormat="1" ht="39.75" customHeight="1">
      <c r="A238" s="46" t="s">
        <v>532</v>
      </c>
      <c r="B238" s="51" t="s">
        <v>360</v>
      </c>
      <c r="C238" s="51" t="s">
        <v>240</v>
      </c>
      <c r="D238" s="53"/>
      <c r="E238" s="72">
        <f>SUM(E239)</f>
        <v>28077.7</v>
      </c>
      <c r="F238" s="72">
        <f t="shared" ref="F238:G238" si="57">SUM(F239)</f>
        <v>0</v>
      </c>
      <c r="G238" s="72">
        <f t="shared" si="57"/>
        <v>0</v>
      </c>
      <c r="H238" s="72">
        <f t="shared" si="53"/>
        <v>28077.7</v>
      </c>
      <c r="I238" s="72"/>
      <c r="J238" s="72">
        <f t="shared" si="51"/>
        <v>28077.7</v>
      </c>
      <c r="K238" s="72"/>
      <c r="L238" s="72">
        <f t="shared" si="48"/>
        <v>28077.7</v>
      </c>
      <c r="M238" s="72"/>
      <c r="N238" s="72">
        <f t="shared" si="46"/>
        <v>28077.7</v>
      </c>
      <c r="O238" s="72"/>
      <c r="P238" s="72">
        <f t="shared" si="45"/>
        <v>28077.7</v>
      </c>
      <c r="Q238" s="72"/>
      <c r="R238" s="72">
        <f t="shared" si="44"/>
        <v>28077.7</v>
      </c>
      <c r="S238" s="72"/>
      <c r="T238" s="72"/>
      <c r="U238" s="72">
        <f t="shared" si="39"/>
        <v>28077.7</v>
      </c>
    </row>
    <row r="239" spans="1:21" ht="30.75" customHeight="1">
      <c r="A239" s="44" t="s">
        <v>2</v>
      </c>
      <c r="B239" s="53" t="s">
        <v>360</v>
      </c>
      <c r="C239" s="53" t="s">
        <v>241</v>
      </c>
      <c r="D239" s="53"/>
      <c r="E239" s="54">
        <f>SUM(E240)</f>
        <v>28077.7</v>
      </c>
      <c r="F239" s="54"/>
      <c r="G239" s="54"/>
      <c r="H239" s="72">
        <f t="shared" si="53"/>
        <v>28077.7</v>
      </c>
      <c r="I239" s="54"/>
      <c r="J239" s="72">
        <f t="shared" si="51"/>
        <v>28077.7</v>
      </c>
      <c r="K239" s="54"/>
      <c r="L239" s="72">
        <f t="shared" si="48"/>
        <v>28077.7</v>
      </c>
      <c r="M239" s="54"/>
      <c r="N239" s="72">
        <f t="shared" si="46"/>
        <v>28077.7</v>
      </c>
      <c r="O239" s="54"/>
      <c r="P239" s="72">
        <f t="shared" si="45"/>
        <v>28077.7</v>
      </c>
      <c r="Q239" s="54"/>
      <c r="R239" s="72">
        <f t="shared" si="44"/>
        <v>28077.7</v>
      </c>
      <c r="S239" s="54"/>
      <c r="T239" s="54"/>
      <c r="U239" s="72">
        <f t="shared" si="39"/>
        <v>28077.7</v>
      </c>
    </row>
    <row r="240" spans="1:21" ht="24" customHeight="1">
      <c r="A240" s="149" t="s">
        <v>335</v>
      </c>
      <c r="B240" s="53" t="s">
        <v>360</v>
      </c>
      <c r="C240" s="53" t="s">
        <v>336</v>
      </c>
      <c r="D240" s="53"/>
      <c r="E240" s="54">
        <f>SUM(E241)+E243+E244</f>
        <v>28077.7</v>
      </c>
      <c r="F240" s="54"/>
      <c r="G240" s="54"/>
      <c r="H240" s="72">
        <f t="shared" si="53"/>
        <v>28077.7</v>
      </c>
      <c r="I240" s="54"/>
      <c r="J240" s="72">
        <f t="shared" si="51"/>
        <v>28077.7</v>
      </c>
      <c r="K240" s="54"/>
      <c r="L240" s="72">
        <f t="shared" si="48"/>
        <v>28077.7</v>
      </c>
      <c r="M240" s="54"/>
      <c r="N240" s="72">
        <f t="shared" si="46"/>
        <v>28077.7</v>
      </c>
      <c r="O240" s="54"/>
      <c r="P240" s="72">
        <f t="shared" si="45"/>
        <v>28077.7</v>
      </c>
      <c r="Q240" s="54"/>
      <c r="R240" s="72">
        <f t="shared" si="44"/>
        <v>28077.7</v>
      </c>
      <c r="S240" s="54"/>
      <c r="T240" s="54"/>
      <c r="U240" s="72">
        <f t="shared" si="39"/>
        <v>28077.7</v>
      </c>
    </row>
    <row r="241" spans="1:21" s="6" customFormat="1" ht="33.75" customHeight="1">
      <c r="A241" s="44" t="s">
        <v>3</v>
      </c>
      <c r="B241" s="53" t="s">
        <v>360</v>
      </c>
      <c r="C241" s="53" t="s">
        <v>337</v>
      </c>
      <c r="D241" s="53"/>
      <c r="E241" s="54">
        <f>SUM(E242)</f>
        <v>20867</v>
      </c>
      <c r="F241" s="54"/>
      <c r="G241" s="54"/>
      <c r="H241" s="72">
        <f t="shared" si="53"/>
        <v>20867</v>
      </c>
      <c r="I241" s="54"/>
      <c r="J241" s="72">
        <f t="shared" si="51"/>
        <v>20867</v>
      </c>
      <c r="K241" s="54"/>
      <c r="L241" s="72">
        <f t="shared" si="48"/>
        <v>20867</v>
      </c>
      <c r="M241" s="54"/>
      <c r="N241" s="72">
        <f t="shared" si="46"/>
        <v>20867</v>
      </c>
      <c r="O241" s="54"/>
      <c r="P241" s="72">
        <f t="shared" si="45"/>
        <v>20867</v>
      </c>
      <c r="Q241" s="54"/>
      <c r="R241" s="72">
        <f t="shared" si="44"/>
        <v>20867</v>
      </c>
      <c r="S241" s="54"/>
      <c r="T241" s="54"/>
      <c r="U241" s="72">
        <f t="shared" si="39"/>
        <v>20867</v>
      </c>
    </row>
    <row r="242" spans="1:21" s="3" customFormat="1" ht="23.25" customHeight="1">
      <c r="A242" s="44" t="s">
        <v>79</v>
      </c>
      <c r="B242" s="53" t="s">
        <v>360</v>
      </c>
      <c r="C242" s="53" t="s">
        <v>337</v>
      </c>
      <c r="D242" s="53" t="s">
        <v>408</v>
      </c>
      <c r="E242" s="54">
        <v>20867</v>
      </c>
      <c r="F242" s="54"/>
      <c r="G242" s="54"/>
      <c r="H242" s="72">
        <f t="shared" si="53"/>
        <v>20867</v>
      </c>
      <c r="I242" s="54"/>
      <c r="J242" s="72">
        <f t="shared" si="51"/>
        <v>20867</v>
      </c>
      <c r="K242" s="54"/>
      <c r="L242" s="72">
        <f t="shared" si="48"/>
        <v>20867</v>
      </c>
      <c r="M242" s="54"/>
      <c r="N242" s="72">
        <f t="shared" si="46"/>
        <v>20867</v>
      </c>
      <c r="O242" s="54"/>
      <c r="P242" s="72">
        <f t="shared" si="45"/>
        <v>20867</v>
      </c>
      <c r="Q242" s="54"/>
      <c r="R242" s="72">
        <f t="shared" si="44"/>
        <v>20867</v>
      </c>
      <c r="S242" s="54"/>
      <c r="T242" s="54"/>
      <c r="U242" s="72">
        <f t="shared" si="39"/>
        <v>20867</v>
      </c>
    </row>
    <row r="243" spans="1:21" s="3" customFormat="1" ht="23.25" customHeight="1">
      <c r="A243" s="44" t="s">
        <v>486</v>
      </c>
      <c r="B243" s="53" t="s">
        <v>360</v>
      </c>
      <c r="C243" s="53" t="s">
        <v>566</v>
      </c>
      <c r="D243" s="53" t="s">
        <v>453</v>
      </c>
      <c r="E243" s="73">
        <v>7209.7</v>
      </c>
      <c r="F243" s="73"/>
      <c r="G243" s="54"/>
      <c r="H243" s="72">
        <f t="shared" si="53"/>
        <v>7209.7</v>
      </c>
      <c r="I243" s="54"/>
      <c r="J243" s="72">
        <f t="shared" si="51"/>
        <v>7209.7</v>
      </c>
      <c r="K243" s="54"/>
      <c r="L243" s="72">
        <f t="shared" si="48"/>
        <v>7209.7</v>
      </c>
      <c r="M243" s="54"/>
      <c r="N243" s="72">
        <f t="shared" si="46"/>
        <v>7209.7</v>
      </c>
      <c r="O243" s="54"/>
      <c r="P243" s="72">
        <f t="shared" si="45"/>
        <v>7209.7</v>
      </c>
      <c r="Q243" s="54"/>
      <c r="R243" s="72">
        <f t="shared" si="44"/>
        <v>7209.7</v>
      </c>
      <c r="S243" s="54"/>
      <c r="T243" s="54"/>
      <c r="U243" s="72">
        <f t="shared" si="39"/>
        <v>7209.7</v>
      </c>
    </row>
    <row r="244" spans="1:21" s="3" customFormat="1" ht="23.25" customHeight="1">
      <c r="A244" s="44" t="s">
        <v>451</v>
      </c>
      <c r="B244" s="53" t="s">
        <v>360</v>
      </c>
      <c r="C244" s="59" t="s">
        <v>567</v>
      </c>
      <c r="D244" s="53" t="s">
        <v>453</v>
      </c>
      <c r="E244" s="54">
        <v>1</v>
      </c>
      <c r="F244" s="54"/>
      <c r="G244" s="54"/>
      <c r="H244" s="72">
        <f t="shared" si="53"/>
        <v>1</v>
      </c>
      <c r="I244" s="54"/>
      <c r="J244" s="72">
        <f t="shared" si="51"/>
        <v>1</v>
      </c>
      <c r="K244" s="54"/>
      <c r="L244" s="72">
        <f t="shared" si="48"/>
        <v>1</v>
      </c>
      <c r="M244" s="54"/>
      <c r="N244" s="72">
        <f t="shared" si="46"/>
        <v>1</v>
      </c>
      <c r="O244" s="54"/>
      <c r="P244" s="72">
        <f t="shared" si="45"/>
        <v>1</v>
      </c>
      <c r="Q244" s="54"/>
      <c r="R244" s="72">
        <f t="shared" si="44"/>
        <v>1</v>
      </c>
      <c r="S244" s="54"/>
      <c r="T244" s="54"/>
      <c r="U244" s="72">
        <f t="shared" si="39"/>
        <v>1</v>
      </c>
    </row>
    <row r="245" spans="1:21" s="3" customFormat="1" ht="36.75" customHeight="1">
      <c r="A245" s="42" t="s">
        <v>122</v>
      </c>
      <c r="B245" s="51" t="s">
        <v>360</v>
      </c>
      <c r="C245" s="51" t="s">
        <v>243</v>
      </c>
      <c r="D245" s="51"/>
      <c r="E245" s="72">
        <f>SUM(E246)</f>
        <v>43608</v>
      </c>
      <c r="F245" s="72">
        <f t="shared" ref="F245:G245" si="58">SUM(F246)</f>
        <v>0</v>
      </c>
      <c r="G245" s="72">
        <f t="shared" si="58"/>
        <v>0</v>
      </c>
      <c r="H245" s="72">
        <f t="shared" si="53"/>
        <v>43608</v>
      </c>
      <c r="I245" s="72"/>
      <c r="J245" s="72">
        <f t="shared" si="51"/>
        <v>43608</v>
      </c>
      <c r="K245" s="72"/>
      <c r="L245" s="72">
        <f t="shared" si="48"/>
        <v>43608</v>
      </c>
      <c r="M245" s="72"/>
      <c r="N245" s="72">
        <f t="shared" si="46"/>
        <v>43608</v>
      </c>
      <c r="O245" s="72"/>
      <c r="P245" s="72">
        <f t="shared" si="45"/>
        <v>43608</v>
      </c>
      <c r="Q245" s="72"/>
      <c r="R245" s="72">
        <f t="shared" si="44"/>
        <v>43608</v>
      </c>
      <c r="S245" s="72"/>
      <c r="T245" s="72">
        <f>T246</f>
        <v>1600</v>
      </c>
      <c r="U245" s="72">
        <f t="shared" si="39"/>
        <v>45208</v>
      </c>
    </row>
    <row r="246" spans="1:21" s="3" customFormat="1" ht="36.75" customHeight="1">
      <c r="A246" s="43" t="s">
        <v>269</v>
      </c>
      <c r="B246" s="53" t="s">
        <v>360</v>
      </c>
      <c r="C246" s="53" t="s">
        <v>308</v>
      </c>
      <c r="D246" s="51"/>
      <c r="E246" s="54">
        <f>E247+E249</f>
        <v>43608</v>
      </c>
      <c r="F246" s="54">
        <f t="shared" ref="F246:G246" si="59">F247+F249</f>
        <v>0</v>
      </c>
      <c r="G246" s="54">
        <f t="shared" si="59"/>
        <v>0</v>
      </c>
      <c r="H246" s="72">
        <f t="shared" si="53"/>
        <v>43608</v>
      </c>
      <c r="I246" s="54"/>
      <c r="J246" s="72">
        <f t="shared" si="51"/>
        <v>43608</v>
      </c>
      <c r="K246" s="54"/>
      <c r="L246" s="72">
        <f t="shared" si="48"/>
        <v>43608</v>
      </c>
      <c r="M246" s="54"/>
      <c r="N246" s="72">
        <f t="shared" si="46"/>
        <v>43608</v>
      </c>
      <c r="O246" s="54"/>
      <c r="P246" s="72">
        <f t="shared" si="45"/>
        <v>43608</v>
      </c>
      <c r="Q246" s="54"/>
      <c r="R246" s="72">
        <f t="shared" si="44"/>
        <v>43608</v>
      </c>
      <c r="S246" s="54"/>
      <c r="T246" s="54">
        <f>T247</f>
        <v>1600</v>
      </c>
      <c r="U246" s="72">
        <f t="shared" si="39"/>
        <v>45208</v>
      </c>
    </row>
    <row r="247" spans="1:21" s="3" customFormat="1" ht="30.75" customHeight="1">
      <c r="A247" s="149" t="s">
        <v>415</v>
      </c>
      <c r="B247" s="53" t="s">
        <v>360</v>
      </c>
      <c r="C247" s="53" t="s">
        <v>309</v>
      </c>
      <c r="D247" s="53"/>
      <c r="E247" s="54">
        <f>E248</f>
        <v>20971</v>
      </c>
      <c r="F247" s="54"/>
      <c r="G247" s="54"/>
      <c r="H247" s="72">
        <f t="shared" si="53"/>
        <v>20971</v>
      </c>
      <c r="I247" s="54"/>
      <c r="J247" s="72">
        <f t="shared" si="51"/>
        <v>20971</v>
      </c>
      <c r="K247" s="54"/>
      <c r="L247" s="72">
        <f t="shared" si="48"/>
        <v>20971</v>
      </c>
      <c r="M247" s="54"/>
      <c r="N247" s="72">
        <f t="shared" si="46"/>
        <v>20971</v>
      </c>
      <c r="O247" s="54"/>
      <c r="P247" s="72">
        <f t="shared" si="45"/>
        <v>20971</v>
      </c>
      <c r="Q247" s="54"/>
      <c r="R247" s="72">
        <f t="shared" si="44"/>
        <v>20971</v>
      </c>
      <c r="S247" s="54"/>
      <c r="T247" s="54">
        <f>T248</f>
        <v>1600</v>
      </c>
      <c r="U247" s="72">
        <f t="shared" si="39"/>
        <v>22571</v>
      </c>
    </row>
    <row r="248" spans="1:21" s="3" customFormat="1" ht="30.75" customHeight="1">
      <c r="A248" s="44" t="s">
        <v>79</v>
      </c>
      <c r="B248" s="53" t="s">
        <v>360</v>
      </c>
      <c r="C248" s="53" t="s">
        <v>309</v>
      </c>
      <c r="D248" s="53" t="s">
        <v>408</v>
      </c>
      <c r="E248" s="54">
        <v>20971</v>
      </c>
      <c r="F248" s="54"/>
      <c r="G248" s="54"/>
      <c r="H248" s="72">
        <f t="shared" si="53"/>
        <v>20971</v>
      </c>
      <c r="I248" s="54"/>
      <c r="J248" s="72">
        <f t="shared" si="51"/>
        <v>20971</v>
      </c>
      <c r="K248" s="54"/>
      <c r="L248" s="72">
        <f t="shared" si="48"/>
        <v>20971</v>
      </c>
      <c r="M248" s="54"/>
      <c r="N248" s="72">
        <f t="shared" si="46"/>
        <v>20971</v>
      </c>
      <c r="O248" s="54"/>
      <c r="P248" s="72">
        <f t="shared" si="45"/>
        <v>20971</v>
      </c>
      <c r="Q248" s="54"/>
      <c r="R248" s="72">
        <f t="shared" si="44"/>
        <v>20971</v>
      </c>
      <c r="S248" s="54"/>
      <c r="T248" s="54">
        <v>1600</v>
      </c>
      <c r="U248" s="72">
        <f t="shared" si="39"/>
        <v>22571</v>
      </c>
    </row>
    <row r="249" spans="1:21" s="3" customFormat="1" ht="26.25" customHeight="1">
      <c r="A249" s="149" t="s">
        <v>414</v>
      </c>
      <c r="B249" s="53" t="s">
        <v>360</v>
      </c>
      <c r="C249" s="53" t="s">
        <v>409</v>
      </c>
      <c r="D249" s="53"/>
      <c r="E249" s="54">
        <f>SUM(E251)+E250</f>
        <v>22637</v>
      </c>
      <c r="F249" s="54"/>
      <c r="G249" s="54"/>
      <c r="H249" s="72">
        <f t="shared" si="53"/>
        <v>22637</v>
      </c>
      <c r="I249" s="54"/>
      <c r="J249" s="72">
        <f t="shared" si="51"/>
        <v>22637</v>
      </c>
      <c r="K249" s="54"/>
      <c r="L249" s="72">
        <f t="shared" si="48"/>
        <v>22637</v>
      </c>
      <c r="M249" s="54"/>
      <c r="N249" s="72">
        <f t="shared" si="46"/>
        <v>22637</v>
      </c>
      <c r="O249" s="54"/>
      <c r="P249" s="72">
        <f t="shared" si="45"/>
        <v>22637</v>
      </c>
      <c r="Q249" s="54"/>
      <c r="R249" s="72">
        <f t="shared" si="44"/>
        <v>22637</v>
      </c>
      <c r="S249" s="54"/>
      <c r="T249" s="54"/>
      <c r="U249" s="72">
        <f t="shared" si="39"/>
        <v>22637</v>
      </c>
    </row>
    <row r="250" spans="1:21" s="3" customFormat="1" ht="26.25" customHeight="1">
      <c r="A250" s="44" t="s">
        <v>79</v>
      </c>
      <c r="B250" s="53" t="s">
        <v>360</v>
      </c>
      <c r="C250" s="53" t="s">
        <v>409</v>
      </c>
      <c r="D250" s="53" t="s">
        <v>408</v>
      </c>
      <c r="E250" s="54">
        <v>20845</v>
      </c>
      <c r="F250" s="54"/>
      <c r="G250" s="54"/>
      <c r="H250" s="72">
        <f t="shared" si="53"/>
        <v>20845</v>
      </c>
      <c r="I250" s="54"/>
      <c r="J250" s="72">
        <f t="shared" si="51"/>
        <v>20845</v>
      </c>
      <c r="K250" s="54"/>
      <c r="L250" s="72">
        <f t="shared" si="48"/>
        <v>20845</v>
      </c>
      <c r="M250" s="54"/>
      <c r="N250" s="72">
        <f t="shared" si="46"/>
        <v>20845</v>
      </c>
      <c r="O250" s="54"/>
      <c r="P250" s="72">
        <f t="shared" si="45"/>
        <v>20845</v>
      </c>
      <c r="Q250" s="54"/>
      <c r="R250" s="72">
        <f t="shared" si="44"/>
        <v>20845</v>
      </c>
      <c r="S250" s="54"/>
      <c r="T250" s="54"/>
      <c r="U250" s="72">
        <f t="shared" si="39"/>
        <v>20845</v>
      </c>
    </row>
    <row r="251" spans="1:21" s="3" customFormat="1" ht="27.75" customHeight="1">
      <c r="A251" s="44" t="s">
        <v>550</v>
      </c>
      <c r="B251" s="53" t="s">
        <v>360</v>
      </c>
      <c r="C251" s="53" t="s">
        <v>477</v>
      </c>
      <c r="D251" s="53" t="s">
        <v>408</v>
      </c>
      <c r="E251" s="54">
        <v>1792</v>
      </c>
      <c r="F251" s="54"/>
      <c r="G251" s="54"/>
      <c r="H251" s="72">
        <f t="shared" si="53"/>
        <v>1792</v>
      </c>
      <c r="I251" s="54"/>
      <c r="J251" s="72">
        <f t="shared" si="51"/>
        <v>1792</v>
      </c>
      <c r="K251" s="54"/>
      <c r="L251" s="72">
        <f t="shared" si="48"/>
        <v>1792</v>
      </c>
      <c r="M251" s="54"/>
      <c r="N251" s="72">
        <f t="shared" si="46"/>
        <v>1792</v>
      </c>
      <c r="O251" s="54"/>
      <c r="P251" s="72">
        <f t="shared" si="45"/>
        <v>1792</v>
      </c>
      <c r="Q251" s="54"/>
      <c r="R251" s="72">
        <f t="shared" si="44"/>
        <v>1792</v>
      </c>
      <c r="S251" s="54"/>
      <c r="T251" s="54"/>
      <c r="U251" s="72">
        <f t="shared" si="39"/>
        <v>1792</v>
      </c>
    </row>
    <row r="252" spans="1:21" s="3" customFormat="1" ht="27.75" customHeight="1">
      <c r="A252" s="42" t="s">
        <v>516</v>
      </c>
      <c r="B252" s="66" t="s">
        <v>595</v>
      </c>
      <c r="C252" s="51" t="s">
        <v>395</v>
      </c>
      <c r="D252" s="51"/>
      <c r="E252" s="72">
        <v>0</v>
      </c>
      <c r="F252" s="54"/>
      <c r="G252" s="72">
        <f>G253</f>
        <v>1000</v>
      </c>
      <c r="H252" s="72">
        <f t="shared" si="53"/>
        <v>1000</v>
      </c>
      <c r="I252" s="72"/>
      <c r="J252" s="72">
        <f t="shared" si="51"/>
        <v>1000</v>
      </c>
      <c r="K252" s="72"/>
      <c r="L252" s="72">
        <f t="shared" si="48"/>
        <v>1000</v>
      </c>
      <c r="M252" s="72"/>
      <c r="N252" s="72">
        <f t="shared" si="46"/>
        <v>1000</v>
      </c>
      <c r="O252" s="72"/>
      <c r="P252" s="72">
        <f t="shared" si="45"/>
        <v>1000</v>
      </c>
      <c r="Q252" s="72"/>
      <c r="R252" s="72">
        <f t="shared" si="44"/>
        <v>1000</v>
      </c>
      <c r="S252" s="72"/>
      <c r="T252" s="72"/>
      <c r="U252" s="72">
        <f t="shared" si="39"/>
        <v>1000</v>
      </c>
    </row>
    <row r="253" spans="1:21" s="3" customFormat="1" ht="27.75" customHeight="1">
      <c r="A253" s="44" t="s">
        <v>129</v>
      </c>
      <c r="B253" s="88" t="s">
        <v>595</v>
      </c>
      <c r="C253" s="53" t="s">
        <v>395</v>
      </c>
      <c r="D253" s="53" t="s">
        <v>111</v>
      </c>
      <c r="E253" s="54">
        <v>0</v>
      </c>
      <c r="F253" s="54"/>
      <c r="G253" s="54">
        <v>1000</v>
      </c>
      <c r="H253" s="72">
        <f t="shared" si="53"/>
        <v>1000</v>
      </c>
      <c r="I253" s="54"/>
      <c r="J253" s="72">
        <f t="shared" si="51"/>
        <v>1000</v>
      </c>
      <c r="K253" s="54"/>
      <c r="L253" s="72">
        <f t="shared" si="48"/>
        <v>1000</v>
      </c>
      <c r="M253" s="54"/>
      <c r="N253" s="72">
        <f t="shared" si="46"/>
        <v>1000</v>
      </c>
      <c r="O253" s="54"/>
      <c r="P253" s="72">
        <f t="shared" si="45"/>
        <v>1000</v>
      </c>
      <c r="Q253" s="54"/>
      <c r="R253" s="72">
        <f t="shared" si="44"/>
        <v>1000</v>
      </c>
      <c r="S253" s="54"/>
      <c r="T253" s="54"/>
      <c r="U253" s="72">
        <f t="shared" si="39"/>
        <v>1000</v>
      </c>
    </row>
    <row r="254" spans="1:21" s="3" customFormat="1" ht="30.75" hidden="1" customHeight="1">
      <c r="A254" s="42" t="s">
        <v>202</v>
      </c>
      <c r="B254" s="51" t="s">
        <v>46</v>
      </c>
      <c r="C254" s="51"/>
      <c r="D254" s="51"/>
      <c r="E254" s="72">
        <f>SUM(E255)</f>
        <v>650</v>
      </c>
      <c r="F254" s="72">
        <f t="shared" ref="F254:G254" si="60">SUM(F255)</f>
        <v>0</v>
      </c>
      <c r="G254" s="72">
        <f t="shared" si="60"/>
        <v>50</v>
      </c>
      <c r="H254" s="72">
        <f t="shared" si="53"/>
        <v>700</v>
      </c>
      <c r="I254" s="72"/>
      <c r="J254" s="72">
        <f t="shared" si="51"/>
        <v>700</v>
      </c>
      <c r="K254" s="72"/>
      <c r="L254" s="72">
        <f t="shared" si="48"/>
        <v>700</v>
      </c>
      <c r="M254" s="72"/>
      <c r="N254" s="72">
        <f t="shared" si="46"/>
        <v>700</v>
      </c>
      <c r="O254" s="72"/>
      <c r="P254" s="72">
        <f t="shared" si="45"/>
        <v>700</v>
      </c>
      <c r="Q254" s="72">
        <f>Q255</f>
        <v>-50</v>
      </c>
      <c r="R254" s="72">
        <f t="shared" si="44"/>
        <v>650</v>
      </c>
      <c r="S254" s="72"/>
      <c r="T254" s="72"/>
      <c r="U254" s="72">
        <f t="shared" si="39"/>
        <v>650</v>
      </c>
    </row>
    <row r="255" spans="1:21" s="3" customFormat="1" ht="39" hidden="1" customHeight="1">
      <c r="A255" s="150" t="s">
        <v>511</v>
      </c>
      <c r="B255" s="51" t="s">
        <v>46</v>
      </c>
      <c r="C255" s="51" t="s">
        <v>244</v>
      </c>
      <c r="D255" s="51"/>
      <c r="E255" s="72">
        <f>SUM(E257)</f>
        <v>650</v>
      </c>
      <c r="F255" s="72">
        <f t="shared" ref="F255:G255" si="61">SUM(F257)</f>
        <v>0</v>
      </c>
      <c r="G255" s="72">
        <f t="shared" si="61"/>
        <v>50</v>
      </c>
      <c r="H255" s="72">
        <f t="shared" si="53"/>
        <v>700</v>
      </c>
      <c r="I255" s="72"/>
      <c r="J255" s="72">
        <f t="shared" si="51"/>
        <v>700</v>
      </c>
      <c r="K255" s="72"/>
      <c r="L255" s="72">
        <f t="shared" si="48"/>
        <v>700</v>
      </c>
      <c r="M255" s="72"/>
      <c r="N255" s="72">
        <f t="shared" si="46"/>
        <v>700</v>
      </c>
      <c r="O255" s="72"/>
      <c r="P255" s="72">
        <f t="shared" si="45"/>
        <v>700</v>
      </c>
      <c r="Q255" s="72">
        <f>Q256</f>
        <v>-50</v>
      </c>
      <c r="R255" s="72">
        <f t="shared" si="44"/>
        <v>650</v>
      </c>
      <c r="S255" s="72"/>
      <c r="T255" s="72"/>
      <c r="U255" s="72">
        <f t="shared" si="39"/>
        <v>650</v>
      </c>
    </row>
    <row r="256" spans="1:21" s="7" customFormat="1" ht="36" hidden="1" customHeight="1">
      <c r="A256" s="60" t="s">
        <v>310</v>
      </c>
      <c r="B256" s="53" t="s">
        <v>46</v>
      </c>
      <c r="C256" s="53" t="s">
        <v>320</v>
      </c>
      <c r="D256" s="51"/>
      <c r="E256" s="54">
        <f>E257</f>
        <v>650</v>
      </c>
      <c r="F256" s="54">
        <f t="shared" ref="F256:G256" si="62">F257</f>
        <v>0</v>
      </c>
      <c r="G256" s="54">
        <f t="shared" si="62"/>
        <v>50</v>
      </c>
      <c r="H256" s="72">
        <f t="shared" si="53"/>
        <v>700</v>
      </c>
      <c r="I256" s="54"/>
      <c r="J256" s="72">
        <f t="shared" si="51"/>
        <v>700</v>
      </c>
      <c r="K256" s="54"/>
      <c r="L256" s="72">
        <f t="shared" si="48"/>
        <v>700</v>
      </c>
      <c r="M256" s="54"/>
      <c r="N256" s="72">
        <f t="shared" si="46"/>
        <v>700</v>
      </c>
      <c r="O256" s="54"/>
      <c r="P256" s="72">
        <f t="shared" si="45"/>
        <v>700</v>
      </c>
      <c r="Q256" s="54">
        <f>Q257</f>
        <v>-50</v>
      </c>
      <c r="R256" s="72">
        <f t="shared" si="44"/>
        <v>650</v>
      </c>
      <c r="S256" s="54"/>
      <c r="T256" s="54"/>
      <c r="U256" s="72">
        <f t="shared" si="39"/>
        <v>650</v>
      </c>
    </row>
    <row r="257" spans="1:21" s="7" customFormat="1" ht="31.5" hidden="1" customHeight="1">
      <c r="A257" s="43" t="s">
        <v>8</v>
      </c>
      <c r="B257" s="53" t="s">
        <v>46</v>
      </c>
      <c r="C257" s="53" t="s">
        <v>311</v>
      </c>
      <c r="D257" s="53"/>
      <c r="E257" s="54">
        <f>SUM(E258)</f>
        <v>650</v>
      </c>
      <c r="F257" s="54">
        <f t="shared" ref="F257:G257" si="63">SUM(F258)</f>
        <v>0</v>
      </c>
      <c r="G257" s="54">
        <f t="shared" si="63"/>
        <v>50</v>
      </c>
      <c r="H257" s="72">
        <f t="shared" si="53"/>
        <v>700</v>
      </c>
      <c r="I257" s="54"/>
      <c r="J257" s="72">
        <f t="shared" si="51"/>
        <v>700</v>
      </c>
      <c r="K257" s="54"/>
      <c r="L257" s="72">
        <f t="shared" si="48"/>
        <v>700</v>
      </c>
      <c r="M257" s="54"/>
      <c r="N257" s="72">
        <f t="shared" si="46"/>
        <v>700</v>
      </c>
      <c r="O257" s="54"/>
      <c r="P257" s="72">
        <f t="shared" si="45"/>
        <v>700</v>
      </c>
      <c r="Q257" s="54">
        <f>Q258</f>
        <v>-50</v>
      </c>
      <c r="R257" s="72">
        <f t="shared" si="44"/>
        <v>650</v>
      </c>
      <c r="S257" s="54"/>
      <c r="T257" s="54"/>
      <c r="U257" s="72">
        <f t="shared" si="39"/>
        <v>650</v>
      </c>
    </row>
    <row r="258" spans="1:21" s="7" customFormat="1" ht="34.5" hidden="1" customHeight="1">
      <c r="A258" s="44" t="s">
        <v>112</v>
      </c>
      <c r="B258" s="53" t="s">
        <v>46</v>
      </c>
      <c r="C258" s="53" t="s">
        <v>311</v>
      </c>
      <c r="D258" s="53" t="s">
        <v>111</v>
      </c>
      <c r="E258" s="54">
        <v>650</v>
      </c>
      <c r="F258" s="54"/>
      <c r="G258" s="54">
        <v>50</v>
      </c>
      <c r="H258" s="72">
        <f t="shared" si="53"/>
        <v>700</v>
      </c>
      <c r="I258" s="54"/>
      <c r="J258" s="72">
        <f t="shared" si="51"/>
        <v>700</v>
      </c>
      <c r="K258" s="54"/>
      <c r="L258" s="72">
        <f t="shared" si="48"/>
        <v>700</v>
      </c>
      <c r="M258" s="54"/>
      <c r="N258" s="72">
        <f t="shared" si="46"/>
        <v>700</v>
      </c>
      <c r="O258" s="54"/>
      <c r="P258" s="72">
        <f t="shared" si="45"/>
        <v>700</v>
      </c>
      <c r="Q258" s="54">
        <v>-50</v>
      </c>
      <c r="R258" s="72">
        <f t="shared" si="44"/>
        <v>650</v>
      </c>
      <c r="S258" s="54"/>
      <c r="T258" s="54"/>
      <c r="U258" s="72">
        <f t="shared" si="39"/>
        <v>650</v>
      </c>
    </row>
    <row r="259" spans="1:21" ht="27" customHeight="1">
      <c r="A259" s="42" t="s">
        <v>36</v>
      </c>
      <c r="B259" s="51" t="s">
        <v>24</v>
      </c>
      <c r="C259" s="51"/>
      <c r="D259" s="51"/>
      <c r="E259" s="72">
        <f>SUM(E265,E262)</f>
        <v>13237</v>
      </c>
      <c r="F259" s="72"/>
      <c r="G259" s="72"/>
      <c r="H259" s="72">
        <f t="shared" si="53"/>
        <v>13237</v>
      </c>
      <c r="I259" s="72">
        <f>I265</f>
        <v>105</v>
      </c>
      <c r="J259" s="72">
        <f t="shared" si="51"/>
        <v>13342</v>
      </c>
      <c r="K259" s="72">
        <f>K260</f>
        <v>1000</v>
      </c>
      <c r="L259" s="72">
        <f t="shared" si="48"/>
        <v>14342</v>
      </c>
      <c r="M259" s="72">
        <f>M265</f>
        <v>119.3</v>
      </c>
      <c r="N259" s="72">
        <f t="shared" si="46"/>
        <v>14461.3</v>
      </c>
      <c r="O259" s="72"/>
      <c r="P259" s="72">
        <f t="shared" si="45"/>
        <v>14461.3</v>
      </c>
      <c r="Q259" s="72"/>
      <c r="R259" s="72">
        <f t="shared" si="44"/>
        <v>14461.3</v>
      </c>
      <c r="S259" s="72">
        <f>S265</f>
        <v>108.7</v>
      </c>
      <c r="T259" s="72">
        <f>T265</f>
        <v>236</v>
      </c>
      <c r="U259" s="72">
        <f t="shared" si="39"/>
        <v>14806</v>
      </c>
    </row>
    <row r="260" spans="1:21" ht="47.25" hidden="1" customHeight="1">
      <c r="A260" s="42" t="s">
        <v>513</v>
      </c>
      <c r="B260" s="51" t="s">
        <v>24</v>
      </c>
      <c r="C260" s="51" t="s">
        <v>245</v>
      </c>
      <c r="D260" s="51"/>
      <c r="E260" s="72">
        <f>SUM(E262)</f>
        <v>9942</v>
      </c>
      <c r="F260" s="72"/>
      <c r="G260" s="72"/>
      <c r="H260" s="72">
        <f t="shared" si="53"/>
        <v>9942</v>
      </c>
      <c r="I260" s="72"/>
      <c r="J260" s="72">
        <f t="shared" si="51"/>
        <v>9942</v>
      </c>
      <c r="K260" s="72">
        <f>K261</f>
        <v>1000</v>
      </c>
      <c r="L260" s="72">
        <f t="shared" si="48"/>
        <v>10942</v>
      </c>
      <c r="M260" s="72"/>
      <c r="N260" s="72">
        <f t="shared" si="46"/>
        <v>10942</v>
      </c>
      <c r="O260" s="72"/>
      <c r="P260" s="72">
        <f t="shared" si="45"/>
        <v>10942</v>
      </c>
      <c r="Q260" s="72"/>
      <c r="R260" s="72">
        <f t="shared" si="44"/>
        <v>10942</v>
      </c>
      <c r="S260" s="72"/>
      <c r="T260" s="72"/>
      <c r="U260" s="72">
        <f t="shared" si="39"/>
        <v>10942</v>
      </c>
    </row>
    <row r="261" spans="1:21" ht="34.5" hidden="1" customHeight="1">
      <c r="A261" s="43" t="s">
        <v>312</v>
      </c>
      <c r="B261" s="53" t="s">
        <v>24</v>
      </c>
      <c r="C261" s="53" t="s">
        <v>313</v>
      </c>
      <c r="D261" s="53"/>
      <c r="E261" s="54">
        <f>SUM(E262)</f>
        <v>9942</v>
      </c>
      <c r="F261" s="54"/>
      <c r="G261" s="54"/>
      <c r="H261" s="72">
        <f t="shared" si="53"/>
        <v>9942</v>
      </c>
      <c r="I261" s="54"/>
      <c r="J261" s="72">
        <f t="shared" si="51"/>
        <v>9942</v>
      </c>
      <c r="K261" s="54">
        <f>K262</f>
        <v>1000</v>
      </c>
      <c r="L261" s="72">
        <f t="shared" si="48"/>
        <v>10942</v>
      </c>
      <c r="M261" s="54"/>
      <c r="N261" s="72">
        <f t="shared" si="46"/>
        <v>10942</v>
      </c>
      <c r="O261" s="54"/>
      <c r="P261" s="72">
        <f t="shared" si="45"/>
        <v>10942</v>
      </c>
      <c r="Q261" s="54"/>
      <c r="R261" s="72">
        <f t="shared" si="44"/>
        <v>10942</v>
      </c>
      <c r="S261" s="54"/>
      <c r="T261" s="54"/>
      <c r="U261" s="72">
        <f t="shared" si="39"/>
        <v>10942</v>
      </c>
    </row>
    <row r="262" spans="1:21" ht="54.75" hidden="1" customHeight="1">
      <c r="A262" s="43" t="s">
        <v>123</v>
      </c>
      <c r="B262" s="53" t="s">
        <v>24</v>
      </c>
      <c r="C262" s="53" t="s">
        <v>313</v>
      </c>
      <c r="D262" s="53"/>
      <c r="E262" s="54">
        <f>SUM(E263:E264)</f>
        <v>9942</v>
      </c>
      <c r="F262" s="54"/>
      <c r="G262" s="54"/>
      <c r="H262" s="72">
        <f t="shared" si="53"/>
        <v>9942</v>
      </c>
      <c r="I262" s="54"/>
      <c r="J262" s="72">
        <f t="shared" si="51"/>
        <v>9942</v>
      </c>
      <c r="K262" s="54">
        <f>K264</f>
        <v>1000</v>
      </c>
      <c r="L262" s="72">
        <f t="shared" si="48"/>
        <v>10942</v>
      </c>
      <c r="M262" s="54"/>
      <c r="N262" s="72">
        <f t="shared" si="46"/>
        <v>10942</v>
      </c>
      <c r="O262" s="54"/>
      <c r="P262" s="72">
        <f t="shared" si="45"/>
        <v>10942</v>
      </c>
      <c r="Q262" s="54"/>
      <c r="R262" s="72">
        <f t="shared" si="44"/>
        <v>10942</v>
      </c>
      <c r="S262" s="54"/>
      <c r="T262" s="54"/>
      <c r="U262" s="72">
        <f t="shared" si="39"/>
        <v>10942</v>
      </c>
    </row>
    <row r="263" spans="1:21" ht="33" hidden="1" customHeight="1">
      <c r="A263" s="149" t="s">
        <v>80</v>
      </c>
      <c r="B263" s="53" t="s">
        <v>24</v>
      </c>
      <c r="C263" s="53" t="s">
        <v>313</v>
      </c>
      <c r="D263" s="53" t="s">
        <v>77</v>
      </c>
      <c r="E263" s="54">
        <v>7906</v>
      </c>
      <c r="F263" s="54"/>
      <c r="G263" s="54"/>
      <c r="H263" s="72">
        <f t="shared" si="53"/>
        <v>7906</v>
      </c>
      <c r="I263" s="54"/>
      <c r="J263" s="72">
        <f t="shared" si="51"/>
        <v>7906</v>
      </c>
      <c r="K263" s="54"/>
      <c r="L263" s="72">
        <f t="shared" si="48"/>
        <v>7906</v>
      </c>
      <c r="M263" s="54"/>
      <c r="N263" s="72">
        <f t="shared" si="46"/>
        <v>7906</v>
      </c>
      <c r="O263" s="54"/>
      <c r="P263" s="72">
        <f t="shared" si="45"/>
        <v>7906</v>
      </c>
      <c r="Q263" s="54"/>
      <c r="R263" s="72">
        <f t="shared" si="44"/>
        <v>7906</v>
      </c>
      <c r="S263" s="54"/>
      <c r="T263" s="54"/>
      <c r="U263" s="72">
        <f t="shared" si="39"/>
        <v>7906</v>
      </c>
    </row>
    <row r="264" spans="1:21" ht="37.5" hidden="1" customHeight="1">
      <c r="A264" s="43" t="s">
        <v>112</v>
      </c>
      <c r="B264" s="53" t="s">
        <v>24</v>
      </c>
      <c r="C264" s="53" t="s">
        <v>313</v>
      </c>
      <c r="D264" s="53" t="s">
        <v>111</v>
      </c>
      <c r="E264" s="54">
        <v>2036</v>
      </c>
      <c r="F264" s="54"/>
      <c r="G264" s="54"/>
      <c r="H264" s="72">
        <f t="shared" si="53"/>
        <v>2036</v>
      </c>
      <c r="I264" s="54"/>
      <c r="J264" s="72">
        <f t="shared" si="51"/>
        <v>2036</v>
      </c>
      <c r="K264" s="54">
        <v>1000</v>
      </c>
      <c r="L264" s="72">
        <f t="shared" si="48"/>
        <v>3036</v>
      </c>
      <c r="M264" s="54"/>
      <c r="N264" s="72">
        <f t="shared" si="46"/>
        <v>3036</v>
      </c>
      <c r="O264" s="54"/>
      <c r="P264" s="72">
        <f t="shared" si="45"/>
        <v>3036</v>
      </c>
      <c r="Q264" s="54"/>
      <c r="R264" s="72">
        <f t="shared" si="44"/>
        <v>3036</v>
      </c>
      <c r="S264" s="54"/>
      <c r="T264" s="54"/>
      <c r="U264" s="72">
        <f t="shared" si="39"/>
        <v>3036</v>
      </c>
    </row>
    <row r="265" spans="1:21" ht="28.5" customHeight="1">
      <c r="A265" s="42" t="s">
        <v>183</v>
      </c>
      <c r="B265" s="51" t="s">
        <v>24</v>
      </c>
      <c r="C265" s="51" t="s">
        <v>247</v>
      </c>
      <c r="D265" s="51"/>
      <c r="E265" s="72">
        <f>SUM(E266)</f>
        <v>3295</v>
      </c>
      <c r="F265" s="72"/>
      <c r="G265" s="72"/>
      <c r="H265" s="72">
        <f t="shared" si="53"/>
        <v>3295</v>
      </c>
      <c r="I265" s="72">
        <v>105</v>
      </c>
      <c r="J265" s="72">
        <f t="shared" si="51"/>
        <v>3400</v>
      </c>
      <c r="K265" s="72"/>
      <c r="L265" s="72">
        <f t="shared" si="48"/>
        <v>3400</v>
      </c>
      <c r="M265" s="72">
        <f>M266</f>
        <v>119.3</v>
      </c>
      <c r="N265" s="72">
        <f t="shared" si="46"/>
        <v>3519.3</v>
      </c>
      <c r="O265" s="72"/>
      <c r="P265" s="72">
        <f t="shared" si="45"/>
        <v>3519.3</v>
      </c>
      <c r="Q265" s="72"/>
      <c r="R265" s="72">
        <f t="shared" si="44"/>
        <v>3519.3</v>
      </c>
      <c r="S265" s="72">
        <f>S266</f>
        <v>108.7</v>
      </c>
      <c r="T265" s="72">
        <f>T266</f>
        <v>236</v>
      </c>
      <c r="U265" s="72">
        <f t="shared" si="39"/>
        <v>3864</v>
      </c>
    </row>
    <row r="266" spans="1:21" ht="33" customHeight="1">
      <c r="A266" s="60" t="s">
        <v>16</v>
      </c>
      <c r="B266" s="53" t="s">
        <v>24</v>
      </c>
      <c r="C266" s="53" t="s">
        <v>248</v>
      </c>
      <c r="D266" s="53"/>
      <c r="E266" s="54">
        <f>SUM(E271,E267)</f>
        <v>3295</v>
      </c>
      <c r="F266" s="54"/>
      <c r="G266" s="54"/>
      <c r="H266" s="72">
        <f t="shared" si="53"/>
        <v>3295</v>
      </c>
      <c r="I266" s="54">
        <v>105</v>
      </c>
      <c r="J266" s="72">
        <f t="shared" si="51"/>
        <v>3400</v>
      </c>
      <c r="K266" s="54"/>
      <c r="L266" s="72">
        <f t="shared" si="48"/>
        <v>3400</v>
      </c>
      <c r="M266" s="72">
        <f>M270</f>
        <v>119.3</v>
      </c>
      <c r="N266" s="72">
        <f t="shared" si="46"/>
        <v>3519.3</v>
      </c>
      <c r="O266" s="72"/>
      <c r="P266" s="72">
        <f t="shared" si="45"/>
        <v>3519.3</v>
      </c>
      <c r="Q266" s="72"/>
      <c r="R266" s="72">
        <f t="shared" si="44"/>
        <v>3519.3</v>
      </c>
      <c r="S266" s="72">
        <f>S268</f>
        <v>108.7</v>
      </c>
      <c r="T266" s="72">
        <f>T267</f>
        <v>236</v>
      </c>
      <c r="U266" s="72">
        <f t="shared" si="39"/>
        <v>3864</v>
      </c>
    </row>
    <row r="267" spans="1:21" ht="41.25" customHeight="1">
      <c r="A267" s="43" t="s">
        <v>114</v>
      </c>
      <c r="B267" s="53" t="s">
        <v>24</v>
      </c>
      <c r="C267" s="53" t="s">
        <v>249</v>
      </c>
      <c r="D267" s="53"/>
      <c r="E267" s="54">
        <f>SUM(E269)</f>
        <v>2785</v>
      </c>
      <c r="F267" s="54"/>
      <c r="G267" s="54"/>
      <c r="H267" s="72">
        <f t="shared" si="53"/>
        <v>2785</v>
      </c>
      <c r="I267" s="54">
        <v>105</v>
      </c>
      <c r="J267" s="72">
        <f t="shared" si="51"/>
        <v>2890</v>
      </c>
      <c r="K267" s="54"/>
      <c r="L267" s="72">
        <f t="shared" si="48"/>
        <v>2890</v>
      </c>
      <c r="M267" s="54"/>
      <c r="N267" s="72">
        <f t="shared" si="46"/>
        <v>2890</v>
      </c>
      <c r="O267" s="54"/>
      <c r="P267" s="72">
        <f t="shared" si="45"/>
        <v>2890</v>
      </c>
      <c r="Q267" s="54"/>
      <c r="R267" s="72">
        <f t="shared" si="44"/>
        <v>2890</v>
      </c>
      <c r="S267" s="54"/>
      <c r="T267" s="54">
        <v>236</v>
      </c>
      <c r="U267" s="72">
        <f t="shared" si="39"/>
        <v>3126</v>
      </c>
    </row>
    <row r="268" spans="1:21" ht="41.25" customHeight="1">
      <c r="A268" s="43" t="s">
        <v>605</v>
      </c>
      <c r="B268" s="53" t="s">
        <v>24</v>
      </c>
      <c r="C268" s="53" t="s">
        <v>607</v>
      </c>
      <c r="D268" s="53" t="s">
        <v>115</v>
      </c>
      <c r="E268" s="54"/>
      <c r="F268" s="54"/>
      <c r="G268" s="54"/>
      <c r="H268" s="72"/>
      <c r="I268" s="54"/>
      <c r="J268" s="72"/>
      <c r="K268" s="54"/>
      <c r="L268" s="72"/>
      <c r="M268" s="54"/>
      <c r="N268" s="72"/>
      <c r="O268" s="54"/>
      <c r="P268" s="72"/>
      <c r="Q268" s="54"/>
      <c r="R268" s="72"/>
      <c r="S268" s="54">
        <v>108.7</v>
      </c>
      <c r="T268" s="54"/>
      <c r="U268" s="72">
        <f t="shared" si="39"/>
        <v>108.7</v>
      </c>
    </row>
    <row r="269" spans="1:21" ht="39" customHeight="1">
      <c r="A269" s="43" t="s">
        <v>116</v>
      </c>
      <c r="B269" s="53" t="s">
        <v>24</v>
      </c>
      <c r="C269" s="53" t="s">
        <v>249</v>
      </c>
      <c r="D269" s="53" t="s">
        <v>115</v>
      </c>
      <c r="E269" s="54">
        <v>2785</v>
      </c>
      <c r="F269" s="54"/>
      <c r="G269" s="54"/>
      <c r="H269" s="54">
        <f t="shared" si="53"/>
        <v>2785</v>
      </c>
      <c r="I269" s="54">
        <v>105</v>
      </c>
      <c r="J269" s="72">
        <f t="shared" si="51"/>
        <v>2890</v>
      </c>
      <c r="K269" s="54"/>
      <c r="L269" s="72">
        <f t="shared" si="48"/>
        <v>2890</v>
      </c>
      <c r="M269" s="54"/>
      <c r="N269" s="72">
        <f t="shared" si="46"/>
        <v>2890</v>
      </c>
      <c r="O269" s="54"/>
      <c r="P269" s="72">
        <f t="shared" si="45"/>
        <v>2890</v>
      </c>
      <c r="Q269" s="54"/>
      <c r="R269" s="72">
        <f t="shared" si="44"/>
        <v>2890</v>
      </c>
      <c r="S269" s="54"/>
      <c r="T269" s="54"/>
      <c r="U269" s="72">
        <f t="shared" ref="U269:U332" si="64">R269+S269+T269</f>
        <v>2890</v>
      </c>
    </row>
    <row r="270" spans="1:21" ht="39" customHeight="1">
      <c r="A270" s="43" t="s">
        <v>624</v>
      </c>
      <c r="B270" s="52" t="s">
        <v>24</v>
      </c>
      <c r="C270" s="53" t="s">
        <v>629</v>
      </c>
      <c r="D270" s="53" t="s">
        <v>115</v>
      </c>
      <c r="E270" s="54"/>
      <c r="F270" s="54"/>
      <c r="G270" s="54"/>
      <c r="H270" s="54"/>
      <c r="I270" s="54"/>
      <c r="J270" s="72"/>
      <c r="K270" s="54"/>
      <c r="L270" s="72"/>
      <c r="M270" s="54">
        <v>119.3</v>
      </c>
      <c r="N270" s="72">
        <f t="shared" si="46"/>
        <v>119.3</v>
      </c>
      <c r="O270" s="54"/>
      <c r="P270" s="72">
        <f t="shared" si="45"/>
        <v>119.3</v>
      </c>
      <c r="Q270" s="54"/>
      <c r="R270" s="72">
        <f t="shared" si="44"/>
        <v>119.3</v>
      </c>
      <c r="S270" s="54"/>
      <c r="T270" s="54"/>
      <c r="U270" s="72">
        <f t="shared" si="64"/>
        <v>119.3</v>
      </c>
    </row>
    <row r="271" spans="1:21" ht="33" customHeight="1">
      <c r="A271" s="43" t="s">
        <v>101</v>
      </c>
      <c r="B271" s="53" t="s">
        <v>24</v>
      </c>
      <c r="C271" s="53" t="s">
        <v>250</v>
      </c>
      <c r="D271" s="53"/>
      <c r="E271" s="54">
        <f>SUM(E272)</f>
        <v>510</v>
      </c>
      <c r="F271" s="54"/>
      <c r="G271" s="54"/>
      <c r="H271" s="72">
        <f t="shared" si="53"/>
        <v>510</v>
      </c>
      <c r="I271" s="54"/>
      <c r="J271" s="72">
        <f t="shared" si="51"/>
        <v>510</v>
      </c>
      <c r="K271" s="54"/>
      <c r="L271" s="72">
        <f t="shared" si="48"/>
        <v>510</v>
      </c>
      <c r="M271" s="54"/>
      <c r="N271" s="72">
        <f t="shared" si="46"/>
        <v>510</v>
      </c>
      <c r="O271" s="54"/>
      <c r="P271" s="72">
        <f t="shared" si="45"/>
        <v>510</v>
      </c>
      <c r="Q271" s="54"/>
      <c r="R271" s="72">
        <f t="shared" si="44"/>
        <v>510</v>
      </c>
      <c r="S271" s="54"/>
      <c r="T271" s="54"/>
      <c r="U271" s="72">
        <f t="shared" si="64"/>
        <v>510</v>
      </c>
    </row>
    <row r="272" spans="1:21" ht="36.75" customHeight="1">
      <c r="A272" s="43" t="s">
        <v>112</v>
      </c>
      <c r="B272" s="53" t="s">
        <v>24</v>
      </c>
      <c r="C272" s="53" t="s">
        <v>250</v>
      </c>
      <c r="D272" s="53" t="s">
        <v>111</v>
      </c>
      <c r="E272" s="54">
        <v>510</v>
      </c>
      <c r="F272" s="54"/>
      <c r="G272" s="54"/>
      <c r="H272" s="72">
        <f t="shared" si="53"/>
        <v>510</v>
      </c>
      <c r="I272" s="54"/>
      <c r="J272" s="72">
        <f t="shared" si="51"/>
        <v>510</v>
      </c>
      <c r="K272" s="54"/>
      <c r="L272" s="72">
        <f t="shared" si="48"/>
        <v>510</v>
      </c>
      <c r="M272" s="54"/>
      <c r="N272" s="72">
        <f t="shared" si="46"/>
        <v>510</v>
      </c>
      <c r="O272" s="54"/>
      <c r="P272" s="72">
        <f t="shared" si="45"/>
        <v>510</v>
      </c>
      <c r="Q272" s="54"/>
      <c r="R272" s="72">
        <f t="shared" si="44"/>
        <v>510</v>
      </c>
      <c r="S272" s="54"/>
      <c r="T272" s="54"/>
      <c r="U272" s="72">
        <f t="shared" si="64"/>
        <v>510</v>
      </c>
    </row>
    <row r="273" spans="1:21" ht="28.5" customHeight="1">
      <c r="A273" s="42" t="s">
        <v>51</v>
      </c>
      <c r="B273" s="51" t="s">
        <v>52</v>
      </c>
      <c r="C273" s="51"/>
      <c r="D273" s="51"/>
      <c r="E273" s="72">
        <f>E274+E302</f>
        <v>73180.7</v>
      </c>
      <c r="F273" s="72">
        <f t="shared" ref="F273:G273" si="65">F274+F302</f>
        <v>3123</v>
      </c>
      <c r="G273" s="72">
        <f t="shared" si="65"/>
        <v>2100</v>
      </c>
      <c r="H273" s="72">
        <f t="shared" si="53"/>
        <v>78403.7</v>
      </c>
      <c r="I273" s="72">
        <f>I274+I302</f>
        <v>1040</v>
      </c>
      <c r="J273" s="72">
        <f t="shared" si="51"/>
        <v>79443.7</v>
      </c>
      <c r="K273" s="72"/>
      <c r="L273" s="72">
        <f t="shared" si="48"/>
        <v>79443.7</v>
      </c>
      <c r="M273" s="72">
        <f>M274+M302</f>
        <v>7899.5</v>
      </c>
      <c r="N273" s="72">
        <f t="shared" si="46"/>
        <v>87343.2</v>
      </c>
      <c r="O273" s="72"/>
      <c r="P273" s="72">
        <f t="shared" si="45"/>
        <v>87343.2</v>
      </c>
      <c r="Q273" s="72"/>
      <c r="R273" s="72">
        <f t="shared" si="44"/>
        <v>87343.2</v>
      </c>
      <c r="S273" s="72">
        <f>S274+S302</f>
        <v>879</v>
      </c>
      <c r="T273" s="72">
        <f>T274+T302</f>
        <v>3127</v>
      </c>
      <c r="U273" s="72">
        <f t="shared" si="64"/>
        <v>91349.2</v>
      </c>
    </row>
    <row r="274" spans="1:21" ht="29.25" customHeight="1">
      <c r="A274" s="42" t="s">
        <v>199</v>
      </c>
      <c r="B274" s="51" t="s">
        <v>53</v>
      </c>
      <c r="C274" s="51"/>
      <c r="D274" s="51"/>
      <c r="E274" s="72">
        <f>E275+E300</f>
        <v>64271.3</v>
      </c>
      <c r="F274" s="72">
        <f>F275+F300</f>
        <v>3123</v>
      </c>
      <c r="G274" s="72">
        <f>G275+G300</f>
        <v>2100</v>
      </c>
      <c r="H274" s="72">
        <f t="shared" si="53"/>
        <v>69494.3</v>
      </c>
      <c r="I274" s="72">
        <f>I300</f>
        <v>1000</v>
      </c>
      <c r="J274" s="72">
        <f t="shared" si="51"/>
        <v>70494.3</v>
      </c>
      <c r="K274" s="72"/>
      <c r="L274" s="72">
        <f t="shared" si="48"/>
        <v>70494.3</v>
      </c>
      <c r="M274" s="72">
        <f>M275+M287+M300</f>
        <v>7840.9</v>
      </c>
      <c r="N274" s="72">
        <f t="shared" si="46"/>
        <v>78335.199999999997</v>
      </c>
      <c r="O274" s="72"/>
      <c r="P274" s="72">
        <f t="shared" si="45"/>
        <v>78335.199999999997</v>
      </c>
      <c r="Q274" s="72"/>
      <c r="R274" s="72">
        <f t="shared" si="44"/>
        <v>78335.199999999997</v>
      </c>
      <c r="S274" s="72">
        <f>S275+S300</f>
        <v>532.79999999999995</v>
      </c>
      <c r="T274" s="72">
        <f>T275+T300</f>
        <v>3127</v>
      </c>
      <c r="U274" s="72">
        <f t="shared" si="64"/>
        <v>81995</v>
      </c>
    </row>
    <row r="275" spans="1:21" ht="49.5" customHeight="1">
      <c r="A275" s="46" t="s">
        <v>532</v>
      </c>
      <c r="B275" s="51" t="s">
        <v>53</v>
      </c>
      <c r="C275" s="51" t="s">
        <v>240</v>
      </c>
      <c r="D275" s="51"/>
      <c r="E275" s="72">
        <f>E276</f>
        <v>62771.3</v>
      </c>
      <c r="F275" s="72">
        <f t="shared" ref="F275:G275" si="66">F276</f>
        <v>3123</v>
      </c>
      <c r="G275" s="72">
        <f t="shared" si="66"/>
        <v>1500</v>
      </c>
      <c r="H275" s="72">
        <f t="shared" si="53"/>
        <v>67394.3</v>
      </c>
      <c r="I275" s="72"/>
      <c r="J275" s="72">
        <f t="shared" si="51"/>
        <v>67394.3</v>
      </c>
      <c r="K275" s="72"/>
      <c r="L275" s="72">
        <f t="shared" si="48"/>
        <v>67394.3</v>
      </c>
      <c r="M275" s="72">
        <f>M282</f>
        <v>108.5</v>
      </c>
      <c r="N275" s="72">
        <f t="shared" si="46"/>
        <v>67502.8</v>
      </c>
      <c r="O275" s="72"/>
      <c r="P275" s="72">
        <f t="shared" si="45"/>
        <v>67502.8</v>
      </c>
      <c r="Q275" s="72"/>
      <c r="R275" s="72">
        <f t="shared" si="44"/>
        <v>67502.8</v>
      </c>
      <c r="S275" s="72">
        <f t="shared" ref="S275:T278" si="67">S276</f>
        <v>651</v>
      </c>
      <c r="T275" s="72">
        <f t="shared" si="67"/>
        <v>3127</v>
      </c>
      <c r="U275" s="72">
        <f t="shared" si="64"/>
        <v>71280.800000000003</v>
      </c>
    </row>
    <row r="276" spans="1:21" ht="41.25" customHeight="1">
      <c r="A276" s="46" t="s">
        <v>4</v>
      </c>
      <c r="B276" s="51" t="s">
        <v>53</v>
      </c>
      <c r="C276" s="51" t="s">
        <v>251</v>
      </c>
      <c r="D276" s="51"/>
      <c r="E276" s="72">
        <f>E277+E287+E294</f>
        <v>62771.3</v>
      </c>
      <c r="F276" s="72">
        <f t="shared" ref="F276:G276" si="68">F277+F287+F294</f>
        <v>3123</v>
      </c>
      <c r="G276" s="72">
        <f t="shared" si="68"/>
        <v>1500</v>
      </c>
      <c r="H276" s="72">
        <f t="shared" si="53"/>
        <v>67394.3</v>
      </c>
      <c r="I276" s="72"/>
      <c r="J276" s="72">
        <f t="shared" si="51"/>
        <v>67394.3</v>
      </c>
      <c r="K276" s="72"/>
      <c r="L276" s="72">
        <f t="shared" si="48"/>
        <v>67394.3</v>
      </c>
      <c r="M276" s="72"/>
      <c r="N276" s="72">
        <f t="shared" si="46"/>
        <v>67394.3</v>
      </c>
      <c r="O276" s="72"/>
      <c r="P276" s="72">
        <f t="shared" si="45"/>
        <v>67394.3</v>
      </c>
      <c r="Q276" s="72"/>
      <c r="R276" s="72">
        <f t="shared" si="44"/>
        <v>67394.3</v>
      </c>
      <c r="S276" s="72">
        <f t="shared" si="67"/>
        <v>651</v>
      </c>
      <c r="T276" s="72">
        <f>T277+T294</f>
        <v>3127</v>
      </c>
      <c r="U276" s="72">
        <f t="shared" si="64"/>
        <v>71172.3</v>
      </c>
    </row>
    <row r="277" spans="1:21" ht="44.25" customHeight="1">
      <c r="A277" s="46" t="s">
        <v>332</v>
      </c>
      <c r="B277" s="51" t="s">
        <v>53</v>
      </c>
      <c r="C277" s="51" t="s">
        <v>326</v>
      </c>
      <c r="D277" s="51"/>
      <c r="E277" s="72">
        <f>SUM(E278,E280)</f>
        <v>35878.800000000003</v>
      </c>
      <c r="F277" s="72">
        <f t="shared" ref="F277:G277" si="69">SUM(F278,F280)</f>
        <v>3123</v>
      </c>
      <c r="G277" s="72">
        <f t="shared" si="69"/>
        <v>700</v>
      </c>
      <c r="H277" s="72">
        <f t="shared" si="53"/>
        <v>39701.800000000003</v>
      </c>
      <c r="I277" s="72"/>
      <c r="J277" s="72">
        <f t="shared" si="51"/>
        <v>39701.800000000003</v>
      </c>
      <c r="K277" s="72"/>
      <c r="L277" s="72">
        <f t="shared" si="48"/>
        <v>39701.800000000003</v>
      </c>
      <c r="M277" s="72"/>
      <c r="N277" s="72">
        <f t="shared" si="46"/>
        <v>39701.800000000003</v>
      </c>
      <c r="O277" s="72"/>
      <c r="P277" s="72">
        <f t="shared" si="45"/>
        <v>39701.800000000003</v>
      </c>
      <c r="Q277" s="72"/>
      <c r="R277" s="72">
        <f t="shared" si="44"/>
        <v>39701.800000000003</v>
      </c>
      <c r="S277" s="72">
        <f>S278+S281</f>
        <v>651</v>
      </c>
      <c r="T277" s="72">
        <f>T278</f>
        <v>2827</v>
      </c>
      <c r="U277" s="72">
        <f t="shared" si="64"/>
        <v>43179.8</v>
      </c>
    </row>
    <row r="278" spans="1:21" ht="48" customHeight="1">
      <c r="A278" s="149" t="s">
        <v>190</v>
      </c>
      <c r="B278" s="53" t="s">
        <v>53</v>
      </c>
      <c r="C278" s="53" t="s">
        <v>333</v>
      </c>
      <c r="D278" s="51"/>
      <c r="E278" s="54">
        <f>SUM(E279)</f>
        <v>27019</v>
      </c>
      <c r="F278" s="54">
        <f t="shared" ref="F278:G278" si="70">SUM(F279)</f>
        <v>3123</v>
      </c>
      <c r="G278" s="54">
        <f t="shared" si="70"/>
        <v>0</v>
      </c>
      <c r="H278" s="72">
        <f t="shared" si="53"/>
        <v>30142</v>
      </c>
      <c r="I278" s="54"/>
      <c r="J278" s="72">
        <f t="shared" si="51"/>
        <v>30142</v>
      </c>
      <c r="K278" s="54"/>
      <c r="L278" s="72">
        <f t="shared" si="48"/>
        <v>30142</v>
      </c>
      <c r="M278" s="54"/>
      <c r="N278" s="72">
        <f t="shared" si="46"/>
        <v>30142</v>
      </c>
      <c r="O278" s="54"/>
      <c r="P278" s="72">
        <f t="shared" si="45"/>
        <v>30142</v>
      </c>
      <c r="Q278" s="54"/>
      <c r="R278" s="72">
        <f t="shared" ref="R278:R342" si="71">P278+Q278</f>
        <v>30142</v>
      </c>
      <c r="S278" s="54">
        <f t="shared" si="67"/>
        <v>951</v>
      </c>
      <c r="T278" s="54">
        <f>T279</f>
        <v>2827</v>
      </c>
      <c r="U278" s="72">
        <f t="shared" si="64"/>
        <v>33920</v>
      </c>
    </row>
    <row r="279" spans="1:21" ht="32.25" customHeight="1">
      <c r="A279" s="44" t="s">
        <v>79</v>
      </c>
      <c r="B279" s="53" t="s">
        <v>53</v>
      </c>
      <c r="C279" s="53" t="s">
        <v>333</v>
      </c>
      <c r="D279" s="53" t="s">
        <v>408</v>
      </c>
      <c r="E279" s="54">
        <v>27019</v>
      </c>
      <c r="F279" s="54">
        <v>3123</v>
      </c>
      <c r="G279" s="54"/>
      <c r="H279" s="72">
        <f t="shared" si="53"/>
        <v>30142</v>
      </c>
      <c r="I279" s="54"/>
      <c r="J279" s="72">
        <f t="shared" si="51"/>
        <v>30142</v>
      </c>
      <c r="K279" s="54"/>
      <c r="L279" s="72">
        <f t="shared" si="48"/>
        <v>30142</v>
      </c>
      <c r="M279" s="54"/>
      <c r="N279" s="72">
        <f t="shared" si="46"/>
        <v>30142</v>
      </c>
      <c r="O279" s="54"/>
      <c r="P279" s="72">
        <f t="shared" ref="P279:P343" si="72">N279+O279</f>
        <v>30142</v>
      </c>
      <c r="Q279" s="54"/>
      <c r="R279" s="72">
        <f t="shared" si="71"/>
        <v>30142</v>
      </c>
      <c r="S279" s="54">
        <v>951</v>
      </c>
      <c r="T279" s="54">
        <v>2827</v>
      </c>
      <c r="U279" s="72">
        <f t="shared" si="64"/>
        <v>33920</v>
      </c>
    </row>
    <row r="280" spans="1:21" ht="33" customHeight="1">
      <c r="A280" s="44" t="s">
        <v>5</v>
      </c>
      <c r="B280" s="53" t="s">
        <v>53</v>
      </c>
      <c r="C280" s="53" t="s">
        <v>334</v>
      </c>
      <c r="D280" s="51"/>
      <c r="E280" s="54">
        <f>SUM(E281)+E282</f>
        <v>8859.7999999999993</v>
      </c>
      <c r="F280" s="54">
        <f t="shared" ref="F280:G280" si="73">SUM(F281)+F282</f>
        <v>0</v>
      </c>
      <c r="G280" s="54">
        <f t="shared" si="73"/>
        <v>700</v>
      </c>
      <c r="H280" s="72">
        <f t="shared" si="53"/>
        <v>9559.7999999999993</v>
      </c>
      <c r="I280" s="54"/>
      <c r="J280" s="72">
        <f t="shared" si="51"/>
        <v>9559.7999999999993</v>
      </c>
      <c r="K280" s="54"/>
      <c r="L280" s="72">
        <f t="shared" si="48"/>
        <v>9559.7999999999993</v>
      </c>
      <c r="M280" s="54"/>
      <c r="N280" s="72">
        <f t="shared" si="46"/>
        <v>9559.7999999999993</v>
      </c>
      <c r="O280" s="54"/>
      <c r="P280" s="72">
        <f t="shared" si="72"/>
        <v>9559.7999999999993</v>
      </c>
      <c r="Q280" s="54"/>
      <c r="R280" s="72">
        <f t="shared" si="71"/>
        <v>9559.7999999999993</v>
      </c>
      <c r="S280" s="54"/>
      <c r="T280" s="54"/>
      <c r="U280" s="72">
        <f t="shared" si="64"/>
        <v>9559.7999999999993</v>
      </c>
    </row>
    <row r="281" spans="1:21" ht="27.75" customHeight="1">
      <c r="A281" s="44" t="s">
        <v>79</v>
      </c>
      <c r="B281" s="52" t="s">
        <v>53</v>
      </c>
      <c r="C281" s="53" t="s">
        <v>334</v>
      </c>
      <c r="D281" s="53" t="s">
        <v>408</v>
      </c>
      <c r="E281" s="54">
        <v>8000</v>
      </c>
      <c r="F281" s="54"/>
      <c r="G281" s="54">
        <v>693</v>
      </c>
      <c r="H281" s="72">
        <f t="shared" si="53"/>
        <v>8693</v>
      </c>
      <c r="I281" s="54"/>
      <c r="J281" s="72">
        <f t="shared" si="51"/>
        <v>8693</v>
      </c>
      <c r="K281" s="54"/>
      <c r="L281" s="72">
        <f t="shared" si="48"/>
        <v>8693</v>
      </c>
      <c r="M281" s="54"/>
      <c r="N281" s="72">
        <f t="shared" si="46"/>
        <v>8693</v>
      </c>
      <c r="O281" s="54"/>
      <c r="P281" s="72">
        <f t="shared" si="72"/>
        <v>8693</v>
      </c>
      <c r="Q281" s="54"/>
      <c r="R281" s="72">
        <f t="shared" si="71"/>
        <v>8693</v>
      </c>
      <c r="S281" s="54">
        <v>-300</v>
      </c>
      <c r="T281" s="54"/>
      <c r="U281" s="72">
        <f t="shared" si="64"/>
        <v>8393</v>
      </c>
    </row>
    <row r="282" spans="1:21" ht="23.25" customHeight="1">
      <c r="A282" s="44" t="s">
        <v>473</v>
      </c>
      <c r="B282" s="52" t="s">
        <v>53</v>
      </c>
      <c r="C282" s="53"/>
      <c r="D282" s="53"/>
      <c r="E282" s="54">
        <f>E285+E286</f>
        <v>859.8</v>
      </c>
      <c r="F282" s="54"/>
      <c r="G282" s="54">
        <f>G286</f>
        <v>7</v>
      </c>
      <c r="H282" s="72">
        <f t="shared" si="53"/>
        <v>866.8</v>
      </c>
      <c r="I282" s="54"/>
      <c r="J282" s="72">
        <f t="shared" si="51"/>
        <v>866.8</v>
      </c>
      <c r="K282" s="54"/>
      <c r="L282" s="72">
        <f t="shared" si="48"/>
        <v>866.8</v>
      </c>
      <c r="M282" s="54">
        <f>M283+M284</f>
        <v>108.5</v>
      </c>
      <c r="N282" s="72">
        <f t="shared" ref="N282:N346" si="74">L282+M282</f>
        <v>975.3</v>
      </c>
      <c r="O282" s="54"/>
      <c r="P282" s="72">
        <f t="shared" si="72"/>
        <v>975.3</v>
      </c>
      <c r="Q282" s="54"/>
      <c r="R282" s="72">
        <f t="shared" si="71"/>
        <v>975.3</v>
      </c>
      <c r="S282" s="54"/>
      <c r="T282" s="54"/>
      <c r="U282" s="72">
        <f t="shared" si="64"/>
        <v>975.3</v>
      </c>
    </row>
    <row r="283" spans="1:21" ht="23.25" customHeight="1">
      <c r="A283" s="44" t="s">
        <v>617</v>
      </c>
      <c r="B283" s="52" t="s">
        <v>53</v>
      </c>
      <c r="C283" s="53" t="s">
        <v>619</v>
      </c>
      <c r="D283" s="53" t="s">
        <v>453</v>
      </c>
      <c r="E283" s="54"/>
      <c r="F283" s="54"/>
      <c r="G283" s="54"/>
      <c r="H283" s="72"/>
      <c r="I283" s="54"/>
      <c r="J283" s="72"/>
      <c r="K283" s="54"/>
      <c r="L283" s="72"/>
      <c r="M283" s="81">
        <v>107.5</v>
      </c>
      <c r="N283" s="72">
        <f t="shared" si="74"/>
        <v>107.5</v>
      </c>
      <c r="O283" s="81"/>
      <c r="P283" s="72">
        <f t="shared" si="72"/>
        <v>107.5</v>
      </c>
      <c r="Q283" s="81"/>
      <c r="R283" s="72">
        <f t="shared" si="71"/>
        <v>107.5</v>
      </c>
      <c r="S283" s="81"/>
      <c r="T283" s="81"/>
      <c r="U283" s="72">
        <f t="shared" si="64"/>
        <v>107.5</v>
      </c>
    </row>
    <row r="284" spans="1:21" ht="23.25" customHeight="1">
      <c r="A284" s="44" t="s">
        <v>618</v>
      </c>
      <c r="B284" s="52" t="s">
        <v>53</v>
      </c>
      <c r="C284" s="53" t="s">
        <v>619</v>
      </c>
      <c r="D284" s="53" t="s">
        <v>453</v>
      </c>
      <c r="E284" s="54"/>
      <c r="F284" s="54"/>
      <c r="G284" s="54"/>
      <c r="H284" s="72"/>
      <c r="I284" s="54"/>
      <c r="J284" s="72"/>
      <c r="K284" s="54"/>
      <c r="L284" s="72"/>
      <c r="M284" s="81">
        <v>1</v>
      </c>
      <c r="N284" s="72">
        <f t="shared" si="74"/>
        <v>1</v>
      </c>
      <c r="O284" s="81"/>
      <c r="P284" s="72">
        <f t="shared" si="72"/>
        <v>1</v>
      </c>
      <c r="Q284" s="81"/>
      <c r="R284" s="72">
        <f t="shared" si="71"/>
        <v>1</v>
      </c>
      <c r="S284" s="81"/>
      <c r="T284" s="81"/>
      <c r="U284" s="72">
        <f t="shared" si="64"/>
        <v>1</v>
      </c>
    </row>
    <row r="285" spans="1:21" ht="16.5" customHeight="1">
      <c r="A285" s="44" t="s">
        <v>486</v>
      </c>
      <c r="B285" s="52" t="s">
        <v>53</v>
      </c>
      <c r="C285" s="53" t="s">
        <v>480</v>
      </c>
      <c r="D285" s="53" t="s">
        <v>453</v>
      </c>
      <c r="E285" s="54">
        <v>858.8</v>
      </c>
      <c r="F285" s="54"/>
      <c r="G285" s="54"/>
      <c r="H285" s="72">
        <f t="shared" si="53"/>
        <v>858.8</v>
      </c>
      <c r="I285" s="54"/>
      <c r="J285" s="72">
        <f t="shared" si="51"/>
        <v>858.8</v>
      </c>
      <c r="K285" s="54"/>
      <c r="L285" s="72">
        <f t="shared" si="48"/>
        <v>858.8</v>
      </c>
      <c r="M285" s="54"/>
      <c r="N285" s="72">
        <f t="shared" si="74"/>
        <v>858.8</v>
      </c>
      <c r="O285" s="54"/>
      <c r="P285" s="72">
        <f t="shared" si="72"/>
        <v>858.8</v>
      </c>
      <c r="Q285" s="54"/>
      <c r="R285" s="72">
        <f t="shared" si="71"/>
        <v>858.8</v>
      </c>
      <c r="S285" s="54"/>
      <c r="T285" s="54"/>
      <c r="U285" s="72">
        <f t="shared" si="64"/>
        <v>858.8</v>
      </c>
    </row>
    <row r="286" spans="1:21" ht="21.75" customHeight="1">
      <c r="A286" s="44" t="s">
        <v>451</v>
      </c>
      <c r="B286" s="52" t="s">
        <v>53</v>
      </c>
      <c r="C286" s="53" t="s">
        <v>481</v>
      </c>
      <c r="D286" s="53" t="s">
        <v>453</v>
      </c>
      <c r="E286" s="54">
        <v>1</v>
      </c>
      <c r="F286" s="54"/>
      <c r="G286" s="54">
        <v>7</v>
      </c>
      <c r="H286" s="72">
        <f t="shared" si="53"/>
        <v>8</v>
      </c>
      <c r="I286" s="54"/>
      <c r="J286" s="72">
        <f t="shared" si="51"/>
        <v>8</v>
      </c>
      <c r="K286" s="54"/>
      <c r="L286" s="72">
        <f t="shared" si="48"/>
        <v>8</v>
      </c>
      <c r="M286" s="54"/>
      <c r="N286" s="72">
        <f t="shared" si="74"/>
        <v>8</v>
      </c>
      <c r="O286" s="54"/>
      <c r="P286" s="72">
        <f t="shared" si="72"/>
        <v>8</v>
      </c>
      <c r="Q286" s="54"/>
      <c r="R286" s="72">
        <f t="shared" si="71"/>
        <v>8</v>
      </c>
      <c r="S286" s="54"/>
      <c r="T286" s="54"/>
      <c r="U286" s="72">
        <f t="shared" si="64"/>
        <v>8</v>
      </c>
    </row>
    <row r="287" spans="1:21" ht="21" customHeight="1">
      <c r="A287" s="46" t="s">
        <v>331</v>
      </c>
      <c r="B287" s="51" t="s">
        <v>53</v>
      </c>
      <c r="C287" s="51" t="s">
        <v>327</v>
      </c>
      <c r="D287" s="53"/>
      <c r="E287" s="72">
        <f>E288+E290+E291</f>
        <v>7494.9</v>
      </c>
      <c r="F287" s="72">
        <f t="shared" ref="F287:G287" si="75">F288+F290+F291</f>
        <v>0</v>
      </c>
      <c r="G287" s="72">
        <f t="shared" si="75"/>
        <v>0</v>
      </c>
      <c r="H287" s="72">
        <f t="shared" si="53"/>
        <v>7494.9</v>
      </c>
      <c r="I287" s="72"/>
      <c r="J287" s="72">
        <f t="shared" si="51"/>
        <v>7494.9</v>
      </c>
      <c r="K287" s="72"/>
      <c r="L287" s="72">
        <f t="shared" si="48"/>
        <v>7494.9</v>
      </c>
      <c r="M287" s="72">
        <f>M292+M293</f>
        <v>8732.4</v>
      </c>
      <c r="N287" s="72">
        <f t="shared" si="74"/>
        <v>16227.3</v>
      </c>
      <c r="O287" s="72"/>
      <c r="P287" s="72">
        <f t="shared" si="72"/>
        <v>16227.3</v>
      </c>
      <c r="Q287" s="72"/>
      <c r="R287" s="72">
        <f t="shared" si="71"/>
        <v>16227.3</v>
      </c>
      <c r="S287" s="72"/>
      <c r="T287" s="72"/>
      <c r="U287" s="72">
        <f t="shared" si="64"/>
        <v>16227.3</v>
      </c>
    </row>
    <row r="288" spans="1:21" ht="23.25" customHeight="1">
      <c r="A288" s="44" t="s">
        <v>6</v>
      </c>
      <c r="B288" s="53" t="s">
        <v>53</v>
      </c>
      <c r="C288" s="53" t="s">
        <v>340</v>
      </c>
      <c r="D288" s="51"/>
      <c r="E288" s="54">
        <f>SUM(E289)</f>
        <v>5620</v>
      </c>
      <c r="F288" s="54">
        <f t="shared" ref="F288:G288" si="76">SUM(F289)</f>
        <v>0</v>
      </c>
      <c r="G288" s="54">
        <f t="shared" si="76"/>
        <v>0</v>
      </c>
      <c r="H288" s="72">
        <f t="shared" si="53"/>
        <v>5620</v>
      </c>
      <c r="I288" s="54"/>
      <c r="J288" s="72">
        <f t="shared" si="51"/>
        <v>5620</v>
      </c>
      <c r="K288" s="54"/>
      <c r="L288" s="72">
        <f t="shared" si="48"/>
        <v>5620</v>
      </c>
      <c r="M288" s="54"/>
      <c r="N288" s="72">
        <f t="shared" si="74"/>
        <v>5620</v>
      </c>
      <c r="O288" s="54"/>
      <c r="P288" s="72">
        <f t="shared" si="72"/>
        <v>5620</v>
      </c>
      <c r="Q288" s="54"/>
      <c r="R288" s="72">
        <f t="shared" si="71"/>
        <v>5620</v>
      </c>
      <c r="S288" s="54"/>
      <c r="T288" s="54"/>
      <c r="U288" s="72">
        <f t="shared" si="64"/>
        <v>5620</v>
      </c>
    </row>
    <row r="289" spans="1:21" ht="27" customHeight="1">
      <c r="A289" s="44" t="s">
        <v>79</v>
      </c>
      <c r="B289" s="53" t="s">
        <v>53</v>
      </c>
      <c r="C289" s="53" t="s">
        <v>340</v>
      </c>
      <c r="D289" s="53" t="s">
        <v>408</v>
      </c>
      <c r="E289" s="54">
        <v>5620</v>
      </c>
      <c r="F289" s="54"/>
      <c r="G289" s="54"/>
      <c r="H289" s="72">
        <f t="shared" si="53"/>
        <v>5620</v>
      </c>
      <c r="I289" s="54"/>
      <c r="J289" s="72">
        <f t="shared" si="51"/>
        <v>5620</v>
      </c>
      <c r="K289" s="54"/>
      <c r="L289" s="72">
        <f t="shared" ref="L289:L357" si="77">J289+K289</f>
        <v>5620</v>
      </c>
      <c r="M289" s="54"/>
      <c r="N289" s="72">
        <f t="shared" si="74"/>
        <v>5620</v>
      </c>
      <c r="O289" s="54"/>
      <c r="P289" s="72">
        <f t="shared" si="72"/>
        <v>5620</v>
      </c>
      <c r="Q289" s="54"/>
      <c r="R289" s="72">
        <f t="shared" si="71"/>
        <v>5620</v>
      </c>
      <c r="S289" s="54"/>
      <c r="T289" s="54"/>
      <c r="U289" s="72">
        <f t="shared" si="64"/>
        <v>5620</v>
      </c>
    </row>
    <row r="290" spans="1:21" ht="27" customHeight="1">
      <c r="A290" s="44" t="s">
        <v>486</v>
      </c>
      <c r="B290" s="52" t="s">
        <v>53</v>
      </c>
      <c r="C290" s="53" t="s">
        <v>572</v>
      </c>
      <c r="D290" s="53" t="s">
        <v>78</v>
      </c>
      <c r="E290" s="54">
        <v>1873.9</v>
      </c>
      <c r="F290" s="54"/>
      <c r="G290" s="54"/>
      <c r="H290" s="72">
        <f t="shared" si="53"/>
        <v>1873.9</v>
      </c>
      <c r="I290" s="54"/>
      <c r="J290" s="72">
        <f t="shared" si="51"/>
        <v>1873.9</v>
      </c>
      <c r="K290" s="54"/>
      <c r="L290" s="72">
        <f t="shared" si="77"/>
        <v>1873.9</v>
      </c>
      <c r="M290" s="54"/>
      <c r="N290" s="72">
        <f t="shared" si="74"/>
        <v>1873.9</v>
      </c>
      <c r="O290" s="54"/>
      <c r="P290" s="72">
        <f t="shared" si="72"/>
        <v>1873.9</v>
      </c>
      <c r="Q290" s="54"/>
      <c r="R290" s="72">
        <f t="shared" si="71"/>
        <v>1873.9</v>
      </c>
      <c r="S290" s="54"/>
      <c r="T290" s="54"/>
      <c r="U290" s="72">
        <f t="shared" si="64"/>
        <v>1873.9</v>
      </c>
    </row>
    <row r="291" spans="1:21" ht="27" customHeight="1">
      <c r="A291" s="44" t="s">
        <v>451</v>
      </c>
      <c r="B291" s="52" t="s">
        <v>53</v>
      </c>
      <c r="C291" s="53" t="s">
        <v>573</v>
      </c>
      <c r="D291" s="53" t="s">
        <v>78</v>
      </c>
      <c r="E291" s="54">
        <v>1</v>
      </c>
      <c r="F291" s="54"/>
      <c r="G291" s="54"/>
      <c r="H291" s="72">
        <f t="shared" si="53"/>
        <v>1</v>
      </c>
      <c r="I291" s="54"/>
      <c r="J291" s="72">
        <f t="shared" si="51"/>
        <v>1</v>
      </c>
      <c r="K291" s="54"/>
      <c r="L291" s="72">
        <f t="shared" si="77"/>
        <v>1</v>
      </c>
      <c r="M291" s="54"/>
      <c r="N291" s="72">
        <f t="shared" si="74"/>
        <v>1</v>
      </c>
      <c r="O291" s="54"/>
      <c r="P291" s="72">
        <f t="shared" si="72"/>
        <v>1</v>
      </c>
      <c r="Q291" s="54"/>
      <c r="R291" s="72">
        <f t="shared" si="71"/>
        <v>1</v>
      </c>
      <c r="S291" s="54"/>
      <c r="T291" s="54"/>
      <c r="U291" s="72">
        <f t="shared" si="64"/>
        <v>1</v>
      </c>
    </row>
    <row r="292" spans="1:21" ht="27" customHeight="1">
      <c r="A292" s="44" t="s">
        <v>632</v>
      </c>
      <c r="B292" s="52" t="s">
        <v>53</v>
      </c>
      <c r="C292" s="59" t="s">
        <v>620</v>
      </c>
      <c r="D292" s="53" t="s">
        <v>78</v>
      </c>
      <c r="E292" s="54"/>
      <c r="F292" s="54"/>
      <c r="G292" s="54"/>
      <c r="H292" s="72"/>
      <c r="I292" s="54"/>
      <c r="J292" s="72"/>
      <c r="K292" s="54"/>
      <c r="L292" s="72"/>
      <c r="M292" s="81">
        <v>7732.4</v>
      </c>
      <c r="N292" s="72">
        <f t="shared" si="74"/>
        <v>7732.4</v>
      </c>
      <c r="O292" s="81"/>
      <c r="P292" s="72">
        <f t="shared" si="72"/>
        <v>7732.4</v>
      </c>
      <c r="Q292" s="81"/>
      <c r="R292" s="72">
        <f t="shared" si="71"/>
        <v>7732.4</v>
      </c>
      <c r="S292" s="81"/>
      <c r="T292" s="81"/>
      <c r="U292" s="72">
        <f t="shared" si="64"/>
        <v>7732.4</v>
      </c>
    </row>
    <row r="293" spans="1:21" ht="27" customHeight="1">
      <c r="A293" s="44" t="s">
        <v>451</v>
      </c>
      <c r="B293" s="52" t="s">
        <v>53</v>
      </c>
      <c r="C293" s="59" t="s">
        <v>621</v>
      </c>
      <c r="D293" s="53" t="s">
        <v>78</v>
      </c>
      <c r="E293" s="54"/>
      <c r="F293" s="54"/>
      <c r="G293" s="54"/>
      <c r="H293" s="72"/>
      <c r="I293" s="54"/>
      <c r="J293" s="72"/>
      <c r="K293" s="54"/>
      <c r="L293" s="72"/>
      <c r="M293" s="81">
        <v>1000</v>
      </c>
      <c r="N293" s="72">
        <f t="shared" si="74"/>
        <v>1000</v>
      </c>
      <c r="O293" s="81"/>
      <c r="P293" s="72">
        <f t="shared" si="72"/>
        <v>1000</v>
      </c>
      <c r="Q293" s="81"/>
      <c r="R293" s="72">
        <f t="shared" si="71"/>
        <v>1000</v>
      </c>
      <c r="S293" s="81"/>
      <c r="T293" s="81"/>
      <c r="U293" s="72">
        <f t="shared" si="64"/>
        <v>1000</v>
      </c>
    </row>
    <row r="294" spans="1:21" ht="36" customHeight="1">
      <c r="A294" s="46" t="s">
        <v>328</v>
      </c>
      <c r="B294" s="51" t="s">
        <v>53</v>
      </c>
      <c r="C294" s="51" t="s">
        <v>330</v>
      </c>
      <c r="D294" s="53"/>
      <c r="E294" s="72">
        <f>E295+E297</f>
        <v>19397.599999999999</v>
      </c>
      <c r="F294" s="72">
        <f t="shared" ref="F294:G294" si="78">F295+F297</f>
        <v>0</v>
      </c>
      <c r="G294" s="72">
        <f t="shared" si="78"/>
        <v>800</v>
      </c>
      <c r="H294" s="72">
        <f t="shared" si="53"/>
        <v>20197.599999999999</v>
      </c>
      <c r="I294" s="72"/>
      <c r="J294" s="72">
        <f t="shared" ref="J294:J360" si="79">H294+I294</f>
        <v>20197.599999999999</v>
      </c>
      <c r="K294" s="72"/>
      <c r="L294" s="72">
        <f t="shared" si="77"/>
        <v>20197.599999999999</v>
      </c>
      <c r="M294" s="72"/>
      <c r="N294" s="72">
        <f t="shared" si="74"/>
        <v>20197.599999999999</v>
      </c>
      <c r="O294" s="72"/>
      <c r="P294" s="72">
        <f t="shared" si="72"/>
        <v>20197.599999999999</v>
      </c>
      <c r="Q294" s="72"/>
      <c r="R294" s="72">
        <f t="shared" si="71"/>
        <v>20197.599999999999</v>
      </c>
      <c r="S294" s="72"/>
      <c r="T294" s="72">
        <f>T295</f>
        <v>300</v>
      </c>
      <c r="U294" s="72">
        <f t="shared" si="64"/>
        <v>20497.599999999999</v>
      </c>
    </row>
    <row r="295" spans="1:21" s="8" customFormat="1" ht="28.5" customHeight="1">
      <c r="A295" s="44" t="s">
        <v>7</v>
      </c>
      <c r="B295" s="53" t="s">
        <v>53</v>
      </c>
      <c r="C295" s="53" t="s">
        <v>329</v>
      </c>
      <c r="D295" s="51"/>
      <c r="E295" s="54">
        <f>E296</f>
        <v>19200</v>
      </c>
      <c r="F295" s="54">
        <f t="shared" ref="F295:G295" si="80">F296</f>
        <v>0</v>
      </c>
      <c r="G295" s="54">
        <f t="shared" si="80"/>
        <v>800</v>
      </c>
      <c r="H295" s="72">
        <f t="shared" ref="H295:H361" si="81">E295+F295+G295</f>
        <v>20000</v>
      </c>
      <c r="I295" s="54"/>
      <c r="J295" s="72">
        <f t="shared" si="79"/>
        <v>20000</v>
      </c>
      <c r="K295" s="54"/>
      <c r="L295" s="72">
        <f t="shared" si="77"/>
        <v>20000</v>
      </c>
      <c r="M295" s="54"/>
      <c r="N295" s="72">
        <f t="shared" si="74"/>
        <v>20000</v>
      </c>
      <c r="O295" s="54"/>
      <c r="P295" s="72">
        <f t="shared" si="72"/>
        <v>20000</v>
      </c>
      <c r="Q295" s="54"/>
      <c r="R295" s="72">
        <f t="shared" si="71"/>
        <v>20000</v>
      </c>
      <c r="S295" s="54"/>
      <c r="T295" s="54">
        <f>T296</f>
        <v>300</v>
      </c>
      <c r="U295" s="72">
        <f t="shared" si="64"/>
        <v>20300</v>
      </c>
    </row>
    <row r="296" spans="1:21" ht="32.25" customHeight="1">
      <c r="A296" s="44" t="s">
        <v>79</v>
      </c>
      <c r="B296" s="52" t="s">
        <v>53</v>
      </c>
      <c r="C296" s="53" t="s">
        <v>329</v>
      </c>
      <c r="D296" s="53" t="s">
        <v>408</v>
      </c>
      <c r="E296" s="54">
        <v>19200</v>
      </c>
      <c r="F296" s="54"/>
      <c r="G296" s="54">
        <v>800</v>
      </c>
      <c r="H296" s="72">
        <f t="shared" si="81"/>
        <v>20000</v>
      </c>
      <c r="I296" s="54"/>
      <c r="J296" s="72">
        <f t="shared" si="79"/>
        <v>20000</v>
      </c>
      <c r="K296" s="54"/>
      <c r="L296" s="72">
        <f t="shared" si="77"/>
        <v>20000</v>
      </c>
      <c r="M296" s="54"/>
      <c r="N296" s="72">
        <f t="shared" si="74"/>
        <v>20000</v>
      </c>
      <c r="O296" s="54"/>
      <c r="P296" s="72">
        <f t="shared" si="72"/>
        <v>20000</v>
      </c>
      <c r="Q296" s="54"/>
      <c r="R296" s="72">
        <f t="shared" si="71"/>
        <v>20000</v>
      </c>
      <c r="S296" s="54"/>
      <c r="T296" s="54">
        <v>300</v>
      </c>
      <c r="U296" s="72">
        <f t="shared" si="64"/>
        <v>20300</v>
      </c>
    </row>
    <row r="297" spans="1:21" ht="32.25" customHeight="1">
      <c r="A297" s="44" t="s">
        <v>472</v>
      </c>
      <c r="B297" s="52" t="s">
        <v>53</v>
      </c>
      <c r="C297" s="53"/>
      <c r="D297" s="53"/>
      <c r="E297" s="54">
        <f>E298+E299</f>
        <v>197.6</v>
      </c>
      <c r="F297" s="54"/>
      <c r="G297" s="54"/>
      <c r="H297" s="72">
        <f t="shared" si="81"/>
        <v>197.6</v>
      </c>
      <c r="I297" s="54"/>
      <c r="J297" s="72">
        <f t="shared" si="79"/>
        <v>197.6</v>
      </c>
      <c r="K297" s="54"/>
      <c r="L297" s="72">
        <f t="shared" si="77"/>
        <v>197.6</v>
      </c>
      <c r="M297" s="54"/>
      <c r="N297" s="72">
        <f t="shared" si="74"/>
        <v>197.6</v>
      </c>
      <c r="O297" s="54"/>
      <c r="P297" s="72">
        <f t="shared" si="72"/>
        <v>197.6</v>
      </c>
      <c r="Q297" s="54"/>
      <c r="R297" s="72">
        <f t="shared" si="71"/>
        <v>197.6</v>
      </c>
      <c r="S297" s="54"/>
      <c r="T297" s="54"/>
      <c r="U297" s="72">
        <f t="shared" si="64"/>
        <v>197.6</v>
      </c>
    </row>
    <row r="298" spans="1:21" ht="32.25" customHeight="1">
      <c r="A298" s="44" t="s">
        <v>486</v>
      </c>
      <c r="B298" s="52" t="s">
        <v>53</v>
      </c>
      <c r="C298" s="53" t="s">
        <v>471</v>
      </c>
      <c r="D298" s="53" t="s">
        <v>453</v>
      </c>
      <c r="E298" s="54">
        <v>196.6</v>
      </c>
      <c r="F298" s="54"/>
      <c r="G298" s="54"/>
      <c r="H298" s="72">
        <f t="shared" si="81"/>
        <v>196.6</v>
      </c>
      <c r="I298" s="54"/>
      <c r="J298" s="72">
        <f t="shared" si="79"/>
        <v>196.6</v>
      </c>
      <c r="K298" s="54"/>
      <c r="L298" s="72">
        <f t="shared" si="77"/>
        <v>196.6</v>
      </c>
      <c r="M298" s="54"/>
      <c r="N298" s="72">
        <f t="shared" si="74"/>
        <v>196.6</v>
      </c>
      <c r="O298" s="54"/>
      <c r="P298" s="72">
        <f t="shared" si="72"/>
        <v>196.6</v>
      </c>
      <c r="Q298" s="54"/>
      <c r="R298" s="72">
        <f t="shared" si="71"/>
        <v>196.6</v>
      </c>
      <c r="S298" s="54"/>
      <c r="T298" s="54"/>
      <c r="U298" s="72">
        <f t="shared" si="64"/>
        <v>196.6</v>
      </c>
    </row>
    <row r="299" spans="1:21" ht="32.25" customHeight="1">
      <c r="A299" s="44" t="s">
        <v>451</v>
      </c>
      <c r="B299" s="52" t="s">
        <v>53</v>
      </c>
      <c r="C299" s="53" t="s">
        <v>452</v>
      </c>
      <c r="D299" s="53" t="s">
        <v>453</v>
      </c>
      <c r="E299" s="54">
        <v>1</v>
      </c>
      <c r="F299" s="54"/>
      <c r="G299" s="54"/>
      <c r="H299" s="72">
        <f t="shared" si="81"/>
        <v>1</v>
      </c>
      <c r="I299" s="54"/>
      <c r="J299" s="72">
        <f t="shared" si="79"/>
        <v>1</v>
      </c>
      <c r="K299" s="54"/>
      <c r="L299" s="72">
        <f t="shared" si="77"/>
        <v>1</v>
      </c>
      <c r="M299" s="54"/>
      <c r="N299" s="72">
        <f t="shared" si="74"/>
        <v>1</v>
      </c>
      <c r="O299" s="54"/>
      <c r="P299" s="72">
        <f t="shared" si="72"/>
        <v>1</v>
      </c>
      <c r="Q299" s="54"/>
      <c r="R299" s="72">
        <f t="shared" si="71"/>
        <v>1</v>
      </c>
      <c r="S299" s="54"/>
      <c r="T299" s="54"/>
      <c r="U299" s="72">
        <f t="shared" si="64"/>
        <v>1</v>
      </c>
    </row>
    <row r="300" spans="1:21" ht="42" customHeight="1">
      <c r="A300" s="42" t="s">
        <v>516</v>
      </c>
      <c r="B300" s="50" t="s">
        <v>53</v>
      </c>
      <c r="C300" s="51" t="s">
        <v>395</v>
      </c>
      <c r="D300" s="51"/>
      <c r="E300" s="72">
        <f>E301</f>
        <v>1500</v>
      </c>
      <c r="F300" s="72">
        <f t="shared" ref="F300:G300" si="82">F301</f>
        <v>0</v>
      </c>
      <c r="G300" s="72">
        <f t="shared" si="82"/>
        <v>600</v>
      </c>
      <c r="H300" s="72">
        <f t="shared" si="81"/>
        <v>2100</v>
      </c>
      <c r="I300" s="72">
        <f>I301</f>
        <v>1000</v>
      </c>
      <c r="J300" s="72">
        <f t="shared" si="79"/>
        <v>3100</v>
      </c>
      <c r="K300" s="72"/>
      <c r="L300" s="72">
        <f t="shared" si="77"/>
        <v>3100</v>
      </c>
      <c r="M300" s="72">
        <f>M301</f>
        <v>-1000</v>
      </c>
      <c r="N300" s="72">
        <f t="shared" si="74"/>
        <v>2100</v>
      </c>
      <c r="O300" s="72"/>
      <c r="P300" s="72">
        <f t="shared" si="72"/>
        <v>2100</v>
      </c>
      <c r="Q300" s="72"/>
      <c r="R300" s="72">
        <f t="shared" si="71"/>
        <v>2100</v>
      </c>
      <c r="S300" s="72">
        <f>S301</f>
        <v>-118.2</v>
      </c>
      <c r="T300" s="72"/>
      <c r="U300" s="72">
        <f t="shared" si="64"/>
        <v>1981.8</v>
      </c>
    </row>
    <row r="301" spans="1:21" ht="32.25" customHeight="1">
      <c r="A301" s="44" t="s">
        <v>129</v>
      </c>
      <c r="B301" s="52" t="s">
        <v>53</v>
      </c>
      <c r="C301" s="53" t="s">
        <v>395</v>
      </c>
      <c r="D301" s="53" t="s">
        <v>416</v>
      </c>
      <c r="E301" s="54">
        <v>1500</v>
      </c>
      <c r="F301" s="54"/>
      <c r="G301" s="54">
        <v>600</v>
      </c>
      <c r="H301" s="72">
        <f t="shared" si="81"/>
        <v>2100</v>
      </c>
      <c r="I301" s="54">
        <v>1000</v>
      </c>
      <c r="J301" s="72">
        <f t="shared" si="79"/>
        <v>3100</v>
      </c>
      <c r="K301" s="54"/>
      <c r="L301" s="72">
        <f t="shared" si="77"/>
        <v>3100</v>
      </c>
      <c r="M301" s="54">
        <v>-1000</v>
      </c>
      <c r="N301" s="72">
        <f t="shared" si="74"/>
        <v>2100</v>
      </c>
      <c r="O301" s="54"/>
      <c r="P301" s="72">
        <f t="shared" si="72"/>
        <v>2100</v>
      </c>
      <c r="Q301" s="54"/>
      <c r="R301" s="72">
        <f t="shared" si="71"/>
        <v>2100</v>
      </c>
      <c r="S301" s="54">
        <v>-118.2</v>
      </c>
      <c r="T301" s="54"/>
      <c r="U301" s="72">
        <f t="shared" si="64"/>
        <v>1981.8</v>
      </c>
    </row>
    <row r="302" spans="1:21" ht="32.25" customHeight="1">
      <c r="A302" s="150" t="s">
        <v>76</v>
      </c>
      <c r="B302" s="51" t="s">
        <v>54</v>
      </c>
      <c r="C302" s="53"/>
      <c r="D302" s="53"/>
      <c r="E302" s="72">
        <f>E303+E306+E314</f>
        <v>8909.4</v>
      </c>
      <c r="F302" s="72">
        <f>F303+F306+F314</f>
        <v>0</v>
      </c>
      <c r="G302" s="72">
        <f t="shared" ref="G302" si="83">G303+G306+G314</f>
        <v>0</v>
      </c>
      <c r="H302" s="72">
        <f t="shared" si="81"/>
        <v>8909.4</v>
      </c>
      <c r="I302" s="72">
        <f>I306</f>
        <v>40</v>
      </c>
      <c r="J302" s="72">
        <f t="shared" si="79"/>
        <v>8949.4</v>
      </c>
      <c r="K302" s="72"/>
      <c r="L302" s="72">
        <f t="shared" si="77"/>
        <v>8949.4</v>
      </c>
      <c r="M302" s="72">
        <f>M306</f>
        <v>58.6</v>
      </c>
      <c r="N302" s="72">
        <f t="shared" si="74"/>
        <v>9008</v>
      </c>
      <c r="O302" s="72"/>
      <c r="P302" s="72">
        <f t="shared" si="72"/>
        <v>9008</v>
      </c>
      <c r="Q302" s="72"/>
      <c r="R302" s="72">
        <f t="shared" si="71"/>
        <v>9008</v>
      </c>
      <c r="S302" s="72">
        <f>S303+S306</f>
        <v>346.2</v>
      </c>
      <c r="T302" s="72"/>
      <c r="U302" s="72">
        <f t="shared" si="64"/>
        <v>9354.2000000000007</v>
      </c>
    </row>
    <row r="303" spans="1:21" ht="32.25" customHeight="1">
      <c r="A303" s="42" t="s">
        <v>420</v>
      </c>
      <c r="B303" s="51" t="s">
        <v>54</v>
      </c>
      <c r="C303" s="51" t="s">
        <v>421</v>
      </c>
      <c r="D303" s="51"/>
      <c r="E303" s="72">
        <f>E304</f>
        <v>5934</v>
      </c>
      <c r="F303" s="72">
        <f t="shared" ref="F303:G303" si="84">F304</f>
        <v>0</v>
      </c>
      <c r="G303" s="72">
        <f t="shared" si="84"/>
        <v>0</v>
      </c>
      <c r="H303" s="72">
        <f t="shared" si="81"/>
        <v>5934</v>
      </c>
      <c r="I303" s="72"/>
      <c r="J303" s="72">
        <f t="shared" si="79"/>
        <v>5934</v>
      </c>
      <c r="K303" s="72"/>
      <c r="L303" s="72">
        <f t="shared" si="77"/>
        <v>5934</v>
      </c>
      <c r="M303" s="72"/>
      <c r="N303" s="72">
        <f t="shared" si="74"/>
        <v>5934</v>
      </c>
      <c r="O303" s="72"/>
      <c r="P303" s="72">
        <f t="shared" si="72"/>
        <v>5934</v>
      </c>
      <c r="Q303" s="72"/>
      <c r="R303" s="72">
        <f t="shared" si="71"/>
        <v>5934</v>
      </c>
      <c r="S303" s="72">
        <f>S304</f>
        <v>300</v>
      </c>
      <c r="T303" s="72"/>
      <c r="U303" s="72">
        <f t="shared" si="64"/>
        <v>6234</v>
      </c>
    </row>
    <row r="304" spans="1:21" ht="32.25" customHeight="1">
      <c r="A304" s="44" t="s">
        <v>422</v>
      </c>
      <c r="B304" s="53" t="s">
        <v>54</v>
      </c>
      <c r="C304" s="53" t="s">
        <v>421</v>
      </c>
      <c r="D304" s="53"/>
      <c r="E304" s="54">
        <f>E305</f>
        <v>5934</v>
      </c>
      <c r="F304" s="54">
        <f t="shared" ref="F304:G304" si="85">F305</f>
        <v>0</v>
      </c>
      <c r="G304" s="54">
        <f t="shared" si="85"/>
        <v>0</v>
      </c>
      <c r="H304" s="72">
        <f t="shared" si="81"/>
        <v>5934</v>
      </c>
      <c r="I304" s="54"/>
      <c r="J304" s="72">
        <f t="shared" si="79"/>
        <v>5934</v>
      </c>
      <c r="K304" s="54"/>
      <c r="L304" s="72">
        <f t="shared" si="77"/>
        <v>5934</v>
      </c>
      <c r="M304" s="54"/>
      <c r="N304" s="72">
        <f t="shared" si="74"/>
        <v>5934</v>
      </c>
      <c r="O304" s="54"/>
      <c r="P304" s="72">
        <f t="shared" si="72"/>
        <v>5934</v>
      </c>
      <c r="Q304" s="54"/>
      <c r="R304" s="72">
        <f t="shared" si="71"/>
        <v>5934</v>
      </c>
      <c r="S304" s="54">
        <f>S305</f>
        <v>300</v>
      </c>
      <c r="T304" s="54"/>
      <c r="U304" s="72">
        <f t="shared" si="64"/>
        <v>6234</v>
      </c>
    </row>
    <row r="305" spans="1:21" ht="32.25" customHeight="1">
      <c r="A305" s="44" t="s">
        <v>79</v>
      </c>
      <c r="B305" s="53" t="s">
        <v>54</v>
      </c>
      <c r="C305" s="53" t="s">
        <v>421</v>
      </c>
      <c r="D305" s="53" t="s">
        <v>408</v>
      </c>
      <c r="E305" s="54">
        <v>5934</v>
      </c>
      <c r="F305" s="54"/>
      <c r="G305" s="54"/>
      <c r="H305" s="72">
        <f t="shared" si="81"/>
        <v>5934</v>
      </c>
      <c r="I305" s="54"/>
      <c r="J305" s="72">
        <f t="shared" si="79"/>
        <v>5934</v>
      </c>
      <c r="K305" s="54"/>
      <c r="L305" s="72">
        <f t="shared" si="77"/>
        <v>5934</v>
      </c>
      <c r="M305" s="54"/>
      <c r="N305" s="72">
        <f t="shared" si="74"/>
        <v>5934</v>
      </c>
      <c r="O305" s="54"/>
      <c r="P305" s="72">
        <f t="shared" si="72"/>
        <v>5934</v>
      </c>
      <c r="Q305" s="54"/>
      <c r="R305" s="72">
        <f t="shared" si="71"/>
        <v>5934</v>
      </c>
      <c r="S305" s="54">
        <v>300</v>
      </c>
      <c r="T305" s="54"/>
      <c r="U305" s="72">
        <f t="shared" si="64"/>
        <v>6234</v>
      </c>
    </row>
    <row r="306" spans="1:21" ht="30" customHeight="1">
      <c r="A306" s="42" t="s">
        <v>183</v>
      </c>
      <c r="B306" s="51" t="s">
        <v>54</v>
      </c>
      <c r="C306" s="51" t="s">
        <v>141</v>
      </c>
      <c r="D306" s="51"/>
      <c r="E306" s="72">
        <f>SUM(E307)</f>
        <v>1716</v>
      </c>
      <c r="F306" s="72"/>
      <c r="G306" s="72"/>
      <c r="H306" s="72">
        <f t="shared" si="81"/>
        <v>1716</v>
      </c>
      <c r="I306" s="54">
        <v>40</v>
      </c>
      <c r="J306" s="72">
        <f t="shared" si="79"/>
        <v>1756</v>
      </c>
      <c r="K306" s="54"/>
      <c r="L306" s="72">
        <f t="shared" si="77"/>
        <v>1756</v>
      </c>
      <c r="M306" s="54">
        <f>M307</f>
        <v>58.6</v>
      </c>
      <c r="N306" s="72">
        <f t="shared" si="74"/>
        <v>1814.6</v>
      </c>
      <c r="O306" s="54"/>
      <c r="P306" s="72">
        <f t="shared" si="72"/>
        <v>1814.6</v>
      </c>
      <c r="Q306" s="54"/>
      <c r="R306" s="72">
        <f t="shared" si="71"/>
        <v>1814.6</v>
      </c>
      <c r="S306" s="72">
        <f>S307</f>
        <v>46.2</v>
      </c>
      <c r="T306" s="72"/>
      <c r="U306" s="72">
        <f t="shared" si="64"/>
        <v>1860.8</v>
      </c>
    </row>
    <row r="307" spans="1:21" ht="36" customHeight="1">
      <c r="A307" s="60" t="s">
        <v>126</v>
      </c>
      <c r="B307" s="53" t="s">
        <v>54</v>
      </c>
      <c r="C307" s="53" t="s">
        <v>252</v>
      </c>
      <c r="D307" s="53"/>
      <c r="E307" s="54">
        <f>SUM(E308,E312)</f>
        <v>1716</v>
      </c>
      <c r="F307" s="54"/>
      <c r="G307" s="54"/>
      <c r="H307" s="72">
        <f t="shared" si="81"/>
        <v>1716</v>
      </c>
      <c r="I307" s="54">
        <v>40</v>
      </c>
      <c r="J307" s="72">
        <f t="shared" si="79"/>
        <v>1756</v>
      </c>
      <c r="K307" s="54"/>
      <c r="L307" s="72">
        <f t="shared" si="77"/>
        <v>1756</v>
      </c>
      <c r="M307" s="54">
        <f>M311+M313</f>
        <v>58.6</v>
      </c>
      <c r="N307" s="72">
        <f t="shared" si="74"/>
        <v>1814.6</v>
      </c>
      <c r="O307" s="54"/>
      <c r="P307" s="72">
        <f t="shared" si="72"/>
        <v>1814.6</v>
      </c>
      <c r="Q307" s="54"/>
      <c r="R307" s="72">
        <f t="shared" si="71"/>
        <v>1814.6</v>
      </c>
      <c r="S307" s="54">
        <f>S309</f>
        <v>46.2</v>
      </c>
      <c r="T307" s="54"/>
      <c r="U307" s="72">
        <f t="shared" si="64"/>
        <v>1860.8</v>
      </c>
    </row>
    <row r="308" spans="1:21" ht="40.5" customHeight="1">
      <c r="A308" s="43" t="s">
        <v>114</v>
      </c>
      <c r="B308" s="53" t="s">
        <v>54</v>
      </c>
      <c r="C308" s="53" t="s">
        <v>253</v>
      </c>
      <c r="D308" s="53"/>
      <c r="E308" s="54">
        <f>SUM(E310)</f>
        <v>1701</v>
      </c>
      <c r="F308" s="54"/>
      <c r="G308" s="54"/>
      <c r="H308" s="72">
        <f t="shared" si="81"/>
        <v>1701</v>
      </c>
      <c r="I308" s="54">
        <v>40</v>
      </c>
      <c r="J308" s="72">
        <f t="shared" si="79"/>
        <v>1741</v>
      </c>
      <c r="K308" s="54"/>
      <c r="L308" s="72">
        <f t="shared" si="77"/>
        <v>1741</v>
      </c>
      <c r="M308" s="54"/>
      <c r="N308" s="72">
        <f t="shared" si="74"/>
        <v>1741</v>
      </c>
      <c r="O308" s="54"/>
      <c r="P308" s="72">
        <f t="shared" si="72"/>
        <v>1741</v>
      </c>
      <c r="Q308" s="54"/>
      <c r="R308" s="72">
        <f t="shared" si="71"/>
        <v>1741</v>
      </c>
      <c r="S308" s="54"/>
      <c r="T308" s="54"/>
      <c r="U308" s="72">
        <f t="shared" si="64"/>
        <v>1741</v>
      </c>
    </row>
    <row r="309" spans="1:21" ht="40.5" customHeight="1">
      <c r="A309" s="43" t="s">
        <v>605</v>
      </c>
      <c r="B309" s="53" t="s">
        <v>54</v>
      </c>
      <c r="C309" s="53" t="s">
        <v>606</v>
      </c>
      <c r="D309" s="53" t="s">
        <v>115</v>
      </c>
      <c r="E309" s="54"/>
      <c r="F309" s="54"/>
      <c r="G309" s="54"/>
      <c r="H309" s="72"/>
      <c r="I309" s="54"/>
      <c r="J309" s="72"/>
      <c r="K309" s="54"/>
      <c r="L309" s="72"/>
      <c r="M309" s="54"/>
      <c r="N309" s="72"/>
      <c r="O309" s="54"/>
      <c r="P309" s="72"/>
      <c r="Q309" s="54"/>
      <c r="R309" s="72"/>
      <c r="S309" s="54">
        <v>46.2</v>
      </c>
      <c r="T309" s="54"/>
      <c r="U309" s="72">
        <f t="shared" si="64"/>
        <v>46.2</v>
      </c>
    </row>
    <row r="310" spans="1:21" ht="29.25" customHeight="1">
      <c r="A310" s="43" t="s">
        <v>116</v>
      </c>
      <c r="B310" s="53" t="s">
        <v>54</v>
      </c>
      <c r="C310" s="53" t="s">
        <v>253</v>
      </c>
      <c r="D310" s="53" t="s">
        <v>115</v>
      </c>
      <c r="E310" s="54">
        <v>1701</v>
      </c>
      <c r="F310" s="54"/>
      <c r="G310" s="54"/>
      <c r="H310" s="72">
        <f t="shared" si="81"/>
        <v>1701</v>
      </c>
      <c r="I310" s="54">
        <v>40</v>
      </c>
      <c r="J310" s="72">
        <f t="shared" si="79"/>
        <v>1741</v>
      </c>
      <c r="K310" s="54"/>
      <c r="L310" s="72">
        <f t="shared" si="77"/>
        <v>1741</v>
      </c>
      <c r="M310" s="54"/>
      <c r="N310" s="72">
        <f t="shared" si="74"/>
        <v>1741</v>
      </c>
      <c r="O310" s="54"/>
      <c r="P310" s="72">
        <f t="shared" si="72"/>
        <v>1741</v>
      </c>
      <c r="Q310" s="54"/>
      <c r="R310" s="72">
        <f t="shared" si="71"/>
        <v>1741</v>
      </c>
      <c r="S310" s="54"/>
      <c r="T310" s="54"/>
      <c r="U310" s="72">
        <f t="shared" si="64"/>
        <v>1741</v>
      </c>
    </row>
    <row r="311" spans="1:21" ht="29.25" customHeight="1">
      <c r="A311" s="43" t="s">
        <v>624</v>
      </c>
      <c r="B311" s="53" t="s">
        <v>54</v>
      </c>
      <c r="C311" s="53" t="s">
        <v>630</v>
      </c>
      <c r="D311" s="53" t="s">
        <v>115</v>
      </c>
      <c r="E311" s="54"/>
      <c r="F311" s="54"/>
      <c r="G311" s="54"/>
      <c r="H311" s="72"/>
      <c r="I311" s="54"/>
      <c r="J311" s="72"/>
      <c r="K311" s="54"/>
      <c r="L311" s="72"/>
      <c r="M311" s="54">
        <v>59.6</v>
      </c>
      <c r="N311" s="72">
        <f t="shared" si="74"/>
        <v>59.6</v>
      </c>
      <c r="O311" s="54"/>
      <c r="P311" s="72">
        <f t="shared" si="72"/>
        <v>59.6</v>
      </c>
      <c r="Q311" s="54"/>
      <c r="R311" s="72">
        <f t="shared" si="71"/>
        <v>59.6</v>
      </c>
      <c r="S311" s="54"/>
      <c r="T311" s="54"/>
      <c r="U311" s="72">
        <f t="shared" si="64"/>
        <v>59.6</v>
      </c>
    </row>
    <row r="312" spans="1:21" ht="38.25" customHeight="1">
      <c r="A312" s="43" t="s">
        <v>101</v>
      </c>
      <c r="B312" s="53" t="s">
        <v>54</v>
      </c>
      <c r="C312" s="53" t="s">
        <v>254</v>
      </c>
      <c r="D312" s="53"/>
      <c r="E312" s="54">
        <f>SUM(E313)</f>
        <v>15</v>
      </c>
      <c r="F312" s="54"/>
      <c r="G312" s="54"/>
      <c r="H312" s="72">
        <f t="shared" si="81"/>
        <v>15</v>
      </c>
      <c r="I312" s="54"/>
      <c r="J312" s="72">
        <f t="shared" si="79"/>
        <v>15</v>
      </c>
      <c r="K312" s="54"/>
      <c r="L312" s="72">
        <f t="shared" si="77"/>
        <v>15</v>
      </c>
      <c r="M312" s="54"/>
      <c r="N312" s="72">
        <f t="shared" si="74"/>
        <v>15</v>
      </c>
      <c r="O312" s="54"/>
      <c r="P312" s="72">
        <f t="shared" si="72"/>
        <v>15</v>
      </c>
      <c r="Q312" s="54"/>
      <c r="R312" s="72">
        <f t="shared" si="71"/>
        <v>15</v>
      </c>
      <c r="S312" s="54"/>
      <c r="T312" s="54"/>
      <c r="U312" s="72">
        <f t="shared" si="64"/>
        <v>15</v>
      </c>
    </row>
    <row r="313" spans="1:21" ht="29.25" customHeight="1">
      <c r="A313" s="43" t="s">
        <v>112</v>
      </c>
      <c r="B313" s="53" t="s">
        <v>54</v>
      </c>
      <c r="C313" s="53" t="s">
        <v>254</v>
      </c>
      <c r="D313" s="53" t="s">
        <v>111</v>
      </c>
      <c r="E313" s="54">
        <v>15</v>
      </c>
      <c r="F313" s="54"/>
      <c r="G313" s="54"/>
      <c r="H313" s="72">
        <f t="shared" si="81"/>
        <v>15</v>
      </c>
      <c r="I313" s="54"/>
      <c r="J313" s="72">
        <f t="shared" si="79"/>
        <v>15</v>
      </c>
      <c r="K313" s="54"/>
      <c r="L313" s="72">
        <f t="shared" si="77"/>
        <v>15</v>
      </c>
      <c r="M313" s="54">
        <v>-1</v>
      </c>
      <c r="N313" s="72">
        <f t="shared" si="74"/>
        <v>14</v>
      </c>
      <c r="O313" s="54"/>
      <c r="P313" s="72">
        <f t="shared" si="72"/>
        <v>14</v>
      </c>
      <c r="Q313" s="54"/>
      <c r="R313" s="72">
        <f t="shared" si="71"/>
        <v>14</v>
      </c>
      <c r="S313" s="54"/>
      <c r="T313" s="54"/>
      <c r="U313" s="72">
        <f t="shared" si="64"/>
        <v>14</v>
      </c>
    </row>
    <row r="314" spans="1:21" ht="28.5" customHeight="1">
      <c r="A314" s="46" t="s">
        <v>533</v>
      </c>
      <c r="B314" s="51" t="s">
        <v>54</v>
      </c>
      <c r="C314" s="51" t="s">
        <v>455</v>
      </c>
      <c r="D314" s="51"/>
      <c r="E314" s="72">
        <f>E315+E316</f>
        <v>1259.4000000000001</v>
      </c>
      <c r="F314" s="72"/>
      <c r="G314" s="54"/>
      <c r="H314" s="72">
        <f t="shared" si="81"/>
        <v>1259.4000000000001</v>
      </c>
      <c r="I314" s="54"/>
      <c r="J314" s="72">
        <f t="shared" si="79"/>
        <v>1259.4000000000001</v>
      </c>
      <c r="K314" s="54"/>
      <c r="L314" s="72">
        <f t="shared" si="77"/>
        <v>1259.4000000000001</v>
      </c>
      <c r="M314" s="54"/>
      <c r="N314" s="72">
        <f t="shared" si="74"/>
        <v>1259.4000000000001</v>
      </c>
      <c r="O314" s="54"/>
      <c r="P314" s="72">
        <f t="shared" si="72"/>
        <v>1259.4000000000001</v>
      </c>
      <c r="Q314" s="54"/>
      <c r="R314" s="72">
        <f t="shared" si="71"/>
        <v>1259.4000000000001</v>
      </c>
      <c r="S314" s="54"/>
      <c r="T314" s="54"/>
      <c r="U314" s="72">
        <f t="shared" si="64"/>
        <v>1259.4000000000001</v>
      </c>
    </row>
    <row r="315" spans="1:21" ht="48.75" customHeight="1">
      <c r="A315" s="43" t="s">
        <v>457</v>
      </c>
      <c r="B315" s="53" t="s">
        <v>54</v>
      </c>
      <c r="C315" s="53" t="s">
        <v>454</v>
      </c>
      <c r="D315" s="53" t="s">
        <v>111</v>
      </c>
      <c r="E315" s="54">
        <v>1258.4000000000001</v>
      </c>
      <c r="F315" s="54"/>
      <c r="G315" s="54"/>
      <c r="H315" s="72">
        <f t="shared" si="81"/>
        <v>1258.4000000000001</v>
      </c>
      <c r="I315" s="54"/>
      <c r="J315" s="72">
        <f t="shared" si="79"/>
        <v>1258.4000000000001</v>
      </c>
      <c r="K315" s="54"/>
      <c r="L315" s="72">
        <f t="shared" si="77"/>
        <v>1258.4000000000001</v>
      </c>
      <c r="M315" s="54"/>
      <c r="N315" s="72">
        <f t="shared" si="74"/>
        <v>1258.4000000000001</v>
      </c>
      <c r="O315" s="54"/>
      <c r="P315" s="72">
        <f t="shared" si="72"/>
        <v>1258.4000000000001</v>
      </c>
      <c r="Q315" s="54"/>
      <c r="R315" s="72">
        <f t="shared" si="71"/>
        <v>1258.4000000000001</v>
      </c>
      <c r="S315" s="54"/>
      <c r="T315" s="54"/>
      <c r="U315" s="72">
        <f t="shared" si="64"/>
        <v>1258.4000000000001</v>
      </c>
    </row>
    <row r="316" spans="1:21" ht="32.25" customHeight="1">
      <c r="A316" s="43" t="s">
        <v>458</v>
      </c>
      <c r="B316" s="53" t="s">
        <v>54</v>
      </c>
      <c r="C316" s="53" t="s">
        <v>456</v>
      </c>
      <c r="D316" s="53" t="s">
        <v>111</v>
      </c>
      <c r="E316" s="54">
        <v>1</v>
      </c>
      <c r="F316" s="54"/>
      <c r="G316" s="54"/>
      <c r="H316" s="72">
        <f t="shared" si="81"/>
        <v>1</v>
      </c>
      <c r="I316" s="54"/>
      <c r="J316" s="72">
        <f t="shared" si="79"/>
        <v>1</v>
      </c>
      <c r="K316" s="54"/>
      <c r="L316" s="72">
        <f t="shared" si="77"/>
        <v>1</v>
      </c>
      <c r="M316" s="54"/>
      <c r="N316" s="72">
        <f t="shared" si="74"/>
        <v>1</v>
      </c>
      <c r="O316" s="54"/>
      <c r="P316" s="72">
        <f t="shared" si="72"/>
        <v>1</v>
      </c>
      <c r="Q316" s="54"/>
      <c r="R316" s="72">
        <f t="shared" si="71"/>
        <v>1</v>
      </c>
      <c r="S316" s="54"/>
      <c r="T316" s="54"/>
      <c r="U316" s="72">
        <f t="shared" si="64"/>
        <v>1</v>
      </c>
    </row>
    <row r="317" spans="1:21" ht="25.5" customHeight="1">
      <c r="A317" s="42" t="s">
        <v>64</v>
      </c>
      <c r="B317" s="51" t="s">
        <v>132</v>
      </c>
      <c r="C317" s="51"/>
      <c r="D317" s="51"/>
      <c r="E317" s="72">
        <f>SUM(E318,E323,E344,E350)</f>
        <v>19876.2</v>
      </c>
      <c r="F317" s="72">
        <f>SUM(F318,F323,F344,F350)</f>
        <v>0</v>
      </c>
      <c r="G317" s="72">
        <f>SUM(G318,G323,G344,G350)</f>
        <v>1700</v>
      </c>
      <c r="H317" s="72">
        <f t="shared" si="81"/>
        <v>21576.2</v>
      </c>
      <c r="I317" s="72"/>
      <c r="J317" s="72">
        <f t="shared" si="79"/>
        <v>21576.2</v>
      </c>
      <c r="K317" s="72">
        <f>K323</f>
        <v>16638.3</v>
      </c>
      <c r="L317" s="72">
        <f t="shared" si="77"/>
        <v>38214.5</v>
      </c>
      <c r="M317" s="72">
        <f>M330</f>
        <v>1011</v>
      </c>
      <c r="N317" s="72">
        <f t="shared" si="74"/>
        <v>39225.5</v>
      </c>
      <c r="O317" s="72">
        <f>O350</f>
        <v>1000</v>
      </c>
      <c r="P317" s="72">
        <f t="shared" si="72"/>
        <v>40225.5</v>
      </c>
      <c r="Q317" s="72">
        <f>Q318+Q350</f>
        <v>2300</v>
      </c>
      <c r="R317" s="72">
        <f t="shared" si="71"/>
        <v>42525.5</v>
      </c>
      <c r="S317" s="72">
        <f>S318+S323+S344+S350</f>
        <v>-481.5</v>
      </c>
      <c r="T317" s="72">
        <f>T318+T323+T344+T350</f>
        <v>17</v>
      </c>
      <c r="U317" s="72">
        <f t="shared" si="64"/>
        <v>42061</v>
      </c>
    </row>
    <row r="318" spans="1:21" ht="33.75" customHeight="1">
      <c r="A318" s="150" t="s">
        <v>508</v>
      </c>
      <c r="B318" s="51" t="s">
        <v>215</v>
      </c>
      <c r="C318" s="51"/>
      <c r="D318" s="51"/>
      <c r="E318" s="72">
        <f>SUM(E319)</f>
        <v>7300</v>
      </c>
      <c r="F318" s="72"/>
      <c r="G318" s="72"/>
      <c r="H318" s="72">
        <f t="shared" si="81"/>
        <v>7300</v>
      </c>
      <c r="I318" s="72"/>
      <c r="J318" s="72">
        <f t="shared" si="79"/>
        <v>7300</v>
      </c>
      <c r="K318" s="72"/>
      <c r="L318" s="72">
        <f t="shared" si="77"/>
        <v>7300</v>
      </c>
      <c r="M318" s="72"/>
      <c r="N318" s="72">
        <f t="shared" si="74"/>
        <v>7300</v>
      </c>
      <c r="O318" s="72"/>
      <c r="P318" s="72">
        <f t="shared" si="72"/>
        <v>7300</v>
      </c>
      <c r="Q318" s="54">
        <v>2100</v>
      </c>
      <c r="R318" s="72">
        <f t="shared" si="71"/>
        <v>9400</v>
      </c>
      <c r="S318" s="54"/>
      <c r="T318" s="54"/>
      <c r="U318" s="72">
        <f t="shared" si="64"/>
        <v>9400</v>
      </c>
    </row>
    <row r="319" spans="1:21" s="3" customFormat="1" ht="28.5" customHeight="1">
      <c r="A319" s="42" t="s">
        <v>131</v>
      </c>
      <c r="B319" s="51" t="s">
        <v>215</v>
      </c>
      <c r="C319" s="51"/>
      <c r="D319" s="51"/>
      <c r="E319" s="72">
        <f>SUM(E320)</f>
        <v>7300</v>
      </c>
      <c r="F319" s="72"/>
      <c r="G319" s="72"/>
      <c r="H319" s="72">
        <f t="shared" si="81"/>
        <v>7300</v>
      </c>
      <c r="I319" s="72"/>
      <c r="J319" s="72">
        <f t="shared" si="79"/>
        <v>7300</v>
      </c>
      <c r="K319" s="72"/>
      <c r="L319" s="72">
        <f t="shared" si="77"/>
        <v>7300</v>
      </c>
      <c r="M319" s="72"/>
      <c r="N319" s="72">
        <f t="shared" si="74"/>
        <v>7300</v>
      </c>
      <c r="O319" s="72"/>
      <c r="P319" s="72">
        <f t="shared" si="72"/>
        <v>7300</v>
      </c>
      <c r="Q319" s="54">
        <v>2100</v>
      </c>
      <c r="R319" s="72">
        <f t="shared" si="71"/>
        <v>9400</v>
      </c>
      <c r="S319" s="54"/>
      <c r="T319" s="54"/>
      <c r="U319" s="72">
        <f t="shared" si="64"/>
        <v>9400</v>
      </c>
    </row>
    <row r="320" spans="1:21" s="3" customFormat="1" ht="36.75" customHeight="1">
      <c r="A320" s="60" t="s">
        <v>367</v>
      </c>
      <c r="B320" s="51" t="s">
        <v>215</v>
      </c>
      <c r="C320" s="53" t="s">
        <v>366</v>
      </c>
      <c r="D320" s="51"/>
      <c r="E320" s="72">
        <f>SUM(E321)</f>
        <v>7300</v>
      </c>
      <c r="F320" s="72"/>
      <c r="G320" s="72"/>
      <c r="H320" s="72">
        <f t="shared" si="81"/>
        <v>7300</v>
      </c>
      <c r="I320" s="72"/>
      <c r="J320" s="72">
        <f t="shared" si="79"/>
        <v>7300</v>
      </c>
      <c r="K320" s="72"/>
      <c r="L320" s="72">
        <f t="shared" si="77"/>
        <v>7300</v>
      </c>
      <c r="M320" s="72"/>
      <c r="N320" s="72">
        <f t="shared" si="74"/>
        <v>7300</v>
      </c>
      <c r="O320" s="72"/>
      <c r="P320" s="72">
        <f t="shared" si="72"/>
        <v>7300</v>
      </c>
      <c r="Q320" s="54">
        <v>2100</v>
      </c>
      <c r="R320" s="72">
        <f t="shared" si="71"/>
        <v>9400</v>
      </c>
      <c r="S320" s="54"/>
      <c r="T320" s="54"/>
      <c r="U320" s="72">
        <f t="shared" si="64"/>
        <v>9400</v>
      </c>
    </row>
    <row r="321" spans="1:21" ht="30.75" customHeight="1">
      <c r="A321" s="43" t="s">
        <v>191</v>
      </c>
      <c r="B321" s="53" t="s">
        <v>215</v>
      </c>
      <c r="C321" s="53" t="s">
        <v>365</v>
      </c>
      <c r="D321" s="53"/>
      <c r="E321" s="54">
        <f>SUM(E322)</f>
        <v>7300</v>
      </c>
      <c r="F321" s="54"/>
      <c r="G321" s="54"/>
      <c r="H321" s="72">
        <f t="shared" si="81"/>
        <v>7300</v>
      </c>
      <c r="I321" s="54"/>
      <c r="J321" s="72">
        <f t="shared" si="79"/>
        <v>7300</v>
      </c>
      <c r="K321" s="54"/>
      <c r="L321" s="72">
        <f t="shared" si="77"/>
        <v>7300</v>
      </c>
      <c r="M321" s="54"/>
      <c r="N321" s="72">
        <f t="shared" si="74"/>
        <v>7300</v>
      </c>
      <c r="O321" s="54"/>
      <c r="P321" s="72">
        <f t="shared" si="72"/>
        <v>7300</v>
      </c>
      <c r="Q321" s="54">
        <v>2100</v>
      </c>
      <c r="R321" s="72">
        <f t="shared" si="71"/>
        <v>9400</v>
      </c>
      <c r="S321" s="54"/>
      <c r="T321" s="54"/>
      <c r="U321" s="72">
        <f t="shared" si="64"/>
        <v>9400</v>
      </c>
    </row>
    <row r="322" spans="1:21" ht="22.5" customHeight="1">
      <c r="A322" s="43" t="s">
        <v>82</v>
      </c>
      <c r="B322" s="53" t="s">
        <v>215</v>
      </c>
      <c r="C322" s="53" t="s">
        <v>365</v>
      </c>
      <c r="D322" s="53" t="s">
        <v>419</v>
      </c>
      <c r="E322" s="54">
        <v>7300</v>
      </c>
      <c r="F322" s="54"/>
      <c r="G322" s="54"/>
      <c r="H322" s="72">
        <f t="shared" si="81"/>
        <v>7300</v>
      </c>
      <c r="I322" s="54"/>
      <c r="J322" s="72">
        <f t="shared" si="79"/>
        <v>7300</v>
      </c>
      <c r="K322" s="54"/>
      <c r="L322" s="72">
        <f t="shared" si="77"/>
        <v>7300</v>
      </c>
      <c r="M322" s="54"/>
      <c r="N322" s="72">
        <f t="shared" si="74"/>
        <v>7300</v>
      </c>
      <c r="O322" s="54"/>
      <c r="P322" s="72">
        <f t="shared" si="72"/>
        <v>7300</v>
      </c>
      <c r="Q322" s="54">
        <v>2100</v>
      </c>
      <c r="R322" s="72">
        <f t="shared" si="71"/>
        <v>9400</v>
      </c>
      <c r="S322" s="54"/>
      <c r="T322" s="54"/>
      <c r="U322" s="72">
        <f t="shared" si="64"/>
        <v>9400</v>
      </c>
    </row>
    <row r="323" spans="1:21" ht="34.5" customHeight="1">
      <c r="A323" s="42" t="s">
        <v>58</v>
      </c>
      <c r="B323" s="51" t="s">
        <v>49</v>
      </c>
      <c r="C323" s="51"/>
      <c r="D323" s="51"/>
      <c r="E323" s="72">
        <f>SUM(E324,E330)</f>
        <v>5376.2</v>
      </c>
      <c r="F323" s="72">
        <f t="shared" ref="F323:G323" si="86">SUM(F324,F330)</f>
        <v>0</v>
      </c>
      <c r="G323" s="72">
        <f t="shared" si="86"/>
        <v>1700</v>
      </c>
      <c r="H323" s="72">
        <f t="shared" si="81"/>
        <v>7076.2</v>
      </c>
      <c r="I323" s="72"/>
      <c r="J323" s="72">
        <f t="shared" si="79"/>
        <v>7076.2</v>
      </c>
      <c r="K323" s="72">
        <f>K324</f>
        <v>16638.3</v>
      </c>
      <c r="L323" s="72">
        <f t="shared" si="77"/>
        <v>23714.5</v>
      </c>
      <c r="M323" s="72">
        <f>M330</f>
        <v>1011</v>
      </c>
      <c r="N323" s="72">
        <f t="shared" si="74"/>
        <v>24725.5</v>
      </c>
      <c r="O323" s="72"/>
      <c r="P323" s="72">
        <f t="shared" si="72"/>
        <v>24725.5</v>
      </c>
      <c r="Q323" s="72"/>
      <c r="R323" s="72">
        <f t="shared" si="71"/>
        <v>24725.5</v>
      </c>
      <c r="S323" s="72"/>
      <c r="T323" s="72">
        <f>T324</f>
        <v>17</v>
      </c>
      <c r="U323" s="72">
        <f t="shared" si="64"/>
        <v>24742.5</v>
      </c>
    </row>
    <row r="324" spans="1:21" ht="38.25" customHeight="1">
      <c r="A324" s="42" t="s">
        <v>582</v>
      </c>
      <c r="B324" s="51" t="s">
        <v>49</v>
      </c>
      <c r="C324" s="51" t="s">
        <v>255</v>
      </c>
      <c r="D324" s="51"/>
      <c r="E324" s="72">
        <f>E325</f>
        <v>3500</v>
      </c>
      <c r="F324" s="72">
        <f t="shared" ref="F324:G324" si="87">F325</f>
        <v>0</v>
      </c>
      <c r="G324" s="72">
        <f t="shared" si="87"/>
        <v>1700</v>
      </c>
      <c r="H324" s="72">
        <f t="shared" si="81"/>
        <v>5200</v>
      </c>
      <c r="I324" s="72"/>
      <c r="J324" s="72">
        <f t="shared" si="79"/>
        <v>5200</v>
      </c>
      <c r="K324" s="72">
        <f>K325</f>
        <v>16638.3</v>
      </c>
      <c r="L324" s="72">
        <f t="shared" si="77"/>
        <v>21838.3</v>
      </c>
      <c r="M324" s="72"/>
      <c r="N324" s="72">
        <f t="shared" si="74"/>
        <v>21838.3</v>
      </c>
      <c r="O324" s="72"/>
      <c r="P324" s="72">
        <f t="shared" si="72"/>
        <v>21838.3</v>
      </c>
      <c r="Q324" s="72"/>
      <c r="R324" s="72">
        <f t="shared" si="71"/>
        <v>21838.3</v>
      </c>
      <c r="S324" s="72"/>
      <c r="T324" s="72">
        <f>T325</f>
        <v>17</v>
      </c>
      <c r="U324" s="72">
        <f t="shared" si="64"/>
        <v>21855.3</v>
      </c>
    </row>
    <row r="325" spans="1:21" ht="36.75" customHeight="1">
      <c r="A325" s="43" t="s">
        <v>277</v>
      </c>
      <c r="B325" s="53" t="s">
        <v>49</v>
      </c>
      <c r="C325" s="53" t="s">
        <v>314</v>
      </c>
      <c r="D325" s="51"/>
      <c r="E325" s="72">
        <f>SUM(E326)+E328</f>
        <v>3500</v>
      </c>
      <c r="F325" s="72">
        <f t="shared" ref="F325:G325" si="88">SUM(F326)+F328</f>
        <v>0</v>
      </c>
      <c r="G325" s="72">
        <f t="shared" si="88"/>
        <v>1700</v>
      </c>
      <c r="H325" s="72">
        <f t="shared" si="81"/>
        <v>5200</v>
      </c>
      <c r="I325" s="72"/>
      <c r="J325" s="72">
        <f t="shared" si="79"/>
        <v>5200</v>
      </c>
      <c r="K325" s="72">
        <f>K328</f>
        <v>16638.3</v>
      </c>
      <c r="L325" s="72">
        <f t="shared" si="77"/>
        <v>21838.3</v>
      </c>
      <c r="M325" s="72"/>
      <c r="N325" s="72">
        <f t="shared" si="74"/>
        <v>21838.3</v>
      </c>
      <c r="O325" s="72"/>
      <c r="P325" s="72">
        <f t="shared" si="72"/>
        <v>21838.3</v>
      </c>
      <c r="Q325" s="72"/>
      <c r="R325" s="72">
        <f t="shared" si="71"/>
        <v>21838.3</v>
      </c>
      <c r="S325" s="72"/>
      <c r="T325" s="72">
        <f>T326</f>
        <v>17</v>
      </c>
      <c r="U325" s="72">
        <f t="shared" si="64"/>
        <v>21855.3</v>
      </c>
    </row>
    <row r="326" spans="1:21" ht="36.75" customHeight="1">
      <c r="A326" s="43" t="s">
        <v>10</v>
      </c>
      <c r="B326" s="53" t="s">
        <v>49</v>
      </c>
      <c r="C326" s="53" t="s">
        <v>428</v>
      </c>
      <c r="D326" s="51"/>
      <c r="E326" s="72">
        <f>SUM(E327)</f>
        <v>3500</v>
      </c>
      <c r="F326" s="72">
        <f t="shared" ref="F326:G326" si="89">SUM(F327)</f>
        <v>0</v>
      </c>
      <c r="G326" s="72">
        <f t="shared" si="89"/>
        <v>1700</v>
      </c>
      <c r="H326" s="72">
        <f t="shared" si="81"/>
        <v>5200</v>
      </c>
      <c r="I326" s="72"/>
      <c r="J326" s="72">
        <f t="shared" si="79"/>
        <v>5200</v>
      </c>
      <c r="K326" s="72"/>
      <c r="L326" s="72">
        <f t="shared" si="77"/>
        <v>5200</v>
      </c>
      <c r="M326" s="72"/>
      <c r="N326" s="72">
        <f t="shared" si="74"/>
        <v>5200</v>
      </c>
      <c r="O326" s="72"/>
      <c r="P326" s="72">
        <f t="shared" si="72"/>
        <v>5200</v>
      </c>
      <c r="Q326" s="72"/>
      <c r="R326" s="72">
        <f t="shared" si="71"/>
        <v>5200</v>
      </c>
      <c r="S326" s="72"/>
      <c r="T326" s="72">
        <f>T327</f>
        <v>17</v>
      </c>
      <c r="U326" s="72">
        <f t="shared" si="64"/>
        <v>5217</v>
      </c>
    </row>
    <row r="327" spans="1:21" s="3" customFormat="1" ht="31.5" customHeight="1">
      <c r="A327" s="44" t="s">
        <v>85</v>
      </c>
      <c r="B327" s="53" t="s">
        <v>49</v>
      </c>
      <c r="C327" s="53" t="s">
        <v>428</v>
      </c>
      <c r="D327" s="53" t="s">
        <v>83</v>
      </c>
      <c r="E327" s="54">
        <v>3500</v>
      </c>
      <c r="F327" s="54"/>
      <c r="G327" s="54">
        <v>1700</v>
      </c>
      <c r="H327" s="72">
        <f t="shared" si="81"/>
        <v>5200</v>
      </c>
      <c r="I327" s="54"/>
      <c r="J327" s="72">
        <f t="shared" si="79"/>
        <v>5200</v>
      </c>
      <c r="K327" s="54"/>
      <c r="L327" s="72">
        <f t="shared" si="77"/>
        <v>5200</v>
      </c>
      <c r="M327" s="54"/>
      <c r="N327" s="72">
        <f t="shared" si="74"/>
        <v>5200</v>
      </c>
      <c r="O327" s="54"/>
      <c r="P327" s="72">
        <f t="shared" si="72"/>
        <v>5200</v>
      </c>
      <c r="Q327" s="54"/>
      <c r="R327" s="72">
        <f t="shared" si="71"/>
        <v>5200</v>
      </c>
      <c r="S327" s="54"/>
      <c r="T327" s="54">
        <v>17</v>
      </c>
      <c r="U327" s="72">
        <f t="shared" si="64"/>
        <v>5217</v>
      </c>
    </row>
    <row r="328" spans="1:21" s="3" customFormat="1" ht="31.5" customHeight="1">
      <c r="A328" s="60" t="s">
        <v>418</v>
      </c>
      <c r="B328" s="52" t="s">
        <v>49</v>
      </c>
      <c r="C328" s="53" t="s">
        <v>470</v>
      </c>
      <c r="D328" s="53"/>
      <c r="E328" s="54">
        <f>E329</f>
        <v>0</v>
      </c>
      <c r="F328" s="54"/>
      <c r="G328" s="54"/>
      <c r="H328" s="72">
        <f t="shared" si="81"/>
        <v>0</v>
      </c>
      <c r="I328" s="54"/>
      <c r="J328" s="72">
        <f t="shared" si="79"/>
        <v>0</v>
      </c>
      <c r="K328" s="54">
        <f>K329</f>
        <v>16638.3</v>
      </c>
      <c r="L328" s="72">
        <f t="shared" si="77"/>
        <v>16638.3</v>
      </c>
      <c r="M328" s="54"/>
      <c r="N328" s="72">
        <f t="shared" si="74"/>
        <v>16638.3</v>
      </c>
      <c r="O328" s="54"/>
      <c r="P328" s="72">
        <f t="shared" si="72"/>
        <v>16638.3</v>
      </c>
      <c r="Q328" s="54"/>
      <c r="R328" s="72">
        <f t="shared" si="71"/>
        <v>16638.3</v>
      </c>
      <c r="S328" s="54"/>
      <c r="T328" s="54"/>
      <c r="U328" s="72">
        <f t="shared" si="64"/>
        <v>16638.3</v>
      </c>
    </row>
    <row r="329" spans="1:21" s="3" customFormat="1" ht="31.5" customHeight="1">
      <c r="A329" s="44" t="s">
        <v>85</v>
      </c>
      <c r="B329" s="52" t="s">
        <v>49</v>
      </c>
      <c r="C329" s="53" t="s">
        <v>470</v>
      </c>
      <c r="D329" s="53" t="s">
        <v>83</v>
      </c>
      <c r="E329" s="54">
        <v>0</v>
      </c>
      <c r="F329" s="54"/>
      <c r="G329" s="54"/>
      <c r="H329" s="72">
        <f t="shared" si="81"/>
        <v>0</v>
      </c>
      <c r="I329" s="54"/>
      <c r="J329" s="72">
        <f t="shared" si="79"/>
        <v>0</v>
      </c>
      <c r="K329" s="54">
        <v>16638.3</v>
      </c>
      <c r="L329" s="72">
        <f t="shared" si="77"/>
        <v>16638.3</v>
      </c>
      <c r="M329" s="54"/>
      <c r="N329" s="72">
        <f t="shared" si="74"/>
        <v>16638.3</v>
      </c>
      <c r="O329" s="54"/>
      <c r="P329" s="72">
        <f t="shared" si="72"/>
        <v>16638.3</v>
      </c>
      <c r="Q329" s="54"/>
      <c r="R329" s="72">
        <f t="shared" si="71"/>
        <v>16638.3</v>
      </c>
      <c r="S329" s="54"/>
      <c r="T329" s="54"/>
      <c r="U329" s="72">
        <f t="shared" si="64"/>
        <v>16638.3</v>
      </c>
    </row>
    <row r="330" spans="1:21" s="3" customFormat="1" ht="38.25" customHeight="1">
      <c r="A330" s="150" t="s">
        <v>534</v>
      </c>
      <c r="B330" s="51" t="s">
        <v>49</v>
      </c>
      <c r="C330" s="51" t="s">
        <v>178</v>
      </c>
      <c r="D330" s="51"/>
      <c r="E330" s="72">
        <f>SUM(E331)</f>
        <v>1876.2</v>
      </c>
      <c r="F330" s="72"/>
      <c r="G330" s="72"/>
      <c r="H330" s="72">
        <f t="shared" si="81"/>
        <v>1876.2</v>
      </c>
      <c r="I330" s="72"/>
      <c r="J330" s="72">
        <f t="shared" si="79"/>
        <v>1876.2</v>
      </c>
      <c r="K330" s="72"/>
      <c r="L330" s="72">
        <f t="shared" si="77"/>
        <v>1876.2</v>
      </c>
      <c r="M330" s="72">
        <f>M331</f>
        <v>1011</v>
      </c>
      <c r="N330" s="72">
        <f t="shared" si="74"/>
        <v>2887.2</v>
      </c>
      <c r="O330" s="72"/>
      <c r="P330" s="72">
        <f t="shared" si="72"/>
        <v>2887.2</v>
      </c>
      <c r="Q330" s="72"/>
      <c r="R330" s="72">
        <f t="shared" si="71"/>
        <v>2887.2</v>
      </c>
      <c r="S330" s="72"/>
      <c r="T330" s="72"/>
      <c r="U330" s="72">
        <f t="shared" si="64"/>
        <v>2887.2</v>
      </c>
    </row>
    <row r="331" spans="1:21" s="3" customFormat="1" ht="25.5" customHeight="1">
      <c r="A331" s="153" t="s">
        <v>9</v>
      </c>
      <c r="B331" s="53" t="s">
        <v>49</v>
      </c>
      <c r="C331" s="53" t="s">
        <v>256</v>
      </c>
      <c r="D331" s="53"/>
      <c r="E331" s="54">
        <f>SUM(E333)</f>
        <v>1876.2</v>
      </c>
      <c r="F331" s="54"/>
      <c r="G331" s="54"/>
      <c r="H331" s="72">
        <f t="shared" si="81"/>
        <v>1876.2</v>
      </c>
      <c r="I331" s="54"/>
      <c r="J331" s="72">
        <f t="shared" si="79"/>
        <v>1876.2</v>
      </c>
      <c r="K331" s="54"/>
      <c r="L331" s="72">
        <f t="shared" si="77"/>
        <v>1876.2</v>
      </c>
      <c r="M331" s="54">
        <f>M332</f>
        <v>1011</v>
      </c>
      <c r="N331" s="72">
        <f t="shared" si="74"/>
        <v>2887.2</v>
      </c>
      <c r="O331" s="54"/>
      <c r="P331" s="72">
        <f t="shared" si="72"/>
        <v>2887.2</v>
      </c>
      <c r="Q331" s="54"/>
      <c r="R331" s="72">
        <f t="shared" si="71"/>
        <v>2887.2</v>
      </c>
      <c r="S331" s="54"/>
      <c r="T331" s="54"/>
      <c r="U331" s="72">
        <f t="shared" si="64"/>
        <v>2887.2</v>
      </c>
    </row>
    <row r="332" spans="1:21" s="3" customFormat="1" ht="29.25" customHeight="1">
      <c r="A332" s="60" t="s">
        <v>321</v>
      </c>
      <c r="B332" s="53" t="s">
        <v>49</v>
      </c>
      <c r="C332" s="53" t="s">
        <v>322</v>
      </c>
      <c r="D332" s="53"/>
      <c r="E332" s="54">
        <f>E333</f>
        <v>1876.2</v>
      </c>
      <c r="F332" s="54"/>
      <c r="G332" s="54"/>
      <c r="H332" s="72">
        <f t="shared" si="81"/>
        <v>1876.2</v>
      </c>
      <c r="I332" s="54"/>
      <c r="J332" s="72">
        <f t="shared" si="79"/>
        <v>1876.2</v>
      </c>
      <c r="K332" s="54"/>
      <c r="L332" s="72">
        <f t="shared" si="77"/>
        <v>1876.2</v>
      </c>
      <c r="M332" s="54">
        <f>M333</f>
        <v>1011</v>
      </c>
      <c r="N332" s="72">
        <f t="shared" si="74"/>
        <v>2887.2</v>
      </c>
      <c r="O332" s="54"/>
      <c r="P332" s="72">
        <f t="shared" si="72"/>
        <v>2887.2</v>
      </c>
      <c r="Q332" s="54"/>
      <c r="R332" s="72">
        <f t="shared" si="71"/>
        <v>2887.2</v>
      </c>
      <c r="S332" s="54"/>
      <c r="T332" s="54"/>
      <c r="U332" s="72">
        <f t="shared" si="64"/>
        <v>2887.2</v>
      </c>
    </row>
    <row r="333" spans="1:21" ht="54" customHeight="1">
      <c r="A333" s="43" t="s">
        <v>0</v>
      </c>
      <c r="B333" s="53" t="s">
        <v>49</v>
      </c>
      <c r="C333" s="53" t="s">
        <v>323</v>
      </c>
      <c r="D333" s="53"/>
      <c r="E333" s="54">
        <f>SUM(E334)</f>
        <v>1876.2</v>
      </c>
      <c r="F333" s="54"/>
      <c r="G333" s="54"/>
      <c r="H333" s="72">
        <f t="shared" si="81"/>
        <v>1876.2</v>
      </c>
      <c r="I333" s="54"/>
      <c r="J333" s="72">
        <f t="shared" si="79"/>
        <v>1876.2</v>
      </c>
      <c r="K333" s="54"/>
      <c r="L333" s="72">
        <f t="shared" si="77"/>
        <v>1876.2</v>
      </c>
      <c r="M333" s="54">
        <f>M334</f>
        <v>1011</v>
      </c>
      <c r="N333" s="72">
        <f t="shared" si="74"/>
        <v>2887.2</v>
      </c>
      <c r="O333" s="54"/>
      <c r="P333" s="72">
        <f t="shared" si="72"/>
        <v>2887.2</v>
      </c>
      <c r="Q333" s="54"/>
      <c r="R333" s="72">
        <f t="shared" si="71"/>
        <v>2887.2</v>
      </c>
      <c r="S333" s="54"/>
      <c r="T333" s="54"/>
      <c r="U333" s="72">
        <f t="shared" ref="U333:U396" si="90">R333+S333+T333</f>
        <v>2887.2</v>
      </c>
    </row>
    <row r="334" spans="1:21" s="3" customFormat="1" ht="27" customHeight="1">
      <c r="A334" s="43" t="s">
        <v>79</v>
      </c>
      <c r="B334" s="53" t="s">
        <v>49</v>
      </c>
      <c r="C334" s="53" t="s">
        <v>323</v>
      </c>
      <c r="D334" s="53" t="s">
        <v>408</v>
      </c>
      <c r="E334" s="54">
        <v>1876.2</v>
      </c>
      <c r="F334" s="54"/>
      <c r="G334" s="54"/>
      <c r="H334" s="72">
        <f t="shared" si="81"/>
        <v>1876.2</v>
      </c>
      <c r="I334" s="54"/>
      <c r="J334" s="72">
        <f t="shared" si="79"/>
        <v>1876.2</v>
      </c>
      <c r="K334" s="54"/>
      <c r="L334" s="72">
        <f t="shared" si="77"/>
        <v>1876.2</v>
      </c>
      <c r="M334" s="54">
        <v>1011</v>
      </c>
      <c r="N334" s="72">
        <f t="shared" si="74"/>
        <v>2887.2</v>
      </c>
      <c r="O334" s="54"/>
      <c r="P334" s="72">
        <f t="shared" si="72"/>
        <v>2887.2</v>
      </c>
      <c r="Q334" s="54"/>
      <c r="R334" s="72">
        <f t="shared" si="71"/>
        <v>2887.2</v>
      </c>
      <c r="S334" s="54"/>
      <c r="T334" s="54"/>
      <c r="U334" s="72">
        <f t="shared" si="90"/>
        <v>2887.2</v>
      </c>
    </row>
    <row r="335" spans="1:21" s="3" customFormat="1" ht="3.75" hidden="1" customHeight="1">
      <c r="A335" s="46"/>
      <c r="B335" s="51"/>
      <c r="C335" s="51"/>
      <c r="D335" s="53"/>
      <c r="E335" s="72"/>
      <c r="F335" s="72"/>
      <c r="G335" s="54"/>
      <c r="H335" s="72"/>
      <c r="I335" s="54"/>
      <c r="J335" s="72"/>
      <c r="K335" s="54"/>
      <c r="L335" s="72">
        <f t="shared" si="77"/>
        <v>0</v>
      </c>
      <c r="M335" s="54"/>
      <c r="N335" s="72">
        <f t="shared" si="74"/>
        <v>0</v>
      </c>
      <c r="O335" s="54"/>
      <c r="P335" s="72">
        <f t="shared" si="72"/>
        <v>0</v>
      </c>
      <c r="Q335" s="54"/>
      <c r="R335" s="72">
        <f t="shared" si="71"/>
        <v>0</v>
      </c>
      <c r="S335" s="54"/>
      <c r="T335" s="54"/>
      <c r="U335" s="72">
        <f t="shared" si="90"/>
        <v>0</v>
      </c>
    </row>
    <row r="336" spans="1:21" s="8" customFormat="1" ht="5.25" hidden="1" customHeight="1">
      <c r="A336" s="150"/>
      <c r="B336" s="51"/>
      <c r="C336" s="51"/>
      <c r="D336" s="51"/>
      <c r="E336" s="72"/>
      <c r="F336" s="72"/>
      <c r="G336" s="72"/>
      <c r="H336" s="72"/>
      <c r="I336" s="72"/>
      <c r="J336" s="72"/>
      <c r="K336" s="72"/>
      <c r="L336" s="72">
        <f t="shared" si="77"/>
        <v>0</v>
      </c>
      <c r="M336" s="72"/>
      <c r="N336" s="72">
        <f t="shared" si="74"/>
        <v>0</v>
      </c>
      <c r="O336" s="72"/>
      <c r="P336" s="72">
        <f t="shared" si="72"/>
        <v>0</v>
      </c>
      <c r="Q336" s="72"/>
      <c r="R336" s="72">
        <f t="shared" si="71"/>
        <v>0</v>
      </c>
      <c r="S336" s="72"/>
      <c r="T336" s="72"/>
      <c r="U336" s="72">
        <f t="shared" si="90"/>
        <v>0</v>
      </c>
    </row>
    <row r="337" spans="1:21" s="8" customFormat="1" ht="5.25" hidden="1" customHeight="1">
      <c r="A337" s="60"/>
      <c r="B337" s="53"/>
      <c r="C337" s="53"/>
      <c r="D337" s="51"/>
      <c r="E337" s="54"/>
      <c r="F337" s="54"/>
      <c r="G337" s="72"/>
      <c r="H337" s="72"/>
      <c r="I337" s="72"/>
      <c r="J337" s="72"/>
      <c r="K337" s="72"/>
      <c r="L337" s="72">
        <f t="shared" si="77"/>
        <v>0</v>
      </c>
      <c r="M337" s="72"/>
      <c r="N337" s="72">
        <f t="shared" si="74"/>
        <v>0</v>
      </c>
      <c r="O337" s="72"/>
      <c r="P337" s="72">
        <f t="shared" si="72"/>
        <v>0</v>
      </c>
      <c r="Q337" s="72"/>
      <c r="R337" s="72">
        <f t="shared" si="71"/>
        <v>0</v>
      </c>
      <c r="S337" s="72"/>
      <c r="T337" s="72"/>
      <c r="U337" s="72">
        <f t="shared" si="90"/>
        <v>0</v>
      </c>
    </row>
    <row r="338" spans="1:21" s="3" customFormat="1" ht="9.75" hidden="1" customHeight="1">
      <c r="A338" s="44"/>
      <c r="B338" s="52"/>
      <c r="C338" s="53"/>
      <c r="D338" s="53"/>
      <c r="E338" s="54"/>
      <c r="F338" s="54"/>
      <c r="G338" s="54"/>
      <c r="H338" s="72"/>
      <c r="I338" s="54"/>
      <c r="J338" s="72"/>
      <c r="K338" s="54"/>
      <c r="L338" s="72">
        <f t="shared" si="77"/>
        <v>0</v>
      </c>
      <c r="M338" s="54"/>
      <c r="N338" s="72">
        <f t="shared" si="74"/>
        <v>0</v>
      </c>
      <c r="O338" s="54"/>
      <c r="P338" s="72">
        <f t="shared" si="72"/>
        <v>0</v>
      </c>
      <c r="Q338" s="54"/>
      <c r="R338" s="72">
        <f t="shared" si="71"/>
        <v>0</v>
      </c>
      <c r="S338" s="54"/>
      <c r="T338" s="54"/>
      <c r="U338" s="72">
        <f t="shared" si="90"/>
        <v>0</v>
      </c>
    </row>
    <row r="339" spans="1:21" ht="6.75" hidden="1" customHeight="1">
      <c r="A339" s="44"/>
      <c r="B339" s="52"/>
      <c r="C339" s="53"/>
      <c r="D339" s="53"/>
      <c r="E339" s="54"/>
      <c r="F339" s="54"/>
      <c r="G339" s="54"/>
      <c r="H339" s="72"/>
      <c r="I339" s="54"/>
      <c r="J339" s="72"/>
      <c r="K339" s="54"/>
      <c r="L339" s="72">
        <f t="shared" si="77"/>
        <v>0</v>
      </c>
      <c r="M339" s="54"/>
      <c r="N339" s="72">
        <f t="shared" si="74"/>
        <v>0</v>
      </c>
      <c r="O339" s="54"/>
      <c r="P339" s="72">
        <f t="shared" si="72"/>
        <v>0</v>
      </c>
      <c r="Q339" s="54"/>
      <c r="R339" s="72">
        <f t="shared" si="71"/>
        <v>0</v>
      </c>
      <c r="S339" s="54"/>
      <c r="T339" s="54"/>
      <c r="U339" s="72">
        <f t="shared" si="90"/>
        <v>0</v>
      </c>
    </row>
    <row r="340" spans="1:21" s="8" customFormat="1" ht="6.75" hidden="1" customHeight="1">
      <c r="A340" s="42"/>
      <c r="B340" s="51"/>
      <c r="C340" s="51"/>
      <c r="D340" s="53"/>
      <c r="E340" s="72"/>
      <c r="F340" s="72"/>
      <c r="G340" s="54"/>
      <c r="H340" s="72"/>
      <c r="I340" s="54"/>
      <c r="J340" s="72"/>
      <c r="K340" s="54"/>
      <c r="L340" s="72">
        <f t="shared" si="77"/>
        <v>0</v>
      </c>
      <c r="M340" s="54"/>
      <c r="N340" s="72">
        <f t="shared" si="74"/>
        <v>0</v>
      </c>
      <c r="O340" s="54"/>
      <c r="P340" s="72">
        <f t="shared" si="72"/>
        <v>0</v>
      </c>
      <c r="Q340" s="54"/>
      <c r="R340" s="72">
        <f t="shared" si="71"/>
        <v>0</v>
      </c>
      <c r="S340" s="54"/>
      <c r="T340" s="54"/>
      <c r="U340" s="72">
        <f t="shared" si="90"/>
        <v>0</v>
      </c>
    </row>
    <row r="341" spans="1:21" ht="10.5" hidden="1" customHeight="1">
      <c r="A341" s="42"/>
      <c r="B341" s="53"/>
      <c r="C341" s="51"/>
      <c r="D341" s="53"/>
      <c r="E341" s="54"/>
      <c r="F341" s="54"/>
      <c r="G341" s="54"/>
      <c r="H341" s="72"/>
      <c r="I341" s="54"/>
      <c r="J341" s="72"/>
      <c r="K341" s="54"/>
      <c r="L341" s="72">
        <f t="shared" si="77"/>
        <v>0</v>
      </c>
      <c r="M341" s="54"/>
      <c r="N341" s="72">
        <f t="shared" si="74"/>
        <v>0</v>
      </c>
      <c r="O341" s="54"/>
      <c r="P341" s="72">
        <f t="shared" si="72"/>
        <v>0</v>
      </c>
      <c r="Q341" s="54"/>
      <c r="R341" s="72">
        <f t="shared" si="71"/>
        <v>0</v>
      </c>
      <c r="S341" s="54"/>
      <c r="T341" s="54"/>
      <c r="U341" s="72">
        <f t="shared" si="90"/>
        <v>0</v>
      </c>
    </row>
    <row r="342" spans="1:21" ht="0.75" hidden="1" customHeight="1">
      <c r="A342" s="43"/>
      <c r="B342" s="53"/>
      <c r="C342" s="53"/>
      <c r="D342" s="53"/>
      <c r="E342" s="54"/>
      <c r="F342" s="54"/>
      <c r="G342" s="54"/>
      <c r="H342" s="72"/>
      <c r="I342" s="54"/>
      <c r="J342" s="72"/>
      <c r="K342" s="54"/>
      <c r="L342" s="72">
        <f t="shared" si="77"/>
        <v>0</v>
      </c>
      <c r="M342" s="54"/>
      <c r="N342" s="72">
        <f t="shared" si="74"/>
        <v>0</v>
      </c>
      <c r="O342" s="54"/>
      <c r="P342" s="72">
        <f t="shared" si="72"/>
        <v>0</v>
      </c>
      <c r="Q342" s="54"/>
      <c r="R342" s="72">
        <f t="shared" si="71"/>
        <v>0</v>
      </c>
      <c r="S342" s="54"/>
      <c r="T342" s="54"/>
      <c r="U342" s="72">
        <f t="shared" si="90"/>
        <v>0</v>
      </c>
    </row>
    <row r="343" spans="1:21" ht="17.25" hidden="1" customHeight="1">
      <c r="A343" s="43"/>
      <c r="B343" s="53"/>
      <c r="C343" s="53"/>
      <c r="D343" s="53"/>
      <c r="E343" s="54"/>
      <c r="F343" s="54"/>
      <c r="G343" s="54"/>
      <c r="H343" s="72"/>
      <c r="I343" s="54"/>
      <c r="J343" s="72"/>
      <c r="K343" s="54"/>
      <c r="L343" s="72">
        <f t="shared" si="77"/>
        <v>0</v>
      </c>
      <c r="M343" s="54"/>
      <c r="N343" s="72">
        <f t="shared" si="74"/>
        <v>0</v>
      </c>
      <c r="O343" s="54"/>
      <c r="P343" s="72">
        <f t="shared" si="72"/>
        <v>0</v>
      </c>
      <c r="Q343" s="54"/>
      <c r="R343" s="72">
        <f t="shared" ref="R343:R403" si="91">P343+Q343</f>
        <v>0</v>
      </c>
      <c r="S343" s="54"/>
      <c r="T343" s="54"/>
      <c r="U343" s="72">
        <f t="shared" si="90"/>
        <v>0</v>
      </c>
    </row>
    <row r="344" spans="1:21" ht="18.75" customHeight="1">
      <c r="A344" s="46" t="s">
        <v>57</v>
      </c>
      <c r="B344" s="51" t="s">
        <v>44</v>
      </c>
      <c r="C344" s="51"/>
      <c r="D344" s="51"/>
      <c r="E344" s="72">
        <f>SUM(E345)</f>
        <v>3200</v>
      </c>
      <c r="F344" s="72"/>
      <c r="G344" s="72"/>
      <c r="H344" s="72">
        <f t="shared" si="81"/>
        <v>3200</v>
      </c>
      <c r="I344" s="72"/>
      <c r="J344" s="72">
        <f t="shared" si="79"/>
        <v>3200</v>
      </c>
      <c r="K344" s="72"/>
      <c r="L344" s="72">
        <f t="shared" si="77"/>
        <v>3200</v>
      </c>
      <c r="M344" s="72"/>
      <c r="N344" s="72">
        <f t="shared" si="74"/>
        <v>3200</v>
      </c>
      <c r="O344" s="72"/>
      <c r="P344" s="72">
        <f t="shared" ref="P344:P375" si="92">N344+O344</f>
        <v>3200</v>
      </c>
      <c r="Q344" s="72"/>
      <c r="R344" s="72">
        <f t="shared" si="91"/>
        <v>3200</v>
      </c>
      <c r="S344" s="72">
        <f>S345</f>
        <v>-481.5</v>
      </c>
      <c r="T344" s="72"/>
      <c r="U344" s="72">
        <f t="shared" si="90"/>
        <v>2718.5</v>
      </c>
    </row>
    <row r="345" spans="1:21" ht="30.75" customHeight="1">
      <c r="A345" s="150" t="s">
        <v>534</v>
      </c>
      <c r="B345" s="51" t="s">
        <v>44</v>
      </c>
      <c r="C345" s="51" t="s">
        <v>178</v>
      </c>
      <c r="D345" s="53"/>
      <c r="E345" s="72">
        <f>SUM(E346)</f>
        <v>3200</v>
      </c>
      <c r="F345" s="72"/>
      <c r="G345" s="54"/>
      <c r="H345" s="72">
        <f t="shared" si="81"/>
        <v>3200</v>
      </c>
      <c r="I345" s="54"/>
      <c r="J345" s="72">
        <f t="shared" si="79"/>
        <v>3200</v>
      </c>
      <c r="K345" s="54"/>
      <c r="L345" s="72">
        <f t="shared" si="77"/>
        <v>3200</v>
      </c>
      <c r="M345" s="54"/>
      <c r="N345" s="72">
        <f t="shared" si="74"/>
        <v>3200</v>
      </c>
      <c r="O345" s="54"/>
      <c r="P345" s="72">
        <f t="shared" si="92"/>
        <v>3200</v>
      </c>
      <c r="Q345" s="54"/>
      <c r="R345" s="72">
        <f t="shared" si="91"/>
        <v>3200</v>
      </c>
      <c r="S345" s="54">
        <f>S346</f>
        <v>-481.5</v>
      </c>
      <c r="T345" s="54"/>
      <c r="U345" s="72">
        <f t="shared" si="90"/>
        <v>2718.5</v>
      </c>
    </row>
    <row r="346" spans="1:21" s="8" customFormat="1" ht="20.25" customHeight="1">
      <c r="A346" s="60" t="s">
        <v>19</v>
      </c>
      <c r="B346" s="53" t="s">
        <v>44</v>
      </c>
      <c r="C346" s="53" t="s">
        <v>257</v>
      </c>
      <c r="D346" s="53"/>
      <c r="E346" s="54">
        <f>SUM(E348)</f>
        <v>3200</v>
      </c>
      <c r="F346" s="54"/>
      <c r="G346" s="54"/>
      <c r="H346" s="72">
        <f t="shared" si="81"/>
        <v>3200</v>
      </c>
      <c r="I346" s="54"/>
      <c r="J346" s="72">
        <f t="shared" si="79"/>
        <v>3200</v>
      </c>
      <c r="K346" s="54"/>
      <c r="L346" s="72">
        <f t="shared" si="77"/>
        <v>3200</v>
      </c>
      <c r="M346" s="54"/>
      <c r="N346" s="72">
        <f t="shared" si="74"/>
        <v>3200</v>
      </c>
      <c r="O346" s="54"/>
      <c r="P346" s="72">
        <f t="shared" si="92"/>
        <v>3200</v>
      </c>
      <c r="Q346" s="54"/>
      <c r="R346" s="72">
        <f t="shared" si="91"/>
        <v>3200</v>
      </c>
      <c r="S346" s="54">
        <f>S347</f>
        <v>-481.5</v>
      </c>
      <c r="T346" s="54"/>
      <c r="U346" s="72">
        <f t="shared" si="90"/>
        <v>2718.5</v>
      </c>
    </row>
    <row r="347" spans="1:21" s="8" customFormat="1" ht="30.75" customHeight="1">
      <c r="A347" s="60" t="s">
        <v>321</v>
      </c>
      <c r="B347" s="53" t="s">
        <v>44</v>
      </c>
      <c r="C347" s="53" t="s">
        <v>324</v>
      </c>
      <c r="D347" s="53"/>
      <c r="E347" s="54">
        <f>SUM(E348)</f>
        <v>3200</v>
      </c>
      <c r="F347" s="54"/>
      <c r="G347" s="54"/>
      <c r="H347" s="72">
        <f t="shared" si="81"/>
        <v>3200</v>
      </c>
      <c r="I347" s="54"/>
      <c r="J347" s="72">
        <f t="shared" si="79"/>
        <v>3200</v>
      </c>
      <c r="K347" s="54"/>
      <c r="L347" s="72">
        <f t="shared" si="77"/>
        <v>3200</v>
      </c>
      <c r="M347" s="54"/>
      <c r="N347" s="72">
        <f t="shared" ref="N347:N409" si="93">L347+M347</f>
        <v>3200</v>
      </c>
      <c r="O347" s="54"/>
      <c r="P347" s="72">
        <f t="shared" si="92"/>
        <v>3200</v>
      </c>
      <c r="Q347" s="54"/>
      <c r="R347" s="72">
        <f t="shared" si="91"/>
        <v>3200</v>
      </c>
      <c r="S347" s="54">
        <f>S348</f>
        <v>-481.5</v>
      </c>
      <c r="T347" s="54"/>
      <c r="U347" s="72">
        <f t="shared" si="90"/>
        <v>2718.5</v>
      </c>
    </row>
    <row r="348" spans="1:21" ht="90" customHeight="1">
      <c r="A348" s="43" t="s">
        <v>192</v>
      </c>
      <c r="B348" s="53" t="s">
        <v>44</v>
      </c>
      <c r="C348" s="53" t="s">
        <v>325</v>
      </c>
      <c r="D348" s="51"/>
      <c r="E348" s="54">
        <f>SUM(E349)</f>
        <v>3200</v>
      </c>
      <c r="F348" s="54"/>
      <c r="G348" s="72"/>
      <c r="H348" s="72">
        <f t="shared" si="81"/>
        <v>3200</v>
      </c>
      <c r="I348" s="72"/>
      <c r="J348" s="72">
        <f t="shared" si="79"/>
        <v>3200</v>
      </c>
      <c r="K348" s="72"/>
      <c r="L348" s="72">
        <f t="shared" si="77"/>
        <v>3200</v>
      </c>
      <c r="M348" s="72"/>
      <c r="N348" s="72">
        <f t="shared" si="93"/>
        <v>3200</v>
      </c>
      <c r="O348" s="72"/>
      <c r="P348" s="72">
        <f t="shared" si="92"/>
        <v>3200</v>
      </c>
      <c r="Q348" s="72"/>
      <c r="R348" s="72">
        <f t="shared" si="91"/>
        <v>3200</v>
      </c>
      <c r="S348" s="72">
        <f>S349</f>
        <v>-481.5</v>
      </c>
      <c r="T348" s="72"/>
      <c r="U348" s="72">
        <f t="shared" si="90"/>
        <v>2718.5</v>
      </c>
    </row>
    <row r="349" spans="1:21" ht="25.5" customHeight="1">
      <c r="A349" s="43" t="s">
        <v>79</v>
      </c>
      <c r="B349" s="53" t="s">
        <v>44</v>
      </c>
      <c r="C349" s="53" t="s">
        <v>325</v>
      </c>
      <c r="D349" s="53" t="s">
        <v>373</v>
      </c>
      <c r="E349" s="54">
        <v>3200</v>
      </c>
      <c r="F349" s="54"/>
      <c r="G349" s="54"/>
      <c r="H349" s="72">
        <f t="shared" si="81"/>
        <v>3200</v>
      </c>
      <c r="I349" s="54"/>
      <c r="J349" s="72">
        <f t="shared" si="79"/>
        <v>3200</v>
      </c>
      <c r="K349" s="54"/>
      <c r="L349" s="72">
        <f t="shared" si="77"/>
        <v>3200</v>
      </c>
      <c r="M349" s="54"/>
      <c r="N349" s="72">
        <f t="shared" si="93"/>
        <v>3200</v>
      </c>
      <c r="O349" s="54"/>
      <c r="P349" s="72">
        <f t="shared" si="92"/>
        <v>3200</v>
      </c>
      <c r="Q349" s="54"/>
      <c r="R349" s="72">
        <f t="shared" si="91"/>
        <v>3200</v>
      </c>
      <c r="S349" s="54">
        <v>-481.5</v>
      </c>
      <c r="T349" s="54"/>
      <c r="U349" s="72">
        <f t="shared" si="90"/>
        <v>2718.5</v>
      </c>
    </row>
    <row r="350" spans="1:21" ht="35.25" hidden="1" customHeight="1">
      <c r="A350" s="42" t="s">
        <v>26</v>
      </c>
      <c r="B350" s="51" t="s">
        <v>222</v>
      </c>
      <c r="C350" s="51"/>
      <c r="D350" s="51"/>
      <c r="E350" s="72">
        <f>E351</f>
        <v>4000</v>
      </c>
      <c r="F350" s="72"/>
      <c r="G350" s="72"/>
      <c r="H350" s="72">
        <f t="shared" si="81"/>
        <v>4000</v>
      </c>
      <c r="I350" s="72"/>
      <c r="J350" s="72">
        <f t="shared" si="79"/>
        <v>4000</v>
      </c>
      <c r="K350" s="72"/>
      <c r="L350" s="72">
        <f t="shared" si="77"/>
        <v>4000</v>
      </c>
      <c r="M350" s="72"/>
      <c r="N350" s="72">
        <f t="shared" si="93"/>
        <v>4000</v>
      </c>
      <c r="O350" s="72">
        <f>O351</f>
        <v>1000</v>
      </c>
      <c r="P350" s="72">
        <f t="shared" si="92"/>
        <v>5000</v>
      </c>
      <c r="Q350" s="72">
        <f>Q351</f>
        <v>200</v>
      </c>
      <c r="R350" s="72">
        <f t="shared" si="91"/>
        <v>5200</v>
      </c>
      <c r="S350" s="72"/>
      <c r="T350" s="72"/>
      <c r="U350" s="72">
        <f t="shared" si="90"/>
        <v>5200</v>
      </c>
    </row>
    <row r="351" spans="1:21" ht="33.75" hidden="1" customHeight="1">
      <c r="A351" s="150" t="s">
        <v>508</v>
      </c>
      <c r="B351" s="51" t="s">
        <v>222</v>
      </c>
      <c r="C351" s="51" t="s">
        <v>165</v>
      </c>
      <c r="D351" s="51"/>
      <c r="E351" s="72">
        <f>SUM(E353,E355,E358,E361)</f>
        <v>4000</v>
      </c>
      <c r="F351" s="72"/>
      <c r="G351" s="72"/>
      <c r="H351" s="72">
        <f t="shared" si="81"/>
        <v>4000</v>
      </c>
      <c r="I351" s="72"/>
      <c r="J351" s="72">
        <f t="shared" si="79"/>
        <v>4000</v>
      </c>
      <c r="K351" s="72"/>
      <c r="L351" s="72">
        <f t="shared" si="77"/>
        <v>4000</v>
      </c>
      <c r="M351" s="72"/>
      <c r="N351" s="72">
        <f t="shared" si="93"/>
        <v>4000</v>
      </c>
      <c r="O351" s="72">
        <f>O352</f>
        <v>1000</v>
      </c>
      <c r="P351" s="72">
        <f t="shared" si="92"/>
        <v>5000</v>
      </c>
      <c r="Q351" s="72">
        <f>Q355</f>
        <v>200</v>
      </c>
      <c r="R351" s="72">
        <f t="shared" si="91"/>
        <v>5200</v>
      </c>
      <c r="S351" s="72"/>
      <c r="T351" s="72"/>
      <c r="U351" s="72">
        <f t="shared" si="90"/>
        <v>5200</v>
      </c>
    </row>
    <row r="352" spans="1:21" ht="35.25" hidden="1" customHeight="1">
      <c r="A352" s="60" t="s">
        <v>368</v>
      </c>
      <c r="B352" s="53" t="s">
        <v>222</v>
      </c>
      <c r="C352" s="53" t="s">
        <v>316</v>
      </c>
      <c r="D352" s="51"/>
      <c r="E352" s="72">
        <f>E353+E355</f>
        <v>3400</v>
      </c>
      <c r="F352" s="72"/>
      <c r="G352" s="72"/>
      <c r="H352" s="72">
        <f t="shared" si="81"/>
        <v>3400</v>
      </c>
      <c r="I352" s="72"/>
      <c r="J352" s="72">
        <f t="shared" si="79"/>
        <v>3400</v>
      </c>
      <c r="K352" s="72"/>
      <c r="L352" s="72">
        <f t="shared" si="77"/>
        <v>3400</v>
      </c>
      <c r="M352" s="72"/>
      <c r="N352" s="72">
        <f t="shared" si="93"/>
        <v>3400</v>
      </c>
      <c r="O352" s="72">
        <f>O355+O361</f>
        <v>1000</v>
      </c>
      <c r="P352" s="72">
        <f t="shared" si="92"/>
        <v>4400</v>
      </c>
      <c r="Q352" s="72"/>
      <c r="R352" s="72">
        <f t="shared" si="91"/>
        <v>4400</v>
      </c>
      <c r="S352" s="72"/>
      <c r="T352" s="72"/>
      <c r="U352" s="72">
        <f t="shared" si="90"/>
        <v>4400</v>
      </c>
    </row>
    <row r="353" spans="1:21" ht="35.25" hidden="1" customHeight="1">
      <c r="A353" s="60" t="s">
        <v>180</v>
      </c>
      <c r="B353" s="53" t="s">
        <v>222</v>
      </c>
      <c r="C353" s="53" t="s">
        <v>317</v>
      </c>
      <c r="D353" s="51"/>
      <c r="E353" s="72">
        <f>SUM(E354)</f>
        <v>800</v>
      </c>
      <c r="F353" s="72"/>
      <c r="G353" s="72"/>
      <c r="H353" s="72">
        <f t="shared" si="81"/>
        <v>800</v>
      </c>
      <c r="I353" s="72"/>
      <c r="J353" s="72">
        <f t="shared" si="79"/>
        <v>800</v>
      </c>
      <c r="K353" s="72"/>
      <c r="L353" s="72">
        <f t="shared" si="77"/>
        <v>800</v>
      </c>
      <c r="M353" s="72"/>
      <c r="N353" s="72">
        <f t="shared" si="93"/>
        <v>800</v>
      </c>
      <c r="O353" s="72"/>
      <c r="P353" s="72">
        <f t="shared" si="92"/>
        <v>800</v>
      </c>
      <c r="Q353" s="72"/>
      <c r="R353" s="72">
        <f t="shared" si="91"/>
        <v>800</v>
      </c>
      <c r="S353" s="72"/>
      <c r="T353" s="72"/>
      <c r="U353" s="72">
        <f t="shared" si="90"/>
        <v>800</v>
      </c>
    </row>
    <row r="354" spans="1:21" s="8" customFormat="1" ht="39" hidden="1" customHeight="1">
      <c r="A354" s="44" t="s">
        <v>112</v>
      </c>
      <c r="B354" s="53" t="s">
        <v>222</v>
      </c>
      <c r="C354" s="53" t="s">
        <v>317</v>
      </c>
      <c r="D354" s="53" t="s">
        <v>111</v>
      </c>
      <c r="E354" s="54">
        <v>800</v>
      </c>
      <c r="F354" s="54"/>
      <c r="G354" s="54"/>
      <c r="H354" s="72">
        <f t="shared" si="81"/>
        <v>800</v>
      </c>
      <c r="I354" s="54"/>
      <c r="J354" s="72">
        <f t="shared" si="79"/>
        <v>800</v>
      </c>
      <c r="K354" s="54"/>
      <c r="L354" s="72">
        <f t="shared" si="77"/>
        <v>800</v>
      </c>
      <c r="M354" s="54"/>
      <c r="N354" s="72">
        <f t="shared" si="93"/>
        <v>800</v>
      </c>
      <c r="O354" s="54"/>
      <c r="P354" s="72">
        <f t="shared" si="92"/>
        <v>800</v>
      </c>
      <c r="Q354" s="54"/>
      <c r="R354" s="72">
        <f t="shared" si="91"/>
        <v>800</v>
      </c>
      <c r="S354" s="54"/>
      <c r="T354" s="54"/>
      <c r="U354" s="72">
        <f t="shared" si="90"/>
        <v>800</v>
      </c>
    </row>
    <row r="355" spans="1:21" ht="38.25" hidden="1" customHeight="1">
      <c r="A355" s="43" t="s">
        <v>181</v>
      </c>
      <c r="B355" s="53" t="s">
        <v>222</v>
      </c>
      <c r="C355" s="53" t="s">
        <v>318</v>
      </c>
      <c r="D355" s="51"/>
      <c r="E355" s="72">
        <f>SUM(E357)</f>
        <v>2600</v>
      </c>
      <c r="F355" s="72"/>
      <c r="G355" s="72"/>
      <c r="H355" s="72">
        <f t="shared" si="81"/>
        <v>2600</v>
      </c>
      <c r="I355" s="72"/>
      <c r="J355" s="72">
        <f t="shared" si="79"/>
        <v>2600</v>
      </c>
      <c r="K355" s="72"/>
      <c r="L355" s="72">
        <f t="shared" si="77"/>
        <v>2600</v>
      </c>
      <c r="M355" s="72"/>
      <c r="N355" s="72">
        <f t="shared" si="93"/>
        <v>2600</v>
      </c>
      <c r="O355" s="54">
        <f>O357+O356</f>
        <v>1500</v>
      </c>
      <c r="P355" s="72">
        <f t="shared" si="92"/>
        <v>4100</v>
      </c>
      <c r="Q355" s="54">
        <f>Q357</f>
        <v>200</v>
      </c>
      <c r="R355" s="72">
        <f t="shared" si="91"/>
        <v>4300</v>
      </c>
      <c r="S355" s="54"/>
      <c r="T355" s="54"/>
      <c r="U355" s="72">
        <f t="shared" si="90"/>
        <v>4300</v>
      </c>
    </row>
    <row r="356" spans="1:21" ht="38.25" hidden="1" customHeight="1">
      <c r="A356" s="44" t="s">
        <v>112</v>
      </c>
      <c r="B356" s="53" t="s">
        <v>222</v>
      </c>
      <c r="C356" s="53" t="s">
        <v>318</v>
      </c>
      <c r="D356" s="53" t="s">
        <v>111</v>
      </c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54">
        <v>500</v>
      </c>
      <c r="P356" s="72">
        <f t="shared" si="92"/>
        <v>500</v>
      </c>
      <c r="Q356" s="54"/>
      <c r="R356" s="72">
        <f t="shared" si="91"/>
        <v>500</v>
      </c>
      <c r="S356" s="54"/>
      <c r="T356" s="54"/>
      <c r="U356" s="72">
        <f t="shared" si="90"/>
        <v>500</v>
      </c>
    </row>
    <row r="357" spans="1:21" s="1" customFormat="1" ht="27" hidden="1" customHeight="1">
      <c r="A357" s="151" t="s">
        <v>195</v>
      </c>
      <c r="B357" s="53" t="s">
        <v>222</v>
      </c>
      <c r="C357" s="53" t="s">
        <v>318</v>
      </c>
      <c r="D357" s="53" t="s">
        <v>205</v>
      </c>
      <c r="E357" s="54">
        <v>2600</v>
      </c>
      <c r="F357" s="54"/>
      <c r="G357" s="54"/>
      <c r="H357" s="72">
        <f t="shared" si="81"/>
        <v>2600</v>
      </c>
      <c r="I357" s="54"/>
      <c r="J357" s="72">
        <f t="shared" si="79"/>
        <v>2600</v>
      </c>
      <c r="K357" s="54"/>
      <c r="L357" s="72">
        <f t="shared" si="77"/>
        <v>2600</v>
      </c>
      <c r="M357" s="54"/>
      <c r="N357" s="72">
        <f t="shared" si="93"/>
        <v>2600</v>
      </c>
      <c r="O357" s="54">
        <v>1000</v>
      </c>
      <c r="P357" s="72">
        <f t="shared" si="92"/>
        <v>3600</v>
      </c>
      <c r="Q357" s="54">
        <v>200</v>
      </c>
      <c r="R357" s="72">
        <f t="shared" si="91"/>
        <v>3800</v>
      </c>
      <c r="S357" s="54"/>
      <c r="T357" s="54"/>
      <c r="U357" s="72">
        <f t="shared" si="90"/>
        <v>3800</v>
      </c>
    </row>
    <row r="358" spans="1:21" s="1" customFormat="1" ht="34.5" hidden="1" customHeight="1">
      <c r="A358" s="60" t="s">
        <v>369</v>
      </c>
      <c r="B358" s="53" t="s">
        <v>222</v>
      </c>
      <c r="C358" s="53" t="s">
        <v>371</v>
      </c>
      <c r="D358" s="53"/>
      <c r="E358" s="72">
        <v>100</v>
      </c>
      <c r="F358" s="72"/>
      <c r="G358" s="54"/>
      <c r="H358" s="72">
        <f t="shared" si="81"/>
        <v>100</v>
      </c>
      <c r="I358" s="54"/>
      <c r="J358" s="72">
        <f t="shared" si="79"/>
        <v>100</v>
      </c>
      <c r="K358" s="54"/>
      <c r="L358" s="72">
        <f t="shared" ref="L358:L375" si="94">J358+K358</f>
        <v>100</v>
      </c>
      <c r="M358" s="54"/>
      <c r="N358" s="72">
        <f t="shared" si="93"/>
        <v>100</v>
      </c>
      <c r="O358" s="54"/>
      <c r="P358" s="72">
        <f t="shared" si="92"/>
        <v>100</v>
      </c>
      <c r="Q358" s="54"/>
      <c r="R358" s="72">
        <f t="shared" si="91"/>
        <v>100</v>
      </c>
      <c r="S358" s="54"/>
      <c r="T358" s="54"/>
      <c r="U358" s="72">
        <f t="shared" si="90"/>
        <v>100</v>
      </c>
    </row>
    <row r="359" spans="1:21" ht="32.25" hidden="1" customHeight="1">
      <c r="A359" s="43" t="s">
        <v>370</v>
      </c>
      <c r="B359" s="53" t="s">
        <v>222</v>
      </c>
      <c r="C359" s="53" t="s">
        <v>372</v>
      </c>
      <c r="D359" s="53"/>
      <c r="E359" s="54">
        <v>100</v>
      </c>
      <c r="F359" s="54"/>
      <c r="G359" s="54"/>
      <c r="H359" s="72">
        <f t="shared" si="81"/>
        <v>100</v>
      </c>
      <c r="I359" s="54"/>
      <c r="J359" s="72">
        <f t="shared" si="79"/>
        <v>100</v>
      </c>
      <c r="K359" s="54"/>
      <c r="L359" s="72">
        <f t="shared" si="94"/>
        <v>100</v>
      </c>
      <c r="M359" s="54"/>
      <c r="N359" s="72">
        <f t="shared" si="93"/>
        <v>100</v>
      </c>
      <c r="O359" s="54"/>
      <c r="P359" s="72">
        <f t="shared" si="92"/>
        <v>100</v>
      </c>
      <c r="Q359" s="54"/>
      <c r="R359" s="72">
        <f t="shared" si="91"/>
        <v>100</v>
      </c>
      <c r="S359" s="54"/>
      <c r="T359" s="54"/>
      <c r="U359" s="72">
        <f t="shared" si="90"/>
        <v>100</v>
      </c>
    </row>
    <row r="360" spans="1:21" s="3" customFormat="1" ht="39" hidden="1" customHeight="1">
      <c r="A360" s="44" t="s">
        <v>112</v>
      </c>
      <c r="B360" s="53" t="s">
        <v>222</v>
      </c>
      <c r="C360" s="53" t="s">
        <v>372</v>
      </c>
      <c r="D360" s="53" t="s">
        <v>111</v>
      </c>
      <c r="E360" s="54">
        <v>100</v>
      </c>
      <c r="F360" s="54"/>
      <c r="G360" s="54"/>
      <c r="H360" s="72">
        <f t="shared" si="81"/>
        <v>100</v>
      </c>
      <c r="I360" s="54"/>
      <c r="J360" s="72">
        <f t="shared" si="79"/>
        <v>100</v>
      </c>
      <c r="K360" s="54"/>
      <c r="L360" s="72">
        <f t="shared" si="94"/>
        <v>100</v>
      </c>
      <c r="M360" s="54"/>
      <c r="N360" s="72">
        <f t="shared" si="93"/>
        <v>100</v>
      </c>
      <c r="O360" s="54"/>
      <c r="P360" s="72">
        <f t="shared" si="92"/>
        <v>100</v>
      </c>
      <c r="Q360" s="54"/>
      <c r="R360" s="72">
        <f t="shared" si="91"/>
        <v>100</v>
      </c>
      <c r="S360" s="54"/>
      <c r="T360" s="54"/>
      <c r="U360" s="72">
        <f t="shared" si="90"/>
        <v>100</v>
      </c>
    </row>
    <row r="361" spans="1:21" s="3" customFormat="1" ht="33.75" hidden="1" customHeight="1">
      <c r="A361" s="43" t="s">
        <v>463</v>
      </c>
      <c r="B361" s="51" t="s">
        <v>222</v>
      </c>
      <c r="C361" s="51" t="s">
        <v>462</v>
      </c>
      <c r="D361" s="51"/>
      <c r="E361" s="72">
        <f>E362</f>
        <v>500</v>
      </c>
      <c r="F361" s="72"/>
      <c r="G361" s="72"/>
      <c r="H361" s="72">
        <f t="shared" si="81"/>
        <v>500</v>
      </c>
      <c r="I361" s="72"/>
      <c r="J361" s="72">
        <f t="shared" ref="J361:J403" si="95">H361+I361</f>
        <v>500</v>
      </c>
      <c r="K361" s="72"/>
      <c r="L361" s="72">
        <f t="shared" si="94"/>
        <v>500</v>
      </c>
      <c r="M361" s="72"/>
      <c r="N361" s="72">
        <f t="shared" si="93"/>
        <v>500</v>
      </c>
      <c r="O361" s="72">
        <f>O362</f>
        <v>-500</v>
      </c>
      <c r="P361" s="72">
        <f t="shared" si="92"/>
        <v>0</v>
      </c>
      <c r="Q361" s="72"/>
      <c r="R361" s="72">
        <f t="shared" si="91"/>
        <v>0</v>
      </c>
      <c r="S361" s="72"/>
      <c r="T361" s="72"/>
      <c r="U361" s="72">
        <f t="shared" si="90"/>
        <v>0</v>
      </c>
    </row>
    <row r="362" spans="1:21" s="3" customFormat="1" ht="33.75" hidden="1" customHeight="1">
      <c r="A362" s="44" t="s">
        <v>112</v>
      </c>
      <c r="B362" s="53" t="s">
        <v>222</v>
      </c>
      <c r="C362" s="53" t="s">
        <v>462</v>
      </c>
      <c r="D362" s="53" t="s">
        <v>111</v>
      </c>
      <c r="E362" s="54">
        <v>500</v>
      </c>
      <c r="F362" s="54"/>
      <c r="G362" s="54"/>
      <c r="H362" s="72">
        <f t="shared" ref="H362:H403" si="96">E362+F362+G362</f>
        <v>500</v>
      </c>
      <c r="I362" s="54"/>
      <c r="J362" s="72">
        <f t="shared" si="95"/>
        <v>500</v>
      </c>
      <c r="K362" s="54"/>
      <c r="L362" s="72">
        <f t="shared" si="94"/>
        <v>500</v>
      </c>
      <c r="M362" s="54"/>
      <c r="N362" s="72">
        <f t="shared" si="93"/>
        <v>500</v>
      </c>
      <c r="O362" s="54">
        <v>-500</v>
      </c>
      <c r="P362" s="72">
        <f t="shared" si="92"/>
        <v>0</v>
      </c>
      <c r="Q362" s="54"/>
      <c r="R362" s="72">
        <f t="shared" si="91"/>
        <v>0</v>
      </c>
      <c r="S362" s="54"/>
      <c r="T362" s="54"/>
      <c r="U362" s="72">
        <f t="shared" si="90"/>
        <v>0</v>
      </c>
    </row>
    <row r="363" spans="1:21" ht="24.75" customHeight="1">
      <c r="A363" s="42" t="s">
        <v>95</v>
      </c>
      <c r="B363" s="51" t="s">
        <v>47</v>
      </c>
      <c r="C363" s="51"/>
      <c r="D363" s="51"/>
      <c r="E363" s="72">
        <f>E364</f>
        <v>17778</v>
      </c>
      <c r="F363" s="72"/>
      <c r="G363" s="72"/>
      <c r="H363" s="72">
        <f t="shared" si="96"/>
        <v>17778</v>
      </c>
      <c r="I363" s="72"/>
      <c r="J363" s="72">
        <f t="shared" si="95"/>
        <v>17778</v>
      </c>
      <c r="K363" s="72">
        <f>K364</f>
        <v>250</v>
      </c>
      <c r="L363" s="72">
        <f t="shared" si="94"/>
        <v>18028</v>
      </c>
      <c r="M363" s="72"/>
      <c r="N363" s="72">
        <f t="shared" si="93"/>
        <v>18028</v>
      </c>
      <c r="O363" s="72">
        <f>O364</f>
        <v>1755</v>
      </c>
      <c r="P363" s="72">
        <f t="shared" si="92"/>
        <v>19783</v>
      </c>
      <c r="Q363" s="72">
        <f>Q364</f>
        <v>50</v>
      </c>
      <c r="R363" s="72">
        <f t="shared" si="91"/>
        <v>19833</v>
      </c>
      <c r="S363" s="72">
        <f>S364</f>
        <v>-335.6</v>
      </c>
      <c r="T363" s="72"/>
      <c r="U363" s="72">
        <f t="shared" si="90"/>
        <v>19497.400000000001</v>
      </c>
    </row>
    <row r="364" spans="1:21" ht="32.25" customHeight="1">
      <c r="A364" s="42" t="s">
        <v>48</v>
      </c>
      <c r="B364" s="51" t="s">
        <v>227</v>
      </c>
      <c r="C364" s="51"/>
      <c r="D364" s="51"/>
      <c r="E364" s="72">
        <f>SUM(E365)+E374</f>
        <v>17778</v>
      </c>
      <c r="F364" s="72"/>
      <c r="G364" s="72"/>
      <c r="H364" s="72">
        <f t="shared" si="96"/>
        <v>17778</v>
      </c>
      <c r="I364" s="72"/>
      <c r="J364" s="72">
        <f t="shared" si="95"/>
        <v>17778</v>
      </c>
      <c r="K364" s="72">
        <f>K365</f>
        <v>250</v>
      </c>
      <c r="L364" s="72">
        <f t="shared" si="94"/>
        <v>18028</v>
      </c>
      <c r="M364" s="72"/>
      <c r="N364" s="72">
        <f t="shared" si="93"/>
        <v>18028</v>
      </c>
      <c r="O364" s="72">
        <f>O374</f>
        <v>1755</v>
      </c>
      <c r="P364" s="72">
        <f t="shared" si="92"/>
        <v>19783</v>
      </c>
      <c r="Q364" s="72">
        <f>Q365</f>
        <v>50</v>
      </c>
      <c r="R364" s="72">
        <f t="shared" si="91"/>
        <v>19833</v>
      </c>
      <c r="S364" s="72">
        <f>S374</f>
        <v>-335.6</v>
      </c>
      <c r="T364" s="72"/>
      <c r="U364" s="72">
        <f t="shared" si="90"/>
        <v>19497.400000000001</v>
      </c>
    </row>
    <row r="365" spans="1:21" ht="51.75" customHeight="1">
      <c r="A365" s="150" t="s">
        <v>511</v>
      </c>
      <c r="B365" s="51" t="s">
        <v>227</v>
      </c>
      <c r="C365" s="51" t="s">
        <v>258</v>
      </c>
      <c r="D365" s="51"/>
      <c r="E365" s="72">
        <f>SUM(E369,E371,E367)</f>
        <v>16778</v>
      </c>
      <c r="F365" s="72"/>
      <c r="G365" s="72"/>
      <c r="H365" s="72">
        <f t="shared" si="96"/>
        <v>16778</v>
      </c>
      <c r="I365" s="72"/>
      <c r="J365" s="72">
        <f t="shared" si="95"/>
        <v>16778</v>
      </c>
      <c r="K365" s="72">
        <f>K366</f>
        <v>250</v>
      </c>
      <c r="L365" s="72">
        <f t="shared" si="94"/>
        <v>17028</v>
      </c>
      <c r="M365" s="72"/>
      <c r="N365" s="72">
        <f t="shared" si="93"/>
        <v>17028</v>
      </c>
      <c r="O365" s="72"/>
      <c r="P365" s="72">
        <f t="shared" si="92"/>
        <v>17028</v>
      </c>
      <c r="Q365" s="72">
        <f>Q366</f>
        <v>50</v>
      </c>
      <c r="R365" s="72">
        <f t="shared" si="91"/>
        <v>17078</v>
      </c>
      <c r="S365" s="72"/>
      <c r="T365" s="72"/>
      <c r="U365" s="72">
        <f t="shared" si="90"/>
        <v>17078</v>
      </c>
    </row>
    <row r="366" spans="1:21" ht="35.25" customHeight="1">
      <c r="A366" s="60" t="s">
        <v>319</v>
      </c>
      <c r="B366" s="53" t="s">
        <v>227</v>
      </c>
      <c r="C366" s="53" t="s">
        <v>349</v>
      </c>
      <c r="D366" s="51"/>
      <c r="E366" s="72">
        <f>SUM(E368,E370,E371)</f>
        <v>16778</v>
      </c>
      <c r="F366" s="72"/>
      <c r="G366" s="72"/>
      <c r="H366" s="72">
        <f t="shared" si="96"/>
        <v>16778</v>
      </c>
      <c r="I366" s="72"/>
      <c r="J366" s="72">
        <f t="shared" si="95"/>
        <v>16778</v>
      </c>
      <c r="K366" s="72">
        <f>K367</f>
        <v>250</v>
      </c>
      <c r="L366" s="72">
        <f t="shared" si="94"/>
        <v>17028</v>
      </c>
      <c r="M366" s="72"/>
      <c r="N366" s="72">
        <f t="shared" si="93"/>
        <v>17028</v>
      </c>
      <c r="O366" s="72"/>
      <c r="P366" s="72">
        <f t="shared" si="92"/>
        <v>17028</v>
      </c>
      <c r="Q366" s="72">
        <f>Q371</f>
        <v>50</v>
      </c>
      <c r="R366" s="72">
        <f t="shared" si="91"/>
        <v>17078</v>
      </c>
      <c r="S366" s="72"/>
      <c r="T366" s="72"/>
      <c r="U366" s="72">
        <f t="shared" si="90"/>
        <v>17078</v>
      </c>
    </row>
    <row r="367" spans="1:21" ht="26.25" customHeight="1">
      <c r="A367" s="43" t="s">
        <v>359</v>
      </c>
      <c r="B367" s="53" t="s">
        <v>227</v>
      </c>
      <c r="C367" s="53" t="s">
        <v>350</v>
      </c>
      <c r="D367" s="53"/>
      <c r="E367" s="54">
        <f>SUM(E368)</f>
        <v>2200</v>
      </c>
      <c r="F367" s="54"/>
      <c r="G367" s="54"/>
      <c r="H367" s="72">
        <f t="shared" si="96"/>
        <v>2200</v>
      </c>
      <c r="I367" s="54"/>
      <c r="J367" s="72">
        <f t="shared" si="95"/>
        <v>2200</v>
      </c>
      <c r="K367" s="54">
        <f>K368</f>
        <v>250</v>
      </c>
      <c r="L367" s="72">
        <f t="shared" si="94"/>
        <v>2450</v>
      </c>
      <c r="M367" s="54"/>
      <c r="N367" s="72">
        <f t="shared" si="93"/>
        <v>2450</v>
      </c>
      <c r="O367" s="54"/>
      <c r="P367" s="72">
        <f t="shared" si="92"/>
        <v>2450</v>
      </c>
      <c r="Q367" s="54"/>
      <c r="R367" s="72">
        <f t="shared" si="91"/>
        <v>2450</v>
      </c>
      <c r="S367" s="54"/>
      <c r="T367" s="54"/>
      <c r="U367" s="72">
        <f t="shared" si="90"/>
        <v>2450</v>
      </c>
    </row>
    <row r="368" spans="1:21" ht="33" customHeight="1">
      <c r="A368" s="44" t="s">
        <v>112</v>
      </c>
      <c r="B368" s="53" t="s">
        <v>227</v>
      </c>
      <c r="C368" s="53" t="s">
        <v>350</v>
      </c>
      <c r="D368" s="53" t="s">
        <v>111</v>
      </c>
      <c r="E368" s="54">
        <v>2200</v>
      </c>
      <c r="F368" s="54"/>
      <c r="G368" s="54"/>
      <c r="H368" s="72">
        <f t="shared" si="96"/>
        <v>2200</v>
      </c>
      <c r="I368" s="54"/>
      <c r="J368" s="72">
        <f t="shared" si="95"/>
        <v>2200</v>
      </c>
      <c r="K368" s="54">
        <v>250</v>
      </c>
      <c r="L368" s="72">
        <f t="shared" si="94"/>
        <v>2450</v>
      </c>
      <c r="M368" s="54"/>
      <c r="N368" s="72">
        <f t="shared" si="93"/>
        <v>2450</v>
      </c>
      <c r="O368" s="54"/>
      <c r="P368" s="72">
        <f t="shared" si="92"/>
        <v>2450</v>
      </c>
      <c r="Q368" s="54"/>
      <c r="R368" s="72">
        <f t="shared" si="91"/>
        <v>2450</v>
      </c>
      <c r="S368" s="54"/>
      <c r="T368" s="54"/>
      <c r="U368" s="72">
        <f t="shared" si="90"/>
        <v>2450</v>
      </c>
    </row>
    <row r="369" spans="1:21" ht="28.5" customHeight="1">
      <c r="A369" s="43" t="s">
        <v>358</v>
      </c>
      <c r="B369" s="53" t="s">
        <v>227</v>
      </c>
      <c r="C369" s="53" t="s">
        <v>351</v>
      </c>
      <c r="D369" s="53"/>
      <c r="E369" s="54">
        <f>SUM(E370:E370)</f>
        <v>1476</v>
      </c>
      <c r="F369" s="54"/>
      <c r="G369" s="54"/>
      <c r="H369" s="72">
        <f t="shared" si="96"/>
        <v>1476</v>
      </c>
      <c r="I369" s="54"/>
      <c r="J369" s="72">
        <f t="shared" si="95"/>
        <v>1476</v>
      </c>
      <c r="K369" s="54"/>
      <c r="L369" s="72">
        <f t="shared" si="94"/>
        <v>1476</v>
      </c>
      <c r="M369" s="54"/>
      <c r="N369" s="72">
        <f t="shared" si="93"/>
        <v>1476</v>
      </c>
      <c r="O369" s="54"/>
      <c r="P369" s="72">
        <f t="shared" si="92"/>
        <v>1476</v>
      </c>
      <c r="Q369" s="54"/>
      <c r="R369" s="72">
        <f t="shared" si="91"/>
        <v>1476</v>
      </c>
      <c r="S369" s="54"/>
      <c r="T369" s="54"/>
      <c r="U369" s="72">
        <f t="shared" si="90"/>
        <v>1476</v>
      </c>
    </row>
    <row r="370" spans="1:21" ht="32.25" customHeight="1">
      <c r="A370" s="43" t="s">
        <v>357</v>
      </c>
      <c r="B370" s="52" t="s">
        <v>227</v>
      </c>
      <c r="C370" s="53" t="s">
        <v>351</v>
      </c>
      <c r="D370" s="53" t="s">
        <v>355</v>
      </c>
      <c r="E370" s="54">
        <v>1476</v>
      </c>
      <c r="F370" s="54"/>
      <c r="G370" s="54"/>
      <c r="H370" s="72">
        <f t="shared" si="96"/>
        <v>1476</v>
      </c>
      <c r="I370" s="54"/>
      <c r="J370" s="72">
        <f t="shared" si="95"/>
        <v>1476</v>
      </c>
      <c r="K370" s="54"/>
      <c r="L370" s="72">
        <f t="shared" si="94"/>
        <v>1476</v>
      </c>
      <c r="M370" s="54"/>
      <c r="N370" s="72">
        <f t="shared" si="93"/>
        <v>1476</v>
      </c>
      <c r="O370" s="54"/>
      <c r="P370" s="72">
        <f t="shared" si="92"/>
        <v>1476</v>
      </c>
      <c r="Q370" s="54"/>
      <c r="R370" s="72">
        <f t="shared" si="91"/>
        <v>1476</v>
      </c>
      <c r="S370" s="54"/>
      <c r="T370" s="54"/>
      <c r="U370" s="72">
        <f t="shared" si="90"/>
        <v>1476</v>
      </c>
    </row>
    <row r="371" spans="1:21" ht="27" customHeight="1">
      <c r="A371" s="43" t="s">
        <v>362</v>
      </c>
      <c r="B371" s="53" t="s">
        <v>227</v>
      </c>
      <c r="C371" s="53" t="s">
        <v>352</v>
      </c>
      <c r="D371" s="53"/>
      <c r="E371" s="54">
        <f>SUM(E372:E373)</f>
        <v>13102</v>
      </c>
      <c r="F371" s="54"/>
      <c r="G371" s="54"/>
      <c r="H371" s="72">
        <f t="shared" si="96"/>
        <v>13102</v>
      </c>
      <c r="I371" s="54"/>
      <c r="J371" s="72">
        <f t="shared" si="95"/>
        <v>13102</v>
      </c>
      <c r="K371" s="54"/>
      <c r="L371" s="72">
        <f t="shared" si="94"/>
        <v>13102</v>
      </c>
      <c r="M371" s="54"/>
      <c r="N371" s="72">
        <f t="shared" si="93"/>
        <v>13102</v>
      </c>
      <c r="O371" s="54"/>
      <c r="P371" s="72">
        <f t="shared" si="92"/>
        <v>13102</v>
      </c>
      <c r="Q371" s="54">
        <f>Q372</f>
        <v>50</v>
      </c>
      <c r="R371" s="72">
        <f t="shared" si="91"/>
        <v>13152</v>
      </c>
      <c r="S371" s="54"/>
      <c r="T371" s="54"/>
      <c r="U371" s="72">
        <f t="shared" si="90"/>
        <v>13152</v>
      </c>
    </row>
    <row r="372" spans="1:21" ht="37.5" customHeight="1">
      <c r="A372" s="43" t="s">
        <v>357</v>
      </c>
      <c r="B372" s="53" t="s">
        <v>227</v>
      </c>
      <c r="C372" s="53" t="s">
        <v>352</v>
      </c>
      <c r="D372" s="53" t="s">
        <v>355</v>
      </c>
      <c r="E372" s="54">
        <v>12602</v>
      </c>
      <c r="F372" s="54"/>
      <c r="G372" s="54"/>
      <c r="H372" s="72">
        <f t="shared" si="96"/>
        <v>12602</v>
      </c>
      <c r="I372" s="54"/>
      <c r="J372" s="72">
        <f t="shared" si="95"/>
        <v>12602</v>
      </c>
      <c r="K372" s="54"/>
      <c r="L372" s="72">
        <f t="shared" si="94"/>
        <v>12602</v>
      </c>
      <c r="M372" s="54"/>
      <c r="N372" s="72">
        <f t="shared" si="93"/>
        <v>12602</v>
      </c>
      <c r="O372" s="54"/>
      <c r="P372" s="72">
        <f t="shared" si="92"/>
        <v>12602</v>
      </c>
      <c r="Q372" s="54">
        <v>50</v>
      </c>
      <c r="R372" s="72">
        <f t="shared" si="91"/>
        <v>12652</v>
      </c>
      <c r="S372" s="54"/>
      <c r="T372" s="54"/>
      <c r="U372" s="72">
        <f t="shared" si="90"/>
        <v>12652</v>
      </c>
    </row>
    <row r="373" spans="1:21" s="3" customFormat="1" ht="20.25" customHeight="1">
      <c r="A373" s="43" t="s">
        <v>427</v>
      </c>
      <c r="B373" s="53" t="s">
        <v>227</v>
      </c>
      <c r="C373" s="53" t="s">
        <v>426</v>
      </c>
      <c r="D373" s="53" t="s">
        <v>355</v>
      </c>
      <c r="E373" s="54">
        <v>500</v>
      </c>
      <c r="F373" s="54"/>
      <c r="G373" s="54"/>
      <c r="H373" s="72">
        <f t="shared" si="96"/>
        <v>500</v>
      </c>
      <c r="I373" s="54"/>
      <c r="J373" s="72">
        <f t="shared" si="95"/>
        <v>500</v>
      </c>
      <c r="K373" s="54"/>
      <c r="L373" s="72">
        <f t="shared" si="94"/>
        <v>500</v>
      </c>
      <c r="M373" s="54"/>
      <c r="N373" s="72">
        <f t="shared" si="93"/>
        <v>500</v>
      </c>
      <c r="O373" s="54"/>
      <c r="P373" s="72">
        <f t="shared" si="92"/>
        <v>500</v>
      </c>
      <c r="Q373" s="54"/>
      <c r="R373" s="72">
        <f t="shared" si="91"/>
        <v>500</v>
      </c>
      <c r="S373" s="54"/>
      <c r="T373" s="54"/>
      <c r="U373" s="72">
        <f t="shared" si="90"/>
        <v>500</v>
      </c>
    </row>
    <row r="374" spans="1:21" s="3" customFormat="1" ht="49.5" customHeight="1">
      <c r="A374" s="42" t="s">
        <v>516</v>
      </c>
      <c r="B374" s="53" t="s">
        <v>461</v>
      </c>
      <c r="C374" s="53" t="s">
        <v>395</v>
      </c>
      <c r="D374" s="53"/>
      <c r="E374" s="54">
        <f>E375</f>
        <v>1000</v>
      </c>
      <c r="F374" s="54"/>
      <c r="G374" s="54"/>
      <c r="H374" s="72">
        <f t="shared" si="96"/>
        <v>1000</v>
      </c>
      <c r="I374" s="54"/>
      <c r="J374" s="72">
        <f t="shared" si="95"/>
        <v>1000</v>
      </c>
      <c r="K374" s="54"/>
      <c r="L374" s="72">
        <f t="shared" si="94"/>
        <v>1000</v>
      </c>
      <c r="M374" s="54"/>
      <c r="N374" s="72">
        <f t="shared" si="93"/>
        <v>1000</v>
      </c>
      <c r="O374" s="72">
        <f>O375</f>
        <v>1755</v>
      </c>
      <c r="P374" s="72">
        <f t="shared" si="92"/>
        <v>2755</v>
      </c>
      <c r="Q374" s="72"/>
      <c r="R374" s="72">
        <f t="shared" si="91"/>
        <v>2755</v>
      </c>
      <c r="S374" s="72">
        <f>S375</f>
        <v>-335.6</v>
      </c>
      <c r="T374" s="72"/>
      <c r="U374" s="72">
        <f t="shared" si="90"/>
        <v>2419.4</v>
      </c>
    </row>
    <row r="375" spans="1:21" s="3" customFormat="1" ht="33" customHeight="1">
      <c r="A375" s="44" t="s">
        <v>129</v>
      </c>
      <c r="B375" s="53" t="s">
        <v>461</v>
      </c>
      <c r="C375" s="53" t="s">
        <v>395</v>
      </c>
      <c r="D375" s="53" t="s">
        <v>111</v>
      </c>
      <c r="E375" s="54">
        <v>1000</v>
      </c>
      <c r="F375" s="54"/>
      <c r="G375" s="54"/>
      <c r="H375" s="72">
        <f t="shared" si="96"/>
        <v>1000</v>
      </c>
      <c r="I375" s="54"/>
      <c r="J375" s="72">
        <f t="shared" si="95"/>
        <v>1000</v>
      </c>
      <c r="K375" s="54"/>
      <c r="L375" s="72">
        <f t="shared" si="94"/>
        <v>1000</v>
      </c>
      <c r="M375" s="54"/>
      <c r="N375" s="72">
        <f t="shared" si="93"/>
        <v>1000</v>
      </c>
      <c r="O375" s="54">
        <v>1755</v>
      </c>
      <c r="P375" s="72">
        <f t="shared" si="92"/>
        <v>2755</v>
      </c>
      <c r="Q375" s="54"/>
      <c r="R375" s="72">
        <f t="shared" si="91"/>
        <v>2755</v>
      </c>
      <c r="S375" s="54">
        <v>-335.6</v>
      </c>
      <c r="T375" s="54"/>
      <c r="U375" s="72">
        <f t="shared" si="90"/>
        <v>2419.4</v>
      </c>
    </row>
    <row r="376" spans="1:21" ht="21.75" hidden="1" customHeight="1">
      <c r="A376" s="42" t="s">
        <v>96</v>
      </c>
      <c r="B376" s="51" t="s">
        <v>97</v>
      </c>
      <c r="C376" s="51"/>
      <c r="D376" s="51"/>
      <c r="E376" s="72">
        <f>SUM(E377)</f>
        <v>4000</v>
      </c>
      <c r="F376" s="72"/>
      <c r="G376" s="72"/>
      <c r="H376" s="72">
        <f t="shared" si="96"/>
        <v>4000</v>
      </c>
      <c r="I376" s="72"/>
      <c r="J376" s="72">
        <f t="shared" si="95"/>
        <v>4000</v>
      </c>
      <c r="K376" s="72"/>
      <c r="L376" s="72"/>
      <c r="M376" s="72"/>
      <c r="N376" s="72">
        <f t="shared" si="93"/>
        <v>0</v>
      </c>
      <c r="O376" s="72"/>
      <c r="P376" s="72">
        <f t="shared" ref="P376:P403" si="97">H376+I376</f>
        <v>4000</v>
      </c>
      <c r="Q376" s="72"/>
      <c r="R376" s="72">
        <f t="shared" si="91"/>
        <v>4000</v>
      </c>
      <c r="S376" s="72"/>
      <c r="T376" s="72"/>
      <c r="U376" s="72">
        <f t="shared" si="90"/>
        <v>4000</v>
      </c>
    </row>
    <row r="377" spans="1:21" s="8" customFormat="1" ht="23.25" hidden="1" customHeight="1">
      <c r="A377" s="42" t="s">
        <v>203</v>
      </c>
      <c r="B377" s="51" t="s">
        <v>225</v>
      </c>
      <c r="C377" s="51"/>
      <c r="D377" s="51"/>
      <c r="E377" s="72">
        <f>SUM(E379)</f>
        <v>4000</v>
      </c>
      <c r="F377" s="72"/>
      <c r="G377" s="72"/>
      <c r="H377" s="72">
        <f t="shared" si="96"/>
        <v>4000</v>
      </c>
      <c r="I377" s="72"/>
      <c r="J377" s="72">
        <f t="shared" si="95"/>
        <v>4000</v>
      </c>
      <c r="K377" s="72"/>
      <c r="L377" s="72"/>
      <c r="M377" s="72"/>
      <c r="N377" s="72">
        <f t="shared" si="93"/>
        <v>0</v>
      </c>
      <c r="O377" s="72"/>
      <c r="P377" s="72">
        <f t="shared" si="97"/>
        <v>4000</v>
      </c>
      <c r="Q377" s="72"/>
      <c r="R377" s="72">
        <f t="shared" si="91"/>
        <v>4000</v>
      </c>
      <c r="S377" s="72"/>
      <c r="T377" s="72"/>
      <c r="U377" s="72">
        <f t="shared" si="90"/>
        <v>4000</v>
      </c>
    </row>
    <row r="378" spans="1:21" s="8" customFormat="1" ht="21" hidden="1" customHeight="1">
      <c r="A378" s="43" t="s">
        <v>13</v>
      </c>
      <c r="B378" s="53" t="s">
        <v>225</v>
      </c>
      <c r="C378" s="53" t="s">
        <v>151</v>
      </c>
      <c r="D378" s="53"/>
      <c r="E378" s="54">
        <f>SUM(E379)</f>
        <v>4000</v>
      </c>
      <c r="F378" s="54"/>
      <c r="G378" s="54"/>
      <c r="H378" s="72">
        <f t="shared" si="96"/>
        <v>4000</v>
      </c>
      <c r="I378" s="54"/>
      <c r="J378" s="72">
        <f t="shared" si="95"/>
        <v>4000</v>
      </c>
      <c r="K378" s="54"/>
      <c r="L378" s="54"/>
      <c r="M378" s="54"/>
      <c r="N378" s="72">
        <f t="shared" si="93"/>
        <v>0</v>
      </c>
      <c r="O378" s="54"/>
      <c r="P378" s="72">
        <f t="shared" si="97"/>
        <v>4000</v>
      </c>
      <c r="Q378" s="54"/>
      <c r="R378" s="72">
        <f t="shared" si="91"/>
        <v>4000</v>
      </c>
      <c r="S378" s="54"/>
      <c r="T378" s="54"/>
      <c r="U378" s="72">
        <f t="shared" si="90"/>
        <v>4000</v>
      </c>
    </row>
    <row r="379" spans="1:21" s="8" customFormat="1" ht="33.75" hidden="1" customHeight="1">
      <c r="A379" s="43" t="s">
        <v>104</v>
      </c>
      <c r="B379" s="53" t="s">
        <v>225</v>
      </c>
      <c r="C379" s="53" t="s">
        <v>259</v>
      </c>
      <c r="D379" s="53"/>
      <c r="E379" s="54">
        <f>SUM(E380)</f>
        <v>4000</v>
      </c>
      <c r="F379" s="54"/>
      <c r="G379" s="54"/>
      <c r="H379" s="72">
        <f t="shared" si="96"/>
        <v>4000</v>
      </c>
      <c r="I379" s="54"/>
      <c r="J379" s="72">
        <f t="shared" si="95"/>
        <v>4000</v>
      </c>
      <c r="K379" s="54"/>
      <c r="L379" s="54"/>
      <c r="M379" s="54"/>
      <c r="N379" s="72">
        <f t="shared" si="93"/>
        <v>0</v>
      </c>
      <c r="O379" s="54"/>
      <c r="P379" s="72">
        <f t="shared" si="97"/>
        <v>4000</v>
      </c>
      <c r="Q379" s="54"/>
      <c r="R379" s="72">
        <f t="shared" si="91"/>
        <v>4000</v>
      </c>
      <c r="S379" s="54"/>
      <c r="T379" s="54"/>
      <c r="U379" s="72">
        <f t="shared" si="90"/>
        <v>4000</v>
      </c>
    </row>
    <row r="380" spans="1:21" s="8" customFormat="1" ht="17.25" hidden="1" customHeight="1">
      <c r="A380" s="43" t="s">
        <v>124</v>
      </c>
      <c r="B380" s="53" t="s">
        <v>225</v>
      </c>
      <c r="C380" s="53" t="s">
        <v>260</v>
      </c>
      <c r="D380" s="53"/>
      <c r="E380" s="54">
        <f>SUM(E381)</f>
        <v>4000</v>
      </c>
      <c r="F380" s="54"/>
      <c r="G380" s="54"/>
      <c r="H380" s="72">
        <f t="shared" si="96"/>
        <v>4000</v>
      </c>
      <c r="I380" s="54"/>
      <c r="J380" s="72">
        <f t="shared" si="95"/>
        <v>4000</v>
      </c>
      <c r="K380" s="54"/>
      <c r="L380" s="54"/>
      <c r="M380" s="54"/>
      <c r="N380" s="72">
        <f t="shared" si="93"/>
        <v>0</v>
      </c>
      <c r="O380" s="54"/>
      <c r="P380" s="72">
        <f t="shared" si="97"/>
        <v>4000</v>
      </c>
      <c r="Q380" s="54"/>
      <c r="R380" s="72">
        <f t="shared" si="91"/>
        <v>4000</v>
      </c>
      <c r="S380" s="54"/>
      <c r="T380" s="54"/>
      <c r="U380" s="72">
        <f t="shared" si="90"/>
        <v>4000</v>
      </c>
    </row>
    <row r="381" spans="1:21" s="2" customFormat="1" ht="20.25" hidden="1" customHeight="1">
      <c r="A381" s="43" t="s">
        <v>40</v>
      </c>
      <c r="B381" s="53" t="s">
        <v>225</v>
      </c>
      <c r="C381" s="53" t="s">
        <v>260</v>
      </c>
      <c r="D381" s="53" t="s">
        <v>376</v>
      </c>
      <c r="E381" s="54">
        <v>4000</v>
      </c>
      <c r="F381" s="54"/>
      <c r="G381" s="54"/>
      <c r="H381" s="72">
        <f t="shared" si="96"/>
        <v>4000</v>
      </c>
      <c r="I381" s="54"/>
      <c r="J381" s="72">
        <f t="shared" si="95"/>
        <v>4000</v>
      </c>
      <c r="K381" s="54"/>
      <c r="L381" s="54"/>
      <c r="M381" s="54"/>
      <c r="N381" s="72">
        <f t="shared" si="93"/>
        <v>0</v>
      </c>
      <c r="O381" s="54"/>
      <c r="P381" s="72">
        <f t="shared" si="97"/>
        <v>4000</v>
      </c>
      <c r="Q381" s="54"/>
      <c r="R381" s="72">
        <f t="shared" si="91"/>
        <v>4000</v>
      </c>
      <c r="S381" s="54"/>
      <c r="T381" s="54"/>
      <c r="U381" s="72">
        <f t="shared" si="90"/>
        <v>4000</v>
      </c>
    </row>
    <row r="382" spans="1:21" s="2" customFormat="1" ht="28.5" hidden="1" customHeight="1">
      <c r="A382" s="42" t="s">
        <v>98</v>
      </c>
      <c r="B382" s="51" t="s">
        <v>223</v>
      </c>
      <c r="C382" s="51"/>
      <c r="D382" s="51"/>
      <c r="E382" s="72">
        <f>SUM(E383)</f>
        <v>0</v>
      </c>
      <c r="F382" s="72"/>
      <c r="G382" s="72"/>
      <c r="H382" s="72">
        <f t="shared" si="96"/>
        <v>0</v>
      </c>
      <c r="I382" s="72"/>
      <c r="J382" s="72">
        <f t="shared" si="95"/>
        <v>0</v>
      </c>
      <c r="K382" s="72"/>
      <c r="L382" s="72"/>
      <c r="M382" s="72"/>
      <c r="N382" s="72">
        <f t="shared" si="93"/>
        <v>0</v>
      </c>
      <c r="O382" s="72"/>
      <c r="P382" s="72">
        <f t="shared" si="97"/>
        <v>0</v>
      </c>
      <c r="Q382" s="72"/>
      <c r="R382" s="72">
        <f t="shared" si="91"/>
        <v>0</v>
      </c>
      <c r="S382" s="72"/>
      <c r="T382" s="72"/>
      <c r="U382" s="72">
        <f t="shared" si="90"/>
        <v>0</v>
      </c>
    </row>
    <row r="383" spans="1:21" s="2" customFormat="1" ht="36" hidden="1" customHeight="1">
      <c r="A383" s="150" t="s">
        <v>55</v>
      </c>
      <c r="B383" s="51" t="s">
        <v>224</v>
      </c>
      <c r="C383" s="51"/>
      <c r="D383" s="51"/>
      <c r="E383" s="72">
        <f>SUM(E386)</f>
        <v>0</v>
      </c>
      <c r="F383" s="72"/>
      <c r="G383" s="72"/>
      <c r="H383" s="72">
        <f t="shared" si="96"/>
        <v>0</v>
      </c>
      <c r="I383" s="72"/>
      <c r="J383" s="72">
        <f t="shared" si="95"/>
        <v>0</v>
      </c>
      <c r="K383" s="72"/>
      <c r="L383" s="72"/>
      <c r="M383" s="72"/>
      <c r="N383" s="72">
        <f t="shared" si="93"/>
        <v>0</v>
      </c>
      <c r="O383" s="72"/>
      <c r="P383" s="72">
        <f t="shared" si="97"/>
        <v>0</v>
      </c>
      <c r="Q383" s="72"/>
      <c r="R383" s="72">
        <f t="shared" si="91"/>
        <v>0</v>
      </c>
      <c r="S383" s="72"/>
      <c r="T383" s="72"/>
      <c r="U383" s="72">
        <f t="shared" si="90"/>
        <v>0</v>
      </c>
    </row>
    <row r="384" spans="1:21" ht="27.75" hidden="1" customHeight="1">
      <c r="A384" s="43" t="s">
        <v>13</v>
      </c>
      <c r="B384" s="53" t="s">
        <v>224</v>
      </c>
      <c r="C384" s="53" t="s">
        <v>151</v>
      </c>
      <c r="D384" s="53"/>
      <c r="E384" s="54">
        <f>SUM(E385)</f>
        <v>0</v>
      </c>
      <c r="F384" s="54"/>
      <c r="G384" s="54"/>
      <c r="H384" s="72">
        <f t="shared" si="96"/>
        <v>0</v>
      </c>
      <c r="I384" s="54"/>
      <c r="J384" s="72">
        <f t="shared" si="95"/>
        <v>0</v>
      </c>
      <c r="K384" s="54"/>
      <c r="L384" s="54"/>
      <c r="M384" s="54"/>
      <c r="N384" s="72">
        <f t="shared" si="93"/>
        <v>0</v>
      </c>
      <c r="O384" s="54"/>
      <c r="P384" s="72">
        <f t="shared" si="97"/>
        <v>0</v>
      </c>
      <c r="Q384" s="54"/>
      <c r="R384" s="72">
        <f t="shared" si="91"/>
        <v>0</v>
      </c>
      <c r="S384" s="54"/>
      <c r="T384" s="54"/>
      <c r="U384" s="72">
        <f t="shared" si="90"/>
        <v>0</v>
      </c>
    </row>
    <row r="385" spans="1:21" ht="36" hidden="1" customHeight="1">
      <c r="A385" s="60" t="s">
        <v>197</v>
      </c>
      <c r="B385" s="53" t="s">
        <v>224</v>
      </c>
      <c r="C385" s="53" t="s">
        <v>261</v>
      </c>
      <c r="D385" s="53"/>
      <c r="E385" s="54">
        <f>SUM(E386)</f>
        <v>0</v>
      </c>
      <c r="F385" s="54"/>
      <c r="G385" s="54"/>
      <c r="H385" s="72">
        <f t="shared" si="96"/>
        <v>0</v>
      </c>
      <c r="I385" s="54"/>
      <c r="J385" s="72">
        <f t="shared" si="95"/>
        <v>0</v>
      </c>
      <c r="K385" s="54"/>
      <c r="L385" s="54"/>
      <c r="M385" s="54"/>
      <c r="N385" s="72">
        <f t="shared" si="93"/>
        <v>0</v>
      </c>
      <c r="O385" s="54"/>
      <c r="P385" s="72">
        <f t="shared" si="97"/>
        <v>0</v>
      </c>
      <c r="Q385" s="54"/>
      <c r="R385" s="72">
        <f t="shared" si="91"/>
        <v>0</v>
      </c>
      <c r="S385" s="54"/>
      <c r="T385" s="54"/>
      <c r="U385" s="72">
        <f t="shared" si="90"/>
        <v>0</v>
      </c>
    </row>
    <row r="386" spans="1:21" ht="22.5" hidden="1" customHeight="1">
      <c r="A386" s="154" t="s">
        <v>86</v>
      </c>
      <c r="B386" s="53" t="s">
        <v>224</v>
      </c>
      <c r="C386" s="53" t="s">
        <v>262</v>
      </c>
      <c r="D386" s="53"/>
      <c r="E386" s="54">
        <f>SUM(E387)</f>
        <v>0</v>
      </c>
      <c r="F386" s="54"/>
      <c r="G386" s="54"/>
      <c r="H386" s="72">
        <f t="shared" si="96"/>
        <v>0</v>
      </c>
      <c r="I386" s="54"/>
      <c r="J386" s="72">
        <f t="shared" si="95"/>
        <v>0</v>
      </c>
      <c r="K386" s="54"/>
      <c r="L386" s="54"/>
      <c r="M386" s="54"/>
      <c r="N386" s="72">
        <f t="shared" si="93"/>
        <v>0</v>
      </c>
      <c r="O386" s="54"/>
      <c r="P386" s="72">
        <f t="shared" si="97"/>
        <v>0</v>
      </c>
      <c r="Q386" s="54"/>
      <c r="R386" s="72">
        <f t="shared" si="91"/>
        <v>0</v>
      </c>
      <c r="S386" s="54"/>
      <c r="T386" s="54"/>
      <c r="U386" s="72">
        <f t="shared" si="90"/>
        <v>0</v>
      </c>
    </row>
    <row r="387" spans="1:21" ht="26.25" hidden="1" customHeight="1">
      <c r="A387" s="43" t="s">
        <v>197</v>
      </c>
      <c r="B387" s="53" t="s">
        <v>224</v>
      </c>
      <c r="C387" s="53" t="s">
        <v>262</v>
      </c>
      <c r="D387" s="53" t="s">
        <v>38</v>
      </c>
      <c r="E387" s="54">
        <v>0</v>
      </c>
      <c r="F387" s="54"/>
      <c r="G387" s="54"/>
      <c r="H387" s="72">
        <f t="shared" si="96"/>
        <v>0</v>
      </c>
      <c r="I387" s="54"/>
      <c r="J387" s="72">
        <f t="shared" si="95"/>
        <v>0</v>
      </c>
      <c r="K387" s="54"/>
      <c r="L387" s="54"/>
      <c r="M387" s="54"/>
      <c r="N387" s="72">
        <f t="shared" si="93"/>
        <v>0</v>
      </c>
      <c r="O387" s="54"/>
      <c r="P387" s="72">
        <f t="shared" si="97"/>
        <v>0</v>
      </c>
      <c r="Q387" s="54"/>
      <c r="R387" s="72">
        <f t="shared" si="91"/>
        <v>0</v>
      </c>
      <c r="S387" s="54"/>
      <c r="T387" s="54"/>
      <c r="U387" s="72">
        <f t="shared" si="90"/>
        <v>0</v>
      </c>
    </row>
    <row r="388" spans="1:21" ht="47.25" customHeight="1">
      <c r="A388" s="150" t="s">
        <v>100</v>
      </c>
      <c r="B388" s="51" t="s">
        <v>99</v>
      </c>
      <c r="C388" s="51"/>
      <c r="D388" s="51"/>
      <c r="E388" s="72">
        <f>SUM(E390)+E401</f>
        <v>33984</v>
      </c>
      <c r="F388" s="72">
        <f t="shared" ref="F388:G388" si="98">SUM(F390)+F401</f>
        <v>0</v>
      </c>
      <c r="G388" s="72">
        <f t="shared" si="98"/>
        <v>5000</v>
      </c>
      <c r="H388" s="72">
        <f t="shared" si="96"/>
        <v>38984</v>
      </c>
      <c r="I388" s="72">
        <f>I401</f>
        <v>760</v>
      </c>
      <c r="J388" s="72">
        <f t="shared" si="95"/>
        <v>39744</v>
      </c>
      <c r="K388" s="72"/>
      <c r="L388" s="72"/>
      <c r="M388" s="72"/>
      <c r="N388" s="72">
        <f t="shared" si="93"/>
        <v>0</v>
      </c>
      <c r="O388" s="72"/>
      <c r="P388" s="72">
        <f t="shared" si="97"/>
        <v>39744</v>
      </c>
      <c r="Q388" s="72">
        <f>Q401</f>
        <v>-1000</v>
      </c>
      <c r="R388" s="72">
        <f t="shared" si="91"/>
        <v>38744</v>
      </c>
      <c r="S388" s="72"/>
      <c r="T388" s="72">
        <f>T401+T389</f>
        <v>642</v>
      </c>
      <c r="U388" s="72">
        <f t="shared" si="90"/>
        <v>39386</v>
      </c>
    </row>
    <row r="389" spans="1:21" ht="42" hidden="1" customHeight="1">
      <c r="A389" s="150" t="s">
        <v>194</v>
      </c>
      <c r="B389" s="51" t="s">
        <v>56</v>
      </c>
      <c r="C389" s="51"/>
      <c r="D389" s="51"/>
      <c r="E389" s="72">
        <f>E390</f>
        <v>33984</v>
      </c>
      <c r="F389" s="72"/>
      <c r="G389" s="72"/>
      <c r="H389" s="72">
        <f t="shared" si="96"/>
        <v>33984</v>
      </c>
      <c r="I389" s="72"/>
      <c r="J389" s="72">
        <f t="shared" si="95"/>
        <v>33984</v>
      </c>
      <c r="K389" s="72"/>
      <c r="L389" s="72"/>
      <c r="M389" s="72"/>
      <c r="N389" s="72">
        <f t="shared" si="93"/>
        <v>0</v>
      </c>
      <c r="O389" s="72"/>
      <c r="P389" s="72">
        <f t="shared" si="97"/>
        <v>33984</v>
      </c>
      <c r="Q389" s="72"/>
      <c r="R389" s="72">
        <f t="shared" si="91"/>
        <v>33984</v>
      </c>
      <c r="S389" s="72"/>
      <c r="T389" s="72"/>
      <c r="U389" s="72">
        <f t="shared" si="90"/>
        <v>33984</v>
      </c>
    </row>
    <row r="390" spans="1:21" ht="20.25" hidden="1" customHeight="1">
      <c r="A390" s="42" t="s">
        <v>13</v>
      </c>
      <c r="B390" s="51" t="s">
        <v>56</v>
      </c>
      <c r="C390" s="51" t="s">
        <v>151</v>
      </c>
      <c r="D390" s="51"/>
      <c r="E390" s="72">
        <f>SUM(E391,E396)</f>
        <v>33984</v>
      </c>
      <c r="F390" s="72"/>
      <c r="G390" s="72"/>
      <c r="H390" s="72">
        <f t="shared" si="96"/>
        <v>33984</v>
      </c>
      <c r="I390" s="72"/>
      <c r="J390" s="72">
        <f t="shared" si="95"/>
        <v>33984</v>
      </c>
      <c r="K390" s="72"/>
      <c r="L390" s="72"/>
      <c r="M390" s="72"/>
      <c r="N390" s="72">
        <f t="shared" si="93"/>
        <v>0</v>
      </c>
      <c r="O390" s="72"/>
      <c r="P390" s="72">
        <f t="shared" si="97"/>
        <v>33984</v>
      </c>
      <c r="Q390" s="72"/>
      <c r="R390" s="72">
        <f t="shared" si="91"/>
        <v>33984</v>
      </c>
      <c r="S390" s="72"/>
      <c r="T390" s="72"/>
      <c r="U390" s="72">
        <f t="shared" si="90"/>
        <v>33984</v>
      </c>
    </row>
    <row r="391" spans="1:21" ht="21.75" hidden="1" customHeight="1">
      <c r="A391" s="150" t="s">
        <v>29</v>
      </c>
      <c r="B391" s="51" t="s">
        <v>56</v>
      </c>
      <c r="C391" s="51" t="s">
        <v>169</v>
      </c>
      <c r="D391" s="51"/>
      <c r="E391" s="72">
        <f>SUM(E392,E394)</f>
        <v>23365.8</v>
      </c>
      <c r="F391" s="72"/>
      <c r="G391" s="72"/>
      <c r="H391" s="72">
        <f t="shared" si="96"/>
        <v>23365.8</v>
      </c>
      <c r="I391" s="72"/>
      <c r="J391" s="72">
        <f t="shared" si="95"/>
        <v>23365.8</v>
      </c>
      <c r="K391" s="72"/>
      <c r="L391" s="72"/>
      <c r="M391" s="72"/>
      <c r="N391" s="72">
        <f t="shared" si="93"/>
        <v>0</v>
      </c>
      <c r="O391" s="72"/>
      <c r="P391" s="72">
        <f t="shared" si="97"/>
        <v>23365.8</v>
      </c>
      <c r="Q391" s="72"/>
      <c r="R391" s="72">
        <f t="shared" si="91"/>
        <v>23365.8</v>
      </c>
      <c r="S391" s="72"/>
      <c r="T391" s="72"/>
      <c r="U391" s="72">
        <f t="shared" si="90"/>
        <v>23365.8</v>
      </c>
    </row>
    <row r="392" spans="1:21" ht="45" hidden="1" customHeight="1">
      <c r="A392" s="45" t="s">
        <v>32</v>
      </c>
      <c r="B392" s="53" t="s">
        <v>56</v>
      </c>
      <c r="C392" s="53" t="s">
        <v>344</v>
      </c>
      <c r="D392" s="53"/>
      <c r="E392" s="73">
        <f>E393</f>
        <v>1498.8</v>
      </c>
      <c r="F392" s="73"/>
      <c r="G392" s="54"/>
      <c r="H392" s="72">
        <f t="shared" si="96"/>
        <v>1498.8</v>
      </c>
      <c r="I392" s="54"/>
      <c r="J392" s="72">
        <f t="shared" si="95"/>
        <v>1498.8</v>
      </c>
      <c r="K392" s="54"/>
      <c r="L392" s="54"/>
      <c r="M392" s="54"/>
      <c r="N392" s="72">
        <f t="shared" si="93"/>
        <v>0</v>
      </c>
      <c r="O392" s="54"/>
      <c r="P392" s="72">
        <f t="shared" si="97"/>
        <v>1498.8</v>
      </c>
      <c r="Q392" s="54"/>
      <c r="R392" s="72">
        <f t="shared" si="91"/>
        <v>1498.8</v>
      </c>
      <c r="S392" s="54"/>
      <c r="T392" s="54"/>
      <c r="U392" s="72">
        <f t="shared" si="90"/>
        <v>1498.8</v>
      </c>
    </row>
    <row r="393" spans="1:21" ht="23.25" hidden="1" customHeight="1">
      <c r="A393" s="45" t="s">
        <v>220</v>
      </c>
      <c r="B393" s="53" t="s">
        <v>56</v>
      </c>
      <c r="C393" s="53" t="s">
        <v>344</v>
      </c>
      <c r="D393" s="53" t="s">
        <v>219</v>
      </c>
      <c r="E393" s="76">
        <v>1498.8</v>
      </c>
      <c r="F393" s="76"/>
      <c r="G393" s="54"/>
      <c r="H393" s="72">
        <f t="shared" si="96"/>
        <v>1498.8</v>
      </c>
      <c r="I393" s="54"/>
      <c r="J393" s="72">
        <f t="shared" si="95"/>
        <v>1498.8</v>
      </c>
      <c r="K393" s="54"/>
      <c r="L393" s="54"/>
      <c r="M393" s="54"/>
      <c r="N393" s="72">
        <f t="shared" si="93"/>
        <v>0</v>
      </c>
      <c r="O393" s="54"/>
      <c r="P393" s="72">
        <f t="shared" si="97"/>
        <v>1498.8</v>
      </c>
      <c r="Q393" s="54"/>
      <c r="R393" s="72">
        <f t="shared" si="91"/>
        <v>1498.8</v>
      </c>
      <c r="S393" s="54"/>
      <c r="T393" s="54"/>
      <c r="U393" s="72">
        <f t="shared" si="90"/>
        <v>1498.8</v>
      </c>
    </row>
    <row r="394" spans="1:21" s="4" customFormat="1" ht="46.5" hidden="1" customHeight="1">
      <c r="A394" s="45" t="s">
        <v>33</v>
      </c>
      <c r="B394" s="58" t="s">
        <v>56</v>
      </c>
      <c r="C394" s="58" t="s">
        <v>263</v>
      </c>
      <c r="D394" s="58"/>
      <c r="E394" s="54">
        <f>SUM(E395)</f>
        <v>21867</v>
      </c>
      <c r="F394" s="54"/>
      <c r="G394" s="76"/>
      <c r="H394" s="72">
        <f t="shared" si="96"/>
        <v>21867</v>
      </c>
      <c r="I394" s="76"/>
      <c r="J394" s="72">
        <f t="shared" si="95"/>
        <v>21867</v>
      </c>
      <c r="K394" s="76"/>
      <c r="L394" s="76"/>
      <c r="M394" s="76"/>
      <c r="N394" s="72">
        <f t="shared" si="93"/>
        <v>0</v>
      </c>
      <c r="O394" s="76"/>
      <c r="P394" s="72">
        <f t="shared" si="97"/>
        <v>21867</v>
      </c>
      <c r="Q394" s="76"/>
      <c r="R394" s="72">
        <f t="shared" si="91"/>
        <v>21867</v>
      </c>
      <c r="S394" s="76"/>
      <c r="T394" s="76"/>
      <c r="U394" s="72">
        <f t="shared" si="90"/>
        <v>21867</v>
      </c>
    </row>
    <row r="395" spans="1:21" s="4" customFormat="1" ht="24.75" hidden="1" customHeight="1">
      <c r="A395" s="45" t="s">
        <v>220</v>
      </c>
      <c r="B395" s="58" t="s">
        <v>56</v>
      </c>
      <c r="C395" s="58" t="s">
        <v>263</v>
      </c>
      <c r="D395" s="58" t="s">
        <v>219</v>
      </c>
      <c r="E395" s="76">
        <v>21867</v>
      </c>
      <c r="F395" s="76"/>
      <c r="G395" s="76"/>
      <c r="H395" s="72">
        <f t="shared" si="96"/>
        <v>21867</v>
      </c>
      <c r="I395" s="76"/>
      <c r="J395" s="72">
        <f t="shared" si="95"/>
        <v>21867</v>
      </c>
      <c r="K395" s="76"/>
      <c r="L395" s="76"/>
      <c r="M395" s="76"/>
      <c r="N395" s="72">
        <f t="shared" si="93"/>
        <v>0</v>
      </c>
      <c r="O395" s="76"/>
      <c r="P395" s="72">
        <f t="shared" si="97"/>
        <v>21867</v>
      </c>
      <c r="Q395" s="76"/>
      <c r="R395" s="72">
        <f t="shared" si="91"/>
        <v>21867</v>
      </c>
      <c r="S395" s="76"/>
      <c r="T395" s="76"/>
      <c r="U395" s="72">
        <f t="shared" si="90"/>
        <v>21867</v>
      </c>
    </row>
    <row r="396" spans="1:21" ht="28.5" hidden="1" customHeight="1">
      <c r="A396" s="150" t="s">
        <v>35</v>
      </c>
      <c r="B396" s="51" t="s">
        <v>56</v>
      </c>
      <c r="C396" s="51" t="s">
        <v>238</v>
      </c>
      <c r="D396" s="51"/>
      <c r="E396" s="72">
        <f>SUM(E397,E399)</f>
        <v>10618.2</v>
      </c>
      <c r="F396" s="72"/>
      <c r="G396" s="72"/>
      <c r="H396" s="72">
        <f t="shared" si="96"/>
        <v>10618.2</v>
      </c>
      <c r="I396" s="72"/>
      <c r="J396" s="72">
        <f t="shared" si="95"/>
        <v>10618.2</v>
      </c>
      <c r="K396" s="72"/>
      <c r="L396" s="72"/>
      <c r="M396" s="72"/>
      <c r="N396" s="72">
        <f t="shared" si="93"/>
        <v>0</v>
      </c>
      <c r="O396" s="72"/>
      <c r="P396" s="72">
        <f t="shared" si="97"/>
        <v>10618.2</v>
      </c>
      <c r="Q396" s="72"/>
      <c r="R396" s="72">
        <f t="shared" si="91"/>
        <v>10618.2</v>
      </c>
      <c r="S396" s="72"/>
      <c r="T396" s="72"/>
      <c r="U396" s="72">
        <f t="shared" si="90"/>
        <v>10618.2</v>
      </c>
    </row>
    <row r="397" spans="1:21" ht="42" hidden="1" customHeight="1">
      <c r="A397" s="45" t="s">
        <v>31</v>
      </c>
      <c r="B397" s="53" t="s">
        <v>56</v>
      </c>
      <c r="C397" s="53" t="s">
        <v>345</v>
      </c>
      <c r="D397" s="53"/>
      <c r="E397" s="54">
        <f>E398</f>
        <v>2485.1999999999998</v>
      </c>
      <c r="F397" s="54"/>
      <c r="G397" s="54"/>
      <c r="H397" s="72">
        <f t="shared" si="96"/>
        <v>2485.1999999999998</v>
      </c>
      <c r="I397" s="54"/>
      <c r="J397" s="72">
        <f t="shared" si="95"/>
        <v>2485.1999999999998</v>
      </c>
      <c r="K397" s="54"/>
      <c r="L397" s="54"/>
      <c r="M397" s="54"/>
      <c r="N397" s="72">
        <f t="shared" si="93"/>
        <v>0</v>
      </c>
      <c r="O397" s="54"/>
      <c r="P397" s="72">
        <f t="shared" si="97"/>
        <v>2485.1999999999998</v>
      </c>
      <c r="Q397" s="54"/>
      <c r="R397" s="72">
        <f t="shared" si="91"/>
        <v>2485.1999999999998</v>
      </c>
      <c r="S397" s="54"/>
      <c r="T397" s="54"/>
      <c r="U397" s="72">
        <f t="shared" ref="U397:U403" si="99">R397+S397+T397</f>
        <v>2485.1999999999998</v>
      </c>
    </row>
    <row r="398" spans="1:21" ht="22.5" hidden="1" customHeight="1">
      <c r="A398" s="45" t="s">
        <v>220</v>
      </c>
      <c r="B398" s="53" t="s">
        <v>56</v>
      </c>
      <c r="C398" s="53" t="s">
        <v>345</v>
      </c>
      <c r="D398" s="53" t="s">
        <v>219</v>
      </c>
      <c r="E398" s="54">
        <v>2485.1999999999998</v>
      </c>
      <c r="F398" s="54"/>
      <c r="G398" s="54"/>
      <c r="H398" s="72">
        <f t="shared" si="96"/>
        <v>2485.1999999999998</v>
      </c>
      <c r="I398" s="54"/>
      <c r="J398" s="72">
        <f t="shared" si="95"/>
        <v>2485.1999999999998</v>
      </c>
      <c r="K398" s="54"/>
      <c r="L398" s="54"/>
      <c r="M398" s="54"/>
      <c r="N398" s="72">
        <f t="shared" si="93"/>
        <v>0</v>
      </c>
      <c r="O398" s="54"/>
      <c r="P398" s="72">
        <f t="shared" si="97"/>
        <v>2485.1999999999998</v>
      </c>
      <c r="Q398" s="54"/>
      <c r="R398" s="72">
        <f t="shared" si="91"/>
        <v>2485.1999999999998</v>
      </c>
      <c r="S398" s="54"/>
      <c r="T398" s="54"/>
      <c r="U398" s="72">
        <f t="shared" si="99"/>
        <v>2485.1999999999998</v>
      </c>
    </row>
    <row r="399" spans="1:21" s="8" customFormat="1" ht="39.75" hidden="1" customHeight="1">
      <c r="A399" s="45" t="s">
        <v>549</v>
      </c>
      <c r="B399" s="58" t="s">
        <v>56</v>
      </c>
      <c r="C399" s="58" t="s">
        <v>264</v>
      </c>
      <c r="D399" s="58"/>
      <c r="E399" s="54">
        <f>SUM(E400)</f>
        <v>8133</v>
      </c>
      <c r="F399" s="54"/>
      <c r="G399" s="76"/>
      <c r="H399" s="72">
        <f t="shared" si="96"/>
        <v>8133</v>
      </c>
      <c r="I399" s="76"/>
      <c r="J399" s="72">
        <f t="shared" si="95"/>
        <v>8133</v>
      </c>
      <c r="K399" s="76"/>
      <c r="L399" s="76"/>
      <c r="M399" s="76"/>
      <c r="N399" s="72">
        <f t="shared" si="93"/>
        <v>0</v>
      </c>
      <c r="O399" s="76"/>
      <c r="P399" s="72">
        <f t="shared" si="97"/>
        <v>8133</v>
      </c>
      <c r="Q399" s="76"/>
      <c r="R399" s="72">
        <f t="shared" si="91"/>
        <v>8133</v>
      </c>
      <c r="S399" s="76"/>
      <c r="T399" s="76"/>
      <c r="U399" s="72">
        <f t="shared" si="99"/>
        <v>8133</v>
      </c>
    </row>
    <row r="400" spans="1:21" s="8" customFormat="1" ht="24.75" hidden="1" customHeight="1">
      <c r="A400" s="45" t="s">
        <v>220</v>
      </c>
      <c r="B400" s="58" t="s">
        <v>56</v>
      </c>
      <c r="C400" s="58" t="s">
        <v>264</v>
      </c>
      <c r="D400" s="58" t="s">
        <v>219</v>
      </c>
      <c r="E400" s="76">
        <v>8133</v>
      </c>
      <c r="F400" s="76"/>
      <c r="G400" s="76"/>
      <c r="H400" s="72">
        <f t="shared" si="96"/>
        <v>8133</v>
      </c>
      <c r="I400" s="76"/>
      <c r="J400" s="72">
        <f t="shared" si="95"/>
        <v>8133</v>
      </c>
      <c r="K400" s="76"/>
      <c r="L400" s="76"/>
      <c r="M400" s="76"/>
      <c r="N400" s="72">
        <f t="shared" si="93"/>
        <v>0</v>
      </c>
      <c r="O400" s="76"/>
      <c r="P400" s="72">
        <f t="shared" si="97"/>
        <v>8133</v>
      </c>
      <c r="Q400" s="76"/>
      <c r="R400" s="72">
        <f t="shared" si="91"/>
        <v>8133</v>
      </c>
      <c r="S400" s="76"/>
      <c r="T400" s="76"/>
      <c r="U400" s="72">
        <f t="shared" si="99"/>
        <v>8133</v>
      </c>
    </row>
    <row r="401" spans="1:21" ht="24" customHeight="1">
      <c r="A401" s="155" t="s">
        <v>497</v>
      </c>
      <c r="B401" s="55" t="s">
        <v>496</v>
      </c>
      <c r="C401" s="55" t="s">
        <v>495</v>
      </c>
      <c r="D401" s="55"/>
      <c r="E401" s="77">
        <f>E403+E402</f>
        <v>0</v>
      </c>
      <c r="F401" s="77">
        <f t="shared" ref="F401:G401" si="100">F403+F402</f>
        <v>0</v>
      </c>
      <c r="G401" s="77">
        <f t="shared" si="100"/>
        <v>5000</v>
      </c>
      <c r="H401" s="72">
        <f t="shared" si="96"/>
        <v>5000</v>
      </c>
      <c r="I401" s="77">
        <f>I402</f>
        <v>760</v>
      </c>
      <c r="J401" s="72">
        <f t="shared" si="95"/>
        <v>5760</v>
      </c>
      <c r="K401" s="77"/>
      <c r="L401" s="77"/>
      <c r="M401" s="77"/>
      <c r="N401" s="72">
        <f t="shared" si="93"/>
        <v>0</v>
      </c>
      <c r="O401" s="77"/>
      <c r="P401" s="72">
        <f t="shared" si="97"/>
        <v>5760</v>
      </c>
      <c r="Q401" s="77">
        <f>Q402</f>
        <v>-1000</v>
      </c>
      <c r="R401" s="72">
        <f t="shared" si="91"/>
        <v>4760</v>
      </c>
      <c r="S401" s="77"/>
      <c r="T401" s="77">
        <f>T402</f>
        <v>642</v>
      </c>
      <c r="U401" s="72">
        <f t="shared" si="99"/>
        <v>5402</v>
      </c>
    </row>
    <row r="402" spans="1:21" ht="35.25" customHeight="1">
      <c r="A402" s="149" t="s">
        <v>498</v>
      </c>
      <c r="B402" s="58" t="s">
        <v>496</v>
      </c>
      <c r="C402" s="58" t="s">
        <v>495</v>
      </c>
      <c r="D402" s="55"/>
      <c r="E402" s="77"/>
      <c r="F402" s="77"/>
      <c r="G402" s="76">
        <v>1000</v>
      </c>
      <c r="H402" s="72">
        <f t="shared" si="96"/>
        <v>1000</v>
      </c>
      <c r="I402" s="76">
        <v>760</v>
      </c>
      <c r="J402" s="72">
        <f t="shared" si="95"/>
        <v>1760</v>
      </c>
      <c r="K402" s="76"/>
      <c r="L402" s="76"/>
      <c r="M402" s="76"/>
      <c r="N402" s="72">
        <f t="shared" si="93"/>
        <v>0</v>
      </c>
      <c r="O402" s="76"/>
      <c r="P402" s="72">
        <f t="shared" si="97"/>
        <v>1760</v>
      </c>
      <c r="Q402" s="76">
        <v>-1000</v>
      </c>
      <c r="R402" s="72">
        <f t="shared" si="91"/>
        <v>760</v>
      </c>
      <c r="S402" s="76"/>
      <c r="T402" s="76">
        <v>642</v>
      </c>
      <c r="U402" s="72">
        <f t="shared" si="99"/>
        <v>1402</v>
      </c>
    </row>
    <row r="403" spans="1:21" ht="37.5" customHeight="1">
      <c r="A403" s="149" t="s">
        <v>599</v>
      </c>
      <c r="B403" s="58" t="s">
        <v>496</v>
      </c>
      <c r="C403" s="58" t="s">
        <v>592</v>
      </c>
      <c r="D403" s="58" t="s">
        <v>499</v>
      </c>
      <c r="E403" s="73"/>
      <c r="F403" s="73"/>
      <c r="G403" s="76">
        <v>4000</v>
      </c>
      <c r="H403" s="72">
        <f t="shared" si="96"/>
        <v>4000</v>
      </c>
      <c r="I403" s="76"/>
      <c r="J403" s="72">
        <f t="shared" si="95"/>
        <v>4000</v>
      </c>
      <c r="K403" s="76"/>
      <c r="L403" s="76"/>
      <c r="M403" s="76"/>
      <c r="N403" s="72">
        <f t="shared" si="93"/>
        <v>0</v>
      </c>
      <c r="O403" s="76"/>
      <c r="P403" s="72">
        <f t="shared" si="97"/>
        <v>4000</v>
      </c>
      <c r="Q403" s="76"/>
      <c r="R403" s="72">
        <f t="shared" si="91"/>
        <v>4000</v>
      </c>
      <c r="S403" s="76"/>
      <c r="T403" s="76"/>
      <c r="U403" s="72">
        <f t="shared" si="99"/>
        <v>4000</v>
      </c>
    </row>
    <row r="404" spans="1:21" ht="45.75" customHeight="1">
      <c r="N404" s="72">
        <f t="shared" si="93"/>
        <v>0</v>
      </c>
    </row>
    <row r="405" spans="1:21" ht="21" customHeight="1">
      <c r="N405" s="72">
        <f t="shared" si="93"/>
        <v>0</v>
      </c>
    </row>
    <row r="406" spans="1:21" ht="42.75" customHeight="1">
      <c r="N406" s="72">
        <f t="shared" si="93"/>
        <v>0</v>
      </c>
    </row>
    <row r="407" spans="1:21" ht="21" customHeight="1">
      <c r="N407" s="72">
        <f t="shared" si="93"/>
        <v>0</v>
      </c>
    </row>
    <row r="408" spans="1:21" ht="24.75" customHeight="1">
      <c r="N408" s="72">
        <f t="shared" si="93"/>
        <v>0</v>
      </c>
    </row>
    <row r="409" spans="1:21" ht="48" customHeight="1">
      <c r="N409" s="72">
        <f t="shared" si="93"/>
        <v>0</v>
      </c>
    </row>
    <row r="410" spans="1:21" ht="21" customHeight="1"/>
    <row r="411" spans="1:21" s="7" customFormat="1" ht="36.75" customHeight="1">
      <c r="A411" s="144"/>
      <c r="B411" s="26"/>
      <c r="C411" s="26"/>
      <c r="D411" s="26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</row>
    <row r="412" spans="1:21" s="7" customFormat="1" ht="24.75" customHeight="1">
      <c r="A412" s="144"/>
      <c r="B412" s="26"/>
      <c r="C412" s="26"/>
      <c r="D412" s="26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</row>
  </sheetData>
  <mergeCells count="4">
    <mergeCell ref="A8:U8"/>
    <mergeCell ref="C6:U6"/>
    <mergeCell ref="E3:V3"/>
    <mergeCell ref="E5:U5"/>
  </mergeCells>
  <phoneticPr fontId="4" type="noConversion"/>
  <pageMargins left="0.78740157480314965" right="0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W280"/>
  <sheetViews>
    <sheetView topLeftCell="B2" workbookViewId="0">
      <selection activeCell="R2" sqref="R1:T1048576"/>
    </sheetView>
  </sheetViews>
  <sheetFormatPr defaultRowHeight="12.75"/>
  <cols>
    <col min="1" max="1" width="0" hidden="1" customWidth="1"/>
    <col min="2" max="2" width="45" style="26" customWidth="1"/>
    <col min="3" max="3" width="13.28515625" style="26" customWidth="1"/>
    <col min="4" max="4" width="10.28515625" style="26" customWidth="1"/>
    <col min="5" max="5" width="12.28515625" style="26" customWidth="1"/>
    <col min="6" max="6" width="12.140625" style="67" hidden="1" customWidth="1"/>
    <col min="7" max="7" width="10.7109375" style="67" hidden="1" customWidth="1"/>
    <col min="8" max="8" width="12.28515625" style="67" hidden="1" customWidth="1"/>
    <col min="9" max="9" width="10.7109375" style="67" hidden="1" customWidth="1"/>
    <col min="10" max="10" width="11.85546875" style="67" hidden="1" customWidth="1"/>
    <col min="11" max="13" width="12.42578125" style="67" hidden="1" customWidth="1"/>
    <col min="14" max="14" width="13" style="67" hidden="1" customWidth="1"/>
    <col min="15" max="16" width="12.42578125" style="67" hidden="1" customWidth="1"/>
    <col min="17" max="17" width="7.5703125" style="67" hidden="1" customWidth="1"/>
    <col min="18" max="20" width="12.42578125" style="67" hidden="1" customWidth="1"/>
    <col min="21" max="21" width="15.140625" style="67" customWidth="1"/>
  </cols>
  <sheetData>
    <row r="1" spans="2:23">
      <c r="U1" s="78"/>
    </row>
    <row r="2" spans="2:23">
      <c r="F2" s="132"/>
      <c r="U2" s="132" t="s">
        <v>600</v>
      </c>
    </row>
    <row r="3" spans="2:23" ht="66" customHeight="1">
      <c r="D3" s="130"/>
      <c r="E3" s="231" t="s">
        <v>850</v>
      </c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129"/>
      <c r="W3" s="129"/>
    </row>
    <row r="4" spans="2:23">
      <c r="B4" s="232" t="s">
        <v>444</v>
      </c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</row>
    <row r="5" spans="2:23" ht="41.25" customHeight="1">
      <c r="B5" s="62"/>
      <c r="C5" s="130"/>
      <c r="D5" s="130"/>
      <c r="E5" s="250" t="s">
        <v>551</v>
      </c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</row>
    <row r="6" spans="2:23" ht="18" hidden="1" customHeight="1">
      <c r="B6" s="63"/>
      <c r="C6" s="63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</row>
    <row r="7" spans="2:23" ht="18" customHeight="1">
      <c r="B7" s="63"/>
      <c r="C7" s="63"/>
      <c r="D7" s="127"/>
      <c r="E7" s="127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 t="s">
        <v>107</v>
      </c>
    </row>
    <row r="8" spans="2:23" ht="60.75" customHeight="1">
      <c r="B8" s="249" t="s">
        <v>565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</row>
    <row r="9" spans="2:23" ht="18.75" customHeight="1">
      <c r="B9" s="27"/>
      <c r="C9" s="27"/>
      <c r="D9" s="27"/>
      <c r="E9" s="27"/>
      <c r="F9" s="86" t="s">
        <v>204</v>
      </c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86" t="s">
        <v>204</v>
      </c>
    </row>
    <row r="10" spans="2:23" ht="32.25" customHeight="1">
      <c r="B10" s="28" t="s">
        <v>88</v>
      </c>
      <c r="C10" s="28" t="s">
        <v>110</v>
      </c>
      <c r="D10" s="28" t="s">
        <v>67</v>
      </c>
      <c r="E10" s="28" t="s">
        <v>68</v>
      </c>
      <c r="F10" s="75" t="s">
        <v>464</v>
      </c>
      <c r="G10" s="72" t="s">
        <v>585</v>
      </c>
      <c r="H10" s="75" t="s">
        <v>464</v>
      </c>
      <c r="I10" s="72" t="s">
        <v>585</v>
      </c>
      <c r="J10" s="75" t="s">
        <v>464</v>
      </c>
      <c r="K10" s="72" t="s">
        <v>585</v>
      </c>
      <c r="L10" s="72" t="s">
        <v>464</v>
      </c>
      <c r="M10" s="72" t="s">
        <v>585</v>
      </c>
      <c r="N10" s="72" t="s">
        <v>464</v>
      </c>
      <c r="O10" s="72" t="s">
        <v>585</v>
      </c>
      <c r="P10" s="72" t="s">
        <v>464</v>
      </c>
      <c r="Q10" s="72" t="s">
        <v>585</v>
      </c>
      <c r="R10" s="72" t="s">
        <v>464</v>
      </c>
      <c r="S10" s="72" t="s">
        <v>585</v>
      </c>
      <c r="T10" s="72" t="s">
        <v>585</v>
      </c>
      <c r="U10" s="75" t="s">
        <v>464</v>
      </c>
    </row>
    <row r="11" spans="2:23" ht="23.25" customHeight="1">
      <c r="B11" s="17" t="s">
        <v>346</v>
      </c>
      <c r="C11" s="28"/>
      <c r="D11" s="28"/>
      <c r="E11" s="28"/>
      <c r="F11" s="72">
        <f>SUM(F223,F224,F250)</f>
        <v>954053.29999999993</v>
      </c>
      <c r="G11" s="72">
        <f>SUM(G223,G224,G250)</f>
        <v>102515.5</v>
      </c>
      <c r="H11" s="72">
        <f>F11+G11</f>
        <v>1056568.7999999998</v>
      </c>
      <c r="I11" s="72">
        <f>SUM(I223,I224,I250)</f>
        <v>28478.400000000001</v>
      </c>
      <c r="J11" s="72">
        <f>H11+I11</f>
        <v>1085047.1999999997</v>
      </c>
      <c r="K11" s="72">
        <f>SUM(K223,K224,K250)</f>
        <v>44918.200000000004</v>
      </c>
      <c r="L11" s="72">
        <f>J11+K11</f>
        <v>1129965.3999999997</v>
      </c>
      <c r="M11" s="72">
        <f>M29+M94+M250+M224+M183</f>
        <v>20192</v>
      </c>
      <c r="N11" s="72">
        <f>L11+M11</f>
        <v>1150157.3999999997</v>
      </c>
      <c r="O11" s="72">
        <f>O223+O224+O250</f>
        <v>6500</v>
      </c>
      <c r="P11" s="72">
        <f>N11+O11</f>
        <v>1156657.3999999997</v>
      </c>
      <c r="Q11" s="72">
        <f>Q223+Q224+Q250</f>
        <v>900</v>
      </c>
      <c r="R11" s="72">
        <f>P11+Q11</f>
        <v>1157557.3999999997</v>
      </c>
      <c r="S11" s="72">
        <f>S223+S224+S250</f>
        <v>76542</v>
      </c>
      <c r="T11" s="72">
        <f>T223+T224+T250</f>
        <v>96373</v>
      </c>
      <c r="U11" s="72">
        <f>R11+S11+T11</f>
        <v>1330472.3999999997</v>
      </c>
    </row>
    <row r="12" spans="2:23" ht="34.5" hidden="1" customHeight="1">
      <c r="B12" s="32" t="s">
        <v>508</v>
      </c>
      <c r="C12" s="51" t="s">
        <v>165</v>
      </c>
      <c r="D12" s="51"/>
      <c r="E12" s="51"/>
      <c r="F12" s="72">
        <f>F13</f>
        <v>11300</v>
      </c>
      <c r="G12" s="72">
        <f>G13</f>
        <v>0</v>
      </c>
      <c r="H12" s="72">
        <f t="shared" ref="H12:H78" si="0">F12+G12</f>
        <v>11300</v>
      </c>
      <c r="I12" s="72"/>
      <c r="J12" s="72">
        <f t="shared" ref="J12:J78" si="1">H12+I12</f>
        <v>11300</v>
      </c>
      <c r="K12" s="72"/>
      <c r="L12" s="72">
        <f t="shared" ref="L12:L78" si="2">J12+K12</f>
        <v>11300</v>
      </c>
      <c r="M12" s="72"/>
      <c r="N12" s="72">
        <f t="shared" ref="N12:N76" si="3">L12+M12</f>
        <v>11300</v>
      </c>
      <c r="O12" s="72">
        <f>O13</f>
        <v>1000</v>
      </c>
      <c r="P12" s="72">
        <f t="shared" ref="P12:P75" si="4">N12+O12</f>
        <v>12300</v>
      </c>
      <c r="Q12" s="72">
        <f>Q13+Q21</f>
        <v>2300</v>
      </c>
      <c r="R12" s="72">
        <f t="shared" ref="R12:R75" si="5">P12+Q12</f>
        <v>14600</v>
      </c>
      <c r="S12" s="72"/>
      <c r="T12" s="72"/>
      <c r="U12" s="72">
        <f t="shared" ref="U12:U75" si="6">R12+S12+T12</f>
        <v>14600</v>
      </c>
    </row>
    <row r="13" spans="2:23" ht="24.75" hidden="1" customHeight="1">
      <c r="B13" s="15" t="s">
        <v>64</v>
      </c>
      <c r="C13" s="53" t="s">
        <v>443</v>
      </c>
      <c r="D13" s="53" t="s">
        <v>132</v>
      </c>
      <c r="E13" s="53"/>
      <c r="F13" s="54">
        <f>F14+F16+F19+F22+F24</f>
        <v>11300</v>
      </c>
      <c r="G13" s="54"/>
      <c r="H13" s="72">
        <f t="shared" si="0"/>
        <v>11300</v>
      </c>
      <c r="I13" s="54"/>
      <c r="J13" s="72">
        <f t="shared" si="1"/>
        <v>11300</v>
      </c>
      <c r="K13" s="54"/>
      <c r="L13" s="72">
        <f t="shared" si="2"/>
        <v>11300</v>
      </c>
      <c r="M13" s="54"/>
      <c r="N13" s="72">
        <f t="shared" si="3"/>
        <v>11300</v>
      </c>
      <c r="O13" s="54">
        <f>O19+O24</f>
        <v>1000</v>
      </c>
      <c r="P13" s="72">
        <f t="shared" si="4"/>
        <v>12300</v>
      </c>
      <c r="Q13" s="54">
        <f>Q14</f>
        <v>2100</v>
      </c>
      <c r="R13" s="72">
        <f t="shared" si="5"/>
        <v>14400</v>
      </c>
      <c r="S13" s="54"/>
      <c r="T13" s="54"/>
      <c r="U13" s="72">
        <f t="shared" si="6"/>
        <v>14400</v>
      </c>
    </row>
    <row r="14" spans="2:23" ht="28.5" hidden="1" customHeight="1">
      <c r="B14" s="15" t="s">
        <v>191</v>
      </c>
      <c r="C14" s="53" t="s">
        <v>365</v>
      </c>
      <c r="D14" s="53" t="s">
        <v>215</v>
      </c>
      <c r="E14" s="53"/>
      <c r="F14" s="54">
        <f>SUM(F15)</f>
        <v>7300</v>
      </c>
      <c r="G14" s="54"/>
      <c r="H14" s="72">
        <f t="shared" si="0"/>
        <v>7300</v>
      </c>
      <c r="I14" s="54"/>
      <c r="J14" s="72">
        <f t="shared" si="1"/>
        <v>7300</v>
      </c>
      <c r="K14" s="54"/>
      <c r="L14" s="72">
        <f t="shared" si="2"/>
        <v>7300</v>
      </c>
      <c r="M14" s="54"/>
      <c r="N14" s="72">
        <f t="shared" si="3"/>
        <v>7300</v>
      </c>
      <c r="O14" s="54"/>
      <c r="P14" s="72">
        <f t="shared" si="4"/>
        <v>7300</v>
      </c>
      <c r="Q14" s="54">
        <f>Q15</f>
        <v>2100</v>
      </c>
      <c r="R14" s="72">
        <f t="shared" si="5"/>
        <v>9400</v>
      </c>
      <c r="S14" s="54"/>
      <c r="T14" s="54"/>
      <c r="U14" s="72">
        <f t="shared" si="6"/>
        <v>9400</v>
      </c>
    </row>
    <row r="15" spans="2:23" ht="30" hidden="1" customHeight="1">
      <c r="B15" s="15" t="s">
        <v>82</v>
      </c>
      <c r="C15" s="53" t="s">
        <v>365</v>
      </c>
      <c r="D15" s="53" t="s">
        <v>215</v>
      </c>
      <c r="E15" s="53" t="s">
        <v>81</v>
      </c>
      <c r="F15" s="54">
        <v>7300</v>
      </c>
      <c r="G15" s="54"/>
      <c r="H15" s="72">
        <f t="shared" si="0"/>
        <v>7300</v>
      </c>
      <c r="I15" s="54"/>
      <c r="J15" s="72">
        <f t="shared" si="1"/>
        <v>7300</v>
      </c>
      <c r="K15" s="54"/>
      <c r="L15" s="72">
        <f t="shared" si="2"/>
        <v>7300</v>
      </c>
      <c r="M15" s="54"/>
      <c r="N15" s="72">
        <f t="shared" si="3"/>
        <v>7300</v>
      </c>
      <c r="O15" s="54"/>
      <c r="P15" s="72">
        <f t="shared" si="4"/>
        <v>7300</v>
      </c>
      <c r="Q15" s="54">
        <v>2100</v>
      </c>
      <c r="R15" s="72">
        <f t="shared" si="5"/>
        <v>9400</v>
      </c>
      <c r="S15" s="54"/>
      <c r="T15" s="54"/>
      <c r="U15" s="72">
        <f t="shared" si="6"/>
        <v>9400</v>
      </c>
    </row>
    <row r="16" spans="2:23" ht="20.25" hidden="1" customHeight="1">
      <c r="B16" s="23" t="s">
        <v>180</v>
      </c>
      <c r="C16" s="53" t="s">
        <v>317</v>
      </c>
      <c r="D16" s="53"/>
      <c r="E16" s="53"/>
      <c r="F16" s="54">
        <f>F17</f>
        <v>800</v>
      </c>
      <c r="G16" s="54"/>
      <c r="H16" s="72">
        <f t="shared" si="0"/>
        <v>800</v>
      </c>
      <c r="I16" s="54"/>
      <c r="J16" s="72">
        <f t="shared" si="1"/>
        <v>800</v>
      </c>
      <c r="K16" s="54"/>
      <c r="L16" s="72">
        <f t="shared" si="2"/>
        <v>800</v>
      </c>
      <c r="M16" s="54"/>
      <c r="N16" s="72">
        <f t="shared" si="3"/>
        <v>800</v>
      </c>
      <c r="O16" s="54"/>
      <c r="P16" s="72">
        <f t="shared" si="4"/>
        <v>800</v>
      </c>
      <c r="Q16" s="54"/>
      <c r="R16" s="72">
        <f t="shared" si="5"/>
        <v>800</v>
      </c>
      <c r="S16" s="54"/>
      <c r="T16" s="54"/>
      <c r="U16" s="72">
        <f t="shared" si="6"/>
        <v>800</v>
      </c>
    </row>
    <row r="17" spans="2:21" ht="18" hidden="1" customHeight="1">
      <c r="B17" s="15" t="s">
        <v>26</v>
      </c>
      <c r="C17" s="53" t="s">
        <v>317</v>
      </c>
      <c r="D17" s="53" t="s">
        <v>222</v>
      </c>
      <c r="E17" s="53"/>
      <c r="F17" s="54">
        <f>F18</f>
        <v>800</v>
      </c>
      <c r="G17" s="54"/>
      <c r="H17" s="72">
        <f t="shared" si="0"/>
        <v>800</v>
      </c>
      <c r="I17" s="54"/>
      <c r="J17" s="72">
        <f t="shared" si="1"/>
        <v>800</v>
      </c>
      <c r="K17" s="54"/>
      <c r="L17" s="72">
        <f t="shared" si="2"/>
        <v>800</v>
      </c>
      <c r="M17" s="54"/>
      <c r="N17" s="72">
        <f t="shared" si="3"/>
        <v>800</v>
      </c>
      <c r="O17" s="54"/>
      <c r="P17" s="72">
        <f t="shared" si="4"/>
        <v>800</v>
      </c>
      <c r="Q17" s="54"/>
      <c r="R17" s="72">
        <f t="shared" si="5"/>
        <v>800</v>
      </c>
      <c r="S17" s="54"/>
      <c r="T17" s="54"/>
      <c r="U17" s="72">
        <f t="shared" si="6"/>
        <v>800</v>
      </c>
    </row>
    <row r="18" spans="2:21" ht="33" hidden="1" customHeight="1">
      <c r="B18" s="18" t="s">
        <v>112</v>
      </c>
      <c r="C18" s="53" t="s">
        <v>317</v>
      </c>
      <c r="D18" s="53" t="s">
        <v>222</v>
      </c>
      <c r="E18" s="53" t="s">
        <v>111</v>
      </c>
      <c r="F18" s="54">
        <v>800</v>
      </c>
      <c r="G18" s="54"/>
      <c r="H18" s="72">
        <f t="shared" si="0"/>
        <v>800</v>
      </c>
      <c r="I18" s="54"/>
      <c r="J18" s="72">
        <f t="shared" si="1"/>
        <v>800</v>
      </c>
      <c r="K18" s="54"/>
      <c r="L18" s="72">
        <f t="shared" si="2"/>
        <v>800</v>
      </c>
      <c r="M18" s="54"/>
      <c r="N18" s="72">
        <f t="shared" si="3"/>
        <v>800</v>
      </c>
      <c r="O18" s="54"/>
      <c r="P18" s="72">
        <f t="shared" si="4"/>
        <v>800</v>
      </c>
      <c r="Q18" s="54"/>
      <c r="R18" s="72">
        <f t="shared" si="5"/>
        <v>800</v>
      </c>
      <c r="S18" s="54"/>
      <c r="T18" s="54"/>
      <c r="U18" s="72">
        <f t="shared" si="6"/>
        <v>800</v>
      </c>
    </row>
    <row r="19" spans="2:21" ht="30.75" hidden="1" customHeight="1">
      <c r="B19" s="15" t="s">
        <v>181</v>
      </c>
      <c r="C19" s="53" t="s">
        <v>318</v>
      </c>
      <c r="D19" s="53"/>
      <c r="E19" s="53"/>
      <c r="F19" s="54">
        <f>SUM(F21)</f>
        <v>2600</v>
      </c>
      <c r="G19" s="54"/>
      <c r="H19" s="72">
        <f t="shared" si="0"/>
        <v>2600</v>
      </c>
      <c r="I19" s="54"/>
      <c r="J19" s="72">
        <f t="shared" si="1"/>
        <v>2600</v>
      </c>
      <c r="K19" s="54"/>
      <c r="L19" s="72">
        <f t="shared" si="2"/>
        <v>2600</v>
      </c>
      <c r="M19" s="54"/>
      <c r="N19" s="72">
        <f t="shared" si="3"/>
        <v>2600</v>
      </c>
      <c r="O19" s="54">
        <f>O20+O21</f>
        <v>1500</v>
      </c>
      <c r="P19" s="72">
        <f t="shared" si="4"/>
        <v>4100</v>
      </c>
      <c r="Q19" s="54"/>
      <c r="R19" s="72">
        <f t="shared" si="5"/>
        <v>4100</v>
      </c>
      <c r="S19" s="54"/>
      <c r="T19" s="54"/>
      <c r="U19" s="72">
        <f t="shared" si="6"/>
        <v>4100</v>
      </c>
    </row>
    <row r="20" spans="2:21" ht="30.75" hidden="1" customHeight="1">
      <c r="B20" s="18" t="s">
        <v>112</v>
      </c>
      <c r="C20" s="53" t="s">
        <v>318</v>
      </c>
      <c r="D20" s="53" t="s">
        <v>222</v>
      </c>
      <c r="E20" s="53" t="s">
        <v>111</v>
      </c>
      <c r="F20" s="54"/>
      <c r="G20" s="54"/>
      <c r="H20" s="72"/>
      <c r="I20" s="54"/>
      <c r="J20" s="72"/>
      <c r="K20" s="54"/>
      <c r="L20" s="72"/>
      <c r="M20" s="54"/>
      <c r="N20" s="72"/>
      <c r="O20" s="54">
        <v>500</v>
      </c>
      <c r="P20" s="72">
        <f t="shared" si="4"/>
        <v>500</v>
      </c>
      <c r="Q20" s="54"/>
      <c r="R20" s="72">
        <f t="shared" si="5"/>
        <v>500</v>
      </c>
      <c r="S20" s="54"/>
      <c r="T20" s="54"/>
      <c r="U20" s="72">
        <f t="shared" si="6"/>
        <v>500</v>
      </c>
    </row>
    <row r="21" spans="2:21" ht="21.75" hidden="1" customHeight="1">
      <c r="B21" s="37" t="s">
        <v>195</v>
      </c>
      <c r="C21" s="53" t="s">
        <v>318</v>
      </c>
      <c r="D21" s="53" t="s">
        <v>222</v>
      </c>
      <c r="E21" s="53" t="s">
        <v>205</v>
      </c>
      <c r="F21" s="54">
        <v>2600</v>
      </c>
      <c r="G21" s="54"/>
      <c r="H21" s="72">
        <f t="shared" si="0"/>
        <v>2600</v>
      </c>
      <c r="I21" s="54"/>
      <c r="J21" s="72">
        <f t="shared" si="1"/>
        <v>2600</v>
      </c>
      <c r="K21" s="54"/>
      <c r="L21" s="72">
        <f t="shared" si="2"/>
        <v>2600</v>
      </c>
      <c r="M21" s="54"/>
      <c r="N21" s="72">
        <f t="shared" si="3"/>
        <v>2600</v>
      </c>
      <c r="O21" s="54">
        <v>1000</v>
      </c>
      <c r="P21" s="72">
        <f t="shared" si="4"/>
        <v>3600</v>
      </c>
      <c r="Q21" s="54">
        <v>200</v>
      </c>
      <c r="R21" s="72">
        <f t="shared" si="5"/>
        <v>3800</v>
      </c>
      <c r="S21" s="54"/>
      <c r="T21" s="54"/>
      <c r="U21" s="72">
        <f t="shared" si="6"/>
        <v>3800</v>
      </c>
    </row>
    <row r="22" spans="2:21" ht="21" hidden="1" customHeight="1">
      <c r="B22" s="38" t="s">
        <v>374</v>
      </c>
      <c r="C22" s="53" t="s">
        <v>372</v>
      </c>
      <c r="D22" s="53" t="s">
        <v>222</v>
      </c>
      <c r="E22" s="53"/>
      <c r="F22" s="54">
        <v>100</v>
      </c>
      <c r="G22" s="54"/>
      <c r="H22" s="72">
        <f t="shared" si="0"/>
        <v>100</v>
      </c>
      <c r="I22" s="54"/>
      <c r="J22" s="72">
        <f t="shared" si="1"/>
        <v>100</v>
      </c>
      <c r="K22" s="54"/>
      <c r="L22" s="72">
        <f t="shared" si="2"/>
        <v>100</v>
      </c>
      <c r="M22" s="54"/>
      <c r="N22" s="72">
        <f t="shared" si="3"/>
        <v>100</v>
      </c>
      <c r="O22" s="54"/>
      <c r="P22" s="72">
        <f t="shared" si="4"/>
        <v>100</v>
      </c>
      <c r="Q22" s="54"/>
      <c r="R22" s="72">
        <f t="shared" si="5"/>
        <v>100</v>
      </c>
      <c r="S22" s="54"/>
      <c r="T22" s="54"/>
      <c r="U22" s="72">
        <f t="shared" si="6"/>
        <v>100</v>
      </c>
    </row>
    <row r="23" spans="2:21" ht="37.5" hidden="1" customHeight="1">
      <c r="B23" s="18" t="s">
        <v>112</v>
      </c>
      <c r="C23" s="53" t="s">
        <v>372</v>
      </c>
      <c r="D23" s="53" t="s">
        <v>222</v>
      </c>
      <c r="E23" s="53" t="s">
        <v>111</v>
      </c>
      <c r="F23" s="54">
        <v>100</v>
      </c>
      <c r="G23" s="54"/>
      <c r="H23" s="72">
        <f t="shared" si="0"/>
        <v>100</v>
      </c>
      <c r="I23" s="54"/>
      <c r="J23" s="72">
        <f t="shared" si="1"/>
        <v>100</v>
      </c>
      <c r="K23" s="54"/>
      <c r="L23" s="72">
        <f t="shared" si="2"/>
        <v>100</v>
      </c>
      <c r="M23" s="54"/>
      <c r="N23" s="72">
        <f t="shared" si="3"/>
        <v>100</v>
      </c>
      <c r="O23" s="54"/>
      <c r="P23" s="72">
        <f t="shared" si="4"/>
        <v>100</v>
      </c>
      <c r="Q23" s="54"/>
      <c r="R23" s="72">
        <f t="shared" si="5"/>
        <v>100</v>
      </c>
      <c r="S23" s="54"/>
      <c r="T23" s="54"/>
      <c r="U23" s="72">
        <f t="shared" si="6"/>
        <v>100</v>
      </c>
    </row>
    <row r="24" spans="2:21" ht="22.5" hidden="1" customHeight="1">
      <c r="B24" s="38" t="s">
        <v>463</v>
      </c>
      <c r="C24" s="53" t="s">
        <v>462</v>
      </c>
      <c r="D24" s="53" t="s">
        <v>222</v>
      </c>
      <c r="E24" s="53"/>
      <c r="F24" s="54">
        <f>F25</f>
        <v>500</v>
      </c>
      <c r="G24" s="54"/>
      <c r="H24" s="72">
        <f t="shared" si="0"/>
        <v>500</v>
      </c>
      <c r="I24" s="54"/>
      <c r="J24" s="72">
        <f t="shared" si="1"/>
        <v>500</v>
      </c>
      <c r="K24" s="54"/>
      <c r="L24" s="72">
        <f t="shared" si="2"/>
        <v>500</v>
      </c>
      <c r="M24" s="54"/>
      <c r="N24" s="72">
        <f t="shared" si="3"/>
        <v>500</v>
      </c>
      <c r="O24" s="54">
        <f>O25</f>
        <v>-500</v>
      </c>
      <c r="P24" s="72">
        <f t="shared" si="4"/>
        <v>0</v>
      </c>
      <c r="Q24" s="54"/>
      <c r="R24" s="72">
        <f t="shared" si="5"/>
        <v>0</v>
      </c>
      <c r="S24" s="54"/>
      <c r="T24" s="54"/>
      <c r="U24" s="72">
        <f t="shared" si="6"/>
        <v>0</v>
      </c>
    </row>
    <row r="25" spans="2:21" ht="27" hidden="1" customHeight="1">
      <c r="B25" s="18" t="s">
        <v>112</v>
      </c>
      <c r="C25" s="53" t="s">
        <v>462</v>
      </c>
      <c r="D25" s="53" t="s">
        <v>222</v>
      </c>
      <c r="E25" s="53" t="s">
        <v>111</v>
      </c>
      <c r="F25" s="54">
        <v>500</v>
      </c>
      <c r="G25" s="54"/>
      <c r="H25" s="72">
        <f t="shared" si="0"/>
        <v>500</v>
      </c>
      <c r="I25" s="54"/>
      <c r="J25" s="72">
        <f t="shared" si="1"/>
        <v>500</v>
      </c>
      <c r="K25" s="54"/>
      <c r="L25" s="72">
        <f t="shared" si="2"/>
        <v>500</v>
      </c>
      <c r="M25" s="54"/>
      <c r="N25" s="72">
        <f t="shared" si="3"/>
        <v>500</v>
      </c>
      <c r="O25" s="54">
        <v>-500</v>
      </c>
      <c r="P25" s="72">
        <f t="shared" si="4"/>
        <v>0</v>
      </c>
      <c r="Q25" s="54"/>
      <c r="R25" s="72">
        <f t="shared" si="5"/>
        <v>0</v>
      </c>
      <c r="S25" s="54"/>
      <c r="T25" s="54"/>
      <c r="U25" s="72">
        <f t="shared" si="6"/>
        <v>0</v>
      </c>
    </row>
    <row r="26" spans="2:21" ht="42.75" hidden="1" customHeight="1">
      <c r="B26" s="35" t="s">
        <v>535</v>
      </c>
      <c r="C26" s="51" t="s">
        <v>162</v>
      </c>
      <c r="D26" s="50" t="s">
        <v>214</v>
      </c>
      <c r="E26" s="51"/>
      <c r="F26" s="72">
        <f>F27</f>
        <v>900</v>
      </c>
      <c r="G26" s="72"/>
      <c r="H26" s="72">
        <f t="shared" si="0"/>
        <v>900</v>
      </c>
      <c r="I26" s="72"/>
      <c r="J26" s="72">
        <f t="shared" si="1"/>
        <v>900</v>
      </c>
      <c r="K26" s="72"/>
      <c r="L26" s="72">
        <f t="shared" si="2"/>
        <v>900</v>
      </c>
      <c r="M26" s="72"/>
      <c r="N26" s="72">
        <f t="shared" si="3"/>
        <v>900</v>
      </c>
      <c r="O26" s="72"/>
      <c r="P26" s="72">
        <f t="shared" si="4"/>
        <v>900</v>
      </c>
      <c r="Q26" s="72"/>
      <c r="R26" s="72">
        <f t="shared" si="5"/>
        <v>900</v>
      </c>
      <c r="S26" s="72"/>
      <c r="T26" s="72"/>
      <c r="U26" s="72">
        <f t="shared" si="6"/>
        <v>900</v>
      </c>
    </row>
    <row r="27" spans="2:21" ht="30" hidden="1" customHeight="1">
      <c r="B27" s="15" t="s">
        <v>295</v>
      </c>
      <c r="C27" s="53" t="s">
        <v>296</v>
      </c>
      <c r="D27" s="52"/>
      <c r="E27" s="53"/>
      <c r="F27" s="54">
        <f>F28</f>
        <v>900</v>
      </c>
      <c r="G27" s="54"/>
      <c r="H27" s="72">
        <f t="shared" si="0"/>
        <v>900</v>
      </c>
      <c r="I27" s="54"/>
      <c r="J27" s="72">
        <f t="shared" si="1"/>
        <v>900</v>
      </c>
      <c r="K27" s="54"/>
      <c r="L27" s="72">
        <f t="shared" si="2"/>
        <v>900</v>
      </c>
      <c r="M27" s="54"/>
      <c r="N27" s="72">
        <f t="shared" si="3"/>
        <v>900</v>
      </c>
      <c r="O27" s="54"/>
      <c r="P27" s="72">
        <f t="shared" si="4"/>
        <v>900</v>
      </c>
      <c r="Q27" s="54"/>
      <c r="R27" s="72">
        <f t="shared" si="5"/>
        <v>900</v>
      </c>
      <c r="S27" s="54"/>
      <c r="T27" s="54"/>
      <c r="U27" s="72">
        <f t="shared" si="6"/>
        <v>900</v>
      </c>
    </row>
    <row r="28" spans="2:21" ht="30" hidden="1" customHeight="1">
      <c r="B28" s="18" t="s">
        <v>1</v>
      </c>
      <c r="C28" s="53" t="s">
        <v>339</v>
      </c>
      <c r="D28" s="52"/>
      <c r="E28" s="53"/>
      <c r="F28" s="54">
        <v>900</v>
      </c>
      <c r="G28" s="54"/>
      <c r="H28" s="72">
        <f t="shared" si="0"/>
        <v>900</v>
      </c>
      <c r="I28" s="54"/>
      <c r="J28" s="72">
        <f t="shared" si="1"/>
        <v>900</v>
      </c>
      <c r="K28" s="54"/>
      <c r="L28" s="72">
        <f t="shared" si="2"/>
        <v>900</v>
      </c>
      <c r="M28" s="54"/>
      <c r="N28" s="72">
        <f t="shared" si="3"/>
        <v>900</v>
      </c>
      <c r="O28" s="54"/>
      <c r="P28" s="72">
        <f t="shared" si="4"/>
        <v>900</v>
      </c>
      <c r="Q28" s="54"/>
      <c r="R28" s="72">
        <f t="shared" si="5"/>
        <v>900</v>
      </c>
      <c r="S28" s="54"/>
      <c r="T28" s="54"/>
      <c r="U28" s="72">
        <f t="shared" si="6"/>
        <v>900</v>
      </c>
    </row>
    <row r="29" spans="2:21" ht="32.25" customHeight="1">
      <c r="B29" s="29" t="s">
        <v>536</v>
      </c>
      <c r="C29" s="51" t="s">
        <v>240</v>
      </c>
      <c r="D29" s="51"/>
      <c r="E29" s="53"/>
      <c r="F29" s="72">
        <f>SUM(F30,F37)</f>
        <v>98042.400000000009</v>
      </c>
      <c r="G29" s="72">
        <f>SUM(G30,G37)</f>
        <v>4623</v>
      </c>
      <c r="H29" s="72">
        <f t="shared" si="0"/>
        <v>102665.40000000001</v>
      </c>
      <c r="I29" s="72"/>
      <c r="J29" s="72">
        <f t="shared" si="1"/>
        <v>102665.40000000001</v>
      </c>
      <c r="K29" s="72"/>
      <c r="L29" s="72">
        <f t="shared" si="2"/>
        <v>102665.40000000001</v>
      </c>
      <c r="M29" s="72">
        <v>8840.9</v>
      </c>
      <c r="N29" s="72">
        <f t="shared" si="3"/>
        <v>111506.3</v>
      </c>
      <c r="O29" s="72"/>
      <c r="P29" s="72">
        <f t="shared" si="4"/>
        <v>111506.3</v>
      </c>
      <c r="Q29" s="72"/>
      <c r="R29" s="72">
        <f t="shared" si="5"/>
        <v>111506.3</v>
      </c>
      <c r="S29" s="72">
        <f>S30+S37</f>
        <v>951</v>
      </c>
      <c r="T29" s="72">
        <f>T30+T37</f>
        <v>3127</v>
      </c>
      <c r="U29" s="72">
        <f t="shared" si="6"/>
        <v>115584.3</v>
      </c>
    </row>
    <row r="30" spans="2:21" ht="31.5" customHeight="1">
      <c r="B30" s="29" t="s">
        <v>2</v>
      </c>
      <c r="C30" s="51" t="s">
        <v>241</v>
      </c>
      <c r="D30" s="51"/>
      <c r="E30" s="51"/>
      <c r="F30" s="72">
        <f>F31</f>
        <v>28274.3</v>
      </c>
      <c r="G30" s="72">
        <f>G31</f>
        <v>0</v>
      </c>
      <c r="H30" s="72">
        <f t="shared" si="0"/>
        <v>28274.3</v>
      </c>
      <c r="I30" s="72"/>
      <c r="J30" s="72">
        <f t="shared" si="1"/>
        <v>28274.3</v>
      </c>
      <c r="K30" s="72"/>
      <c r="L30" s="72">
        <f t="shared" si="2"/>
        <v>28274.3</v>
      </c>
      <c r="M30" s="72"/>
      <c r="N30" s="72">
        <f t="shared" si="3"/>
        <v>28274.3</v>
      </c>
      <c r="O30" s="72"/>
      <c r="P30" s="72">
        <f t="shared" si="4"/>
        <v>28274.3</v>
      </c>
      <c r="Q30" s="72"/>
      <c r="R30" s="72">
        <f t="shared" si="5"/>
        <v>28274.3</v>
      </c>
      <c r="S30" s="72"/>
      <c r="T30" s="72"/>
      <c r="U30" s="72">
        <f t="shared" si="6"/>
        <v>28274.3</v>
      </c>
    </row>
    <row r="31" spans="2:21" ht="23.25" customHeight="1">
      <c r="B31" s="36" t="s">
        <v>335</v>
      </c>
      <c r="C31" s="53" t="s">
        <v>336</v>
      </c>
      <c r="D31" s="51"/>
      <c r="E31" s="51"/>
      <c r="F31" s="54">
        <f>SUM(F32)+F35+F36</f>
        <v>28274.3</v>
      </c>
      <c r="G31" s="72"/>
      <c r="H31" s="72">
        <f t="shared" si="0"/>
        <v>28274.3</v>
      </c>
      <c r="I31" s="72"/>
      <c r="J31" s="72">
        <f t="shared" si="1"/>
        <v>28274.3</v>
      </c>
      <c r="K31" s="72"/>
      <c r="L31" s="72">
        <f t="shared" si="2"/>
        <v>28274.3</v>
      </c>
      <c r="M31" s="72"/>
      <c r="N31" s="72">
        <f t="shared" si="3"/>
        <v>28274.3</v>
      </c>
      <c r="O31" s="72"/>
      <c r="P31" s="72">
        <f t="shared" si="4"/>
        <v>28274.3</v>
      </c>
      <c r="Q31" s="72"/>
      <c r="R31" s="72">
        <f t="shared" si="5"/>
        <v>28274.3</v>
      </c>
      <c r="S31" s="72"/>
      <c r="T31" s="72"/>
      <c r="U31" s="72">
        <f t="shared" si="6"/>
        <v>28274.3</v>
      </c>
    </row>
    <row r="32" spans="2:21" ht="27" customHeight="1">
      <c r="B32" s="18" t="s">
        <v>3</v>
      </c>
      <c r="C32" s="53" t="s">
        <v>337</v>
      </c>
      <c r="D32" s="53"/>
      <c r="E32" s="53"/>
      <c r="F32" s="54">
        <f>F33</f>
        <v>20867</v>
      </c>
      <c r="G32" s="54"/>
      <c r="H32" s="72">
        <f t="shared" si="0"/>
        <v>20867</v>
      </c>
      <c r="I32" s="54"/>
      <c r="J32" s="72">
        <f t="shared" si="1"/>
        <v>20867</v>
      </c>
      <c r="K32" s="54"/>
      <c r="L32" s="72">
        <f t="shared" si="2"/>
        <v>20867</v>
      </c>
      <c r="M32" s="54"/>
      <c r="N32" s="72">
        <f t="shared" si="3"/>
        <v>20867</v>
      </c>
      <c r="O32" s="54"/>
      <c r="P32" s="72">
        <f t="shared" si="4"/>
        <v>20867</v>
      </c>
      <c r="Q32" s="54"/>
      <c r="R32" s="72">
        <f t="shared" si="5"/>
        <v>20867</v>
      </c>
      <c r="S32" s="54"/>
      <c r="T32" s="54"/>
      <c r="U32" s="72">
        <f t="shared" si="6"/>
        <v>20867</v>
      </c>
    </row>
    <row r="33" spans="2:21" ht="19.5" customHeight="1">
      <c r="B33" s="23" t="s">
        <v>94</v>
      </c>
      <c r="C33" s="53" t="s">
        <v>337</v>
      </c>
      <c r="D33" s="53" t="s">
        <v>93</v>
      </c>
      <c r="E33" s="53"/>
      <c r="F33" s="54">
        <f>F34</f>
        <v>20867</v>
      </c>
      <c r="G33" s="54"/>
      <c r="H33" s="72">
        <f t="shared" si="0"/>
        <v>20867</v>
      </c>
      <c r="I33" s="54"/>
      <c r="J33" s="72">
        <f t="shared" si="1"/>
        <v>20867</v>
      </c>
      <c r="K33" s="54"/>
      <c r="L33" s="72">
        <f t="shared" si="2"/>
        <v>20867</v>
      </c>
      <c r="M33" s="54"/>
      <c r="N33" s="72">
        <f t="shared" si="3"/>
        <v>20867</v>
      </c>
      <c r="O33" s="54"/>
      <c r="P33" s="72">
        <f t="shared" si="4"/>
        <v>20867</v>
      </c>
      <c r="Q33" s="54"/>
      <c r="R33" s="72">
        <f t="shared" si="5"/>
        <v>20867</v>
      </c>
      <c r="S33" s="54"/>
      <c r="T33" s="54"/>
      <c r="U33" s="72">
        <f t="shared" si="6"/>
        <v>20867</v>
      </c>
    </row>
    <row r="34" spans="2:21" ht="27.75" customHeight="1">
      <c r="B34" s="18" t="s">
        <v>201</v>
      </c>
      <c r="C34" s="53" t="s">
        <v>337</v>
      </c>
      <c r="D34" s="53" t="s">
        <v>360</v>
      </c>
      <c r="E34" s="53" t="s">
        <v>408</v>
      </c>
      <c r="F34" s="54">
        <v>20867</v>
      </c>
      <c r="G34" s="54"/>
      <c r="H34" s="72">
        <f t="shared" si="0"/>
        <v>20867</v>
      </c>
      <c r="I34" s="54"/>
      <c r="J34" s="72">
        <f t="shared" si="1"/>
        <v>20867</v>
      </c>
      <c r="K34" s="54"/>
      <c r="L34" s="72">
        <f t="shared" si="2"/>
        <v>20867</v>
      </c>
      <c r="M34" s="54"/>
      <c r="N34" s="72">
        <f t="shared" si="3"/>
        <v>20867</v>
      </c>
      <c r="O34" s="54"/>
      <c r="P34" s="72">
        <f t="shared" si="4"/>
        <v>20867</v>
      </c>
      <c r="Q34" s="54"/>
      <c r="R34" s="72">
        <f t="shared" si="5"/>
        <v>20867</v>
      </c>
      <c r="S34" s="54"/>
      <c r="T34" s="54"/>
      <c r="U34" s="72">
        <f t="shared" si="6"/>
        <v>20867</v>
      </c>
    </row>
    <row r="35" spans="2:21" ht="20.25" customHeight="1">
      <c r="B35" s="18" t="s">
        <v>486</v>
      </c>
      <c r="C35" s="53" t="s">
        <v>566</v>
      </c>
      <c r="D35" s="53" t="s">
        <v>360</v>
      </c>
      <c r="E35" s="53" t="s">
        <v>453</v>
      </c>
      <c r="F35" s="73">
        <v>7406.3</v>
      </c>
      <c r="G35" s="54"/>
      <c r="H35" s="72">
        <f t="shared" si="0"/>
        <v>7406.3</v>
      </c>
      <c r="I35" s="54"/>
      <c r="J35" s="72">
        <f t="shared" si="1"/>
        <v>7406.3</v>
      </c>
      <c r="K35" s="54"/>
      <c r="L35" s="72">
        <f t="shared" si="2"/>
        <v>7406.3</v>
      </c>
      <c r="M35" s="54"/>
      <c r="N35" s="72">
        <f t="shared" si="3"/>
        <v>7406.3</v>
      </c>
      <c r="O35" s="54"/>
      <c r="P35" s="72">
        <f t="shared" si="4"/>
        <v>7406.3</v>
      </c>
      <c r="Q35" s="54"/>
      <c r="R35" s="72">
        <f t="shared" si="5"/>
        <v>7406.3</v>
      </c>
      <c r="S35" s="54"/>
      <c r="T35" s="54"/>
      <c r="U35" s="72">
        <f t="shared" si="6"/>
        <v>7406.3</v>
      </c>
    </row>
    <row r="36" spans="2:21" ht="27.75" customHeight="1">
      <c r="B36" s="18" t="s">
        <v>451</v>
      </c>
      <c r="C36" s="59" t="s">
        <v>567</v>
      </c>
      <c r="D36" s="53" t="s">
        <v>360</v>
      </c>
      <c r="E36" s="53" t="s">
        <v>453</v>
      </c>
      <c r="F36" s="54">
        <v>1</v>
      </c>
      <c r="G36" s="54"/>
      <c r="H36" s="72">
        <f t="shared" si="0"/>
        <v>1</v>
      </c>
      <c r="I36" s="54"/>
      <c r="J36" s="72">
        <f t="shared" si="1"/>
        <v>1</v>
      </c>
      <c r="K36" s="54"/>
      <c r="L36" s="72">
        <f t="shared" si="2"/>
        <v>1</v>
      </c>
      <c r="M36" s="54"/>
      <c r="N36" s="72">
        <f t="shared" si="3"/>
        <v>1</v>
      </c>
      <c r="O36" s="54"/>
      <c r="P36" s="72">
        <f t="shared" si="4"/>
        <v>1</v>
      </c>
      <c r="Q36" s="54"/>
      <c r="R36" s="72">
        <f t="shared" si="5"/>
        <v>1</v>
      </c>
      <c r="S36" s="54"/>
      <c r="T36" s="54"/>
      <c r="U36" s="72">
        <f t="shared" si="6"/>
        <v>1</v>
      </c>
    </row>
    <row r="37" spans="2:21" ht="42.75" customHeight="1">
      <c r="B37" s="29" t="s">
        <v>18</v>
      </c>
      <c r="C37" s="51" t="s">
        <v>266</v>
      </c>
      <c r="D37" s="51"/>
      <c r="E37" s="51"/>
      <c r="F37" s="72">
        <f>F38+F48+F56+F62+F65</f>
        <v>69768.100000000006</v>
      </c>
      <c r="G37" s="72">
        <f>G38+G48+G56+G62+G65</f>
        <v>4623</v>
      </c>
      <c r="H37" s="72">
        <f t="shared" si="0"/>
        <v>74391.100000000006</v>
      </c>
      <c r="I37" s="72"/>
      <c r="J37" s="72">
        <f t="shared" si="1"/>
        <v>74391.100000000006</v>
      </c>
      <c r="K37" s="72"/>
      <c r="L37" s="72">
        <f t="shared" si="2"/>
        <v>74391.100000000006</v>
      </c>
      <c r="M37" s="72">
        <f>M44+M45+M52+M53</f>
        <v>8840.9</v>
      </c>
      <c r="N37" s="72">
        <f t="shared" si="3"/>
        <v>83232</v>
      </c>
      <c r="O37" s="72"/>
      <c r="P37" s="72">
        <f t="shared" si="4"/>
        <v>83232</v>
      </c>
      <c r="Q37" s="72"/>
      <c r="R37" s="72">
        <f t="shared" si="5"/>
        <v>83232</v>
      </c>
      <c r="S37" s="72">
        <f>S38+S48+S56+S65+S62</f>
        <v>951</v>
      </c>
      <c r="T37" s="72">
        <f>T38+T56</f>
        <v>3127</v>
      </c>
      <c r="U37" s="72">
        <f t="shared" si="6"/>
        <v>87310</v>
      </c>
    </row>
    <row r="38" spans="2:21" ht="30" customHeight="1">
      <c r="B38" s="18" t="s">
        <v>389</v>
      </c>
      <c r="C38" s="53" t="s">
        <v>326</v>
      </c>
      <c r="D38" s="53"/>
      <c r="E38" s="53"/>
      <c r="F38" s="72">
        <f>SUM(F39)</f>
        <v>35878.800000000003</v>
      </c>
      <c r="G38" s="72">
        <f>SUM(G39)</f>
        <v>3823</v>
      </c>
      <c r="H38" s="72">
        <f t="shared" si="0"/>
        <v>39701.800000000003</v>
      </c>
      <c r="I38" s="72"/>
      <c r="J38" s="72">
        <f t="shared" si="1"/>
        <v>39701.800000000003</v>
      </c>
      <c r="K38" s="72"/>
      <c r="L38" s="72">
        <f t="shared" si="2"/>
        <v>39701.800000000003</v>
      </c>
      <c r="M38" s="72"/>
      <c r="N38" s="72">
        <f t="shared" si="3"/>
        <v>39701.800000000003</v>
      </c>
      <c r="O38" s="72"/>
      <c r="P38" s="72">
        <f t="shared" si="4"/>
        <v>39701.800000000003</v>
      </c>
      <c r="Q38" s="72"/>
      <c r="R38" s="72">
        <f t="shared" si="5"/>
        <v>39701.800000000003</v>
      </c>
      <c r="S38" s="72">
        <f>S39</f>
        <v>651</v>
      </c>
      <c r="T38" s="72">
        <f>T39</f>
        <v>2827</v>
      </c>
      <c r="U38" s="72">
        <f t="shared" si="6"/>
        <v>43179.8</v>
      </c>
    </row>
    <row r="39" spans="2:21" ht="23.25" customHeight="1">
      <c r="B39" s="15" t="s">
        <v>51</v>
      </c>
      <c r="C39" s="53" t="s">
        <v>326</v>
      </c>
      <c r="D39" s="53" t="s">
        <v>52</v>
      </c>
      <c r="E39" s="53"/>
      <c r="F39" s="54">
        <f>F40+F42</f>
        <v>35878.800000000003</v>
      </c>
      <c r="G39" s="54">
        <f>G40+G42</f>
        <v>3823</v>
      </c>
      <c r="H39" s="72">
        <f t="shared" si="0"/>
        <v>39701.800000000003</v>
      </c>
      <c r="I39" s="54"/>
      <c r="J39" s="72">
        <f t="shared" si="1"/>
        <v>39701.800000000003</v>
      </c>
      <c r="K39" s="54"/>
      <c r="L39" s="72">
        <f t="shared" si="2"/>
        <v>39701.800000000003</v>
      </c>
      <c r="M39" s="54"/>
      <c r="N39" s="72">
        <f t="shared" si="3"/>
        <v>39701.800000000003</v>
      </c>
      <c r="O39" s="54"/>
      <c r="P39" s="72">
        <f t="shared" si="4"/>
        <v>39701.800000000003</v>
      </c>
      <c r="Q39" s="54"/>
      <c r="R39" s="72">
        <f t="shared" si="5"/>
        <v>39701.800000000003</v>
      </c>
      <c r="S39" s="54">
        <f>S40+S42</f>
        <v>651</v>
      </c>
      <c r="T39" s="54">
        <f>T40</f>
        <v>2827</v>
      </c>
      <c r="U39" s="72">
        <f t="shared" si="6"/>
        <v>43179.8</v>
      </c>
    </row>
    <row r="40" spans="2:21" ht="31.5" customHeight="1">
      <c r="B40" s="36" t="s">
        <v>190</v>
      </c>
      <c r="C40" s="53" t="s">
        <v>333</v>
      </c>
      <c r="D40" s="53" t="s">
        <v>53</v>
      </c>
      <c r="E40" s="53"/>
      <c r="F40" s="54">
        <f>SUM(F41)</f>
        <v>27019</v>
      </c>
      <c r="G40" s="54">
        <f>G41</f>
        <v>3123</v>
      </c>
      <c r="H40" s="72">
        <f t="shared" si="0"/>
        <v>30142</v>
      </c>
      <c r="I40" s="54"/>
      <c r="J40" s="72">
        <f t="shared" si="1"/>
        <v>30142</v>
      </c>
      <c r="K40" s="54"/>
      <c r="L40" s="72">
        <f t="shared" si="2"/>
        <v>30142</v>
      </c>
      <c r="M40" s="54"/>
      <c r="N40" s="72">
        <f t="shared" si="3"/>
        <v>30142</v>
      </c>
      <c r="O40" s="54"/>
      <c r="P40" s="72">
        <f t="shared" si="4"/>
        <v>30142</v>
      </c>
      <c r="Q40" s="54"/>
      <c r="R40" s="72">
        <f t="shared" si="5"/>
        <v>30142</v>
      </c>
      <c r="S40" s="54">
        <f>S41</f>
        <v>951</v>
      </c>
      <c r="T40" s="54">
        <f>T41</f>
        <v>2827</v>
      </c>
      <c r="U40" s="72">
        <f t="shared" si="6"/>
        <v>33920</v>
      </c>
    </row>
    <row r="41" spans="2:21" ht="23.25" customHeight="1">
      <c r="B41" s="18" t="s">
        <v>79</v>
      </c>
      <c r="C41" s="53" t="s">
        <v>333</v>
      </c>
      <c r="D41" s="53" t="s">
        <v>53</v>
      </c>
      <c r="E41" s="53" t="s">
        <v>408</v>
      </c>
      <c r="F41" s="54">
        <v>27019</v>
      </c>
      <c r="G41" s="54">
        <v>3123</v>
      </c>
      <c r="H41" s="72">
        <f t="shared" si="0"/>
        <v>30142</v>
      </c>
      <c r="I41" s="54"/>
      <c r="J41" s="72">
        <f t="shared" si="1"/>
        <v>30142</v>
      </c>
      <c r="K41" s="54"/>
      <c r="L41" s="72">
        <f t="shared" si="2"/>
        <v>30142</v>
      </c>
      <c r="M41" s="54"/>
      <c r="N41" s="72">
        <f t="shared" si="3"/>
        <v>30142</v>
      </c>
      <c r="O41" s="54"/>
      <c r="P41" s="72">
        <f t="shared" si="4"/>
        <v>30142</v>
      </c>
      <c r="Q41" s="54"/>
      <c r="R41" s="72">
        <f t="shared" si="5"/>
        <v>30142</v>
      </c>
      <c r="S41" s="54">
        <v>951</v>
      </c>
      <c r="T41" s="54">
        <v>2827</v>
      </c>
      <c r="U41" s="72">
        <f t="shared" si="6"/>
        <v>33920</v>
      </c>
    </row>
    <row r="42" spans="2:21" ht="19.5" customHeight="1">
      <c r="B42" s="15" t="s">
        <v>199</v>
      </c>
      <c r="C42" s="53" t="s">
        <v>334</v>
      </c>
      <c r="D42" s="53" t="s">
        <v>53</v>
      </c>
      <c r="E42" s="53"/>
      <c r="F42" s="54">
        <f>F43+F44+F45+F46+F47</f>
        <v>8859.7999999999993</v>
      </c>
      <c r="G42" s="54">
        <f>G43+G44+G45+G46+G47</f>
        <v>700</v>
      </c>
      <c r="H42" s="72">
        <f t="shared" si="0"/>
        <v>9559.7999999999993</v>
      </c>
      <c r="I42" s="54"/>
      <c r="J42" s="72">
        <f t="shared" si="1"/>
        <v>9559.7999999999993</v>
      </c>
      <c r="K42" s="54"/>
      <c r="L42" s="72">
        <f t="shared" si="2"/>
        <v>9559.7999999999993</v>
      </c>
      <c r="M42" s="54"/>
      <c r="N42" s="72">
        <f t="shared" si="3"/>
        <v>9559.7999999999993</v>
      </c>
      <c r="O42" s="54"/>
      <c r="P42" s="72">
        <f t="shared" si="4"/>
        <v>9559.7999999999993</v>
      </c>
      <c r="Q42" s="54"/>
      <c r="R42" s="72">
        <f t="shared" si="5"/>
        <v>9559.7999999999993</v>
      </c>
      <c r="S42" s="54">
        <f>S43</f>
        <v>-300</v>
      </c>
      <c r="T42" s="54"/>
      <c r="U42" s="72">
        <f t="shared" si="6"/>
        <v>9259.7999999999993</v>
      </c>
    </row>
    <row r="43" spans="2:21" ht="24" customHeight="1">
      <c r="B43" s="18" t="s">
        <v>79</v>
      </c>
      <c r="C43" s="53" t="s">
        <v>334</v>
      </c>
      <c r="D43" s="53" t="s">
        <v>53</v>
      </c>
      <c r="E43" s="53" t="s">
        <v>408</v>
      </c>
      <c r="F43" s="54">
        <v>8000</v>
      </c>
      <c r="G43" s="54">
        <v>700</v>
      </c>
      <c r="H43" s="72">
        <f t="shared" si="0"/>
        <v>8700</v>
      </c>
      <c r="I43" s="54"/>
      <c r="J43" s="72">
        <f t="shared" si="1"/>
        <v>8700</v>
      </c>
      <c r="K43" s="54"/>
      <c r="L43" s="72">
        <f t="shared" si="2"/>
        <v>8700</v>
      </c>
      <c r="M43" s="54"/>
      <c r="N43" s="72">
        <f t="shared" si="3"/>
        <v>8700</v>
      </c>
      <c r="O43" s="54"/>
      <c r="P43" s="72">
        <f t="shared" si="4"/>
        <v>8700</v>
      </c>
      <c r="Q43" s="54"/>
      <c r="R43" s="72">
        <f t="shared" si="5"/>
        <v>8700</v>
      </c>
      <c r="S43" s="54">
        <v>-300</v>
      </c>
      <c r="T43" s="54"/>
      <c r="U43" s="72">
        <f t="shared" si="6"/>
        <v>8400</v>
      </c>
    </row>
    <row r="44" spans="2:21" ht="24" customHeight="1">
      <c r="B44" s="44" t="s">
        <v>617</v>
      </c>
      <c r="C44" s="53" t="s">
        <v>619</v>
      </c>
      <c r="D44" s="53" t="s">
        <v>53</v>
      </c>
      <c r="E44" s="53"/>
      <c r="F44" s="54"/>
      <c r="G44" s="54"/>
      <c r="H44" s="72">
        <f t="shared" si="0"/>
        <v>0</v>
      </c>
      <c r="I44" s="54"/>
      <c r="J44" s="72">
        <f t="shared" si="1"/>
        <v>0</v>
      </c>
      <c r="K44" s="54"/>
      <c r="L44" s="72">
        <f t="shared" si="2"/>
        <v>0</v>
      </c>
      <c r="M44" s="81">
        <v>107.5</v>
      </c>
      <c r="N44" s="72">
        <f t="shared" si="3"/>
        <v>107.5</v>
      </c>
      <c r="O44" s="81"/>
      <c r="P44" s="72">
        <f t="shared" si="4"/>
        <v>107.5</v>
      </c>
      <c r="Q44" s="81"/>
      <c r="R44" s="72">
        <f t="shared" si="5"/>
        <v>107.5</v>
      </c>
      <c r="S44" s="81"/>
      <c r="T44" s="81"/>
      <c r="U44" s="72">
        <f t="shared" si="6"/>
        <v>107.5</v>
      </c>
    </row>
    <row r="45" spans="2:21" ht="24" customHeight="1">
      <c r="B45" s="44" t="s">
        <v>618</v>
      </c>
      <c r="C45" s="53" t="s">
        <v>619</v>
      </c>
      <c r="D45" s="53" t="s">
        <v>53</v>
      </c>
      <c r="E45" s="53"/>
      <c r="F45" s="54"/>
      <c r="G45" s="54"/>
      <c r="H45" s="72">
        <f t="shared" si="0"/>
        <v>0</v>
      </c>
      <c r="I45" s="54"/>
      <c r="J45" s="72">
        <f t="shared" si="1"/>
        <v>0</v>
      </c>
      <c r="K45" s="54"/>
      <c r="L45" s="72">
        <f t="shared" si="2"/>
        <v>0</v>
      </c>
      <c r="M45" s="81">
        <v>1</v>
      </c>
      <c r="N45" s="72">
        <f t="shared" si="3"/>
        <v>1</v>
      </c>
      <c r="O45" s="81"/>
      <c r="P45" s="72">
        <f t="shared" si="4"/>
        <v>1</v>
      </c>
      <c r="Q45" s="81"/>
      <c r="R45" s="72">
        <f t="shared" si="5"/>
        <v>1</v>
      </c>
      <c r="S45" s="81"/>
      <c r="T45" s="81"/>
      <c r="U45" s="72">
        <f t="shared" si="6"/>
        <v>1</v>
      </c>
    </row>
    <row r="46" spans="2:21" ht="24" customHeight="1">
      <c r="B46" s="18" t="s">
        <v>486</v>
      </c>
      <c r="C46" s="53" t="s">
        <v>480</v>
      </c>
      <c r="D46" s="53" t="s">
        <v>53</v>
      </c>
      <c r="E46" s="53" t="s">
        <v>453</v>
      </c>
      <c r="F46" s="54">
        <v>858.8</v>
      </c>
      <c r="G46" s="54"/>
      <c r="H46" s="72">
        <f t="shared" si="0"/>
        <v>858.8</v>
      </c>
      <c r="I46" s="54"/>
      <c r="J46" s="72">
        <f t="shared" si="1"/>
        <v>858.8</v>
      </c>
      <c r="K46" s="54"/>
      <c r="L46" s="72">
        <f t="shared" si="2"/>
        <v>858.8</v>
      </c>
      <c r="M46" s="54"/>
      <c r="N46" s="72">
        <f t="shared" si="3"/>
        <v>858.8</v>
      </c>
      <c r="O46" s="54"/>
      <c r="P46" s="72">
        <f t="shared" si="4"/>
        <v>858.8</v>
      </c>
      <c r="Q46" s="54"/>
      <c r="R46" s="72">
        <f t="shared" si="5"/>
        <v>858.8</v>
      </c>
      <c r="S46" s="54"/>
      <c r="T46" s="54"/>
      <c r="U46" s="72">
        <f t="shared" si="6"/>
        <v>858.8</v>
      </c>
    </row>
    <row r="47" spans="2:21" ht="24" customHeight="1">
      <c r="B47" s="18" t="s">
        <v>451</v>
      </c>
      <c r="C47" s="53" t="s">
        <v>481</v>
      </c>
      <c r="D47" s="53" t="s">
        <v>53</v>
      </c>
      <c r="E47" s="53" t="s">
        <v>453</v>
      </c>
      <c r="F47" s="54">
        <v>1</v>
      </c>
      <c r="G47" s="54"/>
      <c r="H47" s="72">
        <f t="shared" si="0"/>
        <v>1</v>
      </c>
      <c r="I47" s="54"/>
      <c r="J47" s="72">
        <f t="shared" si="1"/>
        <v>1</v>
      </c>
      <c r="K47" s="54"/>
      <c r="L47" s="72">
        <f t="shared" si="2"/>
        <v>1</v>
      </c>
      <c r="M47" s="54"/>
      <c r="N47" s="72">
        <f t="shared" si="3"/>
        <v>1</v>
      </c>
      <c r="O47" s="54"/>
      <c r="P47" s="72">
        <f t="shared" si="4"/>
        <v>1</v>
      </c>
      <c r="Q47" s="54"/>
      <c r="R47" s="72">
        <f t="shared" si="5"/>
        <v>1</v>
      </c>
      <c r="S47" s="54"/>
      <c r="T47" s="54"/>
      <c r="U47" s="72">
        <f t="shared" si="6"/>
        <v>1</v>
      </c>
    </row>
    <row r="48" spans="2:21" ht="24" customHeight="1">
      <c r="B48" s="18" t="s">
        <v>390</v>
      </c>
      <c r="C48" s="53" t="s">
        <v>340</v>
      </c>
      <c r="D48" s="53"/>
      <c r="E48" s="53"/>
      <c r="F48" s="72">
        <f>SUM(F51)+F54+F55</f>
        <v>7494.9</v>
      </c>
      <c r="G48" s="54"/>
      <c r="H48" s="72">
        <f t="shared" si="0"/>
        <v>7494.9</v>
      </c>
      <c r="I48" s="54"/>
      <c r="J48" s="72">
        <f t="shared" si="1"/>
        <v>7494.9</v>
      </c>
      <c r="K48" s="54"/>
      <c r="L48" s="72">
        <f t="shared" si="2"/>
        <v>7494.9</v>
      </c>
      <c r="M48" s="54"/>
      <c r="N48" s="72">
        <f t="shared" si="3"/>
        <v>7494.9</v>
      </c>
      <c r="O48" s="54"/>
      <c r="P48" s="72">
        <f t="shared" si="4"/>
        <v>7494.9</v>
      </c>
      <c r="Q48" s="54"/>
      <c r="R48" s="72">
        <f t="shared" si="5"/>
        <v>7494.9</v>
      </c>
      <c r="S48" s="54"/>
      <c r="T48" s="54"/>
      <c r="U48" s="72">
        <f t="shared" si="6"/>
        <v>7494.9</v>
      </c>
    </row>
    <row r="49" spans="2:21" ht="24.75" customHeight="1">
      <c r="B49" s="15" t="s">
        <v>51</v>
      </c>
      <c r="C49" s="53" t="s">
        <v>340</v>
      </c>
      <c r="D49" s="53" t="s">
        <v>52</v>
      </c>
      <c r="E49" s="53"/>
      <c r="F49" s="54">
        <f>F50</f>
        <v>5620</v>
      </c>
      <c r="G49" s="54"/>
      <c r="H49" s="72">
        <f t="shared" si="0"/>
        <v>5620</v>
      </c>
      <c r="I49" s="54"/>
      <c r="J49" s="72">
        <f t="shared" si="1"/>
        <v>5620</v>
      </c>
      <c r="K49" s="54"/>
      <c r="L49" s="72">
        <f t="shared" si="2"/>
        <v>5620</v>
      </c>
      <c r="M49" s="54"/>
      <c r="N49" s="72">
        <f t="shared" si="3"/>
        <v>5620</v>
      </c>
      <c r="O49" s="54"/>
      <c r="P49" s="72">
        <f t="shared" si="4"/>
        <v>5620</v>
      </c>
      <c r="Q49" s="54"/>
      <c r="R49" s="72">
        <f t="shared" si="5"/>
        <v>5620</v>
      </c>
      <c r="S49" s="54"/>
      <c r="T49" s="54"/>
      <c r="U49" s="72">
        <f t="shared" si="6"/>
        <v>5620</v>
      </c>
    </row>
    <row r="50" spans="2:21" ht="19.5" customHeight="1">
      <c r="B50" s="15" t="s">
        <v>199</v>
      </c>
      <c r="C50" s="53" t="s">
        <v>340</v>
      </c>
      <c r="D50" s="53" t="s">
        <v>53</v>
      </c>
      <c r="E50" s="53"/>
      <c r="F50" s="54">
        <f>F51</f>
        <v>5620</v>
      </c>
      <c r="G50" s="54"/>
      <c r="H50" s="72">
        <f t="shared" si="0"/>
        <v>5620</v>
      </c>
      <c r="I50" s="54"/>
      <c r="J50" s="72">
        <f t="shared" si="1"/>
        <v>5620</v>
      </c>
      <c r="K50" s="54"/>
      <c r="L50" s="72">
        <f t="shared" si="2"/>
        <v>5620</v>
      </c>
      <c r="M50" s="54"/>
      <c r="N50" s="72">
        <f t="shared" si="3"/>
        <v>5620</v>
      </c>
      <c r="O50" s="54"/>
      <c r="P50" s="72">
        <f t="shared" si="4"/>
        <v>5620</v>
      </c>
      <c r="Q50" s="54"/>
      <c r="R50" s="72">
        <f t="shared" si="5"/>
        <v>5620</v>
      </c>
      <c r="S50" s="54"/>
      <c r="T50" s="54"/>
      <c r="U50" s="72">
        <f t="shared" si="6"/>
        <v>5620</v>
      </c>
    </row>
    <row r="51" spans="2:21" ht="25.5" customHeight="1">
      <c r="B51" s="18" t="s">
        <v>79</v>
      </c>
      <c r="C51" s="53" t="s">
        <v>340</v>
      </c>
      <c r="D51" s="53" t="s">
        <v>53</v>
      </c>
      <c r="E51" s="53" t="s">
        <v>453</v>
      </c>
      <c r="F51" s="54">
        <v>5620</v>
      </c>
      <c r="G51" s="54"/>
      <c r="H51" s="72">
        <f t="shared" si="0"/>
        <v>5620</v>
      </c>
      <c r="I51" s="54"/>
      <c r="J51" s="72">
        <f t="shared" si="1"/>
        <v>5620</v>
      </c>
      <c r="K51" s="54"/>
      <c r="L51" s="72">
        <f t="shared" si="2"/>
        <v>5620</v>
      </c>
      <c r="M51" s="54"/>
      <c r="N51" s="72">
        <f t="shared" si="3"/>
        <v>5620</v>
      </c>
      <c r="O51" s="54"/>
      <c r="P51" s="72">
        <f t="shared" si="4"/>
        <v>5620</v>
      </c>
      <c r="Q51" s="54"/>
      <c r="R51" s="72">
        <f t="shared" si="5"/>
        <v>5620</v>
      </c>
      <c r="S51" s="54"/>
      <c r="T51" s="54"/>
      <c r="U51" s="72">
        <f t="shared" si="6"/>
        <v>5620</v>
      </c>
    </row>
    <row r="52" spans="2:21" ht="25.5" customHeight="1">
      <c r="B52" s="44" t="s">
        <v>632</v>
      </c>
      <c r="C52" s="59" t="s">
        <v>620</v>
      </c>
      <c r="D52" s="53" t="s">
        <v>53</v>
      </c>
      <c r="E52" s="53" t="s">
        <v>453</v>
      </c>
      <c r="F52" s="54"/>
      <c r="G52" s="54"/>
      <c r="H52" s="72"/>
      <c r="I52" s="54"/>
      <c r="J52" s="72"/>
      <c r="K52" s="54"/>
      <c r="L52" s="72"/>
      <c r="M52" s="81">
        <v>7732.4</v>
      </c>
      <c r="N52" s="72">
        <f t="shared" si="3"/>
        <v>7732.4</v>
      </c>
      <c r="O52" s="81"/>
      <c r="P52" s="72">
        <f t="shared" si="4"/>
        <v>7732.4</v>
      </c>
      <c r="Q52" s="81"/>
      <c r="R52" s="72">
        <f t="shared" si="5"/>
        <v>7732.4</v>
      </c>
      <c r="S52" s="81"/>
      <c r="T52" s="81"/>
      <c r="U52" s="72">
        <f t="shared" si="6"/>
        <v>7732.4</v>
      </c>
    </row>
    <row r="53" spans="2:21" ht="25.5" customHeight="1">
      <c r="B53" s="44" t="s">
        <v>451</v>
      </c>
      <c r="C53" s="59" t="s">
        <v>621</v>
      </c>
      <c r="D53" s="53" t="s">
        <v>53</v>
      </c>
      <c r="E53" s="53" t="s">
        <v>453</v>
      </c>
      <c r="F53" s="54"/>
      <c r="G53" s="54"/>
      <c r="H53" s="72"/>
      <c r="I53" s="54"/>
      <c r="J53" s="72"/>
      <c r="K53" s="54"/>
      <c r="L53" s="72"/>
      <c r="M53" s="81">
        <v>1000</v>
      </c>
      <c r="N53" s="72">
        <f t="shared" si="3"/>
        <v>1000</v>
      </c>
      <c r="O53" s="81"/>
      <c r="P53" s="72">
        <f t="shared" si="4"/>
        <v>1000</v>
      </c>
      <c r="Q53" s="81"/>
      <c r="R53" s="72">
        <f t="shared" si="5"/>
        <v>1000</v>
      </c>
      <c r="S53" s="81"/>
      <c r="T53" s="81"/>
      <c r="U53" s="72">
        <f t="shared" si="6"/>
        <v>1000</v>
      </c>
    </row>
    <row r="54" spans="2:21" ht="25.5" customHeight="1">
      <c r="B54" s="18" t="s">
        <v>486</v>
      </c>
      <c r="C54" s="53" t="s">
        <v>572</v>
      </c>
      <c r="D54" s="53" t="s">
        <v>53</v>
      </c>
      <c r="E54" s="53" t="s">
        <v>453</v>
      </c>
      <c r="F54" s="54">
        <v>1873.9</v>
      </c>
      <c r="G54" s="54"/>
      <c r="H54" s="72">
        <f t="shared" si="0"/>
        <v>1873.9</v>
      </c>
      <c r="I54" s="54"/>
      <c r="J54" s="72">
        <f t="shared" si="1"/>
        <v>1873.9</v>
      </c>
      <c r="K54" s="54"/>
      <c r="L54" s="72">
        <f t="shared" si="2"/>
        <v>1873.9</v>
      </c>
      <c r="M54" s="54"/>
      <c r="N54" s="72">
        <f t="shared" si="3"/>
        <v>1873.9</v>
      </c>
      <c r="O54" s="54"/>
      <c r="P54" s="72">
        <f t="shared" si="4"/>
        <v>1873.9</v>
      </c>
      <c r="Q54" s="54"/>
      <c r="R54" s="72">
        <f t="shared" si="5"/>
        <v>1873.9</v>
      </c>
      <c r="S54" s="54"/>
      <c r="T54" s="54"/>
      <c r="U54" s="72">
        <f t="shared" si="6"/>
        <v>1873.9</v>
      </c>
    </row>
    <row r="55" spans="2:21" ht="25.5" customHeight="1">
      <c r="B55" s="18" t="s">
        <v>451</v>
      </c>
      <c r="C55" s="53" t="s">
        <v>574</v>
      </c>
      <c r="D55" s="53" t="s">
        <v>53</v>
      </c>
      <c r="E55" s="53" t="s">
        <v>453</v>
      </c>
      <c r="F55" s="54">
        <v>1</v>
      </c>
      <c r="G55" s="54"/>
      <c r="H55" s="72">
        <f t="shared" si="0"/>
        <v>1</v>
      </c>
      <c r="I55" s="54"/>
      <c r="J55" s="72">
        <f t="shared" si="1"/>
        <v>1</v>
      </c>
      <c r="K55" s="54"/>
      <c r="L55" s="72">
        <f t="shared" si="2"/>
        <v>1</v>
      </c>
      <c r="M55" s="54"/>
      <c r="N55" s="72">
        <f t="shared" si="3"/>
        <v>1</v>
      </c>
      <c r="O55" s="54"/>
      <c r="P55" s="72">
        <f t="shared" si="4"/>
        <v>1</v>
      </c>
      <c r="Q55" s="54"/>
      <c r="R55" s="72">
        <f t="shared" si="5"/>
        <v>1</v>
      </c>
      <c r="S55" s="54"/>
      <c r="T55" s="54"/>
      <c r="U55" s="72">
        <f t="shared" si="6"/>
        <v>1</v>
      </c>
    </row>
    <row r="56" spans="2:21" ht="27" customHeight="1">
      <c r="B56" s="18" t="s">
        <v>391</v>
      </c>
      <c r="C56" s="53" t="s">
        <v>329</v>
      </c>
      <c r="D56" s="53"/>
      <c r="E56" s="53"/>
      <c r="F56" s="72">
        <f>F57</f>
        <v>19200</v>
      </c>
      <c r="G56" s="72">
        <f>G57</f>
        <v>800</v>
      </c>
      <c r="H56" s="72">
        <f t="shared" si="0"/>
        <v>20000</v>
      </c>
      <c r="I56" s="72"/>
      <c r="J56" s="72">
        <f t="shared" si="1"/>
        <v>20000</v>
      </c>
      <c r="K56" s="72"/>
      <c r="L56" s="72">
        <f t="shared" si="2"/>
        <v>20000</v>
      </c>
      <c r="M56" s="72"/>
      <c r="N56" s="72">
        <f t="shared" si="3"/>
        <v>20000</v>
      </c>
      <c r="O56" s="72"/>
      <c r="P56" s="72">
        <f t="shared" si="4"/>
        <v>20000</v>
      </c>
      <c r="Q56" s="72"/>
      <c r="R56" s="72">
        <f t="shared" si="5"/>
        <v>20000</v>
      </c>
      <c r="S56" s="72"/>
      <c r="T56" s="72">
        <f>T57</f>
        <v>300</v>
      </c>
      <c r="U56" s="72">
        <f t="shared" si="6"/>
        <v>20300</v>
      </c>
    </row>
    <row r="57" spans="2:21" ht="24.75" customHeight="1">
      <c r="B57" s="15" t="s">
        <v>51</v>
      </c>
      <c r="C57" s="53" t="s">
        <v>329</v>
      </c>
      <c r="D57" s="53" t="s">
        <v>52</v>
      </c>
      <c r="E57" s="53"/>
      <c r="F57" s="54">
        <f>F58</f>
        <v>19200</v>
      </c>
      <c r="G57" s="54">
        <f>G58</f>
        <v>800</v>
      </c>
      <c r="H57" s="72">
        <f t="shared" si="0"/>
        <v>20000</v>
      </c>
      <c r="I57" s="54"/>
      <c r="J57" s="72">
        <f t="shared" si="1"/>
        <v>20000</v>
      </c>
      <c r="K57" s="54"/>
      <c r="L57" s="72">
        <f t="shared" si="2"/>
        <v>20000</v>
      </c>
      <c r="M57" s="54"/>
      <c r="N57" s="72">
        <f t="shared" si="3"/>
        <v>20000</v>
      </c>
      <c r="O57" s="54"/>
      <c r="P57" s="72">
        <f t="shared" si="4"/>
        <v>20000</v>
      </c>
      <c r="Q57" s="54"/>
      <c r="R57" s="72">
        <f t="shared" si="5"/>
        <v>20000</v>
      </c>
      <c r="S57" s="54"/>
      <c r="T57" s="54">
        <f>T58</f>
        <v>300</v>
      </c>
      <c r="U57" s="72">
        <f t="shared" si="6"/>
        <v>20300</v>
      </c>
    </row>
    <row r="58" spans="2:21" ht="19.5" customHeight="1">
      <c r="B58" s="15" t="s">
        <v>199</v>
      </c>
      <c r="C58" s="53" t="s">
        <v>329</v>
      </c>
      <c r="D58" s="53" t="s">
        <v>53</v>
      </c>
      <c r="E58" s="53"/>
      <c r="F58" s="54">
        <f>F59+F60+F61</f>
        <v>19200</v>
      </c>
      <c r="G58" s="54">
        <f>G59+G60+G61</f>
        <v>800</v>
      </c>
      <c r="H58" s="72">
        <f t="shared" si="0"/>
        <v>20000</v>
      </c>
      <c r="I58" s="54"/>
      <c r="J58" s="72">
        <f t="shared" si="1"/>
        <v>20000</v>
      </c>
      <c r="K58" s="54"/>
      <c r="L58" s="72">
        <f t="shared" si="2"/>
        <v>20000</v>
      </c>
      <c r="M58" s="54"/>
      <c r="N58" s="72">
        <f t="shared" si="3"/>
        <v>20000</v>
      </c>
      <c r="O58" s="54"/>
      <c r="P58" s="72">
        <f t="shared" si="4"/>
        <v>20000</v>
      </c>
      <c r="Q58" s="54"/>
      <c r="R58" s="72">
        <f t="shared" si="5"/>
        <v>20000</v>
      </c>
      <c r="S58" s="54"/>
      <c r="T58" s="54">
        <f>T59</f>
        <v>300</v>
      </c>
      <c r="U58" s="72">
        <f t="shared" si="6"/>
        <v>20300</v>
      </c>
    </row>
    <row r="59" spans="2:21" ht="25.5" customHeight="1">
      <c r="B59" s="18" t="s">
        <v>79</v>
      </c>
      <c r="C59" s="53" t="s">
        <v>329</v>
      </c>
      <c r="D59" s="53" t="s">
        <v>53</v>
      </c>
      <c r="E59" s="53" t="s">
        <v>408</v>
      </c>
      <c r="F59" s="54">
        <v>19200</v>
      </c>
      <c r="G59" s="54">
        <v>800</v>
      </c>
      <c r="H59" s="72">
        <f t="shared" si="0"/>
        <v>20000</v>
      </c>
      <c r="I59" s="54"/>
      <c r="J59" s="72">
        <f t="shared" si="1"/>
        <v>20000</v>
      </c>
      <c r="K59" s="54"/>
      <c r="L59" s="72">
        <f t="shared" si="2"/>
        <v>20000</v>
      </c>
      <c r="M59" s="54"/>
      <c r="N59" s="72">
        <f t="shared" si="3"/>
        <v>20000</v>
      </c>
      <c r="O59" s="54"/>
      <c r="P59" s="72">
        <f t="shared" si="4"/>
        <v>20000</v>
      </c>
      <c r="Q59" s="54"/>
      <c r="R59" s="72">
        <f t="shared" si="5"/>
        <v>20000</v>
      </c>
      <c r="S59" s="54"/>
      <c r="T59" s="54">
        <v>300</v>
      </c>
      <c r="U59" s="72">
        <f t="shared" si="6"/>
        <v>20300</v>
      </c>
    </row>
    <row r="60" spans="2:21" ht="25.5" customHeight="1">
      <c r="B60" s="18" t="s">
        <v>486</v>
      </c>
      <c r="C60" s="53" t="s">
        <v>471</v>
      </c>
      <c r="D60" s="53" t="s">
        <v>53</v>
      </c>
      <c r="E60" s="53" t="s">
        <v>453</v>
      </c>
      <c r="F60" s="54"/>
      <c r="G60" s="54"/>
      <c r="H60" s="72">
        <f t="shared" si="0"/>
        <v>0</v>
      </c>
      <c r="I60" s="54"/>
      <c r="J60" s="72">
        <f t="shared" si="1"/>
        <v>0</v>
      </c>
      <c r="K60" s="54"/>
      <c r="L60" s="72">
        <f t="shared" si="2"/>
        <v>0</v>
      </c>
      <c r="M60" s="54"/>
      <c r="N60" s="72">
        <f t="shared" si="3"/>
        <v>0</v>
      </c>
      <c r="O60" s="54"/>
      <c r="P60" s="72">
        <f t="shared" si="4"/>
        <v>0</v>
      </c>
      <c r="Q60" s="54"/>
      <c r="R60" s="72">
        <f t="shared" si="5"/>
        <v>0</v>
      </c>
      <c r="S60" s="54"/>
      <c r="T60" s="54"/>
      <c r="U60" s="72">
        <f t="shared" si="6"/>
        <v>0</v>
      </c>
    </row>
    <row r="61" spans="2:21" ht="25.5" customHeight="1">
      <c r="B61" s="18" t="s">
        <v>451</v>
      </c>
      <c r="C61" s="53" t="s">
        <v>452</v>
      </c>
      <c r="D61" s="53" t="s">
        <v>53</v>
      </c>
      <c r="E61" s="53" t="s">
        <v>453</v>
      </c>
      <c r="F61" s="54"/>
      <c r="G61" s="54"/>
      <c r="H61" s="72">
        <f t="shared" si="0"/>
        <v>0</v>
      </c>
      <c r="I61" s="54"/>
      <c r="J61" s="72">
        <f t="shared" si="1"/>
        <v>0</v>
      </c>
      <c r="K61" s="54"/>
      <c r="L61" s="72">
        <f t="shared" si="2"/>
        <v>0</v>
      </c>
      <c r="M61" s="54"/>
      <c r="N61" s="72">
        <f t="shared" si="3"/>
        <v>0</v>
      </c>
      <c r="O61" s="54"/>
      <c r="P61" s="72">
        <f t="shared" si="4"/>
        <v>0</v>
      </c>
      <c r="Q61" s="54"/>
      <c r="R61" s="72">
        <f t="shared" si="5"/>
        <v>0</v>
      </c>
      <c r="S61" s="54"/>
      <c r="T61" s="54"/>
      <c r="U61" s="72">
        <f t="shared" si="6"/>
        <v>0</v>
      </c>
    </row>
    <row r="62" spans="2:21" ht="33" customHeight="1">
      <c r="B62" s="17" t="s">
        <v>420</v>
      </c>
      <c r="C62" s="51" t="s">
        <v>421</v>
      </c>
      <c r="D62" s="51" t="s">
        <v>54</v>
      </c>
      <c r="E62" s="51"/>
      <c r="F62" s="72">
        <f>F63</f>
        <v>5935</v>
      </c>
      <c r="G62" s="72"/>
      <c r="H62" s="72">
        <f t="shared" si="0"/>
        <v>5935</v>
      </c>
      <c r="I62" s="72"/>
      <c r="J62" s="72">
        <f t="shared" si="1"/>
        <v>5935</v>
      </c>
      <c r="K62" s="72"/>
      <c r="L62" s="72">
        <f t="shared" si="2"/>
        <v>5935</v>
      </c>
      <c r="M62" s="72"/>
      <c r="N62" s="72">
        <f t="shared" si="3"/>
        <v>5935</v>
      </c>
      <c r="O62" s="72"/>
      <c r="P62" s="72">
        <f t="shared" si="4"/>
        <v>5935</v>
      </c>
      <c r="Q62" s="72"/>
      <c r="R62" s="72">
        <f t="shared" si="5"/>
        <v>5935</v>
      </c>
      <c r="S62" s="72">
        <f>S63</f>
        <v>300</v>
      </c>
      <c r="T62" s="72"/>
      <c r="U62" s="72">
        <f t="shared" si="6"/>
        <v>6235</v>
      </c>
    </row>
    <row r="63" spans="2:21" ht="29.25" customHeight="1">
      <c r="B63" s="18" t="s">
        <v>422</v>
      </c>
      <c r="C63" s="53" t="s">
        <v>421</v>
      </c>
      <c r="D63" s="53" t="s">
        <v>54</v>
      </c>
      <c r="E63" s="53"/>
      <c r="F63" s="54">
        <f>F64</f>
        <v>5935</v>
      </c>
      <c r="G63" s="54"/>
      <c r="H63" s="72">
        <f t="shared" si="0"/>
        <v>5935</v>
      </c>
      <c r="I63" s="54"/>
      <c r="J63" s="72">
        <f t="shared" si="1"/>
        <v>5935</v>
      </c>
      <c r="K63" s="54"/>
      <c r="L63" s="72">
        <f t="shared" si="2"/>
        <v>5935</v>
      </c>
      <c r="M63" s="54"/>
      <c r="N63" s="72">
        <f t="shared" si="3"/>
        <v>5935</v>
      </c>
      <c r="O63" s="54"/>
      <c r="P63" s="72">
        <f t="shared" si="4"/>
        <v>5935</v>
      </c>
      <c r="Q63" s="54"/>
      <c r="R63" s="72">
        <f t="shared" si="5"/>
        <v>5935</v>
      </c>
      <c r="S63" s="54">
        <f>S64</f>
        <v>300</v>
      </c>
      <c r="T63" s="54"/>
      <c r="U63" s="72">
        <f t="shared" si="6"/>
        <v>6235</v>
      </c>
    </row>
    <row r="64" spans="2:21" ht="25.5" customHeight="1">
      <c r="B64" s="18" t="s">
        <v>79</v>
      </c>
      <c r="C64" s="53" t="s">
        <v>421</v>
      </c>
      <c r="D64" s="53" t="s">
        <v>54</v>
      </c>
      <c r="E64" s="53" t="s">
        <v>408</v>
      </c>
      <c r="F64" s="54">
        <v>5935</v>
      </c>
      <c r="G64" s="54"/>
      <c r="H64" s="72">
        <f t="shared" si="0"/>
        <v>5935</v>
      </c>
      <c r="I64" s="54"/>
      <c r="J64" s="72">
        <f t="shared" si="1"/>
        <v>5935</v>
      </c>
      <c r="K64" s="54"/>
      <c r="L64" s="72">
        <f t="shared" si="2"/>
        <v>5935</v>
      </c>
      <c r="M64" s="54"/>
      <c r="N64" s="72">
        <f t="shared" si="3"/>
        <v>5935</v>
      </c>
      <c r="O64" s="54"/>
      <c r="P64" s="72">
        <f t="shared" si="4"/>
        <v>5935</v>
      </c>
      <c r="Q64" s="54"/>
      <c r="R64" s="72">
        <f t="shared" si="5"/>
        <v>5935</v>
      </c>
      <c r="S64" s="54">
        <v>300</v>
      </c>
      <c r="T64" s="54"/>
      <c r="U64" s="72">
        <f t="shared" si="6"/>
        <v>6235</v>
      </c>
    </row>
    <row r="65" spans="2:21" ht="33.75" customHeight="1">
      <c r="B65" s="29" t="s">
        <v>533</v>
      </c>
      <c r="C65" s="53" t="s">
        <v>455</v>
      </c>
      <c r="D65" s="53" t="s">
        <v>54</v>
      </c>
      <c r="E65" s="53"/>
      <c r="F65" s="72">
        <f>F66+F67</f>
        <v>1259.4000000000001</v>
      </c>
      <c r="G65" s="54"/>
      <c r="H65" s="72">
        <f t="shared" si="0"/>
        <v>1259.4000000000001</v>
      </c>
      <c r="I65" s="54"/>
      <c r="J65" s="72">
        <f t="shared" si="1"/>
        <v>1259.4000000000001</v>
      </c>
      <c r="K65" s="54"/>
      <c r="L65" s="72">
        <f t="shared" si="2"/>
        <v>1259.4000000000001</v>
      </c>
      <c r="M65" s="54"/>
      <c r="N65" s="72">
        <f t="shared" si="3"/>
        <v>1259.4000000000001</v>
      </c>
      <c r="O65" s="54"/>
      <c r="P65" s="72">
        <f t="shared" si="4"/>
        <v>1259.4000000000001</v>
      </c>
      <c r="Q65" s="54"/>
      <c r="R65" s="72">
        <f t="shared" si="5"/>
        <v>1259.4000000000001</v>
      </c>
      <c r="S65" s="54"/>
      <c r="T65" s="54"/>
      <c r="U65" s="72">
        <f t="shared" si="6"/>
        <v>1259.4000000000001</v>
      </c>
    </row>
    <row r="66" spans="2:21" ht="32.25" customHeight="1">
      <c r="B66" s="15" t="s">
        <v>457</v>
      </c>
      <c r="C66" s="53" t="s">
        <v>454</v>
      </c>
      <c r="D66" s="53" t="s">
        <v>54</v>
      </c>
      <c r="E66" s="53" t="s">
        <v>111</v>
      </c>
      <c r="F66" s="54">
        <v>1258.4000000000001</v>
      </c>
      <c r="G66" s="54"/>
      <c r="H66" s="72">
        <f t="shared" si="0"/>
        <v>1258.4000000000001</v>
      </c>
      <c r="I66" s="54"/>
      <c r="J66" s="72">
        <f t="shared" si="1"/>
        <v>1258.4000000000001</v>
      </c>
      <c r="K66" s="54"/>
      <c r="L66" s="72">
        <f t="shared" si="2"/>
        <v>1258.4000000000001</v>
      </c>
      <c r="M66" s="54"/>
      <c r="N66" s="72">
        <f t="shared" si="3"/>
        <v>1258.4000000000001</v>
      </c>
      <c r="O66" s="54"/>
      <c r="P66" s="72">
        <f t="shared" si="4"/>
        <v>1258.4000000000001</v>
      </c>
      <c r="Q66" s="54"/>
      <c r="R66" s="72">
        <f t="shared" si="5"/>
        <v>1258.4000000000001</v>
      </c>
      <c r="S66" s="54"/>
      <c r="T66" s="54"/>
      <c r="U66" s="72">
        <f t="shared" si="6"/>
        <v>1258.4000000000001</v>
      </c>
    </row>
    <row r="67" spans="2:21" ht="32.25" customHeight="1">
      <c r="B67" s="15" t="s">
        <v>458</v>
      </c>
      <c r="C67" s="53" t="s">
        <v>456</v>
      </c>
      <c r="D67" s="53" t="s">
        <v>54</v>
      </c>
      <c r="E67" s="53" t="s">
        <v>111</v>
      </c>
      <c r="F67" s="54">
        <v>1</v>
      </c>
      <c r="G67" s="54"/>
      <c r="H67" s="72">
        <f t="shared" si="0"/>
        <v>1</v>
      </c>
      <c r="I67" s="54"/>
      <c r="J67" s="72">
        <f t="shared" si="1"/>
        <v>1</v>
      </c>
      <c r="K67" s="54"/>
      <c r="L67" s="72">
        <f t="shared" si="2"/>
        <v>1</v>
      </c>
      <c r="M67" s="54"/>
      <c r="N67" s="72">
        <f t="shared" si="3"/>
        <v>1</v>
      </c>
      <c r="O67" s="54"/>
      <c r="P67" s="72">
        <f t="shared" si="4"/>
        <v>1</v>
      </c>
      <c r="Q67" s="54"/>
      <c r="R67" s="72">
        <f t="shared" si="5"/>
        <v>1</v>
      </c>
      <c r="S67" s="54"/>
      <c r="T67" s="54"/>
      <c r="U67" s="72">
        <f t="shared" si="6"/>
        <v>1</v>
      </c>
    </row>
    <row r="68" spans="2:21" ht="45.75" hidden="1" customHeight="1">
      <c r="B68" s="13" t="s">
        <v>527</v>
      </c>
      <c r="C68" s="51" t="s">
        <v>546</v>
      </c>
      <c r="D68" s="51"/>
      <c r="E68" s="53"/>
      <c r="F68" s="72">
        <f>SUM(F69)</f>
        <v>100</v>
      </c>
      <c r="G68" s="54"/>
      <c r="H68" s="72">
        <f t="shared" si="0"/>
        <v>100</v>
      </c>
      <c r="I68" s="54"/>
      <c r="J68" s="72">
        <f t="shared" si="1"/>
        <v>100</v>
      </c>
      <c r="K68" s="54"/>
      <c r="L68" s="72">
        <f t="shared" si="2"/>
        <v>100</v>
      </c>
      <c r="M68" s="54"/>
      <c r="N68" s="72">
        <f t="shared" si="3"/>
        <v>100</v>
      </c>
      <c r="O68" s="54"/>
      <c r="P68" s="72">
        <f t="shared" si="4"/>
        <v>100</v>
      </c>
      <c r="Q68" s="54"/>
      <c r="R68" s="72">
        <f t="shared" si="5"/>
        <v>100</v>
      </c>
      <c r="S68" s="54"/>
      <c r="T68" s="54"/>
      <c r="U68" s="72">
        <f t="shared" si="6"/>
        <v>100</v>
      </c>
    </row>
    <row r="69" spans="2:21" ht="32.25" hidden="1" customHeight="1">
      <c r="B69" s="36" t="s">
        <v>405</v>
      </c>
      <c r="C69" s="53" t="s">
        <v>401</v>
      </c>
      <c r="D69" s="53" t="s">
        <v>214</v>
      </c>
      <c r="E69" s="53"/>
      <c r="F69" s="54">
        <f>SUM(F70)</f>
        <v>100</v>
      </c>
      <c r="G69" s="54"/>
      <c r="H69" s="72">
        <f t="shared" si="0"/>
        <v>100</v>
      </c>
      <c r="I69" s="54"/>
      <c r="J69" s="72">
        <f t="shared" si="1"/>
        <v>100</v>
      </c>
      <c r="K69" s="54"/>
      <c r="L69" s="72">
        <f t="shared" si="2"/>
        <v>100</v>
      </c>
      <c r="M69" s="54"/>
      <c r="N69" s="72">
        <f t="shared" si="3"/>
        <v>100</v>
      </c>
      <c r="O69" s="54"/>
      <c r="P69" s="72">
        <f t="shared" si="4"/>
        <v>100</v>
      </c>
      <c r="Q69" s="54"/>
      <c r="R69" s="72">
        <f t="shared" si="5"/>
        <v>100</v>
      </c>
      <c r="S69" s="54"/>
      <c r="T69" s="54"/>
      <c r="U69" s="72">
        <f t="shared" si="6"/>
        <v>100</v>
      </c>
    </row>
    <row r="70" spans="2:21" ht="27.75" hidden="1" customHeight="1">
      <c r="B70" s="18" t="s">
        <v>112</v>
      </c>
      <c r="C70" s="53" t="s">
        <v>401</v>
      </c>
      <c r="D70" s="53" t="s">
        <v>214</v>
      </c>
      <c r="E70" s="53" t="s">
        <v>111</v>
      </c>
      <c r="F70" s="54">
        <v>100</v>
      </c>
      <c r="G70" s="54"/>
      <c r="H70" s="72">
        <f t="shared" si="0"/>
        <v>100</v>
      </c>
      <c r="I70" s="54"/>
      <c r="J70" s="72">
        <f t="shared" si="1"/>
        <v>100</v>
      </c>
      <c r="K70" s="54"/>
      <c r="L70" s="72">
        <f t="shared" si="2"/>
        <v>100</v>
      </c>
      <c r="M70" s="54"/>
      <c r="N70" s="72">
        <f t="shared" si="3"/>
        <v>100</v>
      </c>
      <c r="O70" s="54"/>
      <c r="P70" s="72">
        <f t="shared" si="4"/>
        <v>100</v>
      </c>
      <c r="Q70" s="54"/>
      <c r="R70" s="72">
        <f t="shared" si="5"/>
        <v>100</v>
      </c>
      <c r="S70" s="54"/>
      <c r="T70" s="54"/>
      <c r="U70" s="72">
        <f t="shared" si="6"/>
        <v>100</v>
      </c>
    </row>
    <row r="71" spans="2:21" ht="39" hidden="1" customHeight="1">
      <c r="B71" s="35" t="s">
        <v>537</v>
      </c>
      <c r="C71" s="51" t="s">
        <v>158</v>
      </c>
      <c r="D71" s="51"/>
      <c r="E71" s="51"/>
      <c r="F71" s="72">
        <f>SUM(F72)</f>
        <v>590</v>
      </c>
      <c r="G71" s="72"/>
      <c r="H71" s="72">
        <f t="shared" si="0"/>
        <v>590</v>
      </c>
      <c r="I71" s="72"/>
      <c r="J71" s="72">
        <f t="shared" si="1"/>
        <v>590</v>
      </c>
      <c r="K71" s="72"/>
      <c r="L71" s="72">
        <f t="shared" si="2"/>
        <v>590</v>
      </c>
      <c r="M71" s="72"/>
      <c r="N71" s="72">
        <f t="shared" si="3"/>
        <v>590</v>
      </c>
      <c r="O71" s="72"/>
      <c r="P71" s="72">
        <f t="shared" si="4"/>
        <v>590</v>
      </c>
      <c r="Q71" s="72">
        <f>Q72</f>
        <v>-200</v>
      </c>
      <c r="R71" s="72">
        <f t="shared" si="5"/>
        <v>390</v>
      </c>
      <c r="S71" s="72"/>
      <c r="T71" s="72"/>
      <c r="U71" s="72">
        <f t="shared" si="6"/>
        <v>390</v>
      </c>
    </row>
    <row r="72" spans="2:21" ht="32.25" hidden="1" customHeight="1">
      <c r="B72" s="34" t="s">
        <v>271</v>
      </c>
      <c r="C72" s="53" t="s">
        <v>283</v>
      </c>
      <c r="D72" s="51"/>
      <c r="E72" s="51"/>
      <c r="F72" s="54">
        <f>SUM(F73)</f>
        <v>590</v>
      </c>
      <c r="G72" s="72"/>
      <c r="H72" s="72">
        <f t="shared" si="0"/>
        <v>590</v>
      </c>
      <c r="I72" s="72"/>
      <c r="J72" s="72">
        <f t="shared" si="1"/>
        <v>590</v>
      </c>
      <c r="K72" s="72"/>
      <c r="L72" s="72">
        <f t="shared" si="2"/>
        <v>590</v>
      </c>
      <c r="M72" s="72"/>
      <c r="N72" s="72">
        <f t="shared" si="3"/>
        <v>590</v>
      </c>
      <c r="O72" s="72"/>
      <c r="P72" s="72">
        <f t="shared" si="4"/>
        <v>590</v>
      </c>
      <c r="Q72" s="72">
        <f>Q73</f>
        <v>-200</v>
      </c>
      <c r="R72" s="72">
        <f t="shared" si="5"/>
        <v>390</v>
      </c>
      <c r="S72" s="72"/>
      <c r="T72" s="72"/>
      <c r="U72" s="72">
        <f t="shared" si="6"/>
        <v>390</v>
      </c>
    </row>
    <row r="73" spans="2:21" ht="42" hidden="1" customHeight="1">
      <c r="B73" s="37" t="s">
        <v>541</v>
      </c>
      <c r="C73" s="53" t="s">
        <v>284</v>
      </c>
      <c r="D73" s="53"/>
      <c r="E73" s="53"/>
      <c r="F73" s="54">
        <f>SUM(F74)</f>
        <v>590</v>
      </c>
      <c r="G73" s="54"/>
      <c r="H73" s="72">
        <f t="shared" si="0"/>
        <v>590</v>
      </c>
      <c r="I73" s="54"/>
      <c r="J73" s="72">
        <f t="shared" si="1"/>
        <v>590</v>
      </c>
      <c r="K73" s="54"/>
      <c r="L73" s="72">
        <f t="shared" si="2"/>
        <v>590</v>
      </c>
      <c r="M73" s="54"/>
      <c r="N73" s="72">
        <f t="shared" si="3"/>
        <v>590</v>
      </c>
      <c r="O73" s="54"/>
      <c r="P73" s="72">
        <f t="shared" si="4"/>
        <v>590</v>
      </c>
      <c r="Q73" s="54">
        <f>Q74</f>
        <v>-200</v>
      </c>
      <c r="R73" s="72">
        <f t="shared" si="5"/>
        <v>390</v>
      </c>
      <c r="S73" s="54"/>
      <c r="T73" s="54"/>
      <c r="U73" s="72">
        <f t="shared" si="6"/>
        <v>390</v>
      </c>
    </row>
    <row r="74" spans="2:21" ht="43.5" hidden="1" customHeight="1">
      <c r="B74" s="18" t="s">
        <v>112</v>
      </c>
      <c r="C74" s="53" t="s">
        <v>284</v>
      </c>
      <c r="D74" s="53" t="s">
        <v>25</v>
      </c>
      <c r="E74" s="53" t="s">
        <v>111</v>
      </c>
      <c r="F74" s="54">
        <v>590</v>
      </c>
      <c r="G74" s="54"/>
      <c r="H74" s="72">
        <f t="shared" si="0"/>
        <v>590</v>
      </c>
      <c r="I74" s="54"/>
      <c r="J74" s="72">
        <f t="shared" si="1"/>
        <v>590</v>
      </c>
      <c r="K74" s="54"/>
      <c r="L74" s="72">
        <f t="shared" si="2"/>
        <v>590</v>
      </c>
      <c r="M74" s="54"/>
      <c r="N74" s="72">
        <f t="shared" si="3"/>
        <v>590</v>
      </c>
      <c r="O74" s="54"/>
      <c r="P74" s="72">
        <f t="shared" si="4"/>
        <v>590</v>
      </c>
      <c r="Q74" s="54">
        <v>-200</v>
      </c>
      <c r="R74" s="72">
        <f t="shared" si="5"/>
        <v>390</v>
      </c>
      <c r="S74" s="54"/>
      <c r="T74" s="54"/>
      <c r="U74" s="72">
        <f t="shared" si="6"/>
        <v>390</v>
      </c>
    </row>
    <row r="75" spans="2:21" ht="42.75" hidden="1" customHeight="1">
      <c r="B75" s="35" t="s">
        <v>529</v>
      </c>
      <c r="C75" s="51" t="s">
        <v>159</v>
      </c>
      <c r="D75" s="51"/>
      <c r="E75" s="51"/>
      <c r="F75" s="72">
        <f>SUM(F76)</f>
        <v>35</v>
      </c>
      <c r="G75" s="72"/>
      <c r="H75" s="72">
        <f t="shared" si="0"/>
        <v>35</v>
      </c>
      <c r="I75" s="72"/>
      <c r="J75" s="72">
        <f t="shared" si="1"/>
        <v>35</v>
      </c>
      <c r="K75" s="72"/>
      <c r="L75" s="72">
        <f t="shared" si="2"/>
        <v>35</v>
      </c>
      <c r="M75" s="72"/>
      <c r="N75" s="72">
        <f t="shared" si="3"/>
        <v>35</v>
      </c>
      <c r="O75" s="72"/>
      <c r="P75" s="72">
        <f t="shared" si="4"/>
        <v>35</v>
      </c>
      <c r="Q75" s="72"/>
      <c r="R75" s="72">
        <f t="shared" si="5"/>
        <v>35</v>
      </c>
      <c r="S75" s="72"/>
      <c r="T75" s="72"/>
      <c r="U75" s="72">
        <f t="shared" si="6"/>
        <v>35</v>
      </c>
    </row>
    <row r="76" spans="2:21" ht="38.25" hidden="1" customHeight="1">
      <c r="B76" s="34" t="s">
        <v>270</v>
      </c>
      <c r="C76" s="53" t="s">
        <v>285</v>
      </c>
      <c r="D76" s="51"/>
      <c r="E76" s="51"/>
      <c r="F76" s="54">
        <f>SUM(F77)</f>
        <v>35</v>
      </c>
      <c r="G76" s="72"/>
      <c r="H76" s="72">
        <f t="shared" si="0"/>
        <v>35</v>
      </c>
      <c r="I76" s="72"/>
      <c r="J76" s="72">
        <f t="shared" si="1"/>
        <v>35</v>
      </c>
      <c r="K76" s="72"/>
      <c r="L76" s="72">
        <f t="shared" si="2"/>
        <v>35</v>
      </c>
      <c r="M76" s="72"/>
      <c r="N76" s="72">
        <f t="shared" si="3"/>
        <v>35</v>
      </c>
      <c r="O76" s="72"/>
      <c r="P76" s="72">
        <f t="shared" ref="P76:P140" si="7">N76+O76</f>
        <v>35</v>
      </c>
      <c r="Q76" s="72"/>
      <c r="R76" s="72">
        <f t="shared" ref="R76:R140" si="8">P76+Q76</f>
        <v>35</v>
      </c>
      <c r="S76" s="72"/>
      <c r="T76" s="72"/>
      <c r="U76" s="72">
        <f t="shared" ref="U76:U139" si="9">R76+S76+T76</f>
        <v>35</v>
      </c>
    </row>
    <row r="77" spans="2:21" ht="42.75" hidden="1" customHeight="1">
      <c r="B77" s="37" t="s">
        <v>542</v>
      </c>
      <c r="C77" s="53" t="s">
        <v>286</v>
      </c>
      <c r="D77" s="53"/>
      <c r="E77" s="53"/>
      <c r="F77" s="54">
        <f>SUM(F78)</f>
        <v>35</v>
      </c>
      <c r="G77" s="54"/>
      <c r="H77" s="72">
        <f t="shared" si="0"/>
        <v>35</v>
      </c>
      <c r="I77" s="54"/>
      <c r="J77" s="72">
        <f t="shared" si="1"/>
        <v>35</v>
      </c>
      <c r="K77" s="54"/>
      <c r="L77" s="72">
        <f t="shared" si="2"/>
        <v>35</v>
      </c>
      <c r="M77" s="54"/>
      <c r="N77" s="72">
        <f t="shared" ref="N77:N141" si="10">L77+M77</f>
        <v>35</v>
      </c>
      <c r="O77" s="54"/>
      <c r="P77" s="72">
        <f t="shared" si="7"/>
        <v>35</v>
      </c>
      <c r="Q77" s="54"/>
      <c r="R77" s="72">
        <f t="shared" si="8"/>
        <v>35</v>
      </c>
      <c r="S77" s="54"/>
      <c r="T77" s="54"/>
      <c r="U77" s="72">
        <f t="shared" si="9"/>
        <v>35</v>
      </c>
    </row>
    <row r="78" spans="2:21" ht="32.25" hidden="1" customHeight="1">
      <c r="B78" s="18" t="s">
        <v>112</v>
      </c>
      <c r="C78" s="53" t="s">
        <v>286</v>
      </c>
      <c r="D78" s="53" t="s">
        <v>25</v>
      </c>
      <c r="E78" s="53" t="s">
        <v>416</v>
      </c>
      <c r="F78" s="54">
        <v>35</v>
      </c>
      <c r="G78" s="54"/>
      <c r="H78" s="72">
        <f t="shared" si="0"/>
        <v>35</v>
      </c>
      <c r="I78" s="54"/>
      <c r="J78" s="72">
        <f t="shared" si="1"/>
        <v>35</v>
      </c>
      <c r="K78" s="54"/>
      <c r="L78" s="72">
        <f t="shared" si="2"/>
        <v>35</v>
      </c>
      <c r="M78" s="54"/>
      <c r="N78" s="72">
        <f t="shared" si="10"/>
        <v>35</v>
      </c>
      <c r="O78" s="54"/>
      <c r="P78" s="72">
        <f t="shared" si="7"/>
        <v>35</v>
      </c>
      <c r="Q78" s="54"/>
      <c r="R78" s="72">
        <f t="shared" si="8"/>
        <v>35</v>
      </c>
      <c r="S78" s="54"/>
      <c r="T78" s="54"/>
      <c r="U78" s="72">
        <f t="shared" si="9"/>
        <v>35</v>
      </c>
    </row>
    <row r="79" spans="2:21" ht="48" hidden="1" customHeight="1">
      <c r="B79" s="35" t="s">
        <v>543</v>
      </c>
      <c r="C79" s="51" t="s">
        <v>267</v>
      </c>
      <c r="D79" s="51"/>
      <c r="E79" s="51"/>
      <c r="F79" s="72">
        <f>SUM(F80)</f>
        <v>50</v>
      </c>
      <c r="G79" s="72"/>
      <c r="H79" s="72">
        <f t="shared" ref="H79:H144" si="11">F79+G79</f>
        <v>50</v>
      </c>
      <c r="I79" s="72"/>
      <c r="J79" s="72">
        <f t="shared" ref="J79:J143" si="12">H79+I79</f>
        <v>50</v>
      </c>
      <c r="K79" s="72"/>
      <c r="L79" s="72">
        <f t="shared" ref="L79:L143" si="13">J79+K79</f>
        <v>50</v>
      </c>
      <c r="M79" s="72"/>
      <c r="N79" s="72">
        <f t="shared" si="10"/>
        <v>50</v>
      </c>
      <c r="O79" s="72"/>
      <c r="P79" s="72">
        <f t="shared" si="7"/>
        <v>50</v>
      </c>
      <c r="Q79" s="72"/>
      <c r="R79" s="72">
        <f t="shared" si="8"/>
        <v>50</v>
      </c>
      <c r="S79" s="72"/>
      <c r="T79" s="72"/>
      <c r="U79" s="72">
        <f t="shared" si="9"/>
        <v>50</v>
      </c>
    </row>
    <row r="80" spans="2:21" ht="42" hidden="1" customHeight="1">
      <c r="B80" s="34" t="s">
        <v>272</v>
      </c>
      <c r="C80" s="53" t="s">
        <v>343</v>
      </c>
      <c r="D80" s="51"/>
      <c r="E80" s="51"/>
      <c r="F80" s="54">
        <f>SUM(F81)</f>
        <v>50</v>
      </c>
      <c r="G80" s="72"/>
      <c r="H80" s="72">
        <f t="shared" si="11"/>
        <v>50</v>
      </c>
      <c r="I80" s="72"/>
      <c r="J80" s="72">
        <f t="shared" si="12"/>
        <v>50</v>
      </c>
      <c r="K80" s="72"/>
      <c r="L80" s="72">
        <f t="shared" si="13"/>
        <v>50</v>
      </c>
      <c r="M80" s="72"/>
      <c r="N80" s="72">
        <f t="shared" si="10"/>
        <v>50</v>
      </c>
      <c r="O80" s="72"/>
      <c r="P80" s="72">
        <f t="shared" si="7"/>
        <v>50</v>
      </c>
      <c r="Q80" s="72"/>
      <c r="R80" s="72">
        <f t="shared" si="8"/>
        <v>50</v>
      </c>
      <c r="S80" s="72"/>
      <c r="T80" s="72"/>
      <c r="U80" s="72">
        <f t="shared" si="9"/>
        <v>50</v>
      </c>
    </row>
    <row r="81" spans="2:21" ht="50.25" hidden="1" customHeight="1">
      <c r="B81" s="37" t="s">
        <v>538</v>
      </c>
      <c r="C81" s="53" t="s">
        <v>338</v>
      </c>
      <c r="D81" s="53"/>
      <c r="E81" s="53"/>
      <c r="F81" s="54">
        <f>SUM(F82)</f>
        <v>50</v>
      </c>
      <c r="G81" s="54"/>
      <c r="H81" s="72">
        <f t="shared" si="11"/>
        <v>50</v>
      </c>
      <c r="I81" s="54"/>
      <c r="J81" s="72">
        <f t="shared" si="12"/>
        <v>50</v>
      </c>
      <c r="K81" s="54"/>
      <c r="L81" s="72">
        <f t="shared" si="13"/>
        <v>50</v>
      </c>
      <c r="M81" s="54"/>
      <c r="N81" s="72">
        <f t="shared" si="10"/>
        <v>50</v>
      </c>
      <c r="O81" s="54"/>
      <c r="P81" s="72">
        <f t="shared" si="7"/>
        <v>50</v>
      </c>
      <c r="Q81" s="54"/>
      <c r="R81" s="72">
        <f t="shared" si="8"/>
        <v>50</v>
      </c>
      <c r="S81" s="54"/>
      <c r="T81" s="54"/>
      <c r="U81" s="72">
        <f t="shared" si="9"/>
        <v>50</v>
      </c>
    </row>
    <row r="82" spans="2:21" ht="36" hidden="1" customHeight="1">
      <c r="B82" s="18" t="s">
        <v>112</v>
      </c>
      <c r="C82" s="53" t="s">
        <v>338</v>
      </c>
      <c r="D82" s="53" t="s">
        <v>25</v>
      </c>
      <c r="E82" s="53" t="s">
        <v>416</v>
      </c>
      <c r="F82" s="54">
        <v>50</v>
      </c>
      <c r="G82" s="54"/>
      <c r="H82" s="72">
        <f t="shared" si="11"/>
        <v>50</v>
      </c>
      <c r="I82" s="54"/>
      <c r="J82" s="72">
        <f t="shared" si="12"/>
        <v>50</v>
      </c>
      <c r="K82" s="54"/>
      <c r="L82" s="72">
        <f t="shared" si="13"/>
        <v>50</v>
      </c>
      <c r="M82" s="54"/>
      <c r="N82" s="72">
        <f t="shared" si="10"/>
        <v>50</v>
      </c>
      <c r="O82" s="54"/>
      <c r="P82" s="72">
        <f t="shared" si="7"/>
        <v>50</v>
      </c>
      <c r="Q82" s="54"/>
      <c r="R82" s="72">
        <f t="shared" si="8"/>
        <v>50</v>
      </c>
      <c r="S82" s="54"/>
      <c r="T82" s="54"/>
      <c r="U82" s="72">
        <f t="shared" si="9"/>
        <v>50</v>
      </c>
    </row>
    <row r="83" spans="2:21" ht="38.25" hidden="1" customHeight="1">
      <c r="B83" s="35" t="s">
        <v>539</v>
      </c>
      <c r="C83" s="51" t="s">
        <v>161</v>
      </c>
      <c r="D83" s="51"/>
      <c r="E83" s="51"/>
      <c r="F83" s="72">
        <f>SUM(F84)</f>
        <v>50</v>
      </c>
      <c r="G83" s="72"/>
      <c r="H83" s="72">
        <f t="shared" si="11"/>
        <v>50</v>
      </c>
      <c r="I83" s="72"/>
      <c r="J83" s="72">
        <f t="shared" si="12"/>
        <v>50</v>
      </c>
      <c r="K83" s="72"/>
      <c r="L83" s="72">
        <f t="shared" si="13"/>
        <v>50</v>
      </c>
      <c r="M83" s="72"/>
      <c r="N83" s="72">
        <f t="shared" si="10"/>
        <v>50</v>
      </c>
      <c r="O83" s="72"/>
      <c r="P83" s="72">
        <f t="shared" si="7"/>
        <v>50</v>
      </c>
      <c r="Q83" s="72"/>
      <c r="R83" s="72">
        <f t="shared" si="8"/>
        <v>50</v>
      </c>
      <c r="S83" s="72"/>
      <c r="T83" s="72"/>
      <c r="U83" s="72">
        <f t="shared" si="9"/>
        <v>50</v>
      </c>
    </row>
    <row r="84" spans="2:21" ht="52.5" hidden="1" customHeight="1">
      <c r="B84" s="34" t="s">
        <v>273</v>
      </c>
      <c r="C84" s="53" t="s">
        <v>287</v>
      </c>
      <c r="D84" s="51"/>
      <c r="E84" s="51"/>
      <c r="F84" s="54">
        <f>SUM(F85)</f>
        <v>50</v>
      </c>
      <c r="G84" s="72"/>
      <c r="H84" s="72">
        <f t="shared" si="11"/>
        <v>50</v>
      </c>
      <c r="I84" s="72"/>
      <c r="J84" s="72">
        <f t="shared" si="12"/>
        <v>50</v>
      </c>
      <c r="K84" s="72"/>
      <c r="L84" s="72">
        <f t="shared" si="13"/>
        <v>50</v>
      </c>
      <c r="M84" s="72"/>
      <c r="N84" s="72">
        <f t="shared" si="10"/>
        <v>50</v>
      </c>
      <c r="O84" s="72"/>
      <c r="P84" s="72">
        <f t="shared" si="7"/>
        <v>50</v>
      </c>
      <c r="Q84" s="72"/>
      <c r="R84" s="72">
        <f t="shared" si="8"/>
        <v>50</v>
      </c>
      <c r="S84" s="72"/>
      <c r="T84" s="72"/>
      <c r="U84" s="72">
        <f t="shared" si="9"/>
        <v>50</v>
      </c>
    </row>
    <row r="85" spans="2:21" ht="42" hidden="1" customHeight="1">
      <c r="B85" s="37" t="s">
        <v>540</v>
      </c>
      <c r="C85" s="53" t="s">
        <v>288</v>
      </c>
      <c r="D85" s="53"/>
      <c r="E85" s="53"/>
      <c r="F85" s="54">
        <f>SUM(F86)</f>
        <v>50</v>
      </c>
      <c r="G85" s="54"/>
      <c r="H85" s="72">
        <f t="shared" si="11"/>
        <v>50</v>
      </c>
      <c r="I85" s="54"/>
      <c r="J85" s="72">
        <f t="shared" si="12"/>
        <v>50</v>
      </c>
      <c r="K85" s="54"/>
      <c r="L85" s="72">
        <f t="shared" si="13"/>
        <v>50</v>
      </c>
      <c r="M85" s="54"/>
      <c r="N85" s="72">
        <f t="shared" si="10"/>
        <v>50</v>
      </c>
      <c r="O85" s="54"/>
      <c r="P85" s="72">
        <f t="shared" si="7"/>
        <v>50</v>
      </c>
      <c r="Q85" s="54"/>
      <c r="R85" s="72">
        <f t="shared" si="8"/>
        <v>50</v>
      </c>
      <c r="S85" s="54"/>
      <c r="T85" s="54"/>
      <c r="U85" s="72">
        <f t="shared" si="9"/>
        <v>50</v>
      </c>
    </row>
    <row r="86" spans="2:21" ht="36.75" hidden="1" customHeight="1">
      <c r="B86" s="18" t="s">
        <v>112</v>
      </c>
      <c r="C86" s="53" t="s">
        <v>288</v>
      </c>
      <c r="D86" s="53" t="s">
        <v>25</v>
      </c>
      <c r="E86" s="53" t="s">
        <v>416</v>
      </c>
      <c r="F86" s="54">
        <v>50</v>
      </c>
      <c r="G86" s="54"/>
      <c r="H86" s="72">
        <f t="shared" si="11"/>
        <v>50</v>
      </c>
      <c r="I86" s="54"/>
      <c r="J86" s="72">
        <f t="shared" si="12"/>
        <v>50</v>
      </c>
      <c r="K86" s="54"/>
      <c r="L86" s="72">
        <f t="shared" si="13"/>
        <v>50</v>
      </c>
      <c r="M86" s="54"/>
      <c r="N86" s="72">
        <f t="shared" si="10"/>
        <v>50</v>
      </c>
      <c r="O86" s="54"/>
      <c r="P86" s="72">
        <f t="shared" si="7"/>
        <v>50</v>
      </c>
      <c r="Q86" s="54"/>
      <c r="R86" s="72">
        <f t="shared" si="8"/>
        <v>50</v>
      </c>
      <c r="S86" s="54"/>
      <c r="T86" s="54"/>
      <c r="U86" s="72">
        <f t="shared" si="9"/>
        <v>50</v>
      </c>
    </row>
    <row r="87" spans="2:21" ht="42" hidden="1" customHeight="1">
      <c r="B87" s="32" t="s">
        <v>509</v>
      </c>
      <c r="C87" s="51" t="s">
        <v>174</v>
      </c>
      <c r="D87" s="51"/>
      <c r="E87" s="53"/>
      <c r="F87" s="72">
        <f>SUM(F89)</f>
        <v>6352</v>
      </c>
      <c r="G87" s="54"/>
      <c r="H87" s="72">
        <f t="shared" si="11"/>
        <v>6352</v>
      </c>
      <c r="I87" s="54"/>
      <c r="J87" s="72">
        <f t="shared" si="12"/>
        <v>6352</v>
      </c>
      <c r="K87" s="54"/>
      <c r="L87" s="72">
        <f t="shared" si="13"/>
        <v>6352</v>
      </c>
      <c r="M87" s="54"/>
      <c r="N87" s="72">
        <f t="shared" si="10"/>
        <v>6352</v>
      </c>
      <c r="O87" s="54"/>
      <c r="P87" s="72">
        <f t="shared" si="7"/>
        <v>6352</v>
      </c>
      <c r="Q87" s="54"/>
      <c r="R87" s="72">
        <f t="shared" si="8"/>
        <v>6352</v>
      </c>
      <c r="S87" s="54"/>
      <c r="T87" s="54"/>
      <c r="U87" s="72">
        <f t="shared" si="9"/>
        <v>6352</v>
      </c>
    </row>
    <row r="88" spans="2:21" ht="39" hidden="1" customHeight="1">
      <c r="B88" s="34" t="s">
        <v>274</v>
      </c>
      <c r="C88" s="53" t="s">
        <v>281</v>
      </c>
      <c r="D88" s="53"/>
      <c r="E88" s="53"/>
      <c r="F88" s="54">
        <f>SUM(F89)</f>
        <v>6352</v>
      </c>
      <c r="G88" s="54"/>
      <c r="H88" s="72">
        <f t="shared" si="11"/>
        <v>6352</v>
      </c>
      <c r="I88" s="54"/>
      <c r="J88" s="72">
        <f t="shared" si="12"/>
        <v>6352</v>
      </c>
      <c r="K88" s="54"/>
      <c r="L88" s="72">
        <f t="shared" si="13"/>
        <v>6352</v>
      </c>
      <c r="M88" s="54"/>
      <c r="N88" s="72">
        <f t="shared" si="10"/>
        <v>6352</v>
      </c>
      <c r="O88" s="54"/>
      <c r="P88" s="72">
        <f t="shared" si="7"/>
        <v>6352</v>
      </c>
      <c r="Q88" s="54"/>
      <c r="R88" s="72">
        <f t="shared" si="8"/>
        <v>6352</v>
      </c>
      <c r="S88" s="54"/>
      <c r="T88" s="54"/>
      <c r="U88" s="72">
        <f t="shared" si="9"/>
        <v>6352</v>
      </c>
    </row>
    <row r="89" spans="2:21" ht="35.25" hidden="1" customHeight="1">
      <c r="B89" s="36" t="s">
        <v>103</v>
      </c>
      <c r="C89" s="53" t="s">
        <v>282</v>
      </c>
      <c r="D89" s="53"/>
      <c r="E89" s="53"/>
      <c r="F89" s="54">
        <f>SUM(F90)</f>
        <v>6352</v>
      </c>
      <c r="G89" s="54"/>
      <c r="H89" s="72">
        <f t="shared" si="11"/>
        <v>6352</v>
      </c>
      <c r="I89" s="54"/>
      <c r="J89" s="72">
        <f t="shared" si="12"/>
        <v>6352</v>
      </c>
      <c r="K89" s="54"/>
      <c r="L89" s="72">
        <f t="shared" si="13"/>
        <v>6352</v>
      </c>
      <c r="M89" s="54"/>
      <c r="N89" s="72">
        <f t="shared" si="10"/>
        <v>6352</v>
      </c>
      <c r="O89" s="54"/>
      <c r="P89" s="72">
        <f t="shared" si="7"/>
        <v>6352</v>
      </c>
      <c r="Q89" s="54"/>
      <c r="R89" s="72">
        <f t="shared" si="8"/>
        <v>6352</v>
      </c>
      <c r="S89" s="54"/>
      <c r="T89" s="54"/>
      <c r="U89" s="72">
        <f t="shared" si="9"/>
        <v>6352</v>
      </c>
    </row>
    <row r="90" spans="2:21" ht="38.25" hidden="1" customHeight="1">
      <c r="B90" s="23" t="s">
        <v>89</v>
      </c>
      <c r="C90" s="53" t="s">
        <v>282</v>
      </c>
      <c r="D90" s="53" t="s">
        <v>90</v>
      </c>
      <c r="E90" s="53"/>
      <c r="F90" s="54">
        <f>SUM(F91)</f>
        <v>6352</v>
      </c>
      <c r="G90" s="54"/>
      <c r="H90" s="72">
        <f t="shared" si="11"/>
        <v>6352</v>
      </c>
      <c r="I90" s="54"/>
      <c r="J90" s="72">
        <f t="shared" si="12"/>
        <v>6352</v>
      </c>
      <c r="K90" s="54"/>
      <c r="L90" s="72">
        <f t="shared" si="13"/>
        <v>6352</v>
      </c>
      <c r="M90" s="54"/>
      <c r="N90" s="72">
        <f t="shared" si="10"/>
        <v>6352</v>
      </c>
      <c r="O90" s="54"/>
      <c r="P90" s="72">
        <f t="shared" si="7"/>
        <v>6352</v>
      </c>
      <c r="Q90" s="54"/>
      <c r="R90" s="72">
        <f t="shared" si="8"/>
        <v>6352</v>
      </c>
      <c r="S90" s="54"/>
      <c r="T90" s="54"/>
      <c r="U90" s="72">
        <f t="shared" si="9"/>
        <v>6352</v>
      </c>
    </row>
    <row r="91" spans="2:21" ht="37.5" hidden="1" customHeight="1">
      <c r="B91" s="23" t="s">
        <v>84</v>
      </c>
      <c r="C91" s="53" t="s">
        <v>282</v>
      </c>
      <c r="D91" s="53" t="s">
        <v>113</v>
      </c>
      <c r="E91" s="53"/>
      <c r="F91" s="54">
        <f>SUM(F92:F93)</f>
        <v>6352</v>
      </c>
      <c r="G91" s="54"/>
      <c r="H91" s="72">
        <f t="shared" si="11"/>
        <v>6352</v>
      </c>
      <c r="I91" s="54"/>
      <c r="J91" s="72">
        <f t="shared" si="12"/>
        <v>6352</v>
      </c>
      <c r="K91" s="54"/>
      <c r="L91" s="72">
        <f t="shared" si="13"/>
        <v>6352</v>
      </c>
      <c r="M91" s="54"/>
      <c r="N91" s="72">
        <f t="shared" si="10"/>
        <v>6352</v>
      </c>
      <c r="O91" s="54"/>
      <c r="P91" s="72">
        <f t="shared" si="7"/>
        <v>6352</v>
      </c>
      <c r="Q91" s="54"/>
      <c r="R91" s="72">
        <f t="shared" si="8"/>
        <v>6352</v>
      </c>
      <c r="S91" s="54"/>
      <c r="T91" s="54"/>
      <c r="U91" s="72">
        <f t="shared" si="9"/>
        <v>6352</v>
      </c>
    </row>
    <row r="92" spans="2:21" ht="24" hidden="1" customHeight="1">
      <c r="B92" s="15" t="s">
        <v>80</v>
      </c>
      <c r="C92" s="53" t="s">
        <v>282</v>
      </c>
      <c r="D92" s="53" t="s">
        <v>113</v>
      </c>
      <c r="E92" s="53" t="s">
        <v>77</v>
      </c>
      <c r="F92" s="54">
        <v>5010</v>
      </c>
      <c r="G92" s="54"/>
      <c r="H92" s="72">
        <f t="shared" si="11"/>
        <v>5010</v>
      </c>
      <c r="I92" s="54"/>
      <c r="J92" s="72">
        <f t="shared" si="12"/>
        <v>5010</v>
      </c>
      <c r="K92" s="54"/>
      <c r="L92" s="72">
        <f t="shared" si="13"/>
        <v>5010</v>
      </c>
      <c r="M92" s="54"/>
      <c r="N92" s="72">
        <f t="shared" si="10"/>
        <v>5010</v>
      </c>
      <c r="O92" s="54"/>
      <c r="P92" s="72">
        <f t="shared" si="7"/>
        <v>5010</v>
      </c>
      <c r="Q92" s="54"/>
      <c r="R92" s="72">
        <f t="shared" si="8"/>
        <v>5010</v>
      </c>
      <c r="S92" s="54"/>
      <c r="T92" s="54"/>
      <c r="U92" s="72">
        <f t="shared" si="9"/>
        <v>5010</v>
      </c>
    </row>
    <row r="93" spans="2:21" ht="32.25" hidden="1" customHeight="1">
      <c r="B93" s="15" t="s">
        <v>112</v>
      </c>
      <c r="C93" s="53" t="s">
        <v>282</v>
      </c>
      <c r="D93" s="58" t="s">
        <v>113</v>
      </c>
      <c r="E93" s="58" t="s">
        <v>111</v>
      </c>
      <c r="F93" s="76">
        <v>1342</v>
      </c>
      <c r="G93" s="76"/>
      <c r="H93" s="72">
        <f t="shared" si="11"/>
        <v>1342</v>
      </c>
      <c r="I93" s="76"/>
      <c r="J93" s="72">
        <f t="shared" si="12"/>
        <v>1342</v>
      </c>
      <c r="K93" s="76"/>
      <c r="L93" s="72">
        <f t="shared" si="13"/>
        <v>1342</v>
      </c>
      <c r="M93" s="76"/>
      <c r="N93" s="72">
        <f t="shared" si="10"/>
        <v>1342</v>
      </c>
      <c r="O93" s="76"/>
      <c r="P93" s="72">
        <f t="shared" si="7"/>
        <v>1342</v>
      </c>
      <c r="Q93" s="76"/>
      <c r="R93" s="72">
        <f t="shared" si="8"/>
        <v>1342</v>
      </c>
      <c r="S93" s="76"/>
      <c r="T93" s="76"/>
      <c r="U93" s="72">
        <f t="shared" si="9"/>
        <v>1342</v>
      </c>
    </row>
    <row r="94" spans="2:21" ht="32.25" customHeight="1">
      <c r="B94" s="32" t="s">
        <v>512</v>
      </c>
      <c r="C94" s="51" t="s">
        <v>178</v>
      </c>
      <c r="D94" s="51"/>
      <c r="E94" s="53"/>
      <c r="F94" s="72">
        <f>F95+F101+F112+F119+F126+F130</f>
        <v>539553.89999999991</v>
      </c>
      <c r="G94" s="72">
        <f>G95+G101+G112+G119+G126+G130</f>
        <v>26169.200000000004</v>
      </c>
      <c r="H94" s="72">
        <f t="shared" si="11"/>
        <v>565723.09999999986</v>
      </c>
      <c r="I94" s="72"/>
      <c r="J94" s="72">
        <f t="shared" si="12"/>
        <v>565723.09999999986</v>
      </c>
      <c r="K94" s="72">
        <f>K101</f>
        <v>22190</v>
      </c>
      <c r="L94" s="72">
        <f t="shared" si="13"/>
        <v>587913.09999999986</v>
      </c>
      <c r="M94" s="72">
        <f>M101+M126</f>
        <v>3711.6</v>
      </c>
      <c r="N94" s="72">
        <f t="shared" si="10"/>
        <v>591624.69999999984</v>
      </c>
      <c r="O94" s="72">
        <f>O101</f>
        <v>-903</v>
      </c>
      <c r="P94" s="72">
        <f t="shared" si="7"/>
        <v>590721.69999999984</v>
      </c>
      <c r="Q94" s="72">
        <f>Q101</f>
        <v>300</v>
      </c>
      <c r="R94" s="72">
        <f t="shared" si="8"/>
        <v>591021.69999999984</v>
      </c>
      <c r="S94" s="72">
        <f>S95+S101+S112+S119+S126+S130</f>
        <v>24981.5</v>
      </c>
      <c r="T94" s="72">
        <f>T95+T101+T112+T119+T126+T130</f>
        <v>36973</v>
      </c>
      <c r="U94" s="72">
        <f t="shared" si="9"/>
        <v>652976.19999999984</v>
      </c>
    </row>
    <row r="95" spans="2:21" ht="30" customHeight="1">
      <c r="B95" s="13" t="s">
        <v>11</v>
      </c>
      <c r="C95" s="51" t="s">
        <v>179</v>
      </c>
      <c r="D95" s="51"/>
      <c r="E95" s="51"/>
      <c r="F95" s="72">
        <f>F96</f>
        <v>169932</v>
      </c>
      <c r="G95" s="72">
        <f>G96</f>
        <v>9338.6</v>
      </c>
      <c r="H95" s="72">
        <f t="shared" si="11"/>
        <v>179270.6</v>
      </c>
      <c r="I95" s="72"/>
      <c r="J95" s="72">
        <f t="shared" si="12"/>
        <v>179270.6</v>
      </c>
      <c r="K95" s="72"/>
      <c r="L95" s="72">
        <f t="shared" si="13"/>
        <v>179270.6</v>
      </c>
      <c r="M95" s="72"/>
      <c r="N95" s="72">
        <f t="shared" si="10"/>
        <v>179270.6</v>
      </c>
      <c r="O95" s="72"/>
      <c r="P95" s="72">
        <f t="shared" si="7"/>
        <v>179270.6</v>
      </c>
      <c r="Q95" s="72"/>
      <c r="R95" s="72">
        <f t="shared" si="8"/>
        <v>179270.6</v>
      </c>
      <c r="S95" s="72">
        <f>S96</f>
        <v>8607</v>
      </c>
      <c r="T95" s="72">
        <f>T96</f>
        <v>14192</v>
      </c>
      <c r="U95" s="72">
        <f t="shared" si="9"/>
        <v>202069.6</v>
      </c>
    </row>
    <row r="96" spans="2:21" ht="31.5" customHeight="1">
      <c r="B96" s="36" t="s">
        <v>279</v>
      </c>
      <c r="C96" s="51" t="s">
        <v>302</v>
      </c>
      <c r="D96" s="51"/>
      <c r="E96" s="51"/>
      <c r="F96" s="72">
        <f>F97+F99</f>
        <v>169932</v>
      </c>
      <c r="G96" s="72">
        <f>G97+G99</f>
        <v>9338.6</v>
      </c>
      <c r="H96" s="72">
        <f t="shared" si="11"/>
        <v>179270.6</v>
      </c>
      <c r="I96" s="72"/>
      <c r="J96" s="72">
        <f t="shared" si="12"/>
        <v>179270.6</v>
      </c>
      <c r="K96" s="72"/>
      <c r="L96" s="72">
        <f t="shared" si="13"/>
        <v>179270.6</v>
      </c>
      <c r="M96" s="72"/>
      <c r="N96" s="72">
        <f t="shared" si="10"/>
        <v>179270.6</v>
      </c>
      <c r="O96" s="72"/>
      <c r="P96" s="72">
        <f t="shared" si="7"/>
        <v>179270.6</v>
      </c>
      <c r="Q96" s="72"/>
      <c r="R96" s="72">
        <f t="shared" si="8"/>
        <v>179270.6</v>
      </c>
      <c r="S96" s="72">
        <f>S97</f>
        <v>8607</v>
      </c>
      <c r="T96" s="72">
        <f>T97+T99</f>
        <v>14192</v>
      </c>
      <c r="U96" s="72">
        <f t="shared" si="9"/>
        <v>202069.6</v>
      </c>
    </row>
    <row r="97" spans="2:21" ht="67.5" customHeight="1">
      <c r="B97" s="36" t="s">
        <v>187</v>
      </c>
      <c r="C97" s="53" t="s">
        <v>303</v>
      </c>
      <c r="D97" s="53" t="s">
        <v>233</v>
      </c>
      <c r="E97" s="51"/>
      <c r="F97" s="54">
        <f>F98</f>
        <v>91621</v>
      </c>
      <c r="G97" s="54">
        <f>G98</f>
        <v>9338.6</v>
      </c>
      <c r="H97" s="72">
        <f t="shared" si="11"/>
        <v>100959.6</v>
      </c>
      <c r="I97" s="54"/>
      <c r="J97" s="72">
        <f t="shared" si="12"/>
        <v>100959.6</v>
      </c>
      <c r="K97" s="54"/>
      <c r="L97" s="72">
        <f t="shared" si="13"/>
        <v>100959.6</v>
      </c>
      <c r="M97" s="54"/>
      <c r="N97" s="72">
        <f t="shared" si="10"/>
        <v>100959.6</v>
      </c>
      <c r="O97" s="54"/>
      <c r="P97" s="72">
        <f t="shared" si="7"/>
        <v>100959.6</v>
      </c>
      <c r="Q97" s="54"/>
      <c r="R97" s="72">
        <f t="shared" si="8"/>
        <v>100959.6</v>
      </c>
      <c r="S97" s="54">
        <f>S98</f>
        <v>8607</v>
      </c>
      <c r="T97" s="54">
        <f>T98</f>
        <v>12042</v>
      </c>
      <c r="U97" s="72">
        <f t="shared" si="9"/>
        <v>121608.6</v>
      </c>
    </row>
    <row r="98" spans="2:21" ht="26.25" customHeight="1">
      <c r="B98" s="15" t="s">
        <v>407</v>
      </c>
      <c r="C98" s="53" t="s">
        <v>303</v>
      </c>
      <c r="D98" s="53" t="s">
        <v>233</v>
      </c>
      <c r="E98" s="53" t="s">
        <v>408</v>
      </c>
      <c r="F98" s="54">
        <v>91621</v>
      </c>
      <c r="G98" s="54">
        <v>9338.6</v>
      </c>
      <c r="H98" s="72">
        <f t="shared" si="11"/>
        <v>100959.6</v>
      </c>
      <c r="I98" s="54"/>
      <c r="J98" s="72">
        <f t="shared" si="12"/>
        <v>100959.6</v>
      </c>
      <c r="K98" s="54"/>
      <c r="L98" s="72">
        <f t="shared" si="13"/>
        <v>100959.6</v>
      </c>
      <c r="M98" s="54"/>
      <c r="N98" s="72">
        <f t="shared" si="10"/>
        <v>100959.6</v>
      </c>
      <c r="O98" s="54"/>
      <c r="P98" s="72">
        <f t="shared" si="7"/>
        <v>100959.6</v>
      </c>
      <c r="Q98" s="54"/>
      <c r="R98" s="72">
        <f t="shared" si="8"/>
        <v>100959.6</v>
      </c>
      <c r="S98" s="54">
        <v>8607</v>
      </c>
      <c r="T98" s="54">
        <v>12042</v>
      </c>
      <c r="U98" s="72">
        <f t="shared" si="9"/>
        <v>121608.6</v>
      </c>
    </row>
    <row r="99" spans="2:21" ht="38.25" customHeight="1">
      <c r="B99" s="36" t="s">
        <v>235</v>
      </c>
      <c r="C99" s="53" t="s">
        <v>402</v>
      </c>
      <c r="D99" s="53"/>
      <c r="E99" s="53"/>
      <c r="F99" s="54">
        <f>F100</f>
        <v>78311</v>
      </c>
      <c r="G99" s="54"/>
      <c r="H99" s="72">
        <f t="shared" si="11"/>
        <v>78311</v>
      </c>
      <c r="I99" s="54"/>
      <c r="J99" s="72">
        <f t="shared" si="12"/>
        <v>78311</v>
      </c>
      <c r="K99" s="54"/>
      <c r="L99" s="72">
        <f t="shared" si="13"/>
        <v>78311</v>
      </c>
      <c r="M99" s="54"/>
      <c r="N99" s="72">
        <f t="shared" si="10"/>
        <v>78311</v>
      </c>
      <c r="O99" s="54"/>
      <c r="P99" s="72">
        <f t="shared" si="7"/>
        <v>78311</v>
      </c>
      <c r="Q99" s="54"/>
      <c r="R99" s="72">
        <f t="shared" si="8"/>
        <v>78311</v>
      </c>
      <c r="S99" s="54"/>
      <c r="T99" s="54">
        <f>T100</f>
        <v>2150</v>
      </c>
      <c r="U99" s="72">
        <f t="shared" si="9"/>
        <v>80461</v>
      </c>
    </row>
    <row r="100" spans="2:21" ht="18.75" customHeight="1">
      <c r="B100" s="15" t="s">
        <v>407</v>
      </c>
      <c r="C100" s="53" t="s">
        <v>348</v>
      </c>
      <c r="D100" s="53" t="s">
        <v>233</v>
      </c>
      <c r="E100" s="53" t="s">
        <v>408</v>
      </c>
      <c r="F100" s="54">
        <v>78311</v>
      </c>
      <c r="G100" s="54"/>
      <c r="H100" s="72">
        <f t="shared" si="11"/>
        <v>78311</v>
      </c>
      <c r="I100" s="54"/>
      <c r="J100" s="72">
        <f t="shared" si="12"/>
        <v>78311</v>
      </c>
      <c r="K100" s="54"/>
      <c r="L100" s="72">
        <f t="shared" si="13"/>
        <v>78311</v>
      </c>
      <c r="M100" s="54"/>
      <c r="N100" s="72">
        <f t="shared" si="10"/>
        <v>78311</v>
      </c>
      <c r="O100" s="54"/>
      <c r="P100" s="72">
        <f t="shared" si="7"/>
        <v>78311</v>
      </c>
      <c r="Q100" s="54"/>
      <c r="R100" s="72">
        <f t="shared" si="8"/>
        <v>78311</v>
      </c>
      <c r="S100" s="54"/>
      <c r="T100" s="54">
        <v>2150</v>
      </c>
      <c r="U100" s="72">
        <f t="shared" si="9"/>
        <v>80461</v>
      </c>
    </row>
    <row r="101" spans="2:21" ht="27" customHeight="1">
      <c r="B101" s="29" t="s">
        <v>121</v>
      </c>
      <c r="C101" s="51" t="s">
        <v>242</v>
      </c>
      <c r="D101" s="51"/>
      <c r="E101" s="51"/>
      <c r="F101" s="72">
        <f>F102</f>
        <v>310995.69999999995</v>
      </c>
      <c r="G101" s="72">
        <f>G102</f>
        <v>16830.600000000002</v>
      </c>
      <c r="H101" s="72">
        <f t="shared" si="11"/>
        <v>327826.29999999993</v>
      </c>
      <c r="I101" s="72"/>
      <c r="J101" s="72">
        <f t="shared" si="12"/>
        <v>327826.29999999993</v>
      </c>
      <c r="K101" s="72">
        <f>K105</f>
        <v>22190</v>
      </c>
      <c r="L101" s="72">
        <f t="shared" si="13"/>
        <v>350016.29999999993</v>
      </c>
      <c r="M101" s="72">
        <f>M102</f>
        <v>2700.6</v>
      </c>
      <c r="N101" s="72">
        <f t="shared" si="10"/>
        <v>352716.89999999991</v>
      </c>
      <c r="O101" s="72">
        <f>O102</f>
        <v>-903</v>
      </c>
      <c r="P101" s="72">
        <f t="shared" si="7"/>
        <v>351813.89999999991</v>
      </c>
      <c r="Q101" s="72">
        <f>Q102</f>
        <v>300</v>
      </c>
      <c r="R101" s="72">
        <f t="shared" si="8"/>
        <v>352113.89999999991</v>
      </c>
      <c r="S101" s="72">
        <f>S102+S109+S111+S106</f>
        <v>16856</v>
      </c>
      <c r="T101" s="72">
        <f>T102</f>
        <v>21181</v>
      </c>
      <c r="U101" s="72">
        <f t="shared" si="9"/>
        <v>390150.89999999991</v>
      </c>
    </row>
    <row r="102" spans="2:21" ht="44.25" customHeight="1">
      <c r="B102" s="36" t="s">
        <v>280</v>
      </c>
      <c r="C102" s="53" t="s">
        <v>305</v>
      </c>
      <c r="D102" s="51"/>
      <c r="E102" s="51"/>
      <c r="F102" s="54">
        <f>SUM(F103,F105)</f>
        <v>310995.69999999995</v>
      </c>
      <c r="G102" s="54">
        <f>SUM(G103,G105)</f>
        <v>16830.600000000002</v>
      </c>
      <c r="H102" s="72">
        <f t="shared" si="11"/>
        <v>327826.29999999993</v>
      </c>
      <c r="I102" s="54"/>
      <c r="J102" s="72">
        <f t="shared" si="12"/>
        <v>327826.29999999993</v>
      </c>
      <c r="K102" s="54"/>
      <c r="L102" s="72">
        <f t="shared" si="13"/>
        <v>327826.29999999993</v>
      </c>
      <c r="M102" s="54">
        <f>M109</f>
        <v>2700.6</v>
      </c>
      <c r="N102" s="72">
        <f t="shared" si="10"/>
        <v>330526.89999999991</v>
      </c>
      <c r="O102" s="54">
        <f>O105</f>
        <v>-903</v>
      </c>
      <c r="P102" s="72">
        <f t="shared" si="7"/>
        <v>329623.89999999991</v>
      </c>
      <c r="Q102" s="54">
        <f>Q105</f>
        <v>300</v>
      </c>
      <c r="R102" s="72">
        <f t="shared" si="8"/>
        <v>329923.89999999991</v>
      </c>
      <c r="S102" s="54">
        <f>S103</f>
        <v>18344</v>
      </c>
      <c r="T102" s="54">
        <f>T103+T105</f>
        <v>21181</v>
      </c>
      <c r="U102" s="72">
        <f t="shared" si="9"/>
        <v>369448.89999999991</v>
      </c>
    </row>
    <row r="103" spans="2:21" ht="91.5" customHeight="1">
      <c r="B103" s="36" t="s">
        <v>188</v>
      </c>
      <c r="C103" s="53" t="s">
        <v>306</v>
      </c>
      <c r="D103" s="53" t="s">
        <v>234</v>
      </c>
      <c r="E103" s="51"/>
      <c r="F103" s="54">
        <f>SUM(F104:F104)</f>
        <v>161279</v>
      </c>
      <c r="G103" s="54">
        <f>SUM(G104:G104)</f>
        <v>16472.7</v>
      </c>
      <c r="H103" s="72">
        <f t="shared" si="11"/>
        <v>177751.7</v>
      </c>
      <c r="I103" s="54"/>
      <c r="J103" s="72">
        <f t="shared" si="12"/>
        <v>177751.7</v>
      </c>
      <c r="K103" s="54"/>
      <c r="L103" s="72">
        <f t="shared" si="13"/>
        <v>177751.7</v>
      </c>
      <c r="M103" s="54"/>
      <c r="N103" s="72">
        <f t="shared" si="10"/>
        <v>177751.7</v>
      </c>
      <c r="O103" s="54"/>
      <c r="P103" s="72">
        <f t="shared" si="7"/>
        <v>177751.7</v>
      </c>
      <c r="Q103" s="54"/>
      <c r="R103" s="72">
        <f t="shared" si="8"/>
        <v>177751.7</v>
      </c>
      <c r="S103" s="54">
        <f>S104</f>
        <v>18344</v>
      </c>
      <c r="T103" s="54">
        <f>T104</f>
        <v>18981</v>
      </c>
      <c r="U103" s="72">
        <f t="shared" si="9"/>
        <v>215076.7</v>
      </c>
    </row>
    <row r="104" spans="2:21" ht="23.25" customHeight="1">
      <c r="B104" s="15" t="s">
        <v>407</v>
      </c>
      <c r="C104" s="53" t="s">
        <v>306</v>
      </c>
      <c r="D104" s="53" t="s">
        <v>234</v>
      </c>
      <c r="E104" s="53" t="s">
        <v>408</v>
      </c>
      <c r="F104" s="54">
        <v>161279</v>
      </c>
      <c r="G104" s="72">
        <v>16472.7</v>
      </c>
      <c r="H104" s="72">
        <f t="shared" si="11"/>
        <v>177751.7</v>
      </c>
      <c r="I104" s="72"/>
      <c r="J104" s="72">
        <f t="shared" si="12"/>
        <v>177751.7</v>
      </c>
      <c r="K104" s="72"/>
      <c r="L104" s="72">
        <f t="shared" si="13"/>
        <v>177751.7</v>
      </c>
      <c r="M104" s="72"/>
      <c r="N104" s="72">
        <f t="shared" si="10"/>
        <v>177751.7</v>
      </c>
      <c r="O104" s="72"/>
      <c r="P104" s="72">
        <f t="shared" si="7"/>
        <v>177751.7</v>
      </c>
      <c r="Q104" s="72"/>
      <c r="R104" s="72">
        <f t="shared" si="8"/>
        <v>177751.7</v>
      </c>
      <c r="S104" s="72">
        <v>18344</v>
      </c>
      <c r="T104" s="72">
        <v>18981</v>
      </c>
      <c r="U104" s="72">
        <f t="shared" si="9"/>
        <v>215076.7</v>
      </c>
    </row>
    <row r="105" spans="2:21" ht="42" customHeight="1">
      <c r="B105" s="36" t="s">
        <v>189</v>
      </c>
      <c r="C105" s="53" t="s">
        <v>307</v>
      </c>
      <c r="D105" s="53" t="s">
        <v>234</v>
      </c>
      <c r="E105" s="53"/>
      <c r="F105" s="54">
        <f>SUM(F106)+F107+F108+F109</f>
        <v>149716.69999999998</v>
      </c>
      <c r="G105" s="54">
        <f>SUM(G106)+G107+G108+G109</f>
        <v>357.9</v>
      </c>
      <c r="H105" s="72">
        <f t="shared" si="11"/>
        <v>150074.59999999998</v>
      </c>
      <c r="I105" s="54"/>
      <c r="J105" s="72">
        <f t="shared" si="12"/>
        <v>150074.59999999998</v>
      </c>
      <c r="K105" s="54">
        <f>K106+K109+K110</f>
        <v>22190</v>
      </c>
      <c r="L105" s="72">
        <f t="shared" si="13"/>
        <v>172264.59999999998</v>
      </c>
      <c r="M105" s="54"/>
      <c r="N105" s="72">
        <f t="shared" si="10"/>
        <v>172264.59999999998</v>
      </c>
      <c r="O105" s="54">
        <f>O106</f>
        <v>-903</v>
      </c>
      <c r="P105" s="72">
        <f>N105+O105</f>
        <v>171361.59999999998</v>
      </c>
      <c r="Q105" s="54">
        <f>Q109</f>
        <v>300</v>
      </c>
      <c r="R105" s="72">
        <f t="shared" si="8"/>
        <v>171661.59999999998</v>
      </c>
      <c r="S105" s="54"/>
      <c r="T105" s="54">
        <f>T106</f>
        <v>2200</v>
      </c>
      <c r="U105" s="72">
        <f t="shared" si="9"/>
        <v>173861.59999999998</v>
      </c>
    </row>
    <row r="106" spans="2:21" ht="29.25" customHeight="1">
      <c r="B106" s="15" t="s">
        <v>407</v>
      </c>
      <c r="C106" s="53" t="s">
        <v>307</v>
      </c>
      <c r="D106" s="53" t="s">
        <v>234</v>
      </c>
      <c r="E106" s="53" t="s">
        <v>408</v>
      </c>
      <c r="F106" s="54">
        <v>108524</v>
      </c>
      <c r="G106" s="54">
        <v>200</v>
      </c>
      <c r="H106" s="72">
        <f t="shared" si="11"/>
        <v>108724</v>
      </c>
      <c r="I106" s="54"/>
      <c r="J106" s="72">
        <f t="shared" si="12"/>
        <v>108724</v>
      </c>
      <c r="K106" s="54">
        <v>23200</v>
      </c>
      <c r="L106" s="72">
        <f t="shared" si="13"/>
        <v>131924</v>
      </c>
      <c r="M106" s="54"/>
      <c r="N106" s="72">
        <f t="shared" si="10"/>
        <v>131924</v>
      </c>
      <c r="O106" s="54">
        <v>-903</v>
      </c>
      <c r="P106" s="72">
        <f t="shared" si="7"/>
        <v>131021</v>
      </c>
      <c r="Q106" s="54"/>
      <c r="R106" s="72">
        <f t="shared" si="8"/>
        <v>131021</v>
      </c>
      <c r="S106" s="54">
        <v>-6500</v>
      </c>
      <c r="T106" s="54">
        <v>2200</v>
      </c>
      <c r="U106" s="72">
        <f t="shared" si="9"/>
        <v>126721</v>
      </c>
    </row>
    <row r="107" spans="2:21" ht="29.25" customHeight="1">
      <c r="B107" s="25" t="s">
        <v>555</v>
      </c>
      <c r="C107" s="53" t="s">
        <v>556</v>
      </c>
      <c r="D107" s="53" t="s">
        <v>234</v>
      </c>
      <c r="E107" s="53"/>
      <c r="F107" s="73">
        <v>17186.400000000001</v>
      </c>
      <c r="G107" s="54"/>
      <c r="H107" s="72">
        <f t="shared" si="11"/>
        <v>17186.400000000001</v>
      </c>
      <c r="I107" s="54"/>
      <c r="J107" s="72">
        <f t="shared" si="12"/>
        <v>17186.400000000001</v>
      </c>
      <c r="K107" s="54"/>
      <c r="L107" s="72">
        <f t="shared" si="13"/>
        <v>17186.400000000001</v>
      </c>
      <c r="M107" s="54"/>
      <c r="N107" s="72">
        <f t="shared" si="10"/>
        <v>17186.400000000001</v>
      </c>
      <c r="O107" s="54"/>
      <c r="P107" s="72">
        <f t="shared" si="7"/>
        <v>17186.400000000001</v>
      </c>
      <c r="Q107" s="54"/>
      <c r="R107" s="72">
        <f t="shared" si="8"/>
        <v>17186.400000000001</v>
      </c>
      <c r="S107" s="54"/>
      <c r="T107" s="54"/>
      <c r="U107" s="72">
        <f t="shared" si="9"/>
        <v>17186.400000000001</v>
      </c>
    </row>
    <row r="108" spans="2:21" ht="29.25" customHeight="1">
      <c r="B108" s="25" t="s">
        <v>557</v>
      </c>
      <c r="C108" s="53" t="s">
        <v>558</v>
      </c>
      <c r="D108" s="53" t="s">
        <v>234</v>
      </c>
      <c r="E108" s="53"/>
      <c r="F108" s="73">
        <v>17156.3</v>
      </c>
      <c r="G108" s="54">
        <v>157.9</v>
      </c>
      <c r="H108" s="72">
        <f t="shared" si="11"/>
        <v>17314.2</v>
      </c>
      <c r="I108" s="54"/>
      <c r="J108" s="72">
        <f t="shared" si="12"/>
        <v>17314.2</v>
      </c>
      <c r="K108" s="54"/>
      <c r="L108" s="72">
        <f t="shared" si="13"/>
        <v>17314.2</v>
      </c>
      <c r="M108" s="54"/>
      <c r="N108" s="72">
        <f t="shared" si="10"/>
        <v>17314.2</v>
      </c>
      <c r="O108" s="54"/>
      <c r="P108" s="72">
        <f t="shared" si="7"/>
        <v>17314.2</v>
      </c>
      <c r="Q108" s="54"/>
      <c r="R108" s="72">
        <f t="shared" si="8"/>
        <v>17314.2</v>
      </c>
      <c r="S108" s="54"/>
      <c r="T108" s="54"/>
      <c r="U108" s="72">
        <f t="shared" si="9"/>
        <v>17314.2</v>
      </c>
    </row>
    <row r="109" spans="2:21" ht="29.25" customHeight="1">
      <c r="B109" s="25" t="s">
        <v>559</v>
      </c>
      <c r="C109" s="53" t="s">
        <v>560</v>
      </c>
      <c r="D109" s="53" t="s">
        <v>234</v>
      </c>
      <c r="E109" s="53"/>
      <c r="F109" s="73">
        <v>6850</v>
      </c>
      <c r="G109" s="54"/>
      <c r="H109" s="72">
        <f t="shared" si="11"/>
        <v>6850</v>
      </c>
      <c r="I109" s="54"/>
      <c r="J109" s="72">
        <f t="shared" si="12"/>
        <v>6850</v>
      </c>
      <c r="K109" s="54">
        <v>-2000</v>
      </c>
      <c r="L109" s="72">
        <f t="shared" si="13"/>
        <v>4850</v>
      </c>
      <c r="M109" s="54">
        <v>2700.6</v>
      </c>
      <c r="N109" s="72">
        <f t="shared" si="10"/>
        <v>7550.6</v>
      </c>
      <c r="O109" s="54"/>
      <c r="P109" s="72">
        <f t="shared" si="7"/>
        <v>7550.6</v>
      </c>
      <c r="Q109" s="54">
        <v>300</v>
      </c>
      <c r="R109" s="72">
        <f t="shared" si="8"/>
        <v>7850.6</v>
      </c>
      <c r="S109" s="54">
        <v>4930</v>
      </c>
      <c r="T109" s="54"/>
      <c r="U109" s="72">
        <f t="shared" si="9"/>
        <v>12780.6</v>
      </c>
    </row>
    <row r="110" spans="2:21" ht="40.5" customHeight="1">
      <c r="B110" s="25" t="s">
        <v>615</v>
      </c>
      <c r="C110" s="53" t="s">
        <v>614</v>
      </c>
      <c r="D110" s="53" t="s">
        <v>234</v>
      </c>
      <c r="E110" s="53"/>
      <c r="F110" s="73"/>
      <c r="G110" s="54"/>
      <c r="H110" s="72"/>
      <c r="I110" s="54"/>
      <c r="J110" s="72">
        <f t="shared" si="12"/>
        <v>0</v>
      </c>
      <c r="K110" s="54">
        <v>990</v>
      </c>
      <c r="L110" s="72">
        <f t="shared" si="13"/>
        <v>990</v>
      </c>
      <c r="M110" s="54"/>
      <c r="N110" s="72">
        <f t="shared" si="10"/>
        <v>990</v>
      </c>
      <c r="O110" s="54"/>
      <c r="P110" s="72">
        <f t="shared" si="7"/>
        <v>990</v>
      </c>
      <c r="Q110" s="54"/>
      <c r="R110" s="72">
        <f t="shared" si="8"/>
        <v>990</v>
      </c>
      <c r="S110" s="54"/>
      <c r="T110" s="54"/>
      <c r="U110" s="72">
        <f t="shared" si="9"/>
        <v>990</v>
      </c>
    </row>
    <row r="111" spans="2:21" ht="40.5" customHeight="1">
      <c r="B111" s="60" t="s">
        <v>822</v>
      </c>
      <c r="C111" s="53" t="s">
        <v>821</v>
      </c>
      <c r="D111" s="53" t="s">
        <v>234</v>
      </c>
      <c r="E111" s="53" t="s">
        <v>408</v>
      </c>
      <c r="F111" s="73"/>
      <c r="G111" s="54"/>
      <c r="H111" s="72"/>
      <c r="I111" s="54"/>
      <c r="J111" s="72"/>
      <c r="K111" s="54"/>
      <c r="L111" s="72"/>
      <c r="M111" s="54"/>
      <c r="N111" s="72"/>
      <c r="O111" s="54"/>
      <c r="P111" s="72"/>
      <c r="Q111" s="54"/>
      <c r="R111" s="72"/>
      <c r="S111" s="54">
        <v>82</v>
      </c>
      <c r="T111" s="54"/>
      <c r="U111" s="72">
        <f t="shared" si="9"/>
        <v>82</v>
      </c>
    </row>
    <row r="112" spans="2:21" ht="29.25" customHeight="1">
      <c r="B112" s="17" t="s">
        <v>122</v>
      </c>
      <c r="C112" s="51" t="s">
        <v>243</v>
      </c>
      <c r="D112" s="51"/>
      <c r="E112" s="51"/>
      <c r="F112" s="72">
        <f>SUM(F113)</f>
        <v>43608</v>
      </c>
      <c r="G112" s="72"/>
      <c r="H112" s="72">
        <f t="shared" si="11"/>
        <v>43608</v>
      </c>
      <c r="I112" s="72"/>
      <c r="J112" s="72">
        <f t="shared" si="12"/>
        <v>43608</v>
      </c>
      <c r="K112" s="72"/>
      <c r="L112" s="72">
        <f t="shared" si="13"/>
        <v>43608</v>
      </c>
      <c r="M112" s="72"/>
      <c r="N112" s="72">
        <f t="shared" si="10"/>
        <v>43608</v>
      </c>
      <c r="O112" s="72"/>
      <c r="P112" s="72">
        <f t="shared" si="7"/>
        <v>43608</v>
      </c>
      <c r="Q112" s="72"/>
      <c r="R112" s="72">
        <f t="shared" si="8"/>
        <v>43608</v>
      </c>
      <c r="S112" s="72"/>
      <c r="T112" s="72">
        <f>T113</f>
        <v>1600</v>
      </c>
      <c r="U112" s="72">
        <f t="shared" si="9"/>
        <v>45208</v>
      </c>
    </row>
    <row r="113" spans="2:21" ht="30" customHeight="1">
      <c r="B113" s="15" t="s">
        <v>269</v>
      </c>
      <c r="C113" s="53" t="s">
        <v>308</v>
      </c>
      <c r="D113" s="53"/>
      <c r="E113" s="53"/>
      <c r="F113" s="54">
        <f>F114+F116</f>
        <v>43608</v>
      </c>
      <c r="G113" s="54"/>
      <c r="H113" s="72">
        <f t="shared" si="11"/>
        <v>43608</v>
      </c>
      <c r="I113" s="54"/>
      <c r="J113" s="72">
        <f t="shared" si="12"/>
        <v>43608</v>
      </c>
      <c r="K113" s="54"/>
      <c r="L113" s="72">
        <f t="shared" si="13"/>
        <v>43608</v>
      </c>
      <c r="M113" s="54"/>
      <c r="N113" s="72">
        <f t="shared" si="10"/>
        <v>43608</v>
      </c>
      <c r="O113" s="54"/>
      <c r="P113" s="72">
        <f t="shared" si="7"/>
        <v>43608</v>
      </c>
      <c r="Q113" s="54"/>
      <c r="R113" s="72">
        <f t="shared" si="8"/>
        <v>43608</v>
      </c>
      <c r="S113" s="54"/>
      <c r="T113" s="54">
        <f>T114</f>
        <v>1600</v>
      </c>
      <c r="U113" s="72">
        <f t="shared" si="9"/>
        <v>45208</v>
      </c>
    </row>
    <row r="114" spans="2:21" ht="32.25" customHeight="1">
      <c r="B114" s="36" t="s">
        <v>411</v>
      </c>
      <c r="C114" s="53" t="s">
        <v>309</v>
      </c>
      <c r="D114" s="53" t="s">
        <v>360</v>
      </c>
      <c r="E114" s="53"/>
      <c r="F114" s="54">
        <f>F115</f>
        <v>20971</v>
      </c>
      <c r="G114" s="54"/>
      <c r="H114" s="72">
        <f t="shared" si="11"/>
        <v>20971</v>
      </c>
      <c r="I114" s="54"/>
      <c r="J114" s="72">
        <f t="shared" si="12"/>
        <v>20971</v>
      </c>
      <c r="K114" s="54"/>
      <c r="L114" s="72">
        <f t="shared" si="13"/>
        <v>20971</v>
      </c>
      <c r="M114" s="54"/>
      <c r="N114" s="72">
        <f t="shared" si="10"/>
        <v>20971</v>
      </c>
      <c r="O114" s="54"/>
      <c r="P114" s="72">
        <f t="shared" si="7"/>
        <v>20971</v>
      </c>
      <c r="Q114" s="54"/>
      <c r="R114" s="72">
        <f t="shared" si="8"/>
        <v>20971</v>
      </c>
      <c r="S114" s="54"/>
      <c r="T114" s="54">
        <f>T115</f>
        <v>1600</v>
      </c>
      <c r="U114" s="72">
        <f t="shared" si="9"/>
        <v>22571</v>
      </c>
    </row>
    <row r="115" spans="2:21" ht="25.5" customHeight="1">
      <c r="B115" s="15" t="s">
        <v>407</v>
      </c>
      <c r="C115" s="53" t="s">
        <v>309</v>
      </c>
      <c r="D115" s="53" t="s">
        <v>360</v>
      </c>
      <c r="E115" s="53" t="s">
        <v>408</v>
      </c>
      <c r="F115" s="54">
        <v>20971</v>
      </c>
      <c r="G115" s="54"/>
      <c r="H115" s="72">
        <f t="shared" si="11"/>
        <v>20971</v>
      </c>
      <c r="I115" s="54"/>
      <c r="J115" s="72">
        <f t="shared" si="12"/>
        <v>20971</v>
      </c>
      <c r="K115" s="54"/>
      <c r="L115" s="72">
        <f t="shared" si="13"/>
        <v>20971</v>
      </c>
      <c r="M115" s="54"/>
      <c r="N115" s="72">
        <f t="shared" si="10"/>
        <v>20971</v>
      </c>
      <c r="O115" s="54"/>
      <c r="P115" s="72">
        <f t="shared" si="7"/>
        <v>20971</v>
      </c>
      <c r="Q115" s="54"/>
      <c r="R115" s="72">
        <f t="shared" si="8"/>
        <v>20971</v>
      </c>
      <c r="S115" s="54"/>
      <c r="T115" s="54">
        <v>1600</v>
      </c>
      <c r="U115" s="72">
        <f t="shared" si="9"/>
        <v>22571</v>
      </c>
    </row>
    <row r="116" spans="2:21" ht="33" customHeight="1">
      <c r="B116" s="36" t="s">
        <v>410</v>
      </c>
      <c r="C116" s="53" t="s">
        <v>309</v>
      </c>
      <c r="D116" s="53" t="s">
        <v>360</v>
      </c>
      <c r="E116" s="53"/>
      <c r="F116" s="54">
        <f>F117+F118</f>
        <v>22637</v>
      </c>
      <c r="G116" s="54"/>
      <c r="H116" s="72">
        <f t="shared" si="11"/>
        <v>22637</v>
      </c>
      <c r="I116" s="54"/>
      <c r="J116" s="72">
        <f t="shared" si="12"/>
        <v>22637</v>
      </c>
      <c r="K116" s="54"/>
      <c r="L116" s="72">
        <f t="shared" si="13"/>
        <v>22637</v>
      </c>
      <c r="M116" s="54"/>
      <c r="N116" s="72">
        <f t="shared" si="10"/>
        <v>22637</v>
      </c>
      <c r="O116" s="54"/>
      <c r="P116" s="72">
        <f t="shared" si="7"/>
        <v>22637</v>
      </c>
      <c r="Q116" s="54"/>
      <c r="R116" s="72">
        <f t="shared" si="8"/>
        <v>22637</v>
      </c>
      <c r="S116" s="54"/>
      <c r="T116" s="54"/>
      <c r="U116" s="72">
        <f t="shared" si="9"/>
        <v>22637</v>
      </c>
    </row>
    <row r="117" spans="2:21" ht="22.5" customHeight="1">
      <c r="B117" s="15" t="s">
        <v>407</v>
      </c>
      <c r="C117" s="53" t="s">
        <v>409</v>
      </c>
      <c r="D117" s="53" t="s">
        <v>360</v>
      </c>
      <c r="E117" s="53" t="s">
        <v>408</v>
      </c>
      <c r="F117" s="54">
        <v>20845</v>
      </c>
      <c r="G117" s="54"/>
      <c r="H117" s="72">
        <f t="shared" si="11"/>
        <v>20845</v>
      </c>
      <c r="I117" s="54"/>
      <c r="J117" s="72">
        <f t="shared" si="12"/>
        <v>20845</v>
      </c>
      <c r="K117" s="54"/>
      <c r="L117" s="72">
        <f t="shared" si="13"/>
        <v>20845</v>
      </c>
      <c r="M117" s="54"/>
      <c r="N117" s="72">
        <f t="shared" si="10"/>
        <v>20845</v>
      </c>
      <c r="O117" s="54"/>
      <c r="P117" s="72">
        <f t="shared" si="7"/>
        <v>20845</v>
      </c>
      <c r="Q117" s="54"/>
      <c r="R117" s="72">
        <f t="shared" si="8"/>
        <v>20845</v>
      </c>
      <c r="S117" s="54"/>
      <c r="T117" s="54"/>
      <c r="U117" s="72">
        <f t="shared" si="9"/>
        <v>20845</v>
      </c>
    </row>
    <row r="118" spans="2:21" ht="27.75" customHeight="1">
      <c r="B118" s="18" t="s">
        <v>550</v>
      </c>
      <c r="C118" s="61" t="s">
        <v>477</v>
      </c>
      <c r="D118" s="53" t="s">
        <v>360</v>
      </c>
      <c r="E118" s="53" t="s">
        <v>408</v>
      </c>
      <c r="F118" s="54">
        <v>1792</v>
      </c>
      <c r="G118" s="54"/>
      <c r="H118" s="72">
        <f t="shared" si="11"/>
        <v>1792</v>
      </c>
      <c r="I118" s="54"/>
      <c r="J118" s="72">
        <f t="shared" si="12"/>
        <v>1792</v>
      </c>
      <c r="K118" s="54"/>
      <c r="L118" s="72">
        <f t="shared" si="13"/>
        <v>1792</v>
      </c>
      <c r="M118" s="54"/>
      <c r="N118" s="72">
        <f t="shared" si="10"/>
        <v>1792</v>
      </c>
      <c r="O118" s="54"/>
      <c r="P118" s="72">
        <f t="shared" si="7"/>
        <v>1792</v>
      </c>
      <c r="Q118" s="54"/>
      <c r="R118" s="72">
        <f t="shared" si="8"/>
        <v>1792</v>
      </c>
      <c r="S118" s="54"/>
      <c r="T118" s="54"/>
      <c r="U118" s="72">
        <f t="shared" si="9"/>
        <v>1792</v>
      </c>
    </row>
    <row r="119" spans="2:21" ht="46.5" hidden="1" customHeight="1">
      <c r="B119" s="17" t="s">
        <v>513</v>
      </c>
      <c r="C119" s="51" t="s">
        <v>245</v>
      </c>
      <c r="D119" s="51"/>
      <c r="E119" s="51"/>
      <c r="F119" s="72">
        <f>SUM(F121)</f>
        <v>9942</v>
      </c>
      <c r="G119" s="72"/>
      <c r="H119" s="72">
        <f t="shared" si="11"/>
        <v>9942</v>
      </c>
      <c r="I119" s="72"/>
      <c r="J119" s="72">
        <f t="shared" si="12"/>
        <v>9942</v>
      </c>
      <c r="K119" s="72"/>
      <c r="L119" s="72">
        <f t="shared" si="13"/>
        <v>9942</v>
      </c>
      <c r="M119" s="72"/>
      <c r="N119" s="72">
        <f t="shared" si="10"/>
        <v>9942</v>
      </c>
      <c r="O119" s="72"/>
      <c r="P119" s="72">
        <f t="shared" si="7"/>
        <v>9942</v>
      </c>
      <c r="Q119" s="72"/>
      <c r="R119" s="72">
        <f t="shared" si="8"/>
        <v>9942</v>
      </c>
      <c r="S119" s="72"/>
      <c r="T119" s="72"/>
      <c r="U119" s="72">
        <f t="shared" si="9"/>
        <v>9942</v>
      </c>
    </row>
    <row r="120" spans="2:21" ht="33" hidden="1" customHeight="1">
      <c r="B120" s="15" t="s">
        <v>312</v>
      </c>
      <c r="C120" s="53" t="s">
        <v>342</v>
      </c>
      <c r="D120" s="53"/>
      <c r="E120" s="53"/>
      <c r="F120" s="54">
        <f>SUM(F121)</f>
        <v>9942</v>
      </c>
      <c r="G120" s="54"/>
      <c r="H120" s="72">
        <f t="shared" si="11"/>
        <v>9942</v>
      </c>
      <c r="I120" s="54"/>
      <c r="J120" s="72">
        <f t="shared" si="12"/>
        <v>9942</v>
      </c>
      <c r="K120" s="54"/>
      <c r="L120" s="72">
        <f t="shared" si="13"/>
        <v>9942</v>
      </c>
      <c r="M120" s="54"/>
      <c r="N120" s="72">
        <f t="shared" si="10"/>
        <v>9942</v>
      </c>
      <c r="O120" s="54"/>
      <c r="P120" s="72">
        <f t="shared" si="7"/>
        <v>9942</v>
      </c>
      <c r="Q120" s="54"/>
      <c r="R120" s="72">
        <f t="shared" si="8"/>
        <v>9942</v>
      </c>
      <c r="S120" s="54"/>
      <c r="T120" s="54"/>
      <c r="U120" s="72">
        <f t="shared" si="9"/>
        <v>9942</v>
      </c>
    </row>
    <row r="121" spans="2:21" ht="47.25" hidden="1" customHeight="1">
      <c r="B121" s="15" t="s">
        <v>403</v>
      </c>
      <c r="C121" s="53" t="s">
        <v>313</v>
      </c>
      <c r="D121" s="53"/>
      <c r="E121" s="53"/>
      <c r="F121" s="54">
        <f>SUM(F124:F125)</f>
        <v>9942</v>
      </c>
      <c r="G121" s="54"/>
      <c r="H121" s="72">
        <f t="shared" si="11"/>
        <v>9942</v>
      </c>
      <c r="I121" s="54"/>
      <c r="J121" s="72">
        <f t="shared" si="12"/>
        <v>9942</v>
      </c>
      <c r="K121" s="54"/>
      <c r="L121" s="72">
        <f t="shared" si="13"/>
        <v>9942</v>
      </c>
      <c r="M121" s="54"/>
      <c r="N121" s="72">
        <f t="shared" si="10"/>
        <v>9942</v>
      </c>
      <c r="O121" s="54"/>
      <c r="P121" s="72">
        <f t="shared" si="7"/>
        <v>9942</v>
      </c>
      <c r="Q121" s="54"/>
      <c r="R121" s="72">
        <f t="shared" si="8"/>
        <v>9942</v>
      </c>
      <c r="S121" s="54"/>
      <c r="T121" s="54"/>
      <c r="U121" s="72">
        <f t="shared" si="9"/>
        <v>9942</v>
      </c>
    </row>
    <row r="122" spans="2:21" ht="23.25" hidden="1" customHeight="1">
      <c r="B122" s="23" t="s">
        <v>94</v>
      </c>
      <c r="C122" s="53" t="s">
        <v>246</v>
      </c>
      <c r="D122" s="53" t="s">
        <v>93</v>
      </c>
      <c r="E122" s="53"/>
      <c r="F122" s="54">
        <f>SUM(F123)</f>
        <v>9942</v>
      </c>
      <c r="G122" s="54"/>
      <c r="H122" s="72">
        <f t="shared" si="11"/>
        <v>9942</v>
      </c>
      <c r="I122" s="54"/>
      <c r="J122" s="72">
        <f t="shared" si="12"/>
        <v>9942</v>
      </c>
      <c r="K122" s="54"/>
      <c r="L122" s="72">
        <f t="shared" si="13"/>
        <v>9942</v>
      </c>
      <c r="M122" s="54"/>
      <c r="N122" s="72">
        <f t="shared" si="10"/>
        <v>9942</v>
      </c>
      <c r="O122" s="54"/>
      <c r="P122" s="72">
        <f t="shared" si="7"/>
        <v>9942</v>
      </c>
      <c r="Q122" s="54"/>
      <c r="R122" s="72">
        <f t="shared" si="8"/>
        <v>9942</v>
      </c>
      <c r="S122" s="54"/>
      <c r="T122" s="54"/>
      <c r="U122" s="72">
        <f t="shared" si="9"/>
        <v>9942</v>
      </c>
    </row>
    <row r="123" spans="2:21" ht="24" hidden="1" customHeight="1">
      <c r="B123" s="15" t="s">
        <v>36</v>
      </c>
      <c r="C123" s="53" t="s">
        <v>246</v>
      </c>
      <c r="D123" s="53" t="s">
        <v>24</v>
      </c>
      <c r="E123" s="53"/>
      <c r="F123" s="54">
        <f>SUM(F124:F125)</f>
        <v>9942</v>
      </c>
      <c r="G123" s="54"/>
      <c r="H123" s="72">
        <f t="shared" si="11"/>
        <v>9942</v>
      </c>
      <c r="I123" s="54"/>
      <c r="J123" s="72">
        <f t="shared" si="12"/>
        <v>9942</v>
      </c>
      <c r="K123" s="54"/>
      <c r="L123" s="72">
        <f t="shared" si="13"/>
        <v>9942</v>
      </c>
      <c r="M123" s="54"/>
      <c r="N123" s="72">
        <f t="shared" si="10"/>
        <v>9942</v>
      </c>
      <c r="O123" s="54"/>
      <c r="P123" s="72">
        <f t="shared" si="7"/>
        <v>9942</v>
      </c>
      <c r="Q123" s="54"/>
      <c r="R123" s="72">
        <f t="shared" si="8"/>
        <v>9942</v>
      </c>
      <c r="S123" s="54"/>
      <c r="T123" s="54"/>
      <c r="U123" s="72">
        <f t="shared" si="9"/>
        <v>9942</v>
      </c>
    </row>
    <row r="124" spans="2:21" ht="20.25" hidden="1" customHeight="1">
      <c r="B124" s="36" t="s">
        <v>80</v>
      </c>
      <c r="C124" s="53" t="s">
        <v>246</v>
      </c>
      <c r="D124" s="53" t="s">
        <v>24</v>
      </c>
      <c r="E124" s="53" t="s">
        <v>77</v>
      </c>
      <c r="F124" s="54">
        <v>7906</v>
      </c>
      <c r="G124" s="54"/>
      <c r="H124" s="72">
        <f t="shared" si="11"/>
        <v>7906</v>
      </c>
      <c r="I124" s="54"/>
      <c r="J124" s="72">
        <f t="shared" si="12"/>
        <v>7906</v>
      </c>
      <c r="K124" s="54"/>
      <c r="L124" s="72">
        <f t="shared" si="13"/>
        <v>7906</v>
      </c>
      <c r="M124" s="54"/>
      <c r="N124" s="72">
        <f t="shared" si="10"/>
        <v>7906</v>
      </c>
      <c r="O124" s="54"/>
      <c r="P124" s="72">
        <f t="shared" si="7"/>
        <v>7906</v>
      </c>
      <c r="Q124" s="54"/>
      <c r="R124" s="72">
        <f t="shared" si="8"/>
        <v>7906</v>
      </c>
      <c r="S124" s="54"/>
      <c r="T124" s="54"/>
      <c r="U124" s="72">
        <f t="shared" si="9"/>
        <v>7906</v>
      </c>
    </row>
    <row r="125" spans="2:21" ht="30" hidden="1" customHeight="1">
      <c r="B125" s="15" t="s">
        <v>112</v>
      </c>
      <c r="C125" s="53" t="s">
        <v>246</v>
      </c>
      <c r="D125" s="53" t="s">
        <v>24</v>
      </c>
      <c r="E125" s="53" t="s">
        <v>111</v>
      </c>
      <c r="F125" s="54">
        <v>2036</v>
      </c>
      <c r="G125" s="54"/>
      <c r="H125" s="72">
        <f t="shared" si="11"/>
        <v>2036</v>
      </c>
      <c r="I125" s="54"/>
      <c r="J125" s="72">
        <f t="shared" si="12"/>
        <v>2036</v>
      </c>
      <c r="K125" s="54"/>
      <c r="L125" s="72">
        <f t="shared" si="13"/>
        <v>2036</v>
      </c>
      <c r="M125" s="54"/>
      <c r="N125" s="72">
        <f t="shared" si="10"/>
        <v>2036</v>
      </c>
      <c r="O125" s="54"/>
      <c r="P125" s="72">
        <f t="shared" si="7"/>
        <v>2036</v>
      </c>
      <c r="Q125" s="54"/>
      <c r="R125" s="72">
        <f t="shared" si="8"/>
        <v>2036</v>
      </c>
      <c r="S125" s="54"/>
      <c r="T125" s="54"/>
      <c r="U125" s="72">
        <f t="shared" si="9"/>
        <v>2036</v>
      </c>
    </row>
    <row r="126" spans="2:21" ht="20.25" hidden="1" customHeight="1">
      <c r="B126" s="110" t="s">
        <v>9</v>
      </c>
      <c r="C126" s="51" t="s">
        <v>256</v>
      </c>
      <c r="D126" s="51" t="s">
        <v>49</v>
      </c>
      <c r="E126" s="51"/>
      <c r="F126" s="72">
        <f>SUM(F128)</f>
        <v>1876.2</v>
      </c>
      <c r="G126" s="72"/>
      <c r="H126" s="72">
        <f t="shared" si="11"/>
        <v>1876.2</v>
      </c>
      <c r="I126" s="72"/>
      <c r="J126" s="72">
        <f t="shared" si="12"/>
        <v>1876.2</v>
      </c>
      <c r="K126" s="72"/>
      <c r="L126" s="72">
        <f t="shared" si="13"/>
        <v>1876.2</v>
      </c>
      <c r="M126" s="72">
        <f>M127</f>
        <v>1011</v>
      </c>
      <c r="N126" s="72">
        <f t="shared" si="10"/>
        <v>2887.2</v>
      </c>
      <c r="O126" s="72"/>
      <c r="P126" s="72">
        <f t="shared" si="7"/>
        <v>2887.2</v>
      </c>
      <c r="Q126" s="72"/>
      <c r="R126" s="72">
        <f t="shared" si="8"/>
        <v>2887.2</v>
      </c>
      <c r="S126" s="72"/>
      <c r="T126" s="72"/>
      <c r="U126" s="72">
        <f t="shared" si="9"/>
        <v>2887.2</v>
      </c>
    </row>
    <row r="127" spans="2:21" ht="30.75" hidden="1" customHeight="1">
      <c r="B127" s="25" t="s">
        <v>321</v>
      </c>
      <c r="C127" s="53" t="s">
        <v>322</v>
      </c>
      <c r="D127" s="53" t="s">
        <v>49</v>
      </c>
      <c r="E127" s="53"/>
      <c r="F127" s="54">
        <f>F128</f>
        <v>1876.2</v>
      </c>
      <c r="G127" s="54"/>
      <c r="H127" s="72">
        <f t="shared" si="11"/>
        <v>1876.2</v>
      </c>
      <c r="I127" s="54"/>
      <c r="J127" s="72">
        <f t="shared" si="12"/>
        <v>1876.2</v>
      </c>
      <c r="K127" s="54"/>
      <c r="L127" s="72">
        <f t="shared" si="13"/>
        <v>1876.2</v>
      </c>
      <c r="M127" s="54">
        <f>M128</f>
        <v>1011</v>
      </c>
      <c r="N127" s="72">
        <f t="shared" si="10"/>
        <v>2887.2</v>
      </c>
      <c r="O127" s="54"/>
      <c r="P127" s="72">
        <f t="shared" si="7"/>
        <v>2887.2</v>
      </c>
      <c r="Q127" s="54"/>
      <c r="R127" s="72">
        <f t="shared" si="8"/>
        <v>2887.2</v>
      </c>
      <c r="S127" s="54"/>
      <c r="T127" s="54"/>
      <c r="U127" s="72">
        <f t="shared" si="9"/>
        <v>2887.2</v>
      </c>
    </row>
    <row r="128" spans="2:21" ht="66" hidden="1" customHeight="1">
      <c r="B128" s="15" t="s">
        <v>0</v>
      </c>
      <c r="C128" s="53" t="s">
        <v>323</v>
      </c>
      <c r="D128" s="53" t="s">
        <v>49</v>
      </c>
      <c r="E128" s="53"/>
      <c r="F128" s="54">
        <f>SUM(F129)</f>
        <v>1876.2</v>
      </c>
      <c r="G128" s="54"/>
      <c r="H128" s="72">
        <f t="shared" si="11"/>
        <v>1876.2</v>
      </c>
      <c r="I128" s="54"/>
      <c r="J128" s="72">
        <f t="shared" si="12"/>
        <v>1876.2</v>
      </c>
      <c r="K128" s="54"/>
      <c r="L128" s="72">
        <f t="shared" si="13"/>
        <v>1876.2</v>
      </c>
      <c r="M128" s="54">
        <f>M129</f>
        <v>1011</v>
      </c>
      <c r="N128" s="72">
        <f t="shared" si="10"/>
        <v>2887.2</v>
      </c>
      <c r="O128" s="54"/>
      <c r="P128" s="72">
        <f t="shared" si="7"/>
        <v>2887.2</v>
      </c>
      <c r="Q128" s="54"/>
      <c r="R128" s="72">
        <f t="shared" si="8"/>
        <v>2887.2</v>
      </c>
      <c r="S128" s="54"/>
      <c r="T128" s="54"/>
      <c r="U128" s="72">
        <f t="shared" si="9"/>
        <v>2887.2</v>
      </c>
    </row>
    <row r="129" spans="2:21" ht="33.75" hidden="1" customHeight="1">
      <c r="B129" s="15" t="s">
        <v>112</v>
      </c>
      <c r="C129" s="53" t="s">
        <v>323</v>
      </c>
      <c r="D129" s="53" t="s">
        <v>49</v>
      </c>
      <c r="E129" s="53" t="s">
        <v>111</v>
      </c>
      <c r="F129" s="54">
        <v>1876.2</v>
      </c>
      <c r="G129" s="54"/>
      <c r="H129" s="72">
        <f t="shared" si="11"/>
        <v>1876.2</v>
      </c>
      <c r="I129" s="54"/>
      <c r="J129" s="72">
        <f t="shared" si="12"/>
        <v>1876.2</v>
      </c>
      <c r="K129" s="54"/>
      <c r="L129" s="72">
        <f t="shared" si="13"/>
        <v>1876.2</v>
      </c>
      <c r="M129" s="54">
        <v>1011</v>
      </c>
      <c r="N129" s="72">
        <f t="shared" si="10"/>
        <v>2887.2</v>
      </c>
      <c r="O129" s="54"/>
      <c r="P129" s="72">
        <f t="shared" si="7"/>
        <v>2887.2</v>
      </c>
      <c r="Q129" s="54"/>
      <c r="R129" s="72">
        <f t="shared" si="8"/>
        <v>2887.2</v>
      </c>
      <c r="S129" s="54"/>
      <c r="T129" s="54"/>
      <c r="U129" s="72">
        <f t="shared" si="9"/>
        <v>2887.2</v>
      </c>
    </row>
    <row r="130" spans="2:21" ht="23.25" customHeight="1">
      <c r="B130" s="110" t="s">
        <v>19</v>
      </c>
      <c r="C130" s="51" t="s">
        <v>257</v>
      </c>
      <c r="D130" s="51" t="s">
        <v>44</v>
      </c>
      <c r="E130" s="51"/>
      <c r="F130" s="72">
        <f>SUM(F132)</f>
        <v>3200</v>
      </c>
      <c r="G130" s="72"/>
      <c r="H130" s="72">
        <f t="shared" si="11"/>
        <v>3200</v>
      </c>
      <c r="I130" s="72"/>
      <c r="J130" s="72">
        <f t="shared" si="12"/>
        <v>3200</v>
      </c>
      <c r="K130" s="72"/>
      <c r="L130" s="72">
        <f t="shared" si="13"/>
        <v>3200</v>
      </c>
      <c r="M130" s="72"/>
      <c r="N130" s="72">
        <f t="shared" si="10"/>
        <v>3200</v>
      </c>
      <c r="O130" s="72"/>
      <c r="P130" s="72">
        <f t="shared" si="7"/>
        <v>3200</v>
      </c>
      <c r="Q130" s="72"/>
      <c r="R130" s="72">
        <f t="shared" si="8"/>
        <v>3200</v>
      </c>
      <c r="S130" s="72">
        <f>S131</f>
        <v>-481.5</v>
      </c>
      <c r="T130" s="72"/>
      <c r="U130" s="72">
        <f t="shared" si="9"/>
        <v>2718.5</v>
      </c>
    </row>
    <row r="131" spans="2:21" ht="31.5" customHeight="1">
      <c r="B131" s="25" t="s">
        <v>321</v>
      </c>
      <c r="C131" s="53" t="s">
        <v>324</v>
      </c>
      <c r="D131" s="53" t="s">
        <v>44</v>
      </c>
      <c r="E131" s="53"/>
      <c r="F131" s="54">
        <f>SUM(F132)</f>
        <v>3200</v>
      </c>
      <c r="G131" s="54"/>
      <c r="H131" s="72">
        <f t="shared" si="11"/>
        <v>3200</v>
      </c>
      <c r="I131" s="54"/>
      <c r="J131" s="72">
        <f t="shared" si="12"/>
        <v>3200</v>
      </c>
      <c r="K131" s="54"/>
      <c r="L131" s="72">
        <f t="shared" si="13"/>
        <v>3200</v>
      </c>
      <c r="M131" s="54"/>
      <c r="N131" s="72">
        <f t="shared" si="10"/>
        <v>3200</v>
      </c>
      <c r="O131" s="54"/>
      <c r="P131" s="72">
        <f t="shared" si="7"/>
        <v>3200</v>
      </c>
      <c r="Q131" s="54"/>
      <c r="R131" s="72">
        <f t="shared" si="8"/>
        <v>3200</v>
      </c>
      <c r="S131" s="54">
        <f>S132</f>
        <v>-481.5</v>
      </c>
      <c r="T131" s="54"/>
      <c r="U131" s="72">
        <f t="shared" si="9"/>
        <v>2718.5</v>
      </c>
    </row>
    <row r="132" spans="2:21" ht="60.75" customHeight="1">
      <c r="B132" s="47" t="s">
        <v>192</v>
      </c>
      <c r="C132" s="53" t="s">
        <v>325</v>
      </c>
      <c r="D132" s="53" t="s">
        <v>44</v>
      </c>
      <c r="E132" s="51"/>
      <c r="F132" s="54">
        <f>SUM(F133)</f>
        <v>3200</v>
      </c>
      <c r="G132" s="72"/>
      <c r="H132" s="72">
        <f t="shared" si="11"/>
        <v>3200</v>
      </c>
      <c r="I132" s="72"/>
      <c r="J132" s="72">
        <f t="shared" si="12"/>
        <v>3200</v>
      </c>
      <c r="K132" s="72"/>
      <c r="L132" s="72">
        <f t="shared" si="13"/>
        <v>3200</v>
      </c>
      <c r="M132" s="72"/>
      <c r="N132" s="72">
        <f t="shared" si="10"/>
        <v>3200</v>
      </c>
      <c r="O132" s="72"/>
      <c r="P132" s="72">
        <f t="shared" si="7"/>
        <v>3200</v>
      </c>
      <c r="Q132" s="72"/>
      <c r="R132" s="72">
        <f t="shared" si="8"/>
        <v>3200</v>
      </c>
      <c r="S132" s="72">
        <f>S133</f>
        <v>-481.5</v>
      </c>
      <c r="T132" s="72"/>
      <c r="U132" s="72">
        <f t="shared" si="9"/>
        <v>2718.5</v>
      </c>
    </row>
    <row r="133" spans="2:21" ht="34.5" customHeight="1">
      <c r="B133" s="15" t="s">
        <v>196</v>
      </c>
      <c r="C133" s="53" t="s">
        <v>325</v>
      </c>
      <c r="D133" s="53" t="s">
        <v>44</v>
      </c>
      <c r="E133" s="53" t="s">
        <v>81</v>
      </c>
      <c r="F133" s="54">
        <v>3200</v>
      </c>
      <c r="G133" s="54"/>
      <c r="H133" s="72">
        <f t="shared" si="11"/>
        <v>3200</v>
      </c>
      <c r="I133" s="54"/>
      <c r="J133" s="72">
        <f t="shared" si="12"/>
        <v>3200</v>
      </c>
      <c r="K133" s="54"/>
      <c r="L133" s="72">
        <f t="shared" si="13"/>
        <v>3200</v>
      </c>
      <c r="M133" s="54"/>
      <c r="N133" s="72">
        <f t="shared" si="10"/>
        <v>3200</v>
      </c>
      <c r="O133" s="54"/>
      <c r="P133" s="72">
        <f t="shared" si="7"/>
        <v>3200</v>
      </c>
      <c r="Q133" s="54"/>
      <c r="R133" s="72">
        <f t="shared" si="8"/>
        <v>3200</v>
      </c>
      <c r="S133" s="54">
        <v>-481.5</v>
      </c>
      <c r="T133" s="54"/>
      <c r="U133" s="72">
        <f t="shared" si="9"/>
        <v>2718.5</v>
      </c>
    </row>
    <row r="134" spans="2:21" ht="39" customHeight="1">
      <c r="B134" s="110" t="s">
        <v>511</v>
      </c>
      <c r="C134" s="51" t="s">
        <v>258</v>
      </c>
      <c r="D134" s="50" t="s">
        <v>46</v>
      </c>
      <c r="E134" s="51"/>
      <c r="F134" s="72">
        <f>SUM(F135,F138)</f>
        <v>17428</v>
      </c>
      <c r="G134" s="72">
        <f>SUM(G135,G138)</f>
        <v>50</v>
      </c>
      <c r="H134" s="72">
        <f t="shared" si="11"/>
        <v>17478</v>
      </c>
      <c r="I134" s="72"/>
      <c r="J134" s="72">
        <f t="shared" si="12"/>
        <v>17478</v>
      </c>
      <c r="K134" s="72">
        <f>K138</f>
        <v>250</v>
      </c>
      <c r="L134" s="72">
        <f t="shared" si="13"/>
        <v>17728</v>
      </c>
      <c r="M134" s="72"/>
      <c r="N134" s="72">
        <f t="shared" si="10"/>
        <v>17728</v>
      </c>
      <c r="O134" s="72"/>
      <c r="P134" s="72">
        <f t="shared" si="7"/>
        <v>17728</v>
      </c>
      <c r="Q134" s="72"/>
      <c r="R134" s="72">
        <f t="shared" si="8"/>
        <v>17728</v>
      </c>
      <c r="S134" s="72"/>
      <c r="T134" s="72"/>
      <c r="U134" s="72">
        <f t="shared" si="9"/>
        <v>17728</v>
      </c>
    </row>
    <row r="135" spans="2:21" ht="36" customHeight="1">
      <c r="B135" s="25" t="s">
        <v>310</v>
      </c>
      <c r="C135" s="53" t="s">
        <v>320</v>
      </c>
      <c r="D135" s="52" t="s">
        <v>46</v>
      </c>
      <c r="E135" s="53"/>
      <c r="F135" s="72">
        <f>F136</f>
        <v>650</v>
      </c>
      <c r="G135" s="72">
        <f>G136</f>
        <v>50</v>
      </c>
      <c r="H135" s="72">
        <f t="shared" si="11"/>
        <v>700</v>
      </c>
      <c r="I135" s="72"/>
      <c r="J135" s="72">
        <f t="shared" si="12"/>
        <v>700</v>
      </c>
      <c r="K135" s="72"/>
      <c r="L135" s="72">
        <f t="shared" si="13"/>
        <v>700</v>
      </c>
      <c r="M135" s="72"/>
      <c r="N135" s="72">
        <f t="shared" si="10"/>
        <v>700</v>
      </c>
      <c r="O135" s="72"/>
      <c r="P135" s="72">
        <f t="shared" si="7"/>
        <v>700</v>
      </c>
      <c r="Q135" s="72"/>
      <c r="R135" s="72">
        <f t="shared" si="8"/>
        <v>700</v>
      </c>
      <c r="S135" s="72"/>
      <c r="T135" s="72"/>
      <c r="U135" s="72">
        <f t="shared" si="9"/>
        <v>700</v>
      </c>
    </row>
    <row r="136" spans="2:21" ht="22.5" customHeight="1">
      <c r="B136" s="15" t="s">
        <v>8</v>
      </c>
      <c r="C136" s="53" t="s">
        <v>311</v>
      </c>
      <c r="D136" s="52" t="s">
        <v>46</v>
      </c>
      <c r="E136" s="53"/>
      <c r="F136" s="54">
        <f>F137</f>
        <v>650</v>
      </c>
      <c r="G136" s="54">
        <f>G137</f>
        <v>50</v>
      </c>
      <c r="H136" s="72">
        <f t="shared" si="11"/>
        <v>700</v>
      </c>
      <c r="I136" s="54"/>
      <c r="J136" s="72">
        <f t="shared" si="12"/>
        <v>700</v>
      </c>
      <c r="K136" s="54"/>
      <c r="L136" s="72">
        <f t="shared" si="13"/>
        <v>700</v>
      </c>
      <c r="M136" s="54"/>
      <c r="N136" s="72">
        <f t="shared" si="10"/>
        <v>700</v>
      </c>
      <c r="O136" s="54"/>
      <c r="P136" s="72">
        <f t="shared" si="7"/>
        <v>700</v>
      </c>
      <c r="Q136" s="54"/>
      <c r="R136" s="72">
        <f t="shared" si="8"/>
        <v>700</v>
      </c>
      <c r="S136" s="54"/>
      <c r="T136" s="54"/>
      <c r="U136" s="72">
        <f t="shared" si="9"/>
        <v>700</v>
      </c>
    </row>
    <row r="137" spans="2:21" ht="31.5" customHeight="1">
      <c r="B137" s="18" t="s">
        <v>112</v>
      </c>
      <c r="C137" s="53" t="s">
        <v>311</v>
      </c>
      <c r="D137" s="52" t="s">
        <v>46</v>
      </c>
      <c r="E137" s="53" t="s">
        <v>111</v>
      </c>
      <c r="F137" s="54">
        <v>650</v>
      </c>
      <c r="G137" s="54">
        <v>50</v>
      </c>
      <c r="H137" s="72">
        <f t="shared" si="11"/>
        <v>700</v>
      </c>
      <c r="I137" s="54"/>
      <c r="J137" s="72">
        <f t="shared" si="12"/>
        <v>700</v>
      </c>
      <c r="K137" s="54"/>
      <c r="L137" s="72">
        <f t="shared" si="13"/>
        <v>700</v>
      </c>
      <c r="M137" s="54"/>
      <c r="N137" s="72">
        <f t="shared" si="10"/>
        <v>700</v>
      </c>
      <c r="O137" s="54"/>
      <c r="P137" s="72">
        <f t="shared" si="7"/>
        <v>700</v>
      </c>
      <c r="Q137" s="54"/>
      <c r="R137" s="72">
        <f t="shared" si="8"/>
        <v>700</v>
      </c>
      <c r="S137" s="54"/>
      <c r="T137" s="54"/>
      <c r="U137" s="72">
        <f t="shared" si="9"/>
        <v>700</v>
      </c>
    </row>
    <row r="138" spans="2:21" ht="33.75" customHeight="1">
      <c r="B138" s="23" t="s">
        <v>319</v>
      </c>
      <c r="C138" s="53" t="s">
        <v>349</v>
      </c>
      <c r="D138" s="52" t="s">
        <v>227</v>
      </c>
      <c r="E138" s="53"/>
      <c r="F138" s="54">
        <f>SUM(F139,F141,F143)</f>
        <v>16778</v>
      </c>
      <c r="G138" s="54"/>
      <c r="H138" s="72">
        <f t="shared" si="11"/>
        <v>16778</v>
      </c>
      <c r="I138" s="54"/>
      <c r="J138" s="72">
        <f t="shared" si="12"/>
        <v>16778</v>
      </c>
      <c r="K138" s="54">
        <f>K139</f>
        <v>250</v>
      </c>
      <c r="L138" s="72">
        <f t="shared" si="13"/>
        <v>17028</v>
      </c>
      <c r="M138" s="54"/>
      <c r="N138" s="72">
        <f t="shared" si="10"/>
        <v>17028</v>
      </c>
      <c r="O138" s="54"/>
      <c r="P138" s="72">
        <f t="shared" si="7"/>
        <v>17028</v>
      </c>
      <c r="Q138" s="54"/>
      <c r="R138" s="72">
        <f t="shared" si="8"/>
        <v>17028</v>
      </c>
      <c r="S138" s="54"/>
      <c r="T138" s="54"/>
      <c r="U138" s="72">
        <f t="shared" si="9"/>
        <v>17028</v>
      </c>
    </row>
    <row r="139" spans="2:21" ht="17.25" customHeight="1">
      <c r="B139" s="48" t="s">
        <v>361</v>
      </c>
      <c r="C139" s="53" t="s">
        <v>350</v>
      </c>
      <c r="D139" s="53" t="s">
        <v>227</v>
      </c>
      <c r="E139" s="53"/>
      <c r="F139" s="54">
        <f>F140</f>
        <v>2200</v>
      </c>
      <c r="G139" s="54"/>
      <c r="H139" s="72">
        <f t="shared" si="11"/>
        <v>2200</v>
      </c>
      <c r="I139" s="54"/>
      <c r="J139" s="72">
        <f t="shared" si="12"/>
        <v>2200</v>
      </c>
      <c r="K139" s="54">
        <f>K140</f>
        <v>250</v>
      </c>
      <c r="L139" s="72">
        <f t="shared" si="13"/>
        <v>2450</v>
      </c>
      <c r="M139" s="54"/>
      <c r="N139" s="72">
        <f t="shared" si="10"/>
        <v>2450</v>
      </c>
      <c r="O139" s="54"/>
      <c r="P139" s="72">
        <f t="shared" si="7"/>
        <v>2450</v>
      </c>
      <c r="Q139" s="54"/>
      <c r="R139" s="72">
        <f t="shared" si="8"/>
        <v>2450</v>
      </c>
      <c r="S139" s="54"/>
      <c r="T139" s="54"/>
      <c r="U139" s="72">
        <f t="shared" si="9"/>
        <v>2450</v>
      </c>
    </row>
    <row r="140" spans="2:21" ht="29.25" customHeight="1">
      <c r="B140" s="18" t="s">
        <v>112</v>
      </c>
      <c r="C140" s="53" t="s">
        <v>350</v>
      </c>
      <c r="D140" s="53" t="s">
        <v>227</v>
      </c>
      <c r="E140" s="53" t="s">
        <v>111</v>
      </c>
      <c r="F140" s="54">
        <v>2200</v>
      </c>
      <c r="G140" s="54"/>
      <c r="H140" s="72">
        <f t="shared" si="11"/>
        <v>2200</v>
      </c>
      <c r="I140" s="54"/>
      <c r="J140" s="72">
        <f t="shared" si="12"/>
        <v>2200</v>
      </c>
      <c r="K140" s="54">
        <v>250</v>
      </c>
      <c r="L140" s="72">
        <f t="shared" si="13"/>
        <v>2450</v>
      </c>
      <c r="M140" s="54"/>
      <c r="N140" s="72">
        <f t="shared" si="10"/>
        <v>2450</v>
      </c>
      <c r="O140" s="54"/>
      <c r="P140" s="72">
        <f t="shared" si="7"/>
        <v>2450</v>
      </c>
      <c r="Q140" s="54"/>
      <c r="R140" s="72">
        <f t="shared" si="8"/>
        <v>2450</v>
      </c>
      <c r="S140" s="54"/>
      <c r="T140" s="54"/>
      <c r="U140" s="72">
        <f t="shared" ref="U140:U203" si="14">R140+S140+T140</f>
        <v>2450</v>
      </c>
    </row>
    <row r="141" spans="2:21" ht="18.75" customHeight="1">
      <c r="B141" s="48" t="s">
        <v>358</v>
      </c>
      <c r="C141" s="53" t="s">
        <v>351</v>
      </c>
      <c r="D141" s="53" t="s">
        <v>227</v>
      </c>
      <c r="E141" s="53"/>
      <c r="F141" s="54">
        <f>SUM(F142)</f>
        <v>1476</v>
      </c>
      <c r="G141" s="54"/>
      <c r="H141" s="72">
        <f t="shared" si="11"/>
        <v>1476</v>
      </c>
      <c r="I141" s="54"/>
      <c r="J141" s="72">
        <f t="shared" si="12"/>
        <v>1476</v>
      </c>
      <c r="K141" s="54"/>
      <c r="L141" s="72">
        <f t="shared" si="13"/>
        <v>1476</v>
      </c>
      <c r="M141" s="54"/>
      <c r="N141" s="72">
        <f t="shared" si="10"/>
        <v>1476</v>
      </c>
      <c r="O141" s="54"/>
      <c r="P141" s="72">
        <f t="shared" ref="P141:P205" si="15">N141+O141</f>
        <v>1476</v>
      </c>
      <c r="Q141" s="54"/>
      <c r="R141" s="72">
        <f t="shared" ref="R141:R205" si="16">P141+Q141</f>
        <v>1476</v>
      </c>
      <c r="S141" s="54"/>
      <c r="T141" s="54"/>
      <c r="U141" s="72">
        <f t="shared" si="14"/>
        <v>1476</v>
      </c>
    </row>
    <row r="142" spans="2:21" ht="18.75" customHeight="1">
      <c r="B142" s="15" t="s">
        <v>357</v>
      </c>
      <c r="C142" s="53" t="s">
        <v>351</v>
      </c>
      <c r="D142" s="52" t="s">
        <v>227</v>
      </c>
      <c r="E142" s="53" t="s">
        <v>355</v>
      </c>
      <c r="F142" s="54">
        <v>1476</v>
      </c>
      <c r="G142" s="54"/>
      <c r="H142" s="72">
        <f t="shared" si="11"/>
        <v>1476</v>
      </c>
      <c r="I142" s="54"/>
      <c r="J142" s="72">
        <f t="shared" si="12"/>
        <v>1476</v>
      </c>
      <c r="K142" s="54"/>
      <c r="L142" s="72">
        <f t="shared" si="13"/>
        <v>1476</v>
      </c>
      <c r="M142" s="54"/>
      <c r="N142" s="72">
        <f t="shared" ref="N142:N209" si="17">L142+M142</f>
        <v>1476</v>
      </c>
      <c r="O142" s="54"/>
      <c r="P142" s="72">
        <f t="shared" si="15"/>
        <v>1476</v>
      </c>
      <c r="Q142" s="54"/>
      <c r="R142" s="72">
        <f t="shared" si="16"/>
        <v>1476</v>
      </c>
      <c r="S142" s="54"/>
      <c r="T142" s="54"/>
      <c r="U142" s="72">
        <f t="shared" si="14"/>
        <v>1476</v>
      </c>
    </row>
    <row r="143" spans="2:21" ht="19.5" customHeight="1">
      <c r="B143" s="48" t="s">
        <v>375</v>
      </c>
      <c r="C143" s="53" t="s">
        <v>352</v>
      </c>
      <c r="D143" s="52" t="s">
        <v>227</v>
      </c>
      <c r="E143" s="53"/>
      <c r="F143" s="54">
        <f>F144</f>
        <v>13102</v>
      </c>
      <c r="G143" s="54"/>
      <c r="H143" s="72">
        <f t="shared" si="11"/>
        <v>13102</v>
      </c>
      <c r="I143" s="54"/>
      <c r="J143" s="72">
        <f t="shared" si="12"/>
        <v>13102</v>
      </c>
      <c r="K143" s="54"/>
      <c r="L143" s="72">
        <f t="shared" si="13"/>
        <v>13102</v>
      </c>
      <c r="M143" s="54"/>
      <c r="N143" s="72">
        <f t="shared" si="17"/>
        <v>13102</v>
      </c>
      <c r="O143" s="54"/>
      <c r="P143" s="72">
        <f t="shared" si="15"/>
        <v>13102</v>
      </c>
      <c r="Q143" s="54"/>
      <c r="R143" s="72">
        <f t="shared" si="16"/>
        <v>13102</v>
      </c>
      <c r="S143" s="54"/>
      <c r="T143" s="54"/>
      <c r="U143" s="72">
        <f t="shared" si="14"/>
        <v>13102</v>
      </c>
    </row>
    <row r="144" spans="2:21" ht="20.25" customHeight="1">
      <c r="B144" s="15" t="s">
        <v>357</v>
      </c>
      <c r="C144" s="53" t="s">
        <v>352</v>
      </c>
      <c r="D144" s="52" t="s">
        <v>227</v>
      </c>
      <c r="E144" s="53" t="s">
        <v>355</v>
      </c>
      <c r="F144" s="54">
        <v>13102</v>
      </c>
      <c r="G144" s="54"/>
      <c r="H144" s="72">
        <f t="shared" si="11"/>
        <v>13102</v>
      </c>
      <c r="I144" s="54"/>
      <c r="J144" s="72">
        <f t="shared" ref="J144:J214" si="18">H144+I144</f>
        <v>13102</v>
      </c>
      <c r="K144" s="54"/>
      <c r="L144" s="72">
        <f t="shared" ref="L144:L213" si="19">J144+K144</f>
        <v>13102</v>
      </c>
      <c r="M144" s="54"/>
      <c r="N144" s="72">
        <f t="shared" si="17"/>
        <v>13102</v>
      </c>
      <c r="O144" s="54"/>
      <c r="P144" s="72">
        <f t="shared" si="15"/>
        <v>13102</v>
      </c>
      <c r="Q144" s="54"/>
      <c r="R144" s="72">
        <f t="shared" si="16"/>
        <v>13102</v>
      </c>
      <c r="S144" s="54"/>
      <c r="T144" s="54"/>
      <c r="U144" s="72">
        <f t="shared" si="14"/>
        <v>13102</v>
      </c>
    </row>
    <row r="145" spans="2:21" ht="37.5" customHeight="1">
      <c r="B145" s="17" t="s">
        <v>515</v>
      </c>
      <c r="C145" s="51" t="s">
        <v>255</v>
      </c>
      <c r="D145" s="51"/>
      <c r="E145" s="51"/>
      <c r="F145" s="72">
        <f>F146+F151</f>
        <v>3500</v>
      </c>
      <c r="G145" s="72">
        <f>G146+G151</f>
        <v>1700</v>
      </c>
      <c r="H145" s="72">
        <f t="shared" ref="H145:H215" si="20">F145+G145</f>
        <v>5200</v>
      </c>
      <c r="I145" s="72"/>
      <c r="J145" s="72">
        <f t="shared" si="18"/>
        <v>5200</v>
      </c>
      <c r="K145" s="72">
        <f>K146</f>
        <v>16638.3</v>
      </c>
      <c r="L145" s="72">
        <f t="shared" si="19"/>
        <v>21838.3</v>
      </c>
      <c r="M145" s="72"/>
      <c r="N145" s="72">
        <f t="shared" si="17"/>
        <v>21838.3</v>
      </c>
      <c r="O145" s="72"/>
      <c r="P145" s="72">
        <f t="shared" si="15"/>
        <v>21838.3</v>
      </c>
      <c r="Q145" s="72"/>
      <c r="R145" s="72">
        <f t="shared" si="16"/>
        <v>21838.3</v>
      </c>
      <c r="S145" s="72"/>
      <c r="T145" s="72">
        <f>T146</f>
        <v>17</v>
      </c>
      <c r="U145" s="72">
        <f t="shared" si="14"/>
        <v>21855.3</v>
      </c>
    </row>
    <row r="146" spans="2:21" ht="30" customHeight="1">
      <c r="B146" s="15" t="s">
        <v>277</v>
      </c>
      <c r="C146" s="53" t="s">
        <v>315</v>
      </c>
      <c r="D146" s="51"/>
      <c r="E146" s="51"/>
      <c r="F146" s="54">
        <f>F147</f>
        <v>3500</v>
      </c>
      <c r="G146" s="54">
        <f>G147</f>
        <v>1700</v>
      </c>
      <c r="H146" s="72">
        <f t="shared" si="20"/>
        <v>5200</v>
      </c>
      <c r="I146" s="54"/>
      <c r="J146" s="72">
        <f t="shared" si="18"/>
        <v>5200</v>
      </c>
      <c r="K146" s="54">
        <f>K147</f>
        <v>16638.3</v>
      </c>
      <c r="L146" s="72">
        <f t="shared" si="19"/>
        <v>21838.3</v>
      </c>
      <c r="M146" s="54"/>
      <c r="N146" s="72">
        <f t="shared" si="17"/>
        <v>21838.3</v>
      </c>
      <c r="O146" s="54"/>
      <c r="P146" s="72">
        <f t="shared" si="15"/>
        <v>21838.3</v>
      </c>
      <c r="Q146" s="54"/>
      <c r="R146" s="72">
        <f t="shared" si="16"/>
        <v>21838.3</v>
      </c>
      <c r="S146" s="54"/>
      <c r="T146" s="54">
        <f>T147</f>
        <v>17</v>
      </c>
      <c r="U146" s="72">
        <f t="shared" si="14"/>
        <v>21855.3</v>
      </c>
    </row>
    <row r="147" spans="2:21" ht="28.5" customHeight="1">
      <c r="B147" s="15" t="s">
        <v>10</v>
      </c>
      <c r="C147" s="53" t="s">
        <v>315</v>
      </c>
      <c r="D147" s="53"/>
      <c r="E147" s="51"/>
      <c r="F147" s="54">
        <f>SUM(F148)</f>
        <v>3500</v>
      </c>
      <c r="G147" s="54">
        <f>SUM(G148)</f>
        <v>1700</v>
      </c>
      <c r="H147" s="72">
        <f t="shared" si="20"/>
        <v>5200</v>
      </c>
      <c r="I147" s="54"/>
      <c r="J147" s="72">
        <f t="shared" si="18"/>
        <v>5200</v>
      </c>
      <c r="K147" s="54">
        <f>K148</f>
        <v>16638.3</v>
      </c>
      <c r="L147" s="72">
        <f t="shared" si="19"/>
        <v>21838.3</v>
      </c>
      <c r="M147" s="54"/>
      <c r="N147" s="72">
        <f t="shared" si="17"/>
        <v>21838.3</v>
      </c>
      <c r="O147" s="54"/>
      <c r="P147" s="72">
        <f t="shared" si="15"/>
        <v>21838.3</v>
      </c>
      <c r="Q147" s="54"/>
      <c r="R147" s="72">
        <f t="shared" si="16"/>
        <v>21838.3</v>
      </c>
      <c r="S147" s="54"/>
      <c r="T147" s="54">
        <f>T148</f>
        <v>17</v>
      </c>
      <c r="U147" s="72">
        <f t="shared" si="14"/>
        <v>21855.3</v>
      </c>
    </row>
    <row r="148" spans="2:21" ht="21" customHeight="1">
      <c r="B148" s="15" t="s">
        <v>64</v>
      </c>
      <c r="C148" s="53" t="s">
        <v>428</v>
      </c>
      <c r="D148" s="53" t="s">
        <v>132</v>
      </c>
      <c r="E148" s="51"/>
      <c r="F148" s="54">
        <f>F149</f>
        <v>3500</v>
      </c>
      <c r="G148" s="54">
        <f>G149</f>
        <v>1700</v>
      </c>
      <c r="H148" s="72">
        <f t="shared" si="20"/>
        <v>5200</v>
      </c>
      <c r="I148" s="54"/>
      <c r="J148" s="72">
        <f t="shared" si="18"/>
        <v>5200</v>
      </c>
      <c r="K148" s="54">
        <f>K149</f>
        <v>16638.3</v>
      </c>
      <c r="L148" s="72">
        <f t="shared" si="19"/>
        <v>21838.3</v>
      </c>
      <c r="M148" s="54"/>
      <c r="N148" s="72">
        <f t="shared" si="17"/>
        <v>21838.3</v>
      </c>
      <c r="O148" s="54"/>
      <c r="P148" s="72">
        <f t="shared" si="15"/>
        <v>21838.3</v>
      </c>
      <c r="Q148" s="54"/>
      <c r="R148" s="72">
        <f t="shared" si="16"/>
        <v>21838.3</v>
      </c>
      <c r="S148" s="54"/>
      <c r="T148" s="54">
        <f>T149</f>
        <v>17</v>
      </c>
      <c r="U148" s="72">
        <f t="shared" si="14"/>
        <v>21855.3</v>
      </c>
    </row>
    <row r="149" spans="2:21" ht="28.5" customHeight="1">
      <c r="B149" s="15" t="s">
        <v>58</v>
      </c>
      <c r="C149" s="53" t="s">
        <v>428</v>
      </c>
      <c r="D149" s="53" t="s">
        <v>49</v>
      </c>
      <c r="E149" s="51"/>
      <c r="F149" s="54">
        <f>F150</f>
        <v>3500</v>
      </c>
      <c r="G149" s="54">
        <f>G150</f>
        <v>1700</v>
      </c>
      <c r="H149" s="72">
        <f t="shared" si="20"/>
        <v>5200</v>
      </c>
      <c r="I149" s="54"/>
      <c r="J149" s="72">
        <f t="shared" si="18"/>
        <v>5200</v>
      </c>
      <c r="K149" s="54">
        <f>K151</f>
        <v>16638.3</v>
      </c>
      <c r="L149" s="72">
        <f t="shared" si="19"/>
        <v>21838.3</v>
      </c>
      <c r="M149" s="54"/>
      <c r="N149" s="72">
        <f t="shared" si="17"/>
        <v>21838.3</v>
      </c>
      <c r="O149" s="54"/>
      <c r="P149" s="72">
        <f t="shared" si="15"/>
        <v>21838.3</v>
      </c>
      <c r="Q149" s="54"/>
      <c r="R149" s="72">
        <f t="shared" si="16"/>
        <v>21838.3</v>
      </c>
      <c r="S149" s="54"/>
      <c r="T149" s="54">
        <f>T150</f>
        <v>17</v>
      </c>
      <c r="U149" s="72">
        <f t="shared" si="14"/>
        <v>21855.3</v>
      </c>
    </row>
    <row r="150" spans="2:21" ht="38.25" customHeight="1">
      <c r="B150" s="18" t="s">
        <v>85</v>
      </c>
      <c r="C150" s="53" t="s">
        <v>428</v>
      </c>
      <c r="D150" s="53" t="s">
        <v>49</v>
      </c>
      <c r="E150" s="53" t="s">
        <v>83</v>
      </c>
      <c r="F150" s="54">
        <v>3500</v>
      </c>
      <c r="G150" s="54">
        <v>1700</v>
      </c>
      <c r="H150" s="72">
        <f t="shared" si="20"/>
        <v>5200</v>
      </c>
      <c r="I150" s="54"/>
      <c r="J150" s="72">
        <f t="shared" si="18"/>
        <v>5200</v>
      </c>
      <c r="K150" s="54"/>
      <c r="L150" s="72">
        <f t="shared" si="19"/>
        <v>5200</v>
      </c>
      <c r="M150" s="54"/>
      <c r="N150" s="72">
        <f t="shared" si="17"/>
        <v>5200</v>
      </c>
      <c r="O150" s="54"/>
      <c r="P150" s="72">
        <f t="shared" si="15"/>
        <v>5200</v>
      </c>
      <c r="Q150" s="54"/>
      <c r="R150" s="72">
        <f t="shared" si="16"/>
        <v>5200</v>
      </c>
      <c r="S150" s="54"/>
      <c r="T150" s="54">
        <v>17</v>
      </c>
      <c r="U150" s="72">
        <f t="shared" si="14"/>
        <v>5217</v>
      </c>
    </row>
    <row r="151" spans="2:21" ht="38.25" customHeight="1">
      <c r="B151" s="14" t="s">
        <v>418</v>
      </c>
      <c r="C151" s="53" t="s">
        <v>470</v>
      </c>
      <c r="D151" s="53" t="s">
        <v>49</v>
      </c>
      <c r="E151" s="53" t="s">
        <v>83</v>
      </c>
      <c r="F151" s="54">
        <v>0</v>
      </c>
      <c r="G151" s="54"/>
      <c r="H151" s="72">
        <f t="shared" si="20"/>
        <v>0</v>
      </c>
      <c r="I151" s="54"/>
      <c r="J151" s="72">
        <f t="shared" si="18"/>
        <v>0</v>
      </c>
      <c r="K151" s="54">
        <v>16638.3</v>
      </c>
      <c r="L151" s="72">
        <f t="shared" si="19"/>
        <v>16638.3</v>
      </c>
      <c r="M151" s="54"/>
      <c r="N151" s="72">
        <f t="shared" si="17"/>
        <v>16638.3</v>
      </c>
      <c r="O151" s="54"/>
      <c r="P151" s="72">
        <f t="shared" si="15"/>
        <v>16638.3</v>
      </c>
      <c r="Q151" s="54"/>
      <c r="R151" s="72">
        <f t="shared" si="16"/>
        <v>16638.3</v>
      </c>
      <c r="S151" s="54"/>
      <c r="T151" s="54"/>
      <c r="U151" s="72">
        <f t="shared" si="14"/>
        <v>16638.3</v>
      </c>
    </row>
    <row r="152" spans="2:21" ht="42" hidden="1" customHeight="1">
      <c r="B152" s="110" t="s">
        <v>525</v>
      </c>
      <c r="C152" s="51" t="s">
        <v>163</v>
      </c>
      <c r="D152" s="51"/>
      <c r="E152" s="128"/>
      <c r="F152" s="69">
        <f>SUM(F153)</f>
        <v>1300</v>
      </c>
      <c r="G152" s="133"/>
      <c r="H152" s="72">
        <f t="shared" si="20"/>
        <v>1300</v>
      </c>
      <c r="I152" s="133"/>
      <c r="J152" s="72">
        <f t="shared" si="18"/>
        <v>1300</v>
      </c>
      <c r="K152" s="133"/>
      <c r="L152" s="72">
        <f t="shared" si="19"/>
        <v>1300</v>
      </c>
      <c r="M152" s="133"/>
      <c r="N152" s="72">
        <f t="shared" si="17"/>
        <v>1300</v>
      </c>
      <c r="O152" s="133"/>
      <c r="P152" s="72">
        <f t="shared" si="15"/>
        <v>1300</v>
      </c>
      <c r="Q152" s="69">
        <f>Q153</f>
        <v>-500</v>
      </c>
      <c r="R152" s="72">
        <f t="shared" si="16"/>
        <v>800</v>
      </c>
      <c r="S152" s="69"/>
      <c r="T152" s="69"/>
      <c r="U152" s="72">
        <f t="shared" si="14"/>
        <v>800</v>
      </c>
    </row>
    <row r="153" spans="2:21" ht="33.75" hidden="1" customHeight="1">
      <c r="B153" s="15" t="s">
        <v>275</v>
      </c>
      <c r="C153" s="53" t="s">
        <v>298</v>
      </c>
      <c r="D153" s="53"/>
      <c r="E153" s="65"/>
      <c r="F153" s="73">
        <f>SUM(F154)</f>
        <v>1300</v>
      </c>
      <c r="G153" s="134"/>
      <c r="H153" s="72">
        <f t="shared" si="20"/>
        <v>1300</v>
      </c>
      <c r="I153" s="134"/>
      <c r="J153" s="72">
        <f t="shared" si="18"/>
        <v>1300</v>
      </c>
      <c r="K153" s="134"/>
      <c r="L153" s="72">
        <f t="shared" si="19"/>
        <v>1300</v>
      </c>
      <c r="M153" s="134"/>
      <c r="N153" s="72">
        <f t="shared" si="17"/>
        <v>1300</v>
      </c>
      <c r="O153" s="134"/>
      <c r="P153" s="72">
        <f t="shared" si="15"/>
        <v>1300</v>
      </c>
      <c r="Q153" s="73">
        <f>Q154</f>
        <v>-500</v>
      </c>
      <c r="R153" s="72">
        <f t="shared" si="16"/>
        <v>800</v>
      </c>
      <c r="S153" s="73"/>
      <c r="T153" s="73"/>
      <c r="U153" s="72">
        <f t="shared" si="14"/>
        <v>800</v>
      </c>
    </row>
    <row r="154" spans="2:21" ht="42" hidden="1" customHeight="1">
      <c r="B154" s="25" t="s">
        <v>545</v>
      </c>
      <c r="C154" s="53" t="s">
        <v>299</v>
      </c>
      <c r="D154" s="53"/>
      <c r="E154" s="65"/>
      <c r="F154" s="73">
        <f>SUM(F155)</f>
        <v>1300</v>
      </c>
      <c r="G154" s="134"/>
      <c r="H154" s="72">
        <f t="shared" si="20"/>
        <v>1300</v>
      </c>
      <c r="I154" s="134"/>
      <c r="J154" s="72">
        <f t="shared" si="18"/>
        <v>1300</v>
      </c>
      <c r="K154" s="134"/>
      <c r="L154" s="72">
        <f t="shared" si="19"/>
        <v>1300</v>
      </c>
      <c r="M154" s="134"/>
      <c r="N154" s="72">
        <f t="shared" si="17"/>
        <v>1300</v>
      </c>
      <c r="O154" s="134"/>
      <c r="P154" s="72">
        <f t="shared" si="15"/>
        <v>1300</v>
      </c>
      <c r="Q154" s="73">
        <f>Q155</f>
        <v>-500</v>
      </c>
      <c r="R154" s="72">
        <f t="shared" si="16"/>
        <v>800</v>
      </c>
      <c r="S154" s="73"/>
      <c r="T154" s="73"/>
      <c r="U154" s="72">
        <f t="shared" si="14"/>
        <v>800</v>
      </c>
    </row>
    <row r="155" spans="2:21" ht="21" hidden="1" customHeight="1">
      <c r="B155" s="15" t="s">
        <v>91</v>
      </c>
      <c r="C155" s="53" t="s">
        <v>299</v>
      </c>
      <c r="D155" s="58" t="s">
        <v>92</v>
      </c>
      <c r="E155" s="65"/>
      <c r="F155" s="73">
        <f>F156</f>
        <v>1300</v>
      </c>
      <c r="G155" s="134"/>
      <c r="H155" s="72">
        <f t="shared" si="20"/>
        <v>1300</v>
      </c>
      <c r="I155" s="134"/>
      <c r="J155" s="72">
        <f t="shared" si="18"/>
        <v>1300</v>
      </c>
      <c r="K155" s="134"/>
      <c r="L155" s="72">
        <f t="shared" si="19"/>
        <v>1300</v>
      </c>
      <c r="M155" s="134"/>
      <c r="N155" s="72">
        <f t="shared" si="17"/>
        <v>1300</v>
      </c>
      <c r="O155" s="134"/>
      <c r="P155" s="72">
        <f t="shared" si="15"/>
        <v>1300</v>
      </c>
      <c r="Q155" s="73">
        <f>Q156</f>
        <v>-500</v>
      </c>
      <c r="R155" s="72">
        <f t="shared" si="16"/>
        <v>800</v>
      </c>
      <c r="S155" s="73"/>
      <c r="T155" s="73"/>
      <c r="U155" s="72">
        <f t="shared" si="14"/>
        <v>800</v>
      </c>
    </row>
    <row r="156" spans="2:21" ht="24" hidden="1" customHeight="1">
      <c r="B156" s="37" t="s">
        <v>23</v>
      </c>
      <c r="C156" s="53" t="s">
        <v>299</v>
      </c>
      <c r="D156" s="53" t="s">
        <v>214</v>
      </c>
      <c r="E156" s="65"/>
      <c r="F156" s="73">
        <f>F157</f>
        <v>1300</v>
      </c>
      <c r="G156" s="134"/>
      <c r="H156" s="72">
        <f t="shared" si="20"/>
        <v>1300</v>
      </c>
      <c r="I156" s="134"/>
      <c r="J156" s="72">
        <f t="shared" si="18"/>
        <v>1300</v>
      </c>
      <c r="K156" s="134"/>
      <c r="L156" s="72">
        <f t="shared" si="19"/>
        <v>1300</v>
      </c>
      <c r="M156" s="134"/>
      <c r="N156" s="72">
        <f t="shared" si="17"/>
        <v>1300</v>
      </c>
      <c r="O156" s="134"/>
      <c r="P156" s="72">
        <f t="shared" si="15"/>
        <v>1300</v>
      </c>
      <c r="Q156" s="73">
        <f>Q157</f>
        <v>-500</v>
      </c>
      <c r="R156" s="72">
        <f t="shared" si="16"/>
        <v>800</v>
      </c>
      <c r="S156" s="73"/>
      <c r="T156" s="73"/>
      <c r="U156" s="72">
        <f t="shared" si="14"/>
        <v>800</v>
      </c>
    </row>
    <row r="157" spans="2:21" ht="31.5" hidden="1" customHeight="1">
      <c r="B157" s="18" t="s">
        <v>112</v>
      </c>
      <c r="C157" s="53" t="s">
        <v>299</v>
      </c>
      <c r="D157" s="53" t="s">
        <v>214</v>
      </c>
      <c r="E157" s="53" t="s">
        <v>111</v>
      </c>
      <c r="F157" s="54">
        <v>1300</v>
      </c>
      <c r="G157" s="54"/>
      <c r="H157" s="72">
        <f t="shared" si="20"/>
        <v>1300</v>
      </c>
      <c r="I157" s="54"/>
      <c r="J157" s="72">
        <f t="shared" si="18"/>
        <v>1300</v>
      </c>
      <c r="K157" s="54"/>
      <c r="L157" s="72">
        <f t="shared" si="19"/>
        <v>1300</v>
      </c>
      <c r="M157" s="54"/>
      <c r="N157" s="72">
        <f t="shared" si="17"/>
        <v>1300</v>
      </c>
      <c r="O157" s="54"/>
      <c r="P157" s="72">
        <f t="shared" si="15"/>
        <v>1300</v>
      </c>
      <c r="Q157" s="54">
        <v>-500</v>
      </c>
      <c r="R157" s="72">
        <f t="shared" si="16"/>
        <v>800</v>
      </c>
      <c r="S157" s="54"/>
      <c r="T157" s="54"/>
      <c r="U157" s="72">
        <f t="shared" si="14"/>
        <v>800</v>
      </c>
    </row>
    <row r="158" spans="2:21" ht="63.75" hidden="1" customHeight="1">
      <c r="B158" s="29" t="s">
        <v>383</v>
      </c>
      <c r="C158" s="51" t="s">
        <v>164</v>
      </c>
      <c r="D158" s="53"/>
      <c r="E158" s="53"/>
      <c r="F158" s="72">
        <v>0</v>
      </c>
      <c r="G158" s="54"/>
      <c r="H158" s="72">
        <f t="shared" si="20"/>
        <v>0</v>
      </c>
      <c r="I158" s="54"/>
      <c r="J158" s="72">
        <f t="shared" si="18"/>
        <v>0</v>
      </c>
      <c r="K158" s="54"/>
      <c r="L158" s="72">
        <f t="shared" si="19"/>
        <v>0</v>
      </c>
      <c r="M158" s="54"/>
      <c r="N158" s="72">
        <f t="shared" si="17"/>
        <v>0</v>
      </c>
      <c r="O158" s="54"/>
      <c r="P158" s="72">
        <f t="shared" si="15"/>
        <v>0</v>
      </c>
      <c r="Q158" s="54"/>
      <c r="R158" s="72">
        <f t="shared" si="16"/>
        <v>0</v>
      </c>
      <c r="S158" s="54"/>
      <c r="T158" s="54"/>
      <c r="U158" s="72">
        <f t="shared" si="14"/>
        <v>0</v>
      </c>
    </row>
    <row r="159" spans="2:21" ht="36.75" hidden="1" customHeight="1">
      <c r="B159" s="32" t="s">
        <v>387</v>
      </c>
      <c r="C159" s="51" t="s">
        <v>384</v>
      </c>
      <c r="D159" s="51"/>
      <c r="E159" s="51"/>
      <c r="F159" s="72">
        <f>F160</f>
        <v>0</v>
      </c>
      <c r="G159" s="72"/>
      <c r="H159" s="72">
        <f t="shared" si="20"/>
        <v>0</v>
      </c>
      <c r="I159" s="72"/>
      <c r="J159" s="72">
        <f t="shared" si="18"/>
        <v>0</v>
      </c>
      <c r="K159" s="72"/>
      <c r="L159" s="72">
        <f t="shared" si="19"/>
        <v>0</v>
      </c>
      <c r="M159" s="72"/>
      <c r="N159" s="72">
        <f t="shared" si="17"/>
        <v>0</v>
      </c>
      <c r="O159" s="72"/>
      <c r="P159" s="72">
        <f t="shared" si="15"/>
        <v>0</v>
      </c>
      <c r="Q159" s="72"/>
      <c r="R159" s="72">
        <f t="shared" si="16"/>
        <v>0</v>
      </c>
      <c r="S159" s="72"/>
      <c r="T159" s="72"/>
      <c r="U159" s="72">
        <f t="shared" si="14"/>
        <v>0</v>
      </c>
    </row>
    <row r="160" spans="2:21" ht="61.5" hidden="1" customHeight="1">
      <c r="B160" s="25" t="s">
        <v>388</v>
      </c>
      <c r="C160" s="53" t="s">
        <v>385</v>
      </c>
      <c r="D160" s="53"/>
      <c r="E160" s="53"/>
      <c r="F160" s="54">
        <v>0</v>
      </c>
      <c r="G160" s="54"/>
      <c r="H160" s="72">
        <f t="shared" si="20"/>
        <v>0</v>
      </c>
      <c r="I160" s="54"/>
      <c r="J160" s="72">
        <f t="shared" si="18"/>
        <v>0</v>
      </c>
      <c r="K160" s="54"/>
      <c r="L160" s="72">
        <f t="shared" si="19"/>
        <v>0</v>
      </c>
      <c r="M160" s="54"/>
      <c r="N160" s="72">
        <f t="shared" si="17"/>
        <v>0</v>
      </c>
      <c r="O160" s="54"/>
      <c r="P160" s="72">
        <f t="shared" si="15"/>
        <v>0</v>
      </c>
      <c r="Q160" s="54"/>
      <c r="R160" s="72">
        <f t="shared" si="16"/>
        <v>0</v>
      </c>
      <c r="S160" s="54"/>
      <c r="T160" s="54"/>
      <c r="U160" s="72">
        <f t="shared" si="14"/>
        <v>0</v>
      </c>
    </row>
    <row r="161" spans="2:21" ht="48.75" hidden="1" customHeight="1">
      <c r="B161" s="18" t="s">
        <v>392</v>
      </c>
      <c r="C161" s="53" t="s">
        <v>386</v>
      </c>
      <c r="D161" s="53"/>
      <c r="E161" s="53"/>
      <c r="F161" s="54">
        <v>0</v>
      </c>
      <c r="G161" s="54"/>
      <c r="H161" s="72">
        <f t="shared" si="20"/>
        <v>0</v>
      </c>
      <c r="I161" s="54"/>
      <c r="J161" s="72">
        <f t="shared" si="18"/>
        <v>0</v>
      </c>
      <c r="K161" s="54"/>
      <c r="L161" s="72">
        <f t="shared" si="19"/>
        <v>0</v>
      </c>
      <c r="M161" s="54"/>
      <c r="N161" s="72">
        <f t="shared" si="17"/>
        <v>0</v>
      </c>
      <c r="O161" s="54"/>
      <c r="P161" s="72">
        <f t="shared" si="15"/>
        <v>0</v>
      </c>
      <c r="Q161" s="54"/>
      <c r="R161" s="72">
        <f t="shared" si="16"/>
        <v>0</v>
      </c>
      <c r="S161" s="54"/>
      <c r="T161" s="54"/>
      <c r="U161" s="72">
        <f t="shared" si="14"/>
        <v>0</v>
      </c>
    </row>
    <row r="162" spans="2:21" ht="29.25" hidden="1" customHeight="1">
      <c r="B162" s="15" t="s">
        <v>64</v>
      </c>
      <c r="C162" s="53" t="s">
        <v>386</v>
      </c>
      <c r="D162" s="53" t="s">
        <v>132</v>
      </c>
      <c r="E162" s="53"/>
      <c r="F162" s="54">
        <f>F163</f>
        <v>0</v>
      </c>
      <c r="G162" s="54"/>
      <c r="H162" s="72">
        <f t="shared" si="20"/>
        <v>0</v>
      </c>
      <c r="I162" s="54"/>
      <c r="J162" s="72">
        <f t="shared" si="18"/>
        <v>0</v>
      </c>
      <c r="K162" s="54"/>
      <c r="L162" s="72">
        <f t="shared" si="19"/>
        <v>0</v>
      </c>
      <c r="M162" s="54"/>
      <c r="N162" s="72">
        <f t="shared" si="17"/>
        <v>0</v>
      </c>
      <c r="O162" s="54"/>
      <c r="P162" s="72">
        <f t="shared" si="15"/>
        <v>0</v>
      </c>
      <c r="Q162" s="54"/>
      <c r="R162" s="72">
        <f t="shared" si="16"/>
        <v>0</v>
      </c>
      <c r="S162" s="54"/>
      <c r="T162" s="54"/>
      <c r="U162" s="72">
        <f t="shared" si="14"/>
        <v>0</v>
      </c>
    </row>
    <row r="163" spans="2:21" ht="21" hidden="1" customHeight="1">
      <c r="B163" s="15" t="s">
        <v>58</v>
      </c>
      <c r="C163" s="53" t="s">
        <v>386</v>
      </c>
      <c r="D163" s="53" t="s">
        <v>49</v>
      </c>
      <c r="E163" s="53"/>
      <c r="F163" s="54">
        <f>F164</f>
        <v>0</v>
      </c>
      <c r="G163" s="54"/>
      <c r="H163" s="72">
        <f t="shared" si="20"/>
        <v>0</v>
      </c>
      <c r="I163" s="54"/>
      <c r="J163" s="72">
        <f t="shared" si="18"/>
        <v>0</v>
      </c>
      <c r="K163" s="54"/>
      <c r="L163" s="72">
        <f t="shared" si="19"/>
        <v>0</v>
      </c>
      <c r="M163" s="54"/>
      <c r="N163" s="72">
        <f t="shared" si="17"/>
        <v>0</v>
      </c>
      <c r="O163" s="54"/>
      <c r="P163" s="72">
        <f t="shared" si="15"/>
        <v>0</v>
      </c>
      <c r="Q163" s="54"/>
      <c r="R163" s="72">
        <f t="shared" si="16"/>
        <v>0</v>
      </c>
      <c r="S163" s="54"/>
      <c r="T163" s="54"/>
      <c r="U163" s="72">
        <f t="shared" si="14"/>
        <v>0</v>
      </c>
    </row>
    <row r="164" spans="2:21" ht="38.25" hidden="1" customHeight="1">
      <c r="B164" s="18" t="s">
        <v>85</v>
      </c>
      <c r="C164" s="53" t="s">
        <v>386</v>
      </c>
      <c r="D164" s="53" t="s">
        <v>49</v>
      </c>
      <c r="E164" s="53" t="s">
        <v>83</v>
      </c>
      <c r="F164" s="54">
        <v>0</v>
      </c>
      <c r="G164" s="54"/>
      <c r="H164" s="72">
        <f t="shared" si="20"/>
        <v>0</v>
      </c>
      <c r="I164" s="54"/>
      <c r="J164" s="72">
        <f t="shared" si="18"/>
        <v>0</v>
      </c>
      <c r="K164" s="54"/>
      <c r="L164" s="72">
        <f t="shared" si="19"/>
        <v>0</v>
      </c>
      <c r="M164" s="54"/>
      <c r="N164" s="72">
        <f t="shared" si="17"/>
        <v>0</v>
      </c>
      <c r="O164" s="54"/>
      <c r="P164" s="72">
        <f t="shared" si="15"/>
        <v>0</v>
      </c>
      <c r="Q164" s="54"/>
      <c r="R164" s="72">
        <f t="shared" si="16"/>
        <v>0</v>
      </c>
      <c r="S164" s="54"/>
      <c r="T164" s="54"/>
      <c r="U164" s="72">
        <f t="shared" si="14"/>
        <v>0</v>
      </c>
    </row>
    <row r="165" spans="2:21" ht="45" customHeight="1">
      <c r="B165" s="35" t="s">
        <v>519</v>
      </c>
      <c r="C165" s="51" t="s">
        <v>173</v>
      </c>
      <c r="D165" s="51"/>
      <c r="E165" s="51"/>
      <c r="F165" s="72">
        <f>SUM(F166)</f>
        <v>4000</v>
      </c>
      <c r="G165" s="72">
        <f>SUM(G166)</f>
        <v>3160</v>
      </c>
      <c r="H165" s="72">
        <f t="shared" si="20"/>
        <v>7160</v>
      </c>
      <c r="I165" s="72">
        <f t="shared" ref="I165:I167" si="21">I166</f>
        <v>2200</v>
      </c>
      <c r="J165" s="72">
        <f t="shared" si="18"/>
        <v>9360</v>
      </c>
      <c r="K165" s="72"/>
      <c r="L165" s="72">
        <f t="shared" si="19"/>
        <v>9360</v>
      </c>
      <c r="M165" s="72"/>
      <c r="N165" s="72">
        <f t="shared" si="17"/>
        <v>9360</v>
      </c>
      <c r="O165" s="72"/>
      <c r="P165" s="72">
        <f t="shared" si="15"/>
        <v>9360</v>
      </c>
      <c r="Q165" s="72"/>
      <c r="R165" s="72">
        <f t="shared" si="16"/>
        <v>9360</v>
      </c>
      <c r="S165" s="72"/>
      <c r="T165" s="72"/>
      <c r="U165" s="72">
        <f t="shared" si="14"/>
        <v>9360</v>
      </c>
    </row>
    <row r="166" spans="2:21" ht="37.5" customHeight="1">
      <c r="B166" s="15" t="s">
        <v>276</v>
      </c>
      <c r="C166" s="53" t="s">
        <v>293</v>
      </c>
      <c r="D166" s="53"/>
      <c r="E166" s="53"/>
      <c r="F166" s="54">
        <f>SUM(F167)</f>
        <v>4000</v>
      </c>
      <c r="G166" s="54">
        <f>SUM(G167)</f>
        <v>3160</v>
      </c>
      <c r="H166" s="72">
        <f t="shared" si="20"/>
        <v>7160</v>
      </c>
      <c r="I166" s="54">
        <f t="shared" si="21"/>
        <v>2200</v>
      </c>
      <c r="J166" s="72">
        <f t="shared" si="18"/>
        <v>9360</v>
      </c>
      <c r="K166" s="54"/>
      <c r="L166" s="72">
        <f t="shared" si="19"/>
        <v>9360</v>
      </c>
      <c r="M166" s="54"/>
      <c r="N166" s="72">
        <f t="shared" si="17"/>
        <v>9360</v>
      </c>
      <c r="O166" s="54"/>
      <c r="P166" s="72">
        <f t="shared" si="15"/>
        <v>9360</v>
      </c>
      <c r="Q166" s="54"/>
      <c r="R166" s="72">
        <f t="shared" si="16"/>
        <v>9360</v>
      </c>
      <c r="S166" s="54"/>
      <c r="T166" s="54"/>
      <c r="U166" s="72">
        <f t="shared" si="14"/>
        <v>9360</v>
      </c>
    </row>
    <row r="167" spans="2:21" ht="26.25" customHeight="1">
      <c r="B167" s="18" t="s">
        <v>129</v>
      </c>
      <c r="C167" s="53" t="s">
        <v>294</v>
      </c>
      <c r="D167" s="53"/>
      <c r="E167" s="53"/>
      <c r="F167" s="54">
        <f>F168</f>
        <v>4000</v>
      </c>
      <c r="G167" s="54">
        <f>G168</f>
        <v>3160</v>
      </c>
      <c r="H167" s="72">
        <f t="shared" si="20"/>
        <v>7160</v>
      </c>
      <c r="I167" s="54">
        <f t="shared" si="21"/>
        <v>2200</v>
      </c>
      <c r="J167" s="72">
        <f t="shared" si="18"/>
        <v>9360</v>
      </c>
      <c r="K167" s="54"/>
      <c r="L167" s="72">
        <f t="shared" si="19"/>
        <v>9360</v>
      </c>
      <c r="M167" s="54"/>
      <c r="N167" s="72">
        <f t="shared" si="17"/>
        <v>9360</v>
      </c>
      <c r="O167" s="54"/>
      <c r="P167" s="72">
        <f t="shared" si="15"/>
        <v>9360</v>
      </c>
      <c r="Q167" s="54"/>
      <c r="R167" s="72">
        <f t="shared" si="16"/>
        <v>9360</v>
      </c>
      <c r="S167" s="54"/>
      <c r="T167" s="54"/>
      <c r="U167" s="72">
        <f t="shared" si="14"/>
        <v>9360</v>
      </c>
    </row>
    <row r="168" spans="2:21" ht="21.75" customHeight="1">
      <c r="B168" s="15" t="s">
        <v>91</v>
      </c>
      <c r="C168" s="53" t="s">
        <v>294</v>
      </c>
      <c r="D168" s="58" t="s">
        <v>92</v>
      </c>
      <c r="E168" s="53"/>
      <c r="F168" s="54">
        <f>F169</f>
        <v>4000</v>
      </c>
      <c r="G168" s="54">
        <f>G169</f>
        <v>3160</v>
      </c>
      <c r="H168" s="72">
        <f t="shared" si="20"/>
        <v>7160</v>
      </c>
      <c r="I168" s="54">
        <f>I169</f>
        <v>2200</v>
      </c>
      <c r="J168" s="72">
        <f t="shared" si="18"/>
        <v>9360</v>
      </c>
      <c r="K168" s="54"/>
      <c r="L168" s="72">
        <f t="shared" si="19"/>
        <v>9360</v>
      </c>
      <c r="M168" s="54"/>
      <c r="N168" s="72">
        <f t="shared" si="17"/>
        <v>9360</v>
      </c>
      <c r="O168" s="54"/>
      <c r="P168" s="72">
        <f t="shared" si="15"/>
        <v>9360</v>
      </c>
      <c r="Q168" s="54"/>
      <c r="R168" s="72">
        <f t="shared" si="16"/>
        <v>9360</v>
      </c>
      <c r="S168" s="54"/>
      <c r="T168" s="54"/>
      <c r="U168" s="72">
        <f t="shared" si="14"/>
        <v>9360</v>
      </c>
    </row>
    <row r="169" spans="2:21" ht="29.25" customHeight="1">
      <c r="B169" s="37" t="s">
        <v>23</v>
      </c>
      <c r="C169" s="53" t="s">
        <v>601</v>
      </c>
      <c r="D169" s="53" t="s">
        <v>214</v>
      </c>
      <c r="E169" s="53"/>
      <c r="F169" s="54">
        <f>F170+F171</f>
        <v>4000</v>
      </c>
      <c r="G169" s="54">
        <f>G170+G171</f>
        <v>3160</v>
      </c>
      <c r="H169" s="72">
        <f t="shared" si="20"/>
        <v>7160</v>
      </c>
      <c r="I169" s="54">
        <f>I171</f>
        <v>2200</v>
      </c>
      <c r="J169" s="72">
        <f t="shared" si="18"/>
        <v>9360</v>
      </c>
      <c r="K169" s="54"/>
      <c r="L169" s="72">
        <f t="shared" si="19"/>
        <v>9360</v>
      </c>
      <c r="M169" s="54"/>
      <c r="N169" s="72">
        <f t="shared" si="17"/>
        <v>9360</v>
      </c>
      <c r="O169" s="54"/>
      <c r="P169" s="72">
        <f t="shared" si="15"/>
        <v>9360</v>
      </c>
      <c r="Q169" s="54"/>
      <c r="R169" s="72">
        <f t="shared" si="16"/>
        <v>9360</v>
      </c>
      <c r="S169" s="54"/>
      <c r="T169" s="54"/>
      <c r="U169" s="72">
        <f t="shared" si="14"/>
        <v>9360</v>
      </c>
    </row>
    <row r="170" spans="2:21" ht="28.5" customHeight="1">
      <c r="B170" s="18" t="s">
        <v>112</v>
      </c>
      <c r="C170" s="53" t="s">
        <v>294</v>
      </c>
      <c r="D170" s="53" t="s">
        <v>214</v>
      </c>
      <c r="E170" s="53" t="s">
        <v>111</v>
      </c>
      <c r="F170" s="54">
        <v>3000</v>
      </c>
      <c r="G170" s="54"/>
      <c r="H170" s="72">
        <f t="shared" si="20"/>
        <v>3000</v>
      </c>
      <c r="I170" s="54"/>
      <c r="J170" s="72">
        <f t="shared" si="18"/>
        <v>3000</v>
      </c>
      <c r="K170" s="54"/>
      <c r="L170" s="72">
        <f t="shared" si="19"/>
        <v>3000</v>
      </c>
      <c r="M170" s="54"/>
      <c r="N170" s="72">
        <f t="shared" si="17"/>
        <v>3000</v>
      </c>
      <c r="O170" s="54"/>
      <c r="P170" s="72">
        <f t="shared" si="15"/>
        <v>3000</v>
      </c>
      <c r="Q170" s="54"/>
      <c r="R170" s="72">
        <f t="shared" si="16"/>
        <v>3000</v>
      </c>
      <c r="S170" s="54"/>
      <c r="T170" s="54"/>
      <c r="U170" s="72">
        <f t="shared" si="14"/>
        <v>3000</v>
      </c>
    </row>
    <row r="171" spans="2:21" ht="28.5" customHeight="1">
      <c r="B171" s="18" t="s">
        <v>112</v>
      </c>
      <c r="C171" s="53" t="s">
        <v>522</v>
      </c>
      <c r="D171" s="53" t="s">
        <v>214</v>
      </c>
      <c r="E171" s="53" t="s">
        <v>111</v>
      </c>
      <c r="F171" s="54">
        <v>1000</v>
      </c>
      <c r="G171" s="54">
        <v>3160</v>
      </c>
      <c r="H171" s="72">
        <f t="shared" si="20"/>
        <v>4160</v>
      </c>
      <c r="I171" s="54">
        <v>2200</v>
      </c>
      <c r="J171" s="72">
        <f t="shared" si="18"/>
        <v>6360</v>
      </c>
      <c r="K171" s="54"/>
      <c r="L171" s="72">
        <f t="shared" si="19"/>
        <v>6360</v>
      </c>
      <c r="M171" s="54"/>
      <c r="N171" s="72">
        <f t="shared" si="17"/>
        <v>6360</v>
      </c>
      <c r="O171" s="54"/>
      <c r="P171" s="72">
        <f t="shared" si="15"/>
        <v>6360</v>
      </c>
      <c r="Q171" s="54"/>
      <c r="R171" s="72">
        <f t="shared" si="16"/>
        <v>6360</v>
      </c>
      <c r="S171" s="54"/>
      <c r="T171" s="54"/>
      <c r="U171" s="72">
        <f t="shared" si="14"/>
        <v>6360</v>
      </c>
    </row>
    <row r="172" spans="2:21" ht="49.5" customHeight="1">
      <c r="B172" s="17" t="s">
        <v>544</v>
      </c>
      <c r="C172" s="51" t="s">
        <v>175</v>
      </c>
      <c r="D172" s="51"/>
      <c r="E172" s="51"/>
      <c r="F172" s="72">
        <f>F173</f>
        <v>42559.6</v>
      </c>
      <c r="G172" s="72">
        <f>G173</f>
        <v>1258</v>
      </c>
      <c r="H172" s="72">
        <f t="shared" si="20"/>
        <v>43817.599999999999</v>
      </c>
      <c r="I172" s="72">
        <v>6300</v>
      </c>
      <c r="J172" s="72">
        <f t="shared" si="18"/>
        <v>50117.599999999999</v>
      </c>
      <c r="K172" s="72"/>
      <c r="L172" s="72">
        <f t="shared" si="19"/>
        <v>50117.599999999999</v>
      </c>
      <c r="M172" s="72"/>
      <c r="N172" s="72">
        <f t="shared" si="17"/>
        <v>50117.599999999999</v>
      </c>
      <c r="O172" s="72"/>
      <c r="P172" s="72">
        <f t="shared" si="15"/>
        <v>50117.599999999999</v>
      </c>
      <c r="Q172" s="72"/>
      <c r="R172" s="72">
        <f t="shared" si="16"/>
        <v>50117.599999999999</v>
      </c>
      <c r="S172" s="72">
        <f>S173</f>
        <v>37070</v>
      </c>
      <c r="T172" s="72">
        <f>T173</f>
        <v>52116</v>
      </c>
      <c r="U172" s="72">
        <f t="shared" si="14"/>
        <v>139303.6</v>
      </c>
    </row>
    <row r="173" spans="2:21" ht="35.25" customHeight="1">
      <c r="B173" s="34" t="s">
        <v>289</v>
      </c>
      <c r="C173" s="53" t="s">
        <v>291</v>
      </c>
      <c r="D173" s="53"/>
      <c r="E173" s="53"/>
      <c r="F173" s="54">
        <f>F174+F182</f>
        <v>42559.6</v>
      </c>
      <c r="G173" s="54">
        <f>G174+G182</f>
        <v>1258</v>
      </c>
      <c r="H173" s="72">
        <f t="shared" si="20"/>
        <v>43817.599999999999</v>
      </c>
      <c r="I173" s="54">
        <v>6300</v>
      </c>
      <c r="J173" s="72">
        <f t="shared" si="18"/>
        <v>50117.599999999999</v>
      </c>
      <c r="K173" s="54"/>
      <c r="L173" s="72">
        <f t="shared" si="19"/>
        <v>50117.599999999999</v>
      </c>
      <c r="M173" s="54"/>
      <c r="N173" s="72">
        <f t="shared" si="17"/>
        <v>50117.599999999999</v>
      </c>
      <c r="O173" s="54"/>
      <c r="P173" s="72">
        <f t="shared" si="15"/>
        <v>50117.599999999999</v>
      </c>
      <c r="Q173" s="54"/>
      <c r="R173" s="72">
        <f t="shared" si="16"/>
        <v>50117.599999999999</v>
      </c>
      <c r="S173" s="54">
        <f>S182+S181</f>
        <v>37070</v>
      </c>
      <c r="T173" s="54">
        <f>T182+T181</f>
        <v>52116</v>
      </c>
      <c r="U173" s="72">
        <f t="shared" si="14"/>
        <v>139303.6</v>
      </c>
    </row>
    <row r="174" spans="2:21" ht="34.5" customHeight="1">
      <c r="B174" s="37" t="s">
        <v>87</v>
      </c>
      <c r="C174" s="53" t="s">
        <v>176</v>
      </c>
      <c r="D174" s="53"/>
      <c r="E174" s="53"/>
      <c r="F174" s="54">
        <f>F177+F181</f>
        <v>21180</v>
      </c>
      <c r="G174" s="54">
        <f>G177+G181</f>
        <v>1258</v>
      </c>
      <c r="H174" s="72">
        <f t="shared" si="20"/>
        <v>22438</v>
      </c>
      <c r="I174" s="54">
        <v>6300</v>
      </c>
      <c r="J174" s="72">
        <f t="shared" si="18"/>
        <v>28738</v>
      </c>
      <c r="K174" s="54"/>
      <c r="L174" s="72">
        <f t="shared" si="19"/>
        <v>28738</v>
      </c>
      <c r="M174" s="54"/>
      <c r="N174" s="72">
        <f t="shared" si="17"/>
        <v>28738</v>
      </c>
      <c r="O174" s="54"/>
      <c r="P174" s="72">
        <f t="shared" si="15"/>
        <v>28738</v>
      </c>
      <c r="Q174" s="54"/>
      <c r="R174" s="72">
        <f t="shared" si="16"/>
        <v>28738</v>
      </c>
      <c r="S174" s="54"/>
      <c r="T174" s="54"/>
      <c r="U174" s="72">
        <f t="shared" si="14"/>
        <v>28738</v>
      </c>
    </row>
    <row r="175" spans="2:21" ht="24.75" customHeight="1">
      <c r="B175" s="15" t="s">
        <v>91</v>
      </c>
      <c r="C175" s="53" t="s">
        <v>176</v>
      </c>
      <c r="D175" s="58" t="s">
        <v>92</v>
      </c>
      <c r="E175" s="53"/>
      <c r="F175" s="54">
        <f>F176</f>
        <v>20054</v>
      </c>
      <c r="G175" s="54">
        <f>G176</f>
        <v>1258</v>
      </c>
      <c r="H175" s="72">
        <f t="shared" si="20"/>
        <v>21312</v>
      </c>
      <c r="I175" s="54">
        <v>6300</v>
      </c>
      <c r="J175" s="72">
        <f t="shared" si="18"/>
        <v>27612</v>
      </c>
      <c r="K175" s="54"/>
      <c r="L175" s="72">
        <f t="shared" si="19"/>
        <v>27612</v>
      </c>
      <c r="M175" s="54"/>
      <c r="N175" s="72">
        <f t="shared" si="17"/>
        <v>27612</v>
      </c>
      <c r="O175" s="54"/>
      <c r="P175" s="72">
        <f t="shared" si="15"/>
        <v>27612</v>
      </c>
      <c r="Q175" s="54"/>
      <c r="R175" s="72">
        <f t="shared" si="16"/>
        <v>27612</v>
      </c>
      <c r="S175" s="54"/>
      <c r="T175" s="54"/>
      <c r="U175" s="72">
        <f t="shared" si="14"/>
        <v>27612</v>
      </c>
    </row>
    <row r="176" spans="2:21" ht="22.5" customHeight="1">
      <c r="B176" s="15" t="s">
        <v>62</v>
      </c>
      <c r="C176" s="53" t="s">
        <v>176</v>
      </c>
      <c r="D176" s="53" t="s">
        <v>63</v>
      </c>
      <c r="E176" s="53"/>
      <c r="F176" s="54">
        <f>F177</f>
        <v>20054</v>
      </c>
      <c r="G176" s="54">
        <f>G177</f>
        <v>1258</v>
      </c>
      <c r="H176" s="72">
        <f t="shared" si="20"/>
        <v>21312</v>
      </c>
      <c r="I176" s="54">
        <v>6300</v>
      </c>
      <c r="J176" s="72">
        <f t="shared" si="18"/>
        <v>27612</v>
      </c>
      <c r="K176" s="54"/>
      <c r="L176" s="72">
        <f t="shared" si="19"/>
        <v>27612</v>
      </c>
      <c r="M176" s="54"/>
      <c r="N176" s="72">
        <f t="shared" si="17"/>
        <v>27612</v>
      </c>
      <c r="O176" s="54"/>
      <c r="P176" s="72">
        <f t="shared" si="15"/>
        <v>27612</v>
      </c>
      <c r="Q176" s="54"/>
      <c r="R176" s="72">
        <f t="shared" si="16"/>
        <v>27612</v>
      </c>
      <c r="S176" s="54"/>
      <c r="T176" s="54"/>
      <c r="U176" s="72">
        <f t="shared" si="14"/>
        <v>27612</v>
      </c>
    </row>
    <row r="177" spans="2:21" ht="32.25" customHeight="1">
      <c r="B177" s="15" t="s">
        <v>112</v>
      </c>
      <c r="C177" s="53" t="s">
        <v>176</v>
      </c>
      <c r="D177" s="53" t="s">
        <v>63</v>
      </c>
      <c r="E177" s="53" t="s">
        <v>111</v>
      </c>
      <c r="F177" s="54">
        <v>20054</v>
      </c>
      <c r="G177" s="54">
        <v>1258</v>
      </c>
      <c r="H177" s="72">
        <f t="shared" si="20"/>
        <v>21312</v>
      </c>
      <c r="I177" s="54">
        <v>6300</v>
      </c>
      <c r="J177" s="72">
        <f t="shared" si="18"/>
        <v>27612</v>
      </c>
      <c r="K177" s="54"/>
      <c r="L177" s="72">
        <f t="shared" si="19"/>
        <v>27612</v>
      </c>
      <c r="M177" s="54"/>
      <c r="N177" s="72">
        <f t="shared" si="17"/>
        <v>27612</v>
      </c>
      <c r="O177" s="54"/>
      <c r="P177" s="72">
        <f t="shared" si="15"/>
        <v>27612</v>
      </c>
      <c r="Q177" s="54"/>
      <c r="R177" s="72">
        <f t="shared" si="16"/>
        <v>27612</v>
      </c>
      <c r="S177" s="54"/>
      <c r="T177" s="54"/>
      <c r="U177" s="72">
        <f t="shared" si="14"/>
        <v>27612</v>
      </c>
    </row>
    <row r="178" spans="2:21" ht="24" customHeight="1">
      <c r="B178" s="15" t="s">
        <v>12</v>
      </c>
      <c r="C178" s="53" t="s">
        <v>353</v>
      </c>
      <c r="D178" s="53"/>
      <c r="E178" s="53"/>
      <c r="F178" s="54">
        <f>F179</f>
        <v>1126</v>
      </c>
      <c r="G178" s="54"/>
      <c r="H178" s="72">
        <f t="shared" si="20"/>
        <v>1126</v>
      </c>
      <c r="I178" s="54"/>
      <c r="J178" s="72">
        <f t="shared" si="18"/>
        <v>1126</v>
      </c>
      <c r="K178" s="54"/>
      <c r="L178" s="72">
        <f t="shared" si="19"/>
        <v>1126</v>
      </c>
      <c r="M178" s="54"/>
      <c r="N178" s="72">
        <f t="shared" si="17"/>
        <v>1126</v>
      </c>
      <c r="O178" s="54"/>
      <c r="P178" s="72">
        <f t="shared" si="15"/>
        <v>1126</v>
      </c>
      <c r="Q178" s="54"/>
      <c r="R178" s="72">
        <f t="shared" si="16"/>
        <v>1126</v>
      </c>
      <c r="S178" s="54"/>
      <c r="T178" s="54"/>
      <c r="U178" s="72">
        <f t="shared" si="14"/>
        <v>1126</v>
      </c>
    </row>
    <row r="179" spans="2:21" ht="23.25" customHeight="1">
      <c r="B179" s="15" t="s">
        <v>91</v>
      </c>
      <c r="C179" s="53" t="s">
        <v>353</v>
      </c>
      <c r="D179" s="58" t="s">
        <v>92</v>
      </c>
      <c r="E179" s="53"/>
      <c r="F179" s="54">
        <f>F180</f>
        <v>1126</v>
      </c>
      <c r="G179" s="54"/>
      <c r="H179" s="72">
        <f t="shared" si="20"/>
        <v>1126</v>
      </c>
      <c r="I179" s="54"/>
      <c r="J179" s="72">
        <f t="shared" si="18"/>
        <v>1126</v>
      </c>
      <c r="K179" s="54"/>
      <c r="L179" s="72">
        <f t="shared" si="19"/>
        <v>1126</v>
      </c>
      <c r="M179" s="54"/>
      <c r="N179" s="72">
        <f t="shared" si="17"/>
        <v>1126</v>
      </c>
      <c r="O179" s="54"/>
      <c r="P179" s="72">
        <f t="shared" si="15"/>
        <v>1126</v>
      </c>
      <c r="Q179" s="54"/>
      <c r="R179" s="72">
        <f t="shared" si="16"/>
        <v>1126</v>
      </c>
      <c r="S179" s="54"/>
      <c r="T179" s="54"/>
      <c r="U179" s="72">
        <f t="shared" si="14"/>
        <v>1126</v>
      </c>
    </row>
    <row r="180" spans="2:21" ht="27.75" customHeight="1">
      <c r="B180" s="15" t="s">
        <v>62</v>
      </c>
      <c r="C180" s="53" t="s">
        <v>353</v>
      </c>
      <c r="D180" s="53" t="s">
        <v>63</v>
      </c>
      <c r="E180" s="53"/>
      <c r="F180" s="54">
        <f>F181</f>
        <v>1126</v>
      </c>
      <c r="G180" s="54"/>
      <c r="H180" s="72">
        <f t="shared" si="20"/>
        <v>1126</v>
      </c>
      <c r="I180" s="54"/>
      <c r="J180" s="72">
        <f t="shared" si="18"/>
        <v>1126</v>
      </c>
      <c r="K180" s="54"/>
      <c r="L180" s="72">
        <f t="shared" si="19"/>
        <v>1126</v>
      </c>
      <c r="M180" s="54"/>
      <c r="N180" s="72">
        <f t="shared" si="17"/>
        <v>1126</v>
      </c>
      <c r="O180" s="54"/>
      <c r="P180" s="72">
        <f t="shared" si="15"/>
        <v>1126</v>
      </c>
      <c r="Q180" s="54"/>
      <c r="R180" s="72">
        <f t="shared" si="16"/>
        <v>1126</v>
      </c>
      <c r="S180" s="54"/>
      <c r="T180" s="54"/>
      <c r="U180" s="72">
        <f t="shared" si="14"/>
        <v>1126</v>
      </c>
    </row>
    <row r="181" spans="2:21" ht="33" customHeight="1">
      <c r="B181" s="15" t="s">
        <v>112</v>
      </c>
      <c r="C181" s="53" t="s">
        <v>353</v>
      </c>
      <c r="D181" s="53" t="s">
        <v>63</v>
      </c>
      <c r="E181" s="53" t="s">
        <v>111</v>
      </c>
      <c r="F181" s="54">
        <v>1126</v>
      </c>
      <c r="G181" s="54"/>
      <c r="H181" s="72">
        <f t="shared" si="20"/>
        <v>1126</v>
      </c>
      <c r="I181" s="54"/>
      <c r="J181" s="72">
        <f t="shared" si="18"/>
        <v>1126</v>
      </c>
      <c r="K181" s="54"/>
      <c r="L181" s="72">
        <f t="shared" si="19"/>
        <v>1126</v>
      </c>
      <c r="M181" s="54"/>
      <c r="N181" s="72">
        <f t="shared" si="17"/>
        <v>1126</v>
      </c>
      <c r="O181" s="54"/>
      <c r="P181" s="72">
        <f t="shared" si="15"/>
        <v>1126</v>
      </c>
      <c r="Q181" s="54"/>
      <c r="R181" s="72">
        <f t="shared" si="16"/>
        <v>1126</v>
      </c>
      <c r="S181" s="54">
        <v>2000</v>
      </c>
      <c r="T181" s="54">
        <v>516</v>
      </c>
      <c r="U181" s="72">
        <f t="shared" si="14"/>
        <v>3642</v>
      </c>
    </row>
    <row r="182" spans="2:21" ht="45" customHeight="1">
      <c r="B182" s="15" t="s">
        <v>434</v>
      </c>
      <c r="C182" s="53" t="s">
        <v>435</v>
      </c>
      <c r="D182" s="53" t="s">
        <v>63</v>
      </c>
      <c r="E182" s="53" t="s">
        <v>111</v>
      </c>
      <c r="F182" s="54">
        <v>21379.599999999999</v>
      </c>
      <c r="G182" s="54"/>
      <c r="H182" s="72">
        <f t="shared" si="20"/>
        <v>21379.599999999999</v>
      </c>
      <c r="I182" s="54"/>
      <c r="J182" s="72">
        <f t="shared" si="18"/>
        <v>21379.599999999999</v>
      </c>
      <c r="K182" s="54"/>
      <c r="L182" s="72">
        <f t="shared" si="19"/>
        <v>21379.599999999999</v>
      </c>
      <c r="M182" s="54"/>
      <c r="N182" s="72">
        <f t="shared" si="17"/>
        <v>21379.599999999999</v>
      </c>
      <c r="O182" s="54"/>
      <c r="P182" s="72">
        <f t="shared" si="15"/>
        <v>21379.599999999999</v>
      </c>
      <c r="Q182" s="54"/>
      <c r="R182" s="72">
        <f t="shared" si="16"/>
        <v>21379.599999999999</v>
      </c>
      <c r="S182" s="54">
        <v>35070</v>
      </c>
      <c r="T182" s="54">
        <v>51600</v>
      </c>
      <c r="U182" s="72">
        <f t="shared" si="14"/>
        <v>108049.60000000001</v>
      </c>
    </row>
    <row r="183" spans="2:21" ht="56.25" customHeight="1">
      <c r="B183" s="17" t="s">
        <v>516</v>
      </c>
      <c r="C183" s="51" t="s">
        <v>177</v>
      </c>
      <c r="D183" s="51"/>
      <c r="E183" s="51"/>
      <c r="F183" s="72">
        <f>F185+F187+F198+F204+F207+F208</f>
        <v>43350</v>
      </c>
      <c r="G183" s="72">
        <f>G185+G187+G198+G202+G207+G208+G200</f>
        <v>23461.599999999999</v>
      </c>
      <c r="H183" s="72">
        <f t="shared" si="20"/>
        <v>66811.600000000006</v>
      </c>
      <c r="I183" s="72">
        <f>I202+I207+I186</f>
        <v>7800</v>
      </c>
      <c r="J183" s="72">
        <f t="shared" si="18"/>
        <v>74611.600000000006</v>
      </c>
      <c r="K183" s="72">
        <f>K191+K203</f>
        <v>3500</v>
      </c>
      <c r="L183" s="72">
        <f t="shared" si="19"/>
        <v>78111.600000000006</v>
      </c>
      <c r="M183" s="72">
        <f>M184+M205+M207</f>
        <v>5272.2</v>
      </c>
      <c r="N183" s="72">
        <f t="shared" si="17"/>
        <v>83383.8</v>
      </c>
      <c r="O183" s="72">
        <f>O187+O195+O196+O199+O202+O208</f>
        <v>11103</v>
      </c>
      <c r="P183" s="72">
        <f t="shared" si="15"/>
        <v>94486.8</v>
      </c>
      <c r="Q183" s="72"/>
      <c r="R183" s="72">
        <f t="shared" si="16"/>
        <v>94486.8</v>
      </c>
      <c r="S183" s="72">
        <f>S184+S187+S195+S197+S200+S203+S205+S198+S204+S207+S208</f>
        <v>11707.1</v>
      </c>
      <c r="T183" s="72">
        <f>T184+T187+T195+T197+T200+T203+T205</f>
        <v>513</v>
      </c>
      <c r="U183" s="72">
        <f t="shared" si="14"/>
        <v>106706.90000000001</v>
      </c>
    </row>
    <row r="184" spans="2:21" ht="21.75" customHeight="1">
      <c r="B184" s="43" t="s">
        <v>631</v>
      </c>
      <c r="C184" s="53" t="s">
        <v>622</v>
      </c>
      <c r="D184" s="51" t="s">
        <v>63</v>
      </c>
      <c r="E184" s="51"/>
      <c r="F184" s="72"/>
      <c r="G184" s="72"/>
      <c r="H184" s="72"/>
      <c r="I184" s="72"/>
      <c r="J184" s="72"/>
      <c r="K184" s="72"/>
      <c r="L184" s="72"/>
      <c r="M184" s="72">
        <v>4412.2</v>
      </c>
      <c r="N184" s="72">
        <f t="shared" si="17"/>
        <v>4412.2</v>
      </c>
      <c r="O184" s="72"/>
      <c r="P184" s="72">
        <f t="shared" si="15"/>
        <v>4412.2</v>
      </c>
      <c r="Q184" s="72"/>
      <c r="R184" s="72">
        <f t="shared" si="16"/>
        <v>4412.2</v>
      </c>
      <c r="S184" s="72">
        <v>-299.5</v>
      </c>
      <c r="T184" s="72"/>
      <c r="U184" s="72">
        <f t="shared" si="14"/>
        <v>4112.7</v>
      </c>
    </row>
    <row r="185" spans="2:21" ht="24.75" customHeight="1">
      <c r="B185" s="18" t="s">
        <v>517</v>
      </c>
      <c r="C185" s="53" t="s">
        <v>395</v>
      </c>
      <c r="D185" s="59" t="s">
        <v>27</v>
      </c>
      <c r="E185" s="59"/>
      <c r="F185" s="82">
        <f>F186</f>
        <v>10000</v>
      </c>
      <c r="G185" s="112"/>
      <c r="H185" s="72">
        <f t="shared" si="20"/>
        <v>10000</v>
      </c>
      <c r="I185" s="112"/>
      <c r="J185" s="72">
        <f t="shared" si="18"/>
        <v>10000</v>
      </c>
      <c r="K185" s="112"/>
      <c r="L185" s="72">
        <f t="shared" si="19"/>
        <v>10000</v>
      </c>
      <c r="M185" s="112">
        <v>-4697</v>
      </c>
      <c r="N185" s="72">
        <f t="shared" si="17"/>
        <v>5303</v>
      </c>
      <c r="O185" s="112"/>
      <c r="P185" s="72">
        <f t="shared" si="15"/>
        <v>5303</v>
      </c>
      <c r="Q185" s="112"/>
      <c r="R185" s="72">
        <f t="shared" si="16"/>
        <v>5303</v>
      </c>
      <c r="S185" s="112"/>
      <c r="T185" s="112"/>
      <c r="U185" s="72">
        <f t="shared" si="14"/>
        <v>5303</v>
      </c>
    </row>
    <row r="186" spans="2:21" ht="28.5" customHeight="1">
      <c r="B186" s="15" t="s">
        <v>112</v>
      </c>
      <c r="C186" s="53" t="s">
        <v>395</v>
      </c>
      <c r="D186" s="59" t="s">
        <v>27</v>
      </c>
      <c r="E186" s="59" t="s">
        <v>111</v>
      </c>
      <c r="F186" s="82">
        <v>10000</v>
      </c>
      <c r="G186" s="112"/>
      <c r="H186" s="72">
        <f t="shared" si="20"/>
        <v>10000</v>
      </c>
      <c r="I186" s="112">
        <v>6300</v>
      </c>
      <c r="J186" s="72">
        <f t="shared" si="18"/>
        <v>16300</v>
      </c>
      <c r="K186" s="112"/>
      <c r="L186" s="72">
        <f t="shared" si="19"/>
        <v>16300</v>
      </c>
      <c r="M186" s="112"/>
      <c r="N186" s="72">
        <f t="shared" si="17"/>
        <v>16300</v>
      </c>
      <c r="O186" s="112"/>
      <c r="P186" s="72">
        <f t="shared" si="15"/>
        <v>16300</v>
      </c>
      <c r="Q186" s="112"/>
      <c r="R186" s="72">
        <f t="shared" si="16"/>
        <v>16300</v>
      </c>
      <c r="S186" s="112"/>
      <c r="T186" s="112"/>
      <c r="U186" s="72">
        <f t="shared" si="14"/>
        <v>16300</v>
      </c>
    </row>
    <row r="187" spans="2:21" ht="33" customHeight="1">
      <c r="B187" s="15" t="s">
        <v>393</v>
      </c>
      <c r="C187" s="53" t="s">
        <v>300</v>
      </c>
      <c r="D187" s="53"/>
      <c r="E187" s="53"/>
      <c r="F187" s="54">
        <f>F188+F193</f>
        <v>25650</v>
      </c>
      <c r="G187" s="54">
        <f>G188+G193</f>
        <v>11072</v>
      </c>
      <c r="H187" s="72">
        <f t="shared" si="20"/>
        <v>36722</v>
      </c>
      <c r="I187" s="54"/>
      <c r="J187" s="72">
        <f t="shared" si="18"/>
        <v>36722</v>
      </c>
      <c r="K187" s="54">
        <f>K188</f>
        <v>2000</v>
      </c>
      <c r="L187" s="72">
        <f t="shared" si="19"/>
        <v>38722</v>
      </c>
      <c r="M187" s="54"/>
      <c r="N187" s="72">
        <f t="shared" si="17"/>
        <v>38722</v>
      </c>
      <c r="O187" s="54">
        <f>O188</f>
        <v>3800</v>
      </c>
      <c r="P187" s="72">
        <f t="shared" si="15"/>
        <v>42522</v>
      </c>
      <c r="Q187" s="54"/>
      <c r="R187" s="72">
        <f t="shared" si="16"/>
        <v>42522</v>
      </c>
      <c r="S187" s="54">
        <f>S188</f>
        <v>1300</v>
      </c>
      <c r="T187" s="54"/>
      <c r="U187" s="72">
        <f t="shared" si="14"/>
        <v>43822</v>
      </c>
    </row>
    <row r="188" spans="2:21" ht="20.25" customHeight="1">
      <c r="B188" s="39" t="s">
        <v>394</v>
      </c>
      <c r="C188" s="53" t="s">
        <v>301</v>
      </c>
      <c r="D188" s="53"/>
      <c r="E188" s="53"/>
      <c r="F188" s="54">
        <f>SUM(F191)</f>
        <v>25150</v>
      </c>
      <c r="G188" s="54">
        <f>SUM(G191)</f>
        <v>11072</v>
      </c>
      <c r="H188" s="72">
        <f t="shared" si="20"/>
        <v>36222</v>
      </c>
      <c r="I188" s="54"/>
      <c r="J188" s="72">
        <f t="shared" si="18"/>
        <v>36222</v>
      </c>
      <c r="K188" s="54">
        <f>K189</f>
        <v>2000</v>
      </c>
      <c r="L188" s="72">
        <f t="shared" si="19"/>
        <v>38222</v>
      </c>
      <c r="M188" s="54"/>
      <c r="N188" s="72">
        <f t="shared" si="17"/>
        <v>38222</v>
      </c>
      <c r="O188" s="54">
        <f>O189</f>
        <v>3800</v>
      </c>
      <c r="P188" s="72">
        <f t="shared" si="15"/>
        <v>42022</v>
      </c>
      <c r="Q188" s="54"/>
      <c r="R188" s="72">
        <f t="shared" si="16"/>
        <v>42022</v>
      </c>
      <c r="S188" s="54">
        <f>S189</f>
        <v>1300</v>
      </c>
      <c r="T188" s="54"/>
      <c r="U188" s="72">
        <f t="shared" si="14"/>
        <v>43322</v>
      </c>
    </row>
    <row r="189" spans="2:21" ht="18.75" customHeight="1">
      <c r="B189" s="15" t="s">
        <v>229</v>
      </c>
      <c r="C189" s="53" t="s">
        <v>301</v>
      </c>
      <c r="D189" s="53" t="s">
        <v>230</v>
      </c>
      <c r="E189" s="53"/>
      <c r="F189" s="54">
        <f>F190</f>
        <v>25150</v>
      </c>
      <c r="G189" s="54">
        <f>G190</f>
        <v>11072</v>
      </c>
      <c r="H189" s="72">
        <f t="shared" si="20"/>
        <v>36222</v>
      </c>
      <c r="I189" s="54"/>
      <c r="J189" s="72">
        <f t="shared" si="18"/>
        <v>36222</v>
      </c>
      <c r="K189" s="54">
        <f>K190</f>
        <v>2000</v>
      </c>
      <c r="L189" s="72">
        <f t="shared" si="19"/>
        <v>38222</v>
      </c>
      <c r="M189" s="54"/>
      <c r="N189" s="72">
        <f t="shared" si="17"/>
        <v>38222</v>
      </c>
      <c r="O189" s="54">
        <f>O190</f>
        <v>3800</v>
      </c>
      <c r="P189" s="72">
        <f t="shared" si="15"/>
        <v>42022</v>
      </c>
      <c r="Q189" s="54"/>
      <c r="R189" s="72">
        <f t="shared" si="16"/>
        <v>42022</v>
      </c>
      <c r="S189" s="54">
        <f>S190</f>
        <v>1300</v>
      </c>
      <c r="T189" s="54"/>
      <c r="U189" s="72">
        <f t="shared" si="14"/>
        <v>43322</v>
      </c>
    </row>
    <row r="190" spans="2:21" ht="20.25" customHeight="1">
      <c r="B190" s="15" t="s">
        <v>198</v>
      </c>
      <c r="C190" s="53" t="s">
        <v>301</v>
      </c>
      <c r="D190" s="53" t="s">
        <v>231</v>
      </c>
      <c r="E190" s="53"/>
      <c r="F190" s="54">
        <f>F191</f>
        <v>25150</v>
      </c>
      <c r="G190" s="54">
        <f>G191</f>
        <v>11072</v>
      </c>
      <c r="H190" s="72">
        <f t="shared" si="20"/>
        <v>36222</v>
      </c>
      <c r="I190" s="54"/>
      <c r="J190" s="72">
        <f t="shared" si="18"/>
        <v>36222</v>
      </c>
      <c r="K190" s="54">
        <f>K191</f>
        <v>2000</v>
      </c>
      <c r="L190" s="72">
        <f t="shared" si="19"/>
        <v>38222</v>
      </c>
      <c r="M190" s="54"/>
      <c r="N190" s="72">
        <f t="shared" si="17"/>
        <v>38222</v>
      </c>
      <c r="O190" s="54">
        <f>O192</f>
        <v>3800</v>
      </c>
      <c r="P190" s="72">
        <f t="shared" si="15"/>
        <v>42022</v>
      </c>
      <c r="Q190" s="54"/>
      <c r="R190" s="72">
        <f t="shared" si="16"/>
        <v>42022</v>
      </c>
      <c r="S190" s="54">
        <f>S191</f>
        <v>1300</v>
      </c>
      <c r="T190" s="54"/>
      <c r="U190" s="72">
        <f t="shared" si="14"/>
        <v>43322</v>
      </c>
    </row>
    <row r="191" spans="2:21" ht="28.5" customHeight="1">
      <c r="B191" s="18" t="s">
        <v>112</v>
      </c>
      <c r="C191" s="53" t="s">
        <v>301</v>
      </c>
      <c r="D191" s="53" t="s">
        <v>231</v>
      </c>
      <c r="E191" s="53" t="s">
        <v>111</v>
      </c>
      <c r="F191" s="54">
        <v>25150</v>
      </c>
      <c r="G191" s="54">
        <v>11072</v>
      </c>
      <c r="H191" s="72">
        <f t="shared" si="20"/>
        <v>36222</v>
      </c>
      <c r="I191" s="54"/>
      <c r="J191" s="72">
        <f t="shared" si="18"/>
        <v>36222</v>
      </c>
      <c r="K191" s="54">
        <v>2000</v>
      </c>
      <c r="L191" s="72">
        <f t="shared" si="19"/>
        <v>38222</v>
      </c>
      <c r="M191" s="54"/>
      <c r="N191" s="72">
        <f t="shared" si="17"/>
        <v>38222</v>
      </c>
      <c r="O191" s="54"/>
      <c r="P191" s="72">
        <f t="shared" si="15"/>
        <v>38222</v>
      </c>
      <c r="Q191" s="54"/>
      <c r="R191" s="72">
        <f t="shared" si="16"/>
        <v>38222</v>
      </c>
      <c r="S191" s="54">
        <v>1300</v>
      </c>
      <c r="T191" s="54"/>
      <c r="U191" s="72">
        <f t="shared" si="14"/>
        <v>39522</v>
      </c>
    </row>
    <row r="192" spans="2:21" ht="39.75" customHeight="1">
      <c r="B192" s="166" t="s">
        <v>637</v>
      </c>
      <c r="C192" s="53" t="s">
        <v>301</v>
      </c>
      <c r="D192" s="53" t="s">
        <v>231</v>
      </c>
      <c r="E192" s="53" t="s">
        <v>432</v>
      </c>
      <c r="F192" s="54"/>
      <c r="G192" s="54"/>
      <c r="H192" s="72"/>
      <c r="I192" s="54"/>
      <c r="J192" s="72"/>
      <c r="K192" s="54"/>
      <c r="L192" s="72"/>
      <c r="M192" s="54"/>
      <c r="N192" s="72"/>
      <c r="O192" s="54">
        <v>3800</v>
      </c>
      <c r="P192" s="72">
        <f t="shared" si="15"/>
        <v>3800</v>
      </c>
      <c r="Q192" s="54"/>
      <c r="R192" s="72">
        <f t="shared" si="16"/>
        <v>3800</v>
      </c>
      <c r="S192" s="54"/>
      <c r="T192" s="54"/>
      <c r="U192" s="72">
        <f t="shared" si="14"/>
        <v>3800</v>
      </c>
    </row>
    <row r="193" spans="2:21" ht="28.5" customHeight="1">
      <c r="B193" s="18" t="s">
        <v>129</v>
      </c>
      <c r="C193" s="53" t="s">
        <v>395</v>
      </c>
      <c r="D193" s="53"/>
      <c r="E193" s="53"/>
      <c r="F193" s="54">
        <f>F194</f>
        <v>500</v>
      </c>
      <c r="G193" s="54"/>
      <c r="H193" s="72">
        <f t="shared" si="20"/>
        <v>500</v>
      </c>
      <c r="I193" s="54"/>
      <c r="J193" s="72">
        <f t="shared" si="18"/>
        <v>500</v>
      </c>
      <c r="K193" s="54"/>
      <c r="L193" s="72">
        <f t="shared" si="19"/>
        <v>500</v>
      </c>
      <c r="M193" s="54"/>
      <c r="N193" s="72">
        <f t="shared" si="17"/>
        <v>500</v>
      </c>
      <c r="O193" s="54"/>
      <c r="P193" s="72">
        <f t="shared" si="15"/>
        <v>500</v>
      </c>
      <c r="Q193" s="54"/>
      <c r="R193" s="72">
        <f t="shared" si="16"/>
        <v>500</v>
      </c>
      <c r="S193" s="54"/>
      <c r="T193" s="54"/>
      <c r="U193" s="72">
        <f t="shared" si="14"/>
        <v>500</v>
      </c>
    </row>
    <row r="194" spans="2:21" ht="28.5" customHeight="1">
      <c r="B194" s="18" t="s">
        <v>112</v>
      </c>
      <c r="C194" s="53" t="s">
        <v>395</v>
      </c>
      <c r="D194" s="53" t="s">
        <v>231</v>
      </c>
      <c r="E194" s="53" t="s">
        <v>111</v>
      </c>
      <c r="F194" s="54">
        <v>500</v>
      </c>
      <c r="G194" s="54"/>
      <c r="H194" s="72">
        <f t="shared" si="20"/>
        <v>500</v>
      </c>
      <c r="I194" s="54"/>
      <c r="J194" s="72">
        <f t="shared" si="18"/>
        <v>500</v>
      </c>
      <c r="K194" s="54"/>
      <c r="L194" s="72">
        <f t="shared" si="19"/>
        <v>500</v>
      </c>
      <c r="M194" s="54"/>
      <c r="N194" s="72">
        <f t="shared" si="17"/>
        <v>500</v>
      </c>
      <c r="O194" s="54"/>
      <c r="P194" s="72">
        <f t="shared" si="15"/>
        <v>500</v>
      </c>
      <c r="Q194" s="54"/>
      <c r="R194" s="72">
        <f t="shared" si="16"/>
        <v>500</v>
      </c>
      <c r="S194" s="54"/>
      <c r="T194" s="54"/>
      <c r="U194" s="72">
        <f t="shared" si="14"/>
        <v>500</v>
      </c>
    </row>
    <row r="195" spans="2:21" ht="33.75" customHeight="1">
      <c r="B195" s="43" t="s">
        <v>640</v>
      </c>
      <c r="C195" s="53" t="s">
        <v>638</v>
      </c>
      <c r="D195" s="53" t="s">
        <v>439</v>
      </c>
      <c r="E195" s="53" t="s">
        <v>111</v>
      </c>
      <c r="F195" s="54"/>
      <c r="G195" s="54"/>
      <c r="H195" s="72"/>
      <c r="I195" s="54"/>
      <c r="J195" s="72"/>
      <c r="K195" s="54"/>
      <c r="L195" s="72"/>
      <c r="M195" s="54"/>
      <c r="N195" s="72"/>
      <c r="O195" s="81">
        <v>1700</v>
      </c>
      <c r="P195" s="72">
        <f t="shared" si="15"/>
        <v>1700</v>
      </c>
      <c r="Q195" s="81"/>
      <c r="R195" s="72">
        <f t="shared" si="16"/>
        <v>1700</v>
      </c>
      <c r="S195" s="81">
        <v>1300</v>
      </c>
      <c r="T195" s="81"/>
      <c r="U195" s="72">
        <f t="shared" si="14"/>
        <v>3000</v>
      </c>
    </row>
    <row r="196" spans="2:21" ht="33" customHeight="1">
      <c r="B196" s="43" t="s">
        <v>112</v>
      </c>
      <c r="C196" s="53" t="s">
        <v>301</v>
      </c>
      <c r="D196" s="53" t="s">
        <v>439</v>
      </c>
      <c r="E196" s="53" t="s">
        <v>111</v>
      </c>
      <c r="F196" s="54"/>
      <c r="G196" s="54"/>
      <c r="H196" s="72"/>
      <c r="I196" s="54"/>
      <c r="J196" s="72"/>
      <c r="K196" s="54"/>
      <c r="L196" s="72"/>
      <c r="M196" s="54"/>
      <c r="N196" s="72"/>
      <c r="O196" s="81">
        <v>903</v>
      </c>
      <c r="P196" s="72">
        <f t="shared" si="15"/>
        <v>903</v>
      </c>
      <c r="Q196" s="81"/>
      <c r="R196" s="72">
        <f t="shared" si="16"/>
        <v>903</v>
      </c>
      <c r="S196" s="81"/>
      <c r="T196" s="81"/>
      <c r="U196" s="72">
        <f t="shared" si="14"/>
        <v>903</v>
      </c>
    </row>
    <row r="197" spans="2:21" ht="22.5" customHeight="1">
      <c r="B197" s="43" t="s">
        <v>824</v>
      </c>
      <c r="C197" s="53" t="s">
        <v>823</v>
      </c>
      <c r="D197" s="53" t="s">
        <v>439</v>
      </c>
      <c r="E197" s="53" t="s">
        <v>111</v>
      </c>
      <c r="F197" s="54"/>
      <c r="G197" s="54"/>
      <c r="H197" s="54"/>
      <c r="I197" s="54"/>
      <c r="J197" s="54"/>
      <c r="K197" s="54"/>
      <c r="L197" s="54"/>
      <c r="M197" s="54"/>
      <c r="N197" s="54"/>
      <c r="O197" s="81"/>
      <c r="P197" s="54"/>
      <c r="Q197" s="81"/>
      <c r="R197" s="54"/>
      <c r="S197" s="81">
        <v>8312.7000000000007</v>
      </c>
      <c r="T197" s="81"/>
      <c r="U197" s="72">
        <f t="shared" si="14"/>
        <v>8312.7000000000007</v>
      </c>
    </row>
    <row r="198" spans="2:21" ht="28.5" customHeight="1">
      <c r="B198" s="18" t="s">
        <v>129</v>
      </c>
      <c r="C198" s="53" t="s">
        <v>395</v>
      </c>
      <c r="D198" s="53"/>
      <c r="E198" s="53"/>
      <c r="F198" s="54">
        <f>SUM(F199)</f>
        <v>4200</v>
      </c>
      <c r="G198" s="54">
        <f>SUM(G199)</f>
        <v>8000</v>
      </c>
      <c r="H198" s="72">
        <f t="shared" si="20"/>
        <v>12200</v>
      </c>
      <c r="I198" s="54"/>
      <c r="J198" s="72">
        <f t="shared" si="18"/>
        <v>12200</v>
      </c>
      <c r="K198" s="54"/>
      <c r="L198" s="72">
        <f t="shared" si="19"/>
        <v>12200</v>
      </c>
      <c r="M198" s="54"/>
      <c r="N198" s="72">
        <f t="shared" si="17"/>
        <v>12200</v>
      </c>
      <c r="O198" s="54"/>
      <c r="P198" s="72">
        <f t="shared" si="15"/>
        <v>12200</v>
      </c>
      <c r="Q198" s="54"/>
      <c r="R198" s="72">
        <f t="shared" si="16"/>
        <v>12200</v>
      </c>
      <c r="S198" s="54">
        <f>S199</f>
        <v>821.6</v>
      </c>
      <c r="T198" s="54"/>
      <c r="U198" s="72">
        <f t="shared" si="14"/>
        <v>13021.6</v>
      </c>
    </row>
    <row r="199" spans="2:21" ht="33.75" customHeight="1">
      <c r="B199" s="15" t="s">
        <v>112</v>
      </c>
      <c r="C199" s="53" t="s">
        <v>395</v>
      </c>
      <c r="D199" s="53" t="s">
        <v>439</v>
      </c>
      <c r="E199" s="53" t="s">
        <v>111</v>
      </c>
      <c r="F199" s="54">
        <v>4200</v>
      </c>
      <c r="G199" s="54">
        <v>8000</v>
      </c>
      <c r="H199" s="72">
        <f t="shared" si="20"/>
        <v>12200</v>
      </c>
      <c r="I199" s="54"/>
      <c r="J199" s="72">
        <f t="shared" si="18"/>
        <v>12200</v>
      </c>
      <c r="K199" s="54"/>
      <c r="L199" s="72">
        <f t="shared" si="19"/>
        <v>12200</v>
      </c>
      <c r="M199" s="54"/>
      <c r="N199" s="72">
        <f t="shared" si="17"/>
        <v>12200</v>
      </c>
      <c r="O199" s="54">
        <v>1841</v>
      </c>
      <c r="P199" s="72">
        <f t="shared" si="15"/>
        <v>14041</v>
      </c>
      <c r="Q199" s="54"/>
      <c r="R199" s="72">
        <f t="shared" si="16"/>
        <v>14041</v>
      </c>
      <c r="S199" s="54">
        <v>821.6</v>
      </c>
      <c r="T199" s="54"/>
      <c r="U199" s="72">
        <f t="shared" si="14"/>
        <v>14862.6</v>
      </c>
    </row>
    <row r="200" spans="2:21" ht="33.75" customHeight="1">
      <c r="B200" s="15" t="s">
        <v>571</v>
      </c>
      <c r="C200" s="53" t="s">
        <v>593</v>
      </c>
      <c r="D200" s="53" t="s">
        <v>575</v>
      </c>
      <c r="E200" s="53"/>
      <c r="F200" s="54"/>
      <c r="G200" s="54">
        <f>G201</f>
        <v>1689.6</v>
      </c>
      <c r="H200" s="72">
        <f t="shared" si="20"/>
        <v>1689.6</v>
      </c>
      <c r="I200" s="54"/>
      <c r="J200" s="72">
        <f t="shared" si="18"/>
        <v>1689.6</v>
      </c>
      <c r="K200" s="54"/>
      <c r="L200" s="72">
        <f t="shared" si="19"/>
        <v>1689.6</v>
      </c>
      <c r="M200" s="54"/>
      <c r="N200" s="72">
        <f t="shared" si="17"/>
        <v>1689.6</v>
      </c>
      <c r="O200" s="54"/>
      <c r="P200" s="72">
        <f t="shared" si="15"/>
        <v>1689.6</v>
      </c>
      <c r="Q200" s="54"/>
      <c r="R200" s="72">
        <f t="shared" si="16"/>
        <v>1689.6</v>
      </c>
      <c r="S200" s="54">
        <f>S201</f>
        <v>-1689.6</v>
      </c>
      <c r="T200" s="54"/>
      <c r="U200" s="72">
        <f t="shared" si="14"/>
        <v>0</v>
      </c>
    </row>
    <row r="201" spans="2:21" ht="33.75" customHeight="1">
      <c r="B201" s="15" t="s">
        <v>112</v>
      </c>
      <c r="C201" s="53" t="s">
        <v>593</v>
      </c>
      <c r="D201" s="53" t="s">
        <v>575</v>
      </c>
      <c r="E201" s="53" t="s">
        <v>111</v>
      </c>
      <c r="F201" s="54"/>
      <c r="G201" s="54">
        <v>1689.6</v>
      </c>
      <c r="H201" s="72">
        <f t="shared" si="20"/>
        <v>1689.6</v>
      </c>
      <c r="I201" s="54"/>
      <c r="J201" s="72">
        <f t="shared" si="18"/>
        <v>1689.6</v>
      </c>
      <c r="K201" s="54"/>
      <c r="L201" s="72">
        <f t="shared" si="19"/>
        <v>1689.6</v>
      </c>
      <c r="M201" s="54"/>
      <c r="N201" s="72">
        <f t="shared" si="17"/>
        <v>1689.6</v>
      </c>
      <c r="O201" s="54"/>
      <c r="P201" s="72">
        <f t="shared" si="15"/>
        <v>1689.6</v>
      </c>
      <c r="Q201" s="54"/>
      <c r="R201" s="72">
        <f t="shared" si="16"/>
        <v>1689.6</v>
      </c>
      <c r="S201" s="54">
        <v>-1689.6</v>
      </c>
      <c r="T201" s="54"/>
      <c r="U201" s="72">
        <f t="shared" si="14"/>
        <v>0</v>
      </c>
    </row>
    <row r="202" spans="2:21" ht="17.25" customHeight="1">
      <c r="B202" s="15" t="s">
        <v>602</v>
      </c>
      <c r="C202" s="53"/>
      <c r="D202" s="53" t="s">
        <v>93</v>
      </c>
      <c r="E202" s="53"/>
      <c r="F202" s="54">
        <f>F204+F206</f>
        <v>1000</v>
      </c>
      <c r="G202" s="54">
        <f>G204+G206</f>
        <v>2100</v>
      </c>
      <c r="H202" s="72">
        <f t="shared" si="20"/>
        <v>3100</v>
      </c>
      <c r="I202" s="72">
        <f>I204</f>
        <v>500</v>
      </c>
      <c r="J202" s="72">
        <f t="shared" si="18"/>
        <v>3600</v>
      </c>
      <c r="K202" s="54">
        <f>K203</f>
        <v>1500</v>
      </c>
      <c r="L202" s="72">
        <f t="shared" si="19"/>
        <v>5100</v>
      </c>
      <c r="M202" s="54">
        <f>M204</f>
        <v>4697</v>
      </c>
      <c r="N202" s="72">
        <f t="shared" si="17"/>
        <v>9797</v>
      </c>
      <c r="O202" s="54">
        <f>O204</f>
        <v>1104</v>
      </c>
      <c r="P202" s="72">
        <f t="shared" si="15"/>
        <v>10901</v>
      </c>
      <c r="Q202" s="54"/>
      <c r="R202" s="72">
        <f t="shared" si="16"/>
        <v>10901</v>
      </c>
      <c r="S202" s="54"/>
      <c r="T202" s="54"/>
      <c r="U202" s="72">
        <f t="shared" si="14"/>
        <v>10901</v>
      </c>
    </row>
    <row r="203" spans="2:21" ht="17.25" customHeight="1">
      <c r="B203" s="15" t="s">
        <v>112</v>
      </c>
      <c r="C203" s="53" t="s">
        <v>395</v>
      </c>
      <c r="D203" s="53" t="s">
        <v>233</v>
      </c>
      <c r="E203" s="53" t="s">
        <v>111</v>
      </c>
      <c r="F203" s="54"/>
      <c r="G203" s="54"/>
      <c r="H203" s="72"/>
      <c r="I203" s="72"/>
      <c r="J203" s="72"/>
      <c r="K203" s="54">
        <v>1500</v>
      </c>
      <c r="L203" s="72">
        <f t="shared" si="19"/>
        <v>1500</v>
      </c>
      <c r="M203" s="54"/>
      <c r="N203" s="72">
        <f t="shared" si="17"/>
        <v>1500</v>
      </c>
      <c r="O203" s="54"/>
      <c r="P203" s="72">
        <f t="shared" si="15"/>
        <v>1500</v>
      </c>
      <c r="Q203" s="54"/>
      <c r="R203" s="72">
        <f t="shared" si="16"/>
        <v>1500</v>
      </c>
      <c r="S203" s="54">
        <v>2500</v>
      </c>
      <c r="T203" s="54">
        <v>513</v>
      </c>
      <c r="U203" s="72">
        <f t="shared" si="14"/>
        <v>4513</v>
      </c>
    </row>
    <row r="204" spans="2:21" ht="33.75" customHeight="1">
      <c r="B204" s="15" t="s">
        <v>112</v>
      </c>
      <c r="C204" s="53" t="s">
        <v>395</v>
      </c>
      <c r="D204" s="53" t="s">
        <v>234</v>
      </c>
      <c r="E204" s="53" t="s">
        <v>111</v>
      </c>
      <c r="F204" s="54">
        <v>1000</v>
      </c>
      <c r="G204" s="54">
        <v>1100</v>
      </c>
      <c r="H204" s="72">
        <f t="shared" si="20"/>
        <v>2100</v>
      </c>
      <c r="I204" s="72">
        <v>500</v>
      </c>
      <c r="J204" s="72">
        <f t="shared" si="18"/>
        <v>2600</v>
      </c>
      <c r="K204" s="72"/>
      <c r="L204" s="72">
        <f t="shared" si="19"/>
        <v>2600</v>
      </c>
      <c r="M204" s="72">
        <v>4697</v>
      </c>
      <c r="N204" s="72">
        <f t="shared" si="17"/>
        <v>7297</v>
      </c>
      <c r="O204" s="54">
        <v>1104</v>
      </c>
      <c r="P204" s="72">
        <f t="shared" si="15"/>
        <v>8401</v>
      </c>
      <c r="Q204" s="54"/>
      <c r="R204" s="72">
        <f t="shared" si="16"/>
        <v>8401</v>
      </c>
      <c r="S204" s="54">
        <v>-383.8</v>
      </c>
      <c r="T204" s="54"/>
      <c r="U204" s="72">
        <f t="shared" ref="U204:U267" si="22">R204+S204+T204</f>
        <v>8017.2</v>
      </c>
    </row>
    <row r="205" spans="2:21" ht="33.75" customHeight="1">
      <c r="B205" s="44" t="s">
        <v>631</v>
      </c>
      <c r="C205" s="53" t="s">
        <v>622</v>
      </c>
      <c r="D205" s="53" t="s">
        <v>234</v>
      </c>
      <c r="E205" s="53" t="s">
        <v>111</v>
      </c>
      <c r="F205" s="54"/>
      <c r="G205" s="54"/>
      <c r="H205" s="72"/>
      <c r="I205" s="72"/>
      <c r="J205" s="72"/>
      <c r="K205" s="72"/>
      <c r="L205" s="72"/>
      <c r="M205" s="72">
        <v>1860</v>
      </c>
      <c r="N205" s="72">
        <f t="shared" si="17"/>
        <v>1860</v>
      </c>
      <c r="O205" s="54"/>
      <c r="P205" s="72">
        <f t="shared" si="15"/>
        <v>1860</v>
      </c>
      <c r="Q205" s="54"/>
      <c r="R205" s="72">
        <f t="shared" si="16"/>
        <v>1860</v>
      </c>
      <c r="S205" s="54">
        <v>299.5</v>
      </c>
      <c r="T205" s="54"/>
      <c r="U205" s="72">
        <f t="shared" si="22"/>
        <v>2159.5</v>
      </c>
    </row>
    <row r="206" spans="2:21" ht="33.75" customHeight="1">
      <c r="B206" s="15" t="s">
        <v>112</v>
      </c>
      <c r="C206" s="53" t="s">
        <v>395</v>
      </c>
      <c r="D206" s="53" t="s">
        <v>360</v>
      </c>
      <c r="E206" s="53" t="s">
        <v>111</v>
      </c>
      <c r="F206" s="54"/>
      <c r="G206" s="54">
        <v>1000</v>
      </c>
      <c r="H206" s="72">
        <f t="shared" si="20"/>
        <v>1000</v>
      </c>
      <c r="I206" s="54"/>
      <c r="J206" s="72">
        <f t="shared" si="18"/>
        <v>1000</v>
      </c>
      <c r="K206" s="54"/>
      <c r="L206" s="72">
        <f t="shared" si="19"/>
        <v>1000</v>
      </c>
      <c r="M206" s="54"/>
      <c r="N206" s="72">
        <f t="shared" si="17"/>
        <v>1000</v>
      </c>
      <c r="O206" s="54"/>
      <c r="P206" s="72">
        <f t="shared" ref="P206:P224" si="23">N206+O206</f>
        <v>1000</v>
      </c>
      <c r="Q206" s="54"/>
      <c r="R206" s="72">
        <f t="shared" ref="R206:R269" si="24">P206+Q206</f>
        <v>1000</v>
      </c>
      <c r="S206" s="54"/>
      <c r="T206" s="54"/>
      <c r="U206" s="72">
        <f t="shared" si="22"/>
        <v>1000</v>
      </c>
    </row>
    <row r="207" spans="2:21" ht="33.75" customHeight="1">
      <c r="B207" s="15" t="s">
        <v>112</v>
      </c>
      <c r="C207" s="53" t="s">
        <v>395</v>
      </c>
      <c r="D207" s="53" t="s">
        <v>53</v>
      </c>
      <c r="E207" s="53" t="s">
        <v>111</v>
      </c>
      <c r="F207" s="54">
        <v>1500</v>
      </c>
      <c r="G207" s="54">
        <v>600</v>
      </c>
      <c r="H207" s="72">
        <f t="shared" si="20"/>
        <v>2100</v>
      </c>
      <c r="I207" s="72">
        <v>1000</v>
      </c>
      <c r="J207" s="72">
        <f t="shared" si="18"/>
        <v>3100</v>
      </c>
      <c r="K207" s="72"/>
      <c r="L207" s="72">
        <f t="shared" si="19"/>
        <v>3100</v>
      </c>
      <c r="M207" s="72">
        <v>-1000</v>
      </c>
      <c r="N207" s="72">
        <f t="shared" si="17"/>
        <v>2100</v>
      </c>
      <c r="O207" s="72"/>
      <c r="P207" s="72">
        <f t="shared" si="23"/>
        <v>2100</v>
      </c>
      <c r="Q207" s="72"/>
      <c r="R207" s="72">
        <f t="shared" si="24"/>
        <v>2100</v>
      </c>
      <c r="S207" s="72">
        <v>-118.2</v>
      </c>
      <c r="T207" s="72"/>
      <c r="U207" s="72">
        <f t="shared" si="22"/>
        <v>1981.8</v>
      </c>
    </row>
    <row r="208" spans="2:21" ht="33.75" customHeight="1">
      <c r="B208" s="15" t="s">
        <v>112</v>
      </c>
      <c r="C208" s="53" t="s">
        <v>395</v>
      </c>
      <c r="D208" s="53" t="s">
        <v>212</v>
      </c>
      <c r="E208" s="53" t="s">
        <v>111</v>
      </c>
      <c r="F208" s="54">
        <v>1000</v>
      </c>
      <c r="G208" s="54"/>
      <c r="H208" s="72">
        <f t="shared" si="20"/>
        <v>1000</v>
      </c>
      <c r="I208" s="54"/>
      <c r="J208" s="72">
        <f t="shared" si="18"/>
        <v>1000</v>
      </c>
      <c r="K208" s="54"/>
      <c r="L208" s="72">
        <f t="shared" si="19"/>
        <v>1000</v>
      </c>
      <c r="M208" s="54"/>
      <c r="N208" s="72">
        <f t="shared" si="17"/>
        <v>1000</v>
      </c>
      <c r="O208" s="54">
        <v>1755</v>
      </c>
      <c r="P208" s="72">
        <f t="shared" si="23"/>
        <v>2755</v>
      </c>
      <c r="Q208" s="54"/>
      <c r="R208" s="72">
        <f t="shared" si="24"/>
        <v>2755</v>
      </c>
      <c r="S208" s="54">
        <v>-335.6</v>
      </c>
      <c r="T208" s="54"/>
      <c r="U208" s="72">
        <f t="shared" si="22"/>
        <v>2419.4</v>
      </c>
    </row>
    <row r="209" spans="2:21" ht="47.25" customHeight="1">
      <c r="B209" s="17" t="s">
        <v>377</v>
      </c>
      <c r="C209" s="51" t="s">
        <v>378</v>
      </c>
      <c r="D209" s="51" t="s">
        <v>27</v>
      </c>
      <c r="E209" s="51"/>
      <c r="F209" s="72">
        <f>SUM(F210)</f>
        <v>4700</v>
      </c>
      <c r="G209" s="72"/>
      <c r="H209" s="72">
        <f t="shared" si="20"/>
        <v>4700</v>
      </c>
      <c r="I209" s="72"/>
      <c r="J209" s="72">
        <f t="shared" si="18"/>
        <v>4700</v>
      </c>
      <c r="K209" s="72"/>
      <c r="L209" s="72">
        <f t="shared" si="19"/>
        <v>4700</v>
      </c>
      <c r="M209" s="72"/>
      <c r="N209" s="72">
        <f t="shared" si="17"/>
        <v>4700</v>
      </c>
      <c r="O209" s="72">
        <f>O210</f>
        <v>-4700</v>
      </c>
      <c r="P209" s="72">
        <f t="shared" si="23"/>
        <v>0</v>
      </c>
      <c r="Q209" s="72"/>
      <c r="R209" s="72">
        <f t="shared" si="24"/>
        <v>0</v>
      </c>
      <c r="S209" s="72"/>
      <c r="T209" s="72"/>
      <c r="U209" s="72">
        <f t="shared" si="22"/>
        <v>0</v>
      </c>
    </row>
    <row r="210" spans="2:21" ht="39.75" customHeight="1">
      <c r="B210" s="15" t="s">
        <v>379</v>
      </c>
      <c r="C210" s="53" t="s">
        <v>380</v>
      </c>
      <c r="D210" s="53" t="s">
        <v>27</v>
      </c>
      <c r="E210" s="53"/>
      <c r="F210" s="54">
        <f>SUM(F211)</f>
        <v>4700</v>
      </c>
      <c r="G210" s="54"/>
      <c r="H210" s="72">
        <f t="shared" si="20"/>
        <v>4700</v>
      </c>
      <c r="I210" s="54"/>
      <c r="J210" s="72">
        <f t="shared" si="18"/>
        <v>4700</v>
      </c>
      <c r="K210" s="54"/>
      <c r="L210" s="72">
        <f t="shared" si="19"/>
        <v>4700</v>
      </c>
      <c r="M210" s="54"/>
      <c r="N210" s="72">
        <f t="shared" ref="N210:N259" si="25">L210+M210</f>
        <v>4700</v>
      </c>
      <c r="O210" s="54">
        <f>O211</f>
        <v>-4700</v>
      </c>
      <c r="P210" s="72">
        <f t="shared" si="23"/>
        <v>0</v>
      </c>
      <c r="Q210" s="54"/>
      <c r="R210" s="72">
        <f t="shared" si="24"/>
        <v>0</v>
      </c>
      <c r="S210" s="54"/>
      <c r="T210" s="54"/>
      <c r="U210" s="72">
        <f t="shared" si="22"/>
        <v>0</v>
      </c>
    </row>
    <row r="211" spans="2:21" ht="20.25" customHeight="1">
      <c r="B211" s="36" t="s">
        <v>381</v>
      </c>
      <c r="C211" s="53" t="s">
        <v>382</v>
      </c>
      <c r="D211" s="53" t="s">
        <v>27</v>
      </c>
      <c r="E211" s="53"/>
      <c r="F211" s="54">
        <f>SUM(F212)</f>
        <v>4700</v>
      </c>
      <c r="G211" s="54"/>
      <c r="H211" s="72">
        <f t="shared" si="20"/>
        <v>4700</v>
      </c>
      <c r="I211" s="54"/>
      <c r="J211" s="72">
        <f t="shared" si="18"/>
        <v>4700</v>
      </c>
      <c r="K211" s="54"/>
      <c r="L211" s="72">
        <f t="shared" si="19"/>
        <v>4700</v>
      </c>
      <c r="M211" s="54"/>
      <c r="N211" s="72">
        <f t="shared" si="25"/>
        <v>4700</v>
      </c>
      <c r="O211" s="54">
        <f>O212</f>
        <v>-4700</v>
      </c>
      <c r="P211" s="72">
        <f t="shared" si="23"/>
        <v>0</v>
      </c>
      <c r="Q211" s="54"/>
      <c r="R211" s="72">
        <f t="shared" si="24"/>
        <v>0</v>
      </c>
      <c r="S211" s="54"/>
      <c r="T211" s="54"/>
      <c r="U211" s="72">
        <f t="shared" si="22"/>
        <v>0</v>
      </c>
    </row>
    <row r="212" spans="2:21" ht="37.5" customHeight="1">
      <c r="B212" s="15" t="s">
        <v>112</v>
      </c>
      <c r="C212" s="53" t="s">
        <v>382</v>
      </c>
      <c r="D212" s="53" t="s">
        <v>27</v>
      </c>
      <c r="E212" s="53" t="s">
        <v>111</v>
      </c>
      <c r="F212" s="54">
        <v>4700</v>
      </c>
      <c r="G212" s="54"/>
      <c r="H212" s="72">
        <f t="shared" si="20"/>
        <v>4700</v>
      </c>
      <c r="I212" s="54"/>
      <c r="J212" s="72">
        <f t="shared" si="18"/>
        <v>4700</v>
      </c>
      <c r="K212" s="54"/>
      <c r="L212" s="72">
        <f t="shared" si="19"/>
        <v>4700</v>
      </c>
      <c r="M212" s="54"/>
      <c r="N212" s="72">
        <f t="shared" si="25"/>
        <v>4700</v>
      </c>
      <c r="O212" s="54">
        <v>-4700</v>
      </c>
      <c r="P212" s="72">
        <f t="shared" si="23"/>
        <v>0</v>
      </c>
      <c r="Q212" s="54"/>
      <c r="R212" s="72">
        <f t="shared" si="24"/>
        <v>0</v>
      </c>
      <c r="S212" s="54"/>
      <c r="T212" s="54"/>
      <c r="U212" s="72">
        <f t="shared" si="22"/>
        <v>0</v>
      </c>
    </row>
    <row r="213" spans="2:21" ht="42.75" customHeight="1">
      <c r="B213" s="17" t="s">
        <v>530</v>
      </c>
      <c r="C213" s="51" t="s">
        <v>438</v>
      </c>
      <c r="D213" s="51" t="s">
        <v>230</v>
      </c>
      <c r="E213" s="51"/>
      <c r="F213" s="72">
        <f>F214+F217</f>
        <v>66600</v>
      </c>
      <c r="G213" s="72">
        <f>G214+G217</f>
        <v>35000</v>
      </c>
      <c r="H213" s="72">
        <f t="shared" si="20"/>
        <v>101600</v>
      </c>
      <c r="I213" s="72"/>
      <c r="J213" s="72">
        <f t="shared" si="18"/>
        <v>101600</v>
      </c>
      <c r="K213" s="72"/>
      <c r="L213" s="72">
        <f t="shared" si="19"/>
        <v>101600</v>
      </c>
      <c r="M213" s="72"/>
      <c r="N213" s="72">
        <f t="shared" si="25"/>
        <v>101600</v>
      </c>
      <c r="O213" s="72"/>
      <c r="P213" s="72">
        <f t="shared" si="23"/>
        <v>101600</v>
      </c>
      <c r="Q213" s="72"/>
      <c r="R213" s="72">
        <f t="shared" si="24"/>
        <v>101600</v>
      </c>
      <c r="S213" s="72">
        <f>S217</f>
        <v>0</v>
      </c>
      <c r="T213" s="72">
        <f>T217</f>
        <v>200</v>
      </c>
      <c r="U213" s="72">
        <f t="shared" si="22"/>
        <v>101800</v>
      </c>
    </row>
    <row r="214" spans="2:21" ht="30.75" customHeight="1">
      <c r="B214" s="15" t="s">
        <v>436</v>
      </c>
      <c r="C214" s="53" t="s">
        <v>431</v>
      </c>
      <c r="D214" s="53" t="s">
        <v>439</v>
      </c>
      <c r="E214" s="53"/>
      <c r="F214" s="54">
        <f>F215+F216</f>
        <v>16600</v>
      </c>
      <c r="G214" s="54"/>
      <c r="H214" s="72">
        <f t="shared" si="20"/>
        <v>16600</v>
      </c>
      <c r="I214" s="54"/>
      <c r="J214" s="72">
        <f t="shared" si="18"/>
        <v>16600</v>
      </c>
      <c r="K214" s="54"/>
      <c r="L214" s="72">
        <f t="shared" ref="L214:L264" si="26">J214+K214</f>
        <v>16600</v>
      </c>
      <c r="M214" s="54"/>
      <c r="N214" s="72">
        <f t="shared" si="25"/>
        <v>16600</v>
      </c>
      <c r="O214" s="54"/>
      <c r="P214" s="72">
        <f t="shared" si="23"/>
        <v>16600</v>
      </c>
      <c r="Q214" s="54"/>
      <c r="R214" s="72">
        <f t="shared" si="24"/>
        <v>16600</v>
      </c>
      <c r="S214" s="54"/>
      <c r="T214" s="54"/>
      <c r="U214" s="72">
        <f t="shared" si="22"/>
        <v>16600</v>
      </c>
    </row>
    <row r="215" spans="2:21" ht="18" customHeight="1">
      <c r="B215" s="15" t="s">
        <v>437</v>
      </c>
      <c r="C215" s="53" t="s">
        <v>431</v>
      </c>
      <c r="D215" s="53" t="s">
        <v>439</v>
      </c>
      <c r="E215" s="53" t="s">
        <v>111</v>
      </c>
      <c r="F215" s="54">
        <v>1600</v>
      </c>
      <c r="G215" s="54"/>
      <c r="H215" s="72">
        <f t="shared" si="20"/>
        <v>1600</v>
      </c>
      <c r="I215" s="54"/>
      <c r="J215" s="72">
        <f t="shared" ref="J215:J278" si="27">H215+I215</f>
        <v>1600</v>
      </c>
      <c r="K215" s="54"/>
      <c r="L215" s="72">
        <f t="shared" si="26"/>
        <v>1600</v>
      </c>
      <c r="M215" s="54"/>
      <c r="N215" s="72">
        <f t="shared" si="25"/>
        <v>1600</v>
      </c>
      <c r="O215" s="54"/>
      <c r="P215" s="72">
        <f t="shared" si="23"/>
        <v>1600</v>
      </c>
      <c r="Q215" s="54"/>
      <c r="R215" s="72">
        <f t="shared" si="24"/>
        <v>1600</v>
      </c>
      <c r="S215" s="54"/>
      <c r="T215" s="54"/>
      <c r="U215" s="72">
        <f t="shared" si="22"/>
        <v>1600</v>
      </c>
    </row>
    <row r="216" spans="2:21" ht="27" customHeight="1">
      <c r="B216" s="15" t="s">
        <v>486</v>
      </c>
      <c r="C216" s="53" t="s">
        <v>431</v>
      </c>
      <c r="D216" s="53" t="s">
        <v>439</v>
      </c>
      <c r="E216" s="53" t="s">
        <v>111</v>
      </c>
      <c r="F216" s="54">
        <v>15000</v>
      </c>
      <c r="G216" s="54"/>
      <c r="H216" s="72">
        <f t="shared" ref="H216:H279" si="28">F216+G216</f>
        <v>15000</v>
      </c>
      <c r="I216" s="54"/>
      <c r="J216" s="72">
        <f t="shared" si="27"/>
        <v>15000</v>
      </c>
      <c r="K216" s="54"/>
      <c r="L216" s="72">
        <f t="shared" si="26"/>
        <v>15000</v>
      </c>
      <c r="M216" s="54"/>
      <c r="N216" s="72">
        <f t="shared" si="25"/>
        <v>15000</v>
      </c>
      <c r="O216" s="54"/>
      <c r="P216" s="72">
        <f t="shared" si="23"/>
        <v>15000</v>
      </c>
      <c r="Q216" s="54"/>
      <c r="R216" s="72">
        <f t="shared" si="24"/>
        <v>15000</v>
      </c>
      <c r="S216" s="54"/>
      <c r="T216" s="54"/>
      <c r="U216" s="72">
        <f t="shared" si="22"/>
        <v>15000</v>
      </c>
    </row>
    <row r="217" spans="2:21" ht="27" customHeight="1">
      <c r="B217" s="15" t="s">
        <v>570</v>
      </c>
      <c r="C217" s="53" t="s">
        <v>569</v>
      </c>
      <c r="D217" s="53" t="s">
        <v>575</v>
      </c>
      <c r="E217" s="53" t="s">
        <v>111</v>
      </c>
      <c r="F217" s="54">
        <v>50000</v>
      </c>
      <c r="G217" s="54">
        <v>35000</v>
      </c>
      <c r="H217" s="72">
        <f t="shared" si="28"/>
        <v>85000</v>
      </c>
      <c r="I217" s="54"/>
      <c r="J217" s="72">
        <f t="shared" si="27"/>
        <v>85000</v>
      </c>
      <c r="K217" s="54"/>
      <c r="L217" s="72">
        <f t="shared" si="26"/>
        <v>85000</v>
      </c>
      <c r="M217" s="54"/>
      <c r="N217" s="72">
        <f t="shared" si="25"/>
        <v>85000</v>
      </c>
      <c r="O217" s="54"/>
      <c r="P217" s="72">
        <f t="shared" si="23"/>
        <v>85000</v>
      </c>
      <c r="Q217" s="54"/>
      <c r="R217" s="72">
        <f t="shared" si="24"/>
        <v>85000</v>
      </c>
      <c r="S217" s="54"/>
      <c r="T217" s="54">
        <v>200</v>
      </c>
      <c r="U217" s="72">
        <f t="shared" si="22"/>
        <v>85200</v>
      </c>
    </row>
    <row r="218" spans="2:21" ht="37.5" customHeight="1">
      <c r="B218" s="17" t="s">
        <v>465</v>
      </c>
      <c r="C218" s="51" t="s">
        <v>494</v>
      </c>
      <c r="D218" s="53"/>
      <c r="E218" s="53"/>
      <c r="F218" s="72">
        <f>F219</f>
        <v>4106.3</v>
      </c>
      <c r="G218" s="72">
        <f>G219</f>
        <v>-106.3</v>
      </c>
      <c r="H218" s="72">
        <f t="shared" si="28"/>
        <v>4000</v>
      </c>
      <c r="I218" s="72">
        <f>I219</f>
        <v>10118.4</v>
      </c>
      <c r="J218" s="72">
        <f t="shared" si="27"/>
        <v>14118.4</v>
      </c>
      <c r="K218" s="72"/>
      <c r="L218" s="72">
        <f t="shared" si="26"/>
        <v>14118.4</v>
      </c>
      <c r="M218" s="72"/>
      <c r="N218" s="72">
        <f t="shared" si="25"/>
        <v>14118.4</v>
      </c>
      <c r="O218" s="72"/>
      <c r="P218" s="72">
        <f t="shared" si="23"/>
        <v>14118.4</v>
      </c>
      <c r="Q218" s="72"/>
      <c r="R218" s="72">
        <f t="shared" si="24"/>
        <v>14118.4</v>
      </c>
      <c r="S218" s="72"/>
      <c r="T218" s="72"/>
      <c r="U218" s="72">
        <f t="shared" si="22"/>
        <v>14118.4</v>
      </c>
    </row>
    <row r="219" spans="2:21" ht="29.25" customHeight="1">
      <c r="B219" s="17" t="s">
        <v>492</v>
      </c>
      <c r="C219" s="51" t="s">
        <v>491</v>
      </c>
      <c r="D219" s="53"/>
      <c r="E219" s="53"/>
      <c r="F219" s="72">
        <f>F220</f>
        <v>4106.3</v>
      </c>
      <c r="G219" s="72">
        <f>G220</f>
        <v>-106.3</v>
      </c>
      <c r="H219" s="72">
        <f t="shared" si="28"/>
        <v>4000</v>
      </c>
      <c r="I219" s="72">
        <f>I220</f>
        <v>10118.4</v>
      </c>
      <c r="J219" s="72">
        <f t="shared" si="27"/>
        <v>14118.4</v>
      </c>
      <c r="K219" s="72"/>
      <c r="L219" s="72">
        <f t="shared" si="26"/>
        <v>14118.4</v>
      </c>
      <c r="M219" s="72"/>
      <c r="N219" s="72">
        <f t="shared" si="25"/>
        <v>14118.4</v>
      </c>
      <c r="O219" s="72"/>
      <c r="P219" s="72">
        <f t="shared" si="23"/>
        <v>14118.4</v>
      </c>
      <c r="Q219" s="72"/>
      <c r="R219" s="72">
        <f t="shared" si="24"/>
        <v>14118.4</v>
      </c>
      <c r="S219" s="72"/>
      <c r="T219" s="72"/>
      <c r="U219" s="72">
        <f t="shared" si="22"/>
        <v>14118.4</v>
      </c>
    </row>
    <row r="220" spans="2:21" ht="37.5" customHeight="1">
      <c r="B220" s="15" t="s">
        <v>466</v>
      </c>
      <c r="C220" s="53" t="s">
        <v>490</v>
      </c>
      <c r="D220" s="53" t="s">
        <v>439</v>
      </c>
      <c r="E220" s="53"/>
      <c r="F220" s="54">
        <f>F221+F222</f>
        <v>4106.3</v>
      </c>
      <c r="G220" s="54">
        <f>G221+G222</f>
        <v>-106.3</v>
      </c>
      <c r="H220" s="72">
        <f t="shared" si="28"/>
        <v>4000</v>
      </c>
      <c r="I220" s="54">
        <f>I221</f>
        <v>10118.4</v>
      </c>
      <c r="J220" s="72">
        <f t="shared" si="27"/>
        <v>14118.4</v>
      </c>
      <c r="K220" s="54"/>
      <c r="L220" s="72">
        <f t="shared" si="26"/>
        <v>14118.4</v>
      </c>
      <c r="M220" s="54"/>
      <c r="N220" s="72">
        <f t="shared" si="25"/>
        <v>14118.4</v>
      </c>
      <c r="O220" s="54"/>
      <c r="P220" s="72">
        <f t="shared" si="23"/>
        <v>14118.4</v>
      </c>
      <c r="Q220" s="54"/>
      <c r="R220" s="72">
        <f t="shared" si="24"/>
        <v>14118.4</v>
      </c>
      <c r="S220" s="54"/>
      <c r="T220" s="54"/>
      <c r="U220" s="72">
        <f t="shared" si="22"/>
        <v>14118.4</v>
      </c>
    </row>
    <row r="221" spans="2:21" ht="24.75" customHeight="1">
      <c r="B221" s="15" t="s">
        <v>486</v>
      </c>
      <c r="C221" s="53" t="s">
        <v>468</v>
      </c>
      <c r="D221" s="53" t="s">
        <v>439</v>
      </c>
      <c r="E221" s="53" t="s">
        <v>111</v>
      </c>
      <c r="F221" s="54">
        <v>106.3</v>
      </c>
      <c r="G221" s="54">
        <v>-106.3</v>
      </c>
      <c r="H221" s="72">
        <f t="shared" si="28"/>
        <v>0</v>
      </c>
      <c r="I221" s="54">
        <v>10118.4</v>
      </c>
      <c r="J221" s="72">
        <f t="shared" si="27"/>
        <v>10118.4</v>
      </c>
      <c r="K221" s="54"/>
      <c r="L221" s="72">
        <f t="shared" si="26"/>
        <v>10118.4</v>
      </c>
      <c r="M221" s="54"/>
      <c r="N221" s="72">
        <f t="shared" si="25"/>
        <v>10118.4</v>
      </c>
      <c r="O221" s="54"/>
      <c r="P221" s="72">
        <f t="shared" si="23"/>
        <v>10118.4</v>
      </c>
      <c r="Q221" s="54"/>
      <c r="R221" s="72">
        <f t="shared" si="24"/>
        <v>10118.4</v>
      </c>
      <c r="S221" s="54"/>
      <c r="T221" s="54"/>
      <c r="U221" s="72">
        <f t="shared" si="22"/>
        <v>10118.4</v>
      </c>
    </row>
    <row r="222" spans="2:21" ht="22.5" customHeight="1">
      <c r="B222" s="15" t="s">
        <v>485</v>
      </c>
      <c r="C222" s="53" t="s">
        <v>469</v>
      </c>
      <c r="D222" s="53" t="s">
        <v>439</v>
      </c>
      <c r="E222" s="53" t="s">
        <v>111</v>
      </c>
      <c r="F222" s="54">
        <v>4000</v>
      </c>
      <c r="G222" s="54"/>
      <c r="H222" s="72">
        <f t="shared" si="28"/>
        <v>4000</v>
      </c>
      <c r="I222" s="54"/>
      <c r="J222" s="72">
        <f t="shared" si="27"/>
        <v>4000</v>
      </c>
      <c r="K222" s="54"/>
      <c r="L222" s="72">
        <f t="shared" si="26"/>
        <v>4000</v>
      </c>
      <c r="M222" s="54"/>
      <c r="N222" s="72">
        <f t="shared" si="25"/>
        <v>4000</v>
      </c>
      <c r="O222" s="54"/>
      <c r="P222" s="72">
        <f t="shared" si="23"/>
        <v>4000</v>
      </c>
      <c r="Q222" s="54"/>
      <c r="R222" s="72">
        <f t="shared" si="24"/>
        <v>4000</v>
      </c>
      <c r="S222" s="54"/>
      <c r="T222" s="54"/>
      <c r="U222" s="72">
        <f t="shared" si="22"/>
        <v>4000</v>
      </c>
    </row>
    <row r="223" spans="2:21" ht="27.75" customHeight="1">
      <c r="B223" s="17" t="s">
        <v>347</v>
      </c>
      <c r="C223" s="53"/>
      <c r="D223" s="52"/>
      <c r="E223" s="53"/>
      <c r="F223" s="72">
        <f>SUM(F12,F29,F71,F75,F79,F83,F87,F94,F134,F152,F159,F165,F172,F183,F145,F26,F209,F68,F213,F218)</f>
        <v>844517.2</v>
      </c>
      <c r="G223" s="72">
        <f>SUM(G12,G29,G71,G75,G79,G83,G87,G94,G134,G152,G159,G165,G172,G183,G145,G26,G209,G68,G213,G218)</f>
        <v>95315.5</v>
      </c>
      <c r="H223" s="72">
        <f t="shared" si="28"/>
        <v>939832.7</v>
      </c>
      <c r="I223" s="72">
        <f>SUM(I12,I29,I71,I75,I79,I83,I87,I94,I134,I152,I159,I165,I172,I183,I145,I26,I209,I68,I213,I218)</f>
        <v>26418.400000000001</v>
      </c>
      <c r="J223" s="72">
        <f t="shared" si="27"/>
        <v>966251.1</v>
      </c>
      <c r="K223" s="72">
        <f>SUM(K12,K29,K71,K75,K79,K83,K87,K94,K134,K152,K159,K165,K172,K183,K145,K26,K209,K68,K213,K218)</f>
        <v>42578.3</v>
      </c>
      <c r="L223" s="72">
        <f t="shared" si="26"/>
        <v>1008829.4</v>
      </c>
      <c r="M223" s="72">
        <f>M29+M94+M183</f>
        <v>17824.7</v>
      </c>
      <c r="N223" s="72">
        <f t="shared" si="25"/>
        <v>1026654.1</v>
      </c>
      <c r="O223" s="72">
        <f>O29+O94+O183+O12+O209</f>
        <v>6500</v>
      </c>
      <c r="P223" s="72">
        <f t="shared" si="23"/>
        <v>1033154.1</v>
      </c>
      <c r="Q223" s="72">
        <f>Q12+Q71+Q94+Q152</f>
        <v>1900</v>
      </c>
      <c r="R223" s="72">
        <f t="shared" si="24"/>
        <v>1035054.1</v>
      </c>
      <c r="S223" s="72">
        <f>S29+S94+S172+S183+S213</f>
        <v>74709.600000000006</v>
      </c>
      <c r="T223" s="72">
        <f>T29+T94+T172+T183+T213+T145</f>
        <v>92946</v>
      </c>
      <c r="U223" s="72">
        <f t="shared" si="22"/>
        <v>1202709.7</v>
      </c>
    </row>
    <row r="224" spans="2:21" ht="21" customHeight="1">
      <c r="B224" s="17" t="s">
        <v>70</v>
      </c>
      <c r="C224" s="49"/>
      <c r="D224" s="49"/>
      <c r="E224" s="49"/>
      <c r="F224" s="69">
        <f>SUM(F225,F228,F233,F236,F241,F243,F246,F248)+F231</f>
        <v>62825.2</v>
      </c>
      <c r="G224" s="69">
        <f>SUM(G225,G228,G233,G236,G241,G243,G246,G248)+G231</f>
        <v>2200</v>
      </c>
      <c r="H224" s="72">
        <f t="shared" si="28"/>
        <v>65025.2</v>
      </c>
      <c r="I224" s="69">
        <v>1300</v>
      </c>
      <c r="J224" s="72">
        <f>H224+I224</f>
        <v>66325.2</v>
      </c>
      <c r="K224" s="69">
        <v>2000</v>
      </c>
      <c r="L224" s="72">
        <f t="shared" si="26"/>
        <v>68325.2</v>
      </c>
      <c r="M224" s="69">
        <f>M248+M225+M233+M236+M243+M246</f>
        <v>2217.4</v>
      </c>
      <c r="N224" s="72">
        <f t="shared" si="25"/>
        <v>70542.599999999991</v>
      </c>
      <c r="O224" s="69"/>
      <c r="P224" s="72">
        <f t="shared" si="23"/>
        <v>70542.599999999991</v>
      </c>
      <c r="Q224" s="69">
        <f>Q233+Q243</f>
        <v>0</v>
      </c>
      <c r="R224" s="72">
        <f t="shared" si="24"/>
        <v>70542.599999999991</v>
      </c>
      <c r="S224" s="69">
        <f>S225+S228+S233+S236+S243+S246+S248</f>
        <v>1700</v>
      </c>
      <c r="T224" s="69">
        <f>T225+T228+T233+T236+T243+T246+T248</f>
        <v>2785</v>
      </c>
      <c r="U224" s="72">
        <f t="shared" si="22"/>
        <v>75027.599999999991</v>
      </c>
    </row>
    <row r="225" spans="2:21" ht="42" customHeight="1">
      <c r="B225" s="17" t="s">
        <v>72</v>
      </c>
      <c r="C225" s="51"/>
      <c r="D225" s="51" t="s">
        <v>73</v>
      </c>
      <c r="E225" s="51"/>
      <c r="F225" s="72">
        <f>SUM(F227)</f>
        <v>1700</v>
      </c>
      <c r="G225" s="72"/>
      <c r="H225" s="72">
        <f t="shared" si="28"/>
        <v>1700</v>
      </c>
      <c r="I225" s="72"/>
      <c r="J225" s="72">
        <f t="shared" si="27"/>
        <v>1700</v>
      </c>
      <c r="K225" s="72"/>
      <c r="L225" s="72">
        <f t="shared" si="26"/>
        <v>1700</v>
      </c>
      <c r="M225" s="72">
        <f>M226</f>
        <v>130.19999999999999</v>
      </c>
      <c r="N225" s="72">
        <f t="shared" si="25"/>
        <v>1830.2</v>
      </c>
      <c r="O225" s="72"/>
      <c r="P225" s="72">
        <f t="shared" ref="P225:P259" si="29">N225+O225</f>
        <v>1830.2</v>
      </c>
      <c r="Q225" s="72"/>
      <c r="R225" s="72">
        <f t="shared" si="24"/>
        <v>1830.2</v>
      </c>
      <c r="S225" s="72">
        <f>S226</f>
        <v>65.099999999999994</v>
      </c>
      <c r="T225" s="72"/>
      <c r="U225" s="72">
        <f t="shared" si="22"/>
        <v>1895.3</v>
      </c>
    </row>
    <row r="226" spans="2:21" ht="30.75" customHeight="1">
      <c r="B226" s="17" t="s">
        <v>184</v>
      </c>
      <c r="C226" s="51" t="s">
        <v>133</v>
      </c>
      <c r="D226" s="51" t="s">
        <v>73</v>
      </c>
      <c r="E226" s="51"/>
      <c r="F226" s="72">
        <f>SUM(F227)</f>
        <v>1700</v>
      </c>
      <c r="G226" s="72"/>
      <c r="H226" s="72">
        <f t="shared" si="28"/>
        <v>1700</v>
      </c>
      <c r="I226" s="72"/>
      <c r="J226" s="72">
        <f t="shared" si="27"/>
        <v>1700</v>
      </c>
      <c r="K226" s="72"/>
      <c r="L226" s="72">
        <f t="shared" si="26"/>
        <v>1700</v>
      </c>
      <c r="M226" s="72">
        <f>M227</f>
        <v>130.19999999999999</v>
      </c>
      <c r="N226" s="72">
        <f t="shared" si="25"/>
        <v>1830.2</v>
      </c>
      <c r="O226" s="72"/>
      <c r="P226" s="72">
        <f t="shared" si="29"/>
        <v>1830.2</v>
      </c>
      <c r="Q226" s="72"/>
      <c r="R226" s="72">
        <f t="shared" si="24"/>
        <v>1830.2</v>
      </c>
      <c r="S226" s="72">
        <f>S227</f>
        <v>65.099999999999994</v>
      </c>
      <c r="T226" s="72"/>
      <c r="U226" s="72">
        <f t="shared" si="22"/>
        <v>1895.3</v>
      </c>
    </row>
    <row r="227" spans="2:21" ht="21" customHeight="1">
      <c r="B227" s="15" t="s">
        <v>74</v>
      </c>
      <c r="C227" s="53" t="s">
        <v>134</v>
      </c>
      <c r="D227" s="53" t="s">
        <v>73</v>
      </c>
      <c r="E227" s="53"/>
      <c r="F227" s="54">
        <v>1700</v>
      </c>
      <c r="G227" s="54"/>
      <c r="H227" s="72">
        <f t="shared" si="28"/>
        <v>1700</v>
      </c>
      <c r="I227" s="54"/>
      <c r="J227" s="72">
        <f t="shared" si="27"/>
        <v>1700</v>
      </c>
      <c r="K227" s="54"/>
      <c r="L227" s="72">
        <f t="shared" si="26"/>
        <v>1700</v>
      </c>
      <c r="M227" s="54">
        <v>130.19999999999999</v>
      </c>
      <c r="N227" s="72">
        <f t="shared" si="25"/>
        <v>1830.2</v>
      </c>
      <c r="O227" s="54"/>
      <c r="P227" s="72">
        <f t="shared" si="29"/>
        <v>1830.2</v>
      </c>
      <c r="Q227" s="54"/>
      <c r="R227" s="72">
        <f t="shared" si="24"/>
        <v>1830.2</v>
      </c>
      <c r="S227" s="54">
        <v>65.099999999999994</v>
      </c>
      <c r="T227" s="54"/>
      <c r="U227" s="72">
        <f t="shared" si="22"/>
        <v>1895.3</v>
      </c>
    </row>
    <row r="228" spans="2:21" ht="54" customHeight="1">
      <c r="B228" s="17" t="s">
        <v>108</v>
      </c>
      <c r="C228" s="51"/>
      <c r="D228" s="51" t="s">
        <v>207</v>
      </c>
      <c r="E228" s="51"/>
      <c r="F228" s="72">
        <f>SUM(F230)</f>
        <v>1486</v>
      </c>
      <c r="G228" s="72"/>
      <c r="H228" s="72">
        <f t="shared" si="28"/>
        <v>1486</v>
      </c>
      <c r="I228" s="72"/>
      <c r="J228" s="72">
        <f t="shared" si="27"/>
        <v>1486</v>
      </c>
      <c r="K228" s="72"/>
      <c r="L228" s="72">
        <f t="shared" si="26"/>
        <v>1486</v>
      </c>
      <c r="M228" s="72"/>
      <c r="N228" s="72">
        <f t="shared" si="25"/>
        <v>1486</v>
      </c>
      <c r="O228" s="72"/>
      <c r="P228" s="72">
        <f t="shared" si="29"/>
        <v>1486</v>
      </c>
      <c r="Q228" s="72"/>
      <c r="R228" s="72">
        <f t="shared" si="24"/>
        <v>1486</v>
      </c>
      <c r="S228" s="72">
        <f>S229</f>
        <v>40.4</v>
      </c>
      <c r="T228" s="72"/>
      <c r="U228" s="72">
        <f t="shared" si="22"/>
        <v>1526.4</v>
      </c>
    </row>
    <row r="229" spans="2:21" ht="32.25" customHeight="1">
      <c r="B229" s="17" t="s">
        <v>184</v>
      </c>
      <c r="C229" s="51" t="s">
        <v>133</v>
      </c>
      <c r="D229" s="51" t="s">
        <v>207</v>
      </c>
      <c r="E229" s="51"/>
      <c r="F229" s="72">
        <f>SUM(F230)</f>
        <v>1486</v>
      </c>
      <c r="G229" s="72"/>
      <c r="H229" s="72">
        <f t="shared" si="28"/>
        <v>1486</v>
      </c>
      <c r="I229" s="72"/>
      <c r="J229" s="72">
        <f t="shared" si="27"/>
        <v>1486</v>
      </c>
      <c r="K229" s="72"/>
      <c r="L229" s="72">
        <f t="shared" si="26"/>
        <v>1486</v>
      </c>
      <c r="M229" s="72"/>
      <c r="N229" s="72">
        <f t="shared" si="25"/>
        <v>1486</v>
      </c>
      <c r="O229" s="72"/>
      <c r="P229" s="72">
        <f t="shared" si="29"/>
        <v>1486</v>
      </c>
      <c r="Q229" s="72"/>
      <c r="R229" s="72">
        <f t="shared" si="24"/>
        <v>1486</v>
      </c>
      <c r="S229" s="72">
        <f>S230</f>
        <v>40.4</v>
      </c>
      <c r="T229" s="72"/>
      <c r="U229" s="72">
        <f t="shared" si="22"/>
        <v>1526.4</v>
      </c>
    </row>
    <row r="230" spans="2:21" ht="33" customHeight="1">
      <c r="B230" s="15" t="s">
        <v>206</v>
      </c>
      <c r="C230" s="53" t="s">
        <v>137</v>
      </c>
      <c r="D230" s="53" t="s">
        <v>207</v>
      </c>
      <c r="E230" s="53"/>
      <c r="F230" s="54">
        <v>1486</v>
      </c>
      <c r="G230" s="54"/>
      <c r="H230" s="72">
        <f t="shared" si="28"/>
        <v>1486</v>
      </c>
      <c r="I230" s="54"/>
      <c r="J230" s="72">
        <f t="shared" si="27"/>
        <v>1486</v>
      </c>
      <c r="K230" s="54"/>
      <c r="L230" s="72">
        <f t="shared" si="26"/>
        <v>1486</v>
      </c>
      <c r="M230" s="54"/>
      <c r="N230" s="72">
        <f t="shared" si="25"/>
        <v>1486</v>
      </c>
      <c r="O230" s="54"/>
      <c r="P230" s="72">
        <f t="shared" si="29"/>
        <v>1486</v>
      </c>
      <c r="Q230" s="54"/>
      <c r="R230" s="72">
        <f t="shared" si="24"/>
        <v>1486</v>
      </c>
      <c r="S230" s="54">
        <v>40.4</v>
      </c>
      <c r="T230" s="54"/>
      <c r="U230" s="72">
        <f t="shared" si="22"/>
        <v>1526.4</v>
      </c>
    </row>
    <row r="231" spans="2:21" ht="21.75" customHeight="1">
      <c r="B231" s="17" t="s">
        <v>445</v>
      </c>
      <c r="C231" s="53"/>
      <c r="D231" s="53" t="s">
        <v>446</v>
      </c>
      <c r="E231" s="53"/>
      <c r="F231" s="54">
        <f>F232</f>
        <v>32.700000000000003</v>
      </c>
      <c r="G231" s="54"/>
      <c r="H231" s="72">
        <f t="shared" si="28"/>
        <v>32.700000000000003</v>
      </c>
      <c r="I231" s="54"/>
      <c r="J231" s="72">
        <f t="shared" si="27"/>
        <v>32.700000000000003</v>
      </c>
      <c r="K231" s="54"/>
      <c r="L231" s="72">
        <f t="shared" si="26"/>
        <v>32.700000000000003</v>
      </c>
      <c r="M231" s="54"/>
      <c r="N231" s="72">
        <f t="shared" si="25"/>
        <v>32.700000000000003</v>
      </c>
      <c r="O231" s="54"/>
      <c r="P231" s="72">
        <f t="shared" si="29"/>
        <v>32.700000000000003</v>
      </c>
      <c r="Q231" s="54"/>
      <c r="R231" s="72">
        <f t="shared" si="24"/>
        <v>32.700000000000003</v>
      </c>
      <c r="S231" s="54"/>
      <c r="T231" s="54"/>
      <c r="U231" s="72">
        <f t="shared" si="22"/>
        <v>32.700000000000003</v>
      </c>
    </row>
    <row r="232" spans="2:21" ht="53.25" customHeight="1">
      <c r="B232" s="106" t="s">
        <v>447</v>
      </c>
      <c r="C232" s="105" t="s">
        <v>448</v>
      </c>
      <c r="D232" s="53" t="s">
        <v>446</v>
      </c>
      <c r="E232" s="53" t="s">
        <v>111</v>
      </c>
      <c r="F232" s="54">
        <v>32.700000000000003</v>
      </c>
      <c r="G232" s="54"/>
      <c r="H232" s="72">
        <f t="shared" si="28"/>
        <v>32.700000000000003</v>
      </c>
      <c r="I232" s="54"/>
      <c r="J232" s="72">
        <f t="shared" si="27"/>
        <v>32.700000000000003</v>
      </c>
      <c r="K232" s="54"/>
      <c r="L232" s="72">
        <f t="shared" si="26"/>
        <v>32.700000000000003</v>
      </c>
      <c r="M232" s="54"/>
      <c r="N232" s="72">
        <f t="shared" si="25"/>
        <v>32.700000000000003</v>
      </c>
      <c r="O232" s="54"/>
      <c r="P232" s="72">
        <f t="shared" si="29"/>
        <v>32.700000000000003</v>
      </c>
      <c r="Q232" s="54"/>
      <c r="R232" s="72">
        <f t="shared" si="24"/>
        <v>32.700000000000003</v>
      </c>
      <c r="S232" s="54"/>
      <c r="T232" s="54"/>
      <c r="U232" s="72">
        <f t="shared" si="22"/>
        <v>32.700000000000003</v>
      </c>
    </row>
    <row r="233" spans="2:21" ht="42" customHeight="1">
      <c r="B233" s="17" t="s">
        <v>208</v>
      </c>
      <c r="C233" s="206" t="s">
        <v>145</v>
      </c>
      <c r="D233" s="51" t="s">
        <v>209</v>
      </c>
      <c r="E233" s="51"/>
      <c r="F233" s="72">
        <f>SUM(F234)</f>
        <v>38319</v>
      </c>
      <c r="G233" s="72">
        <f>SUM(G234)</f>
        <v>2200</v>
      </c>
      <c r="H233" s="72">
        <f t="shared" si="28"/>
        <v>40519</v>
      </c>
      <c r="I233" s="69">
        <v>783</v>
      </c>
      <c r="J233" s="72">
        <f t="shared" si="27"/>
        <v>41302</v>
      </c>
      <c r="K233" s="69"/>
      <c r="L233" s="72">
        <f t="shared" si="26"/>
        <v>41302</v>
      </c>
      <c r="M233" s="69">
        <f>M234</f>
        <v>1392.4</v>
      </c>
      <c r="N233" s="72">
        <f t="shared" si="25"/>
        <v>42694.400000000001</v>
      </c>
      <c r="O233" s="69"/>
      <c r="P233" s="72">
        <f t="shared" si="29"/>
        <v>42694.400000000001</v>
      </c>
      <c r="Q233" s="69">
        <f>Q234</f>
        <v>-100</v>
      </c>
      <c r="R233" s="72">
        <f t="shared" si="24"/>
        <v>42594.400000000001</v>
      </c>
      <c r="S233" s="69">
        <f>S234</f>
        <v>935.7</v>
      </c>
      <c r="T233" s="69">
        <f>T234</f>
        <v>2549</v>
      </c>
      <c r="U233" s="72">
        <f t="shared" si="22"/>
        <v>46079.1</v>
      </c>
    </row>
    <row r="234" spans="2:21" ht="29.25" customHeight="1">
      <c r="B234" s="17" t="s">
        <v>185</v>
      </c>
      <c r="C234" s="51" t="s">
        <v>141</v>
      </c>
      <c r="D234" s="51" t="s">
        <v>209</v>
      </c>
      <c r="E234" s="51"/>
      <c r="F234" s="72">
        <f>SUM(F235:F235)</f>
        <v>38319</v>
      </c>
      <c r="G234" s="72">
        <f>SUM(G235:G235)</f>
        <v>2200</v>
      </c>
      <c r="H234" s="72">
        <f t="shared" si="28"/>
        <v>40519</v>
      </c>
      <c r="I234" s="69">
        <v>783</v>
      </c>
      <c r="J234" s="72">
        <f t="shared" si="27"/>
        <v>41302</v>
      </c>
      <c r="K234" s="69"/>
      <c r="L234" s="72">
        <f t="shared" si="26"/>
        <v>41302</v>
      </c>
      <c r="M234" s="69">
        <f>M235</f>
        <v>1392.4</v>
      </c>
      <c r="N234" s="72">
        <f t="shared" si="25"/>
        <v>42694.400000000001</v>
      </c>
      <c r="O234" s="69"/>
      <c r="P234" s="72">
        <f t="shared" si="29"/>
        <v>42694.400000000001</v>
      </c>
      <c r="Q234" s="69">
        <f>Q235</f>
        <v>-100</v>
      </c>
      <c r="R234" s="72">
        <f t="shared" si="24"/>
        <v>42594.400000000001</v>
      </c>
      <c r="S234" s="69">
        <f>S235</f>
        <v>935.7</v>
      </c>
      <c r="T234" s="69">
        <f>T235</f>
        <v>2549</v>
      </c>
      <c r="U234" s="72">
        <f t="shared" si="22"/>
        <v>46079.1</v>
      </c>
    </row>
    <row r="235" spans="2:21" ht="21" customHeight="1">
      <c r="B235" s="15" t="s">
        <v>109</v>
      </c>
      <c r="C235" s="53" t="s">
        <v>145</v>
      </c>
      <c r="D235" s="53" t="s">
        <v>209</v>
      </c>
      <c r="E235" s="49"/>
      <c r="F235" s="54">
        <v>38319</v>
      </c>
      <c r="G235" s="73">
        <v>2200</v>
      </c>
      <c r="H235" s="72">
        <f t="shared" si="28"/>
        <v>40519</v>
      </c>
      <c r="I235" s="73">
        <v>783</v>
      </c>
      <c r="J235" s="72">
        <f t="shared" si="27"/>
        <v>41302</v>
      </c>
      <c r="K235" s="73"/>
      <c r="L235" s="72">
        <f t="shared" si="26"/>
        <v>41302</v>
      </c>
      <c r="M235" s="73">
        <v>1392.4</v>
      </c>
      <c r="N235" s="72">
        <f t="shared" si="25"/>
        <v>42694.400000000001</v>
      </c>
      <c r="O235" s="73"/>
      <c r="P235" s="72">
        <f t="shared" si="29"/>
        <v>42694.400000000001</v>
      </c>
      <c r="Q235" s="73">
        <v>-100</v>
      </c>
      <c r="R235" s="72">
        <f t="shared" si="24"/>
        <v>42594.400000000001</v>
      </c>
      <c r="S235" s="73">
        <v>935.7</v>
      </c>
      <c r="T235" s="73">
        <v>2549</v>
      </c>
      <c r="U235" s="72">
        <f t="shared" si="22"/>
        <v>46079.1</v>
      </c>
    </row>
    <row r="236" spans="2:21" ht="42.75" customHeight="1">
      <c r="B236" s="29" t="s">
        <v>221</v>
      </c>
      <c r="C236" s="51"/>
      <c r="D236" s="51" t="s">
        <v>211</v>
      </c>
      <c r="E236" s="51"/>
      <c r="F236" s="72">
        <f>SUM(F237,F239)</f>
        <v>9747</v>
      </c>
      <c r="G236" s="72"/>
      <c r="H236" s="72">
        <f t="shared" si="28"/>
        <v>9747</v>
      </c>
      <c r="I236" s="72">
        <f>I237</f>
        <v>222</v>
      </c>
      <c r="J236" s="72">
        <f t="shared" si="27"/>
        <v>9969</v>
      </c>
      <c r="K236" s="72"/>
      <c r="L236" s="72">
        <f t="shared" si="26"/>
        <v>9969</v>
      </c>
      <c r="M236" s="72">
        <f>M237</f>
        <v>298.2</v>
      </c>
      <c r="N236" s="72">
        <f t="shared" si="25"/>
        <v>10267.200000000001</v>
      </c>
      <c r="O236" s="72"/>
      <c r="P236" s="72">
        <f t="shared" si="29"/>
        <v>10267.200000000001</v>
      </c>
      <c r="Q236" s="72"/>
      <c r="R236" s="72">
        <f t="shared" si="24"/>
        <v>10267.200000000001</v>
      </c>
      <c r="S236" s="72">
        <f>S237+S239</f>
        <v>309.89999999999998</v>
      </c>
      <c r="T236" s="72"/>
      <c r="U236" s="72">
        <f t="shared" si="22"/>
        <v>10577.1</v>
      </c>
    </row>
    <row r="237" spans="2:21" ht="27.75" customHeight="1">
      <c r="B237" s="17" t="s">
        <v>183</v>
      </c>
      <c r="C237" s="51" t="s">
        <v>141</v>
      </c>
      <c r="D237" s="51" t="s">
        <v>211</v>
      </c>
      <c r="E237" s="51"/>
      <c r="F237" s="72">
        <f>SUM(F238)</f>
        <v>8032</v>
      </c>
      <c r="G237" s="72"/>
      <c r="H237" s="72">
        <f t="shared" si="28"/>
        <v>8032</v>
      </c>
      <c r="I237" s="72">
        <f>I238</f>
        <v>222</v>
      </c>
      <c r="J237" s="72">
        <f t="shared" si="27"/>
        <v>8254</v>
      </c>
      <c r="K237" s="72"/>
      <c r="L237" s="72">
        <f t="shared" si="26"/>
        <v>8254</v>
      </c>
      <c r="M237" s="72">
        <f>M238</f>
        <v>298.2</v>
      </c>
      <c r="N237" s="72">
        <f t="shared" si="25"/>
        <v>8552.2000000000007</v>
      </c>
      <c r="O237" s="72"/>
      <c r="P237" s="72">
        <f t="shared" si="29"/>
        <v>8552.2000000000007</v>
      </c>
      <c r="Q237" s="72"/>
      <c r="R237" s="72">
        <f t="shared" si="24"/>
        <v>8552.2000000000007</v>
      </c>
      <c r="S237" s="72">
        <f>S238</f>
        <v>283.2</v>
      </c>
      <c r="T237" s="72"/>
      <c r="U237" s="72">
        <f t="shared" si="22"/>
        <v>8835.4000000000015</v>
      </c>
    </row>
    <row r="238" spans="2:21" ht="33.75" customHeight="1">
      <c r="B238" s="18" t="s">
        <v>118</v>
      </c>
      <c r="C238" s="53" t="s">
        <v>166</v>
      </c>
      <c r="D238" s="53" t="s">
        <v>211</v>
      </c>
      <c r="E238" s="53"/>
      <c r="F238" s="54">
        <v>8032</v>
      </c>
      <c r="G238" s="54"/>
      <c r="H238" s="72">
        <f t="shared" si="28"/>
        <v>8032</v>
      </c>
      <c r="I238" s="54">
        <v>222</v>
      </c>
      <c r="J238" s="72">
        <f t="shared" si="27"/>
        <v>8254</v>
      </c>
      <c r="K238" s="54"/>
      <c r="L238" s="72">
        <f t="shared" si="26"/>
        <v>8254</v>
      </c>
      <c r="M238" s="54">
        <v>298.2</v>
      </c>
      <c r="N238" s="72">
        <f t="shared" si="25"/>
        <v>8552.2000000000007</v>
      </c>
      <c r="O238" s="54"/>
      <c r="P238" s="72">
        <f t="shared" si="29"/>
        <v>8552.2000000000007</v>
      </c>
      <c r="Q238" s="54"/>
      <c r="R238" s="72">
        <f t="shared" si="24"/>
        <v>8552.2000000000007</v>
      </c>
      <c r="S238" s="54">
        <v>283.2</v>
      </c>
      <c r="T238" s="54"/>
      <c r="U238" s="72">
        <f t="shared" si="22"/>
        <v>8835.4000000000015</v>
      </c>
    </row>
    <row r="239" spans="2:21" ht="31.5" customHeight="1">
      <c r="B239" s="17" t="s">
        <v>182</v>
      </c>
      <c r="C239" s="51" t="s">
        <v>20</v>
      </c>
      <c r="D239" s="51" t="s">
        <v>211</v>
      </c>
      <c r="E239" s="53"/>
      <c r="F239" s="72">
        <f>SUM(F240)</f>
        <v>1715</v>
      </c>
      <c r="G239" s="54"/>
      <c r="H239" s="72">
        <f t="shared" si="28"/>
        <v>1715</v>
      </c>
      <c r="I239" s="54"/>
      <c r="J239" s="72">
        <f t="shared" si="27"/>
        <v>1715</v>
      </c>
      <c r="K239" s="54"/>
      <c r="L239" s="72">
        <f t="shared" si="26"/>
        <v>1715</v>
      </c>
      <c r="M239" s="54"/>
      <c r="N239" s="72">
        <f t="shared" si="25"/>
        <v>1715</v>
      </c>
      <c r="O239" s="54"/>
      <c r="P239" s="72">
        <f t="shared" si="29"/>
        <v>1715</v>
      </c>
      <c r="Q239" s="54"/>
      <c r="R239" s="72">
        <f t="shared" si="24"/>
        <v>1715</v>
      </c>
      <c r="S239" s="54">
        <f>S240</f>
        <v>26.7</v>
      </c>
      <c r="T239" s="54"/>
      <c r="U239" s="72">
        <f t="shared" si="22"/>
        <v>1741.7</v>
      </c>
    </row>
    <row r="240" spans="2:21" ht="31.5" customHeight="1">
      <c r="B240" s="15" t="s">
        <v>119</v>
      </c>
      <c r="C240" s="53" t="s">
        <v>148</v>
      </c>
      <c r="D240" s="53" t="s">
        <v>211</v>
      </c>
      <c r="E240" s="53"/>
      <c r="F240" s="54">
        <v>1715</v>
      </c>
      <c r="G240" s="54"/>
      <c r="H240" s="72">
        <f t="shared" si="28"/>
        <v>1715</v>
      </c>
      <c r="I240" s="54"/>
      <c r="J240" s="72">
        <f t="shared" si="27"/>
        <v>1715</v>
      </c>
      <c r="K240" s="54"/>
      <c r="L240" s="72">
        <f t="shared" si="26"/>
        <v>1715</v>
      </c>
      <c r="M240" s="54"/>
      <c r="N240" s="72">
        <f t="shared" si="25"/>
        <v>1715</v>
      </c>
      <c r="O240" s="54"/>
      <c r="P240" s="72">
        <f t="shared" si="29"/>
        <v>1715</v>
      </c>
      <c r="Q240" s="54"/>
      <c r="R240" s="72">
        <f t="shared" si="24"/>
        <v>1715</v>
      </c>
      <c r="S240" s="54">
        <v>26.7</v>
      </c>
      <c r="T240" s="54"/>
      <c r="U240" s="72">
        <f t="shared" si="22"/>
        <v>1741.7</v>
      </c>
    </row>
    <row r="241" spans="2:21" ht="29.25" customHeight="1">
      <c r="B241" s="17" t="s">
        <v>182</v>
      </c>
      <c r="C241" s="53" t="s">
        <v>155</v>
      </c>
      <c r="D241" s="53" t="s">
        <v>65</v>
      </c>
      <c r="E241" s="53"/>
      <c r="F241" s="72">
        <f>F242</f>
        <v>382.5</v>
      </c>
      <c r="G241" s="54"/>
      <c r="H241" s="72">
        <f t="shared" si="28"/>
        <v>382.5</v>
      </c>
      <c r="I241" s="54"/>
      <c r="J241" s="72">
        <f t="shared" si="27"/>
        <v>382.5</v>
      </c>
      <c r="K241" s="54"/>
      <c r="L241" s="72">
        <f t="shared" si="26"/>
        <v>382.5</v>
      </c>
      <c r="M241" s="54"/>
      <c r="N241" s="72">
        <f t="shared" si="25"/>
        <v>382.5</v>
      </c>
      <c r="O241" s="54"/>
      <c r="P241" s="72">
        <f t="shared" si="29"/>
        <v>382.5</v>
      </c>
      <c r="Q241" s="54"/>
      <c r="R241" s="72">
        <f t="shared" si="24"/>
        <v>382.5</v>
      </c>
      <c r="S241" s="54"/>
      <c r="T241" s="54"/>
      <c r="U241" s="72">
        <f t="shared" si="22"/>
        <v>382.5</v>
      </c>
    </row>
    <row r="242" spans="2:21" ht="25.5" customHeight="1">
      <c r="B242" s="23" t="s">
        <v>120</v>
      </c>
      <c r="C242" s="53" t="s">
        <v>156</v>
      </c>
      <c r="D242" s="53" t="s">
        <v>65</v>
      </c>
      <c r="E242" s="53"/>
      <c r="F242" s="54">
        <v>382.5</v>
      </c>
      <c r="G242" s="54"/>
      <c r="H242" s="72">
        <f t="shared" si="28"/>
        <v>382.5</v>
      </c>
      <c r="I242" s="54"/>
      <c r="J242" s="72">
        <f t="shared" si="27"/>
        <v>382.5</v>
      </c>
      <c r="K242" s="54"/>
      <c r="L242" s="72">
        <f t="shared" si="26"/>
        <v>382.5</v>
      </c>
      <c r="M242" s="54"/>
      <c r="N242" s="72">
        <f t="shared" si="25"/>
        <v>382.5</v>
      </c>
      <c r="O242" s="54"/>
      <c r="P242" s="72">
        <f t="shared" si="29"/>
        <v>382.5</v>
      </c>
      <c r="Q242" s="54"/>
      <c r="R242" s="72">
        <f t="shared" si="24"/>
        <v>382.5</v>
      </c>
      <c r="S242" s="54"/>
      <c r="T242" s="54"/>
      <c r="U242" s="72">
        <f t="shared" si="22"/>
        <v>382.5</v>
      </c>
    </row>
    <row r="243" spans="2:21" ht="19.5" customHeight="1">
      <c r="B243" s="17" t="s">
        <v>186</v>
      </c>
      <c r="C243" s="51" t="s">
        <v>141</v>
      </c>
      <c r="D243" s="51" t="s">
        <v>228</v>
      </c>
      <c r="E243" s="51"/>
      <c r="F243" s="72">
        <f>SUM(F244)</f>
        <v>6147</v>
      </c>
      <c r="G243" s="72"/>
      <c r="H243" s="72">
        <f t="shared" si="28"/>
        <v>6147</v>
      </c>
      <c r="I243" s="72">
        <v>150</v>
      </c>
      <c r="J243" s="72">
        <f t="shared" si="27"/>
        <v>6297</v>
      </c>
      <c r="K243" s="72"/>
      <c r="L243" s="72">
        <f t="shared" si="26"/>
        <v>6297</v>
      </c>
      <c r="M243" s="72">
        <f>M244</f>
        <v>218.7</v>
      </c>
      <c r="N243" s="72">
        <f t="shared" si="25"/>
        <v>6515.7</v>
      </c>
      <c r="O243" s="72"/>
      <c r="P243" s="72">
        <f t="shared" si="29"/>
        <v>6515.7</v>
      </c>
      <c r="Q243" s="72">
        <f>Q244</f>
        <v>100</v>
      </c>
      <c r="R243" s="72">
        <f t="shared" si="24"/>
        <v>6615.7</v>
      </c>
      <c r="S243" s="72">
        <f>S244</f>
        <v>194</v>
      </c>
      <c r="T243" s="72"/>
      <c r="U243" s="72">
        <f t="shared" si="22"/>
        <v>6809.7</v>
      </c>
    </row>
    <row r="244" spans="2:21" ht="21.75" customHeight="1">
      <c r="B244" s="17" t="s">
        <v>183</v>
      </c>
      <c r="C244" s="53" t="s">
        <v>170</v>
      </c>
      <c r="D244" s="53" t="s">
        <v>228</v>
      </c>
      <c r="E244" s="53"/>
      <c r="F244" s="54">
        <f>SUM(F245)</f>
        <v>6147</v>
      </c>
      <c r="G244" s="54"/>
      <c r="H244" s="72">
        <f t="shared" si="28"/>
        <v>6147</v>
      </c>
      <c r="I244" s="54">
        <v>150</v>
      </c>
      <c r="J244" s="72">
        <f t="shared" si="27"/>
        <v>6297</v>
      </c>
      <c r="K244" s="54"/>
      <c r="L244" s="72">
        <f t="shared" si="26"/>
        <v>6297</v>
      </c>
      <c r="M244" s="54">
        <f>M245</f>
        <v>218.7</v>
      </c>
      <c r="N244" s="72">
        <f t="shared" si="25"/>
        <v>6515.7</v>
      </c>
      <c r="O244" s="54"/>
      <c r="P244" s="72">
        <f t="shared" si="29"/>
        <v>6515.7</v>
      </c>
      <c r="Q244" s="54">
        <f>Q245</f>
        <v>100</v>
      </c>
      <c r="R244" s="72">
        <f t="shared" si="24"/>
        <v>6615.7</v>
      </c>
      <c r="S244" s="54">
        <f>S245</f>
        <v>194</v>
      </c>
      <c r="T244" s="54"/>
      <c r="U244" s="72">
        <f t="shared" si="22"/>
        <v>6809.7</v>
      </c>
    </row>
    <row r="245" spans="2:21" ht="39.75" customHeight="1">
      <c r="B245" s="15" t="s">
        <v>75</v>
      </c>
      <c r="C245" s="53" t="s">
        <v>170</v>
      </c>
      <c r="D245" s="53" t="s">
        <v>228</v>
      </c>
      <c r="E245" s="49"/>
      <c r="F245" s="54">
        <v>6147</v>
      </c>
      <c r="G245" s="135"/>
      <c r="H245" s="72">
        <f t="shared" si="28"/>
        <v>6147</v>
      </c>
      <c r="I245" s="54">
        <v>150</v>
      </c>
      <c r="J245" s="72">
        <f t="shared" si="27"/>
        <v>6297</v>
      </c>
      <c r="K245" s="54"/>
      <c r="L245" s="72">
        <f t="shared" si="26"/>
        <v>6297</v>
      </c>
      <c r="M245" s="54">
        <v>218.7</v>
      </c>
      <c r="N245" s="72">
        <f t="shared" si="25"/>
        <v>6515.7</v>
      </c>
      <c r="O245" s="54"/>
      <c r="P245" s="72">
        <f t="shared" si="29"/>
        <v>6515.7</v>
      </c>
      <c r="Q245" s="54">
        <v>100</v>
      </c>
      <c r="R245" s="72">
        <f t="shared" si="24"/>
        <v>6615.7</v>
      </c>
      <c r="S245" s="54">
        <v>194</v>
      </c>
      <c r="T245" s="54"/>
      <c r="U245" s="72">
        <f t="shared" si="22"/>
        <v>6809.7</v>
      </c>
    </row>
    <row r="246" spans="2:21" ht="30.75" customHeight="1">
      <c r="B246" s="17" t="s">
        <v>183</v>
      </c>
      <c r="C246" s="51" t="s">
        <v>247</v>
      </c>
      <c r="D246" s="51" t="s">
        <v>24</v>
      </c>
      <c r="E246" s="51"/>
      <c r="F246" s="72">
        <f>SUM(F247)</f>
        <v>3295</v>
      </c>
      <c r="G246" s="72"/>
      <c r="H246" s="72">
        <f t="shared" si="28"/>
        <v>3295</v>
      </c>
      <c r="I246" s="72">
        <v>105</v>
      </c>
      <c r="J246" s="72">
        <f t="shared" si="27"/>
        <v>3400</v>
      </c>
      <c r="K246" s="72"/>
      <c r="L246" s="72">
        <f t="shared" si="26"/>
        <v>3400</v>
      </c>
      <c r="M246" s="72">
        <f>M247</f>
        <v>119.3</v>
      </c>
      <c r="N246" s="72">
        <f t="shared" si="25"/>
        <v>3519.3</v>
      </c>
      <c r="O246" s="72"/>
      <c r="P246" s="72">
        <f t="shared" si="29"/>
        <v>3519.3</v>
      </c>
      <c r="Q246" s="72"/>
      <c r="R246" s="72">
        <f t="shared" si="24"/>
        <v>3519.3</v>
      </c>
      <c r="S246" s="72">
        <f>S247</f>
        <v>108.7</v>
      </c>
      <c r="T246" s="72">
        <f>T247</f>
        <v>236</v>
      </c>
      <c r="U246" s="72">
        <f t="shared" si="22"/>
        <v>3864</v>
      </c>
    </row>
    <row r="247" spans="2:21" ht="34.5" customHeight="1">
      <c r="B247" s="23" t="s">
        <v>16</v>
      </c>
      <c r="C247" s="53" t="s">
        <v>248</v>
      </c>
      <c r="D247" s="53" t="s">
        <v>24</v>
      </c>
      <c r="E247" s="53"/>
      <c r="F247" s="54">
        <v>3295</v>
      </c>
      <c r="G247" s="54"/>
      <c r="H247" s="72">
        <f t="shared" si="28"/>
        <v>3295</v>
      </c>
      <c r="I247" s="54">
        <v>105</v>
      </c>
      <c r="J247" s="72">
        <f t="shared" si="27"/>
        <v>3400</v>
      </c>
      <c r="K247" s="54"/>
      <c r="L247" s="72">
        <f t="shared" si="26"/>
        <v>3400</v>
      </c>
      <c r="M247" s="54">
        <v>119.3</v>
      </c>
      <c r="N247" s="72">
        <f t="shared" si="25"/>
        <v>3519.3</v>
      </c>
      <c r="O247" s="54"/>
      <c r="P247" s="72">
        <f t="shared" si="29"/>
        <v>3519.3</v>
      </c>
      <c r="Q247" s="54"/>
      <c r="R247" s="72">
        <f t="shared" si="24"/>
        <v>3519.3</v>
      </c>
      <c r="S247" s="54">
        <v>108.7</v>
      </c>
      <c r="T247" s="54">
        <v>236</v>
      </c>
      <c r="U247" s="72">
        <f t="shared" si="22"/>
        <v>3864</v>
      </c>
    </row>
    <row r="248" spans="2:21" ht="31.5" customHeight="1">
      <c r="B248" s="17" t="s">
        <v>183</v>
      </c>
      <c r="C248" s="51" t="s">
        <v>141</v>
      </c>
      <c r="D248" s="51" t="s">
        <v>54</v>
      </c>
      <c r="E248" s="51"/>
      <c r="F248" s="72">
        <f>SUM(F249)</f>
        <v>1716</v>
      </c>
      <c r="G248" s="72"/>
      <c r="H248" s="72">
        <f t="shared" si="28"/>
        <v>1716</v>
      </c>
      <c r="I248" s="72">
        <f>I249</f>
        <v>40</v>
      </c>
      <c r="J248" s="72">
        <f t="shared" si="27"/>
        <v>1756</v>
      </c>
      <c r="K248" s="72"/>
      <c r="L248" s="72">
        <f t="shared" si="26"/>
        <v>1756</v>
      </c>
      <c r="M248" s="72">
        <f>M249</f>
        <v>58.6</v>
      </c>
      <c r="N248" s="72">
        <f t="shared" si="25"/>
        <v>1814.6</v>
      </c>
      <c r="O248" s="72"/>
      <c r="P248" s="72">
        <f t="shared" si="29"/>
        <v>1814.6</v>
      </c>
      <c r="Q248" s="72"/>
      <c r="R248" s="72">
        <f t="shared" si="24"/>
        <v>1814.6</v>
      </c>
      <c r="S248" s="72">
        <f>S249</f>
        <v>46.2</v>
      </c>
      <c r="T248" s="72"/>
      <c r="U248" s="72">
        <f t="shared" si="22"/>
        <v>1860.8</v>
      </c>
    </row>
    <row r="249" spans="2:21" ht="35.25" customHeight="1">
      <c r="B249" s="23" t="s">
        <v>126</v>
      </c>
      <c r="C249" s="53" t="s">
        <v>252</v>
      </c>
      <c r="D249" s="53" t="s">
        <v>54</v>
      </c>
      <c r="E249" s="53"/>
      <c r="F249" s="54">
        <v>1716</v>
      </c>
      <c r="G249" s="54"/>
      <c r="H249" s="72">
        <f t="shared" si="28"/>
        <v>1716</v>
      </c>
      <c r="I249" s="54">
        <v>40</v>
      </c>
      <c r="J249" s="72">
        <f t="shared" si="27"/>
        <v>1756</v>
      </c>
      <c r="K249" s="54"/>
      <c r="L249" s="72">
        <f t="shared" si="26"/>
        <v>1756</v>
      </c>
      <c r="M249" s="54">
        <v>58.6</v>
      </c>
      <c r="N249" s="72">
        <f t="shared" si="25"/>
        <v>1814.6</v>
      </c>
      <c r="O249" s="54"/>
      <c r="P249" s="72">
        <f t="shared" si="29"/>
        <v>1814.6</v>
      </c>
      <c r="Q249" s="54"/>
      <c r="R249" s="72">
        <f t="shared" si="24"/>
        <v>1814.6</v>
      </c>
      <c r="S249" s="54">
        <v>46.2</v>
      </c>
      <c r="T249" s="54"/>
      <c r="U249" s="72">
        <f t="shared" si="22"/>
        <v>1860.8</v>
      </c>
    </row>
    <row r="250" spans="2:21" ht="19.5" customHeight="1">
      <c r="B250" s="64" t="s">
        <v>13</v>
      </c>
      <c r="C250" s="53"/>
      <c r="D250" s="53"/>
      <c r="E250" s="53"/>
      <c r="F250" s="72">
        <f>SUM(F253,F256,F258,F260,F262,F264)+F251</f>
        <v>46710.9</v>
      </c>
      <c r="G250" s="72">
        <f>SUM(G253,G256,G258,G260,G262,G264)+G251</f>
        <v>5000</v>
      </c>
      <c r="H250" s="72">
        <f t="shared" si="28"/>
        <v>51710.9</v>
      </c>
      <c r="I250" s="72">
        <f>I264</f>
        <v>760</v>
      </c>
      <c r="J250" s="72">
        <f t="shared" si="27"/>
        <v>52470.9</v>
      </c>
      <c r="K250" s="72">
        <f>K251</f>
        <v>339.9</v>
      </c>
      <c r="L250" s="72">
        <f t="shared" si="26"/>
        <v>52810.8</v>
      </c>
      <c r="M250" s="72">
        <f>M258</f>
        <v>149.9</v>
      </c>
      <c r="N250" s="72">
        <f t="shared" si="25"/>
        <v>52960.700000000004</v>
      </c>
      <c r="O250" s="72"/>
      <c r="P250" s="72">
        <f t="shared" si="29"/>
        <v>52960.700000000004</v>
      </c>
      <c r="Q250" s="72">
        <f>Q264</f>
        <v>-1000</v>
      </c>
      <c r="R250" s="72">
        <f t="shared" si="24"/>
        <v>51960.700000000004</v>
      </c>
      <c r="S250" s="72">
        <f>S251</f>
        <v>132.4</v>
      </c>
      <c r="T250" s="72">
        <f>T264</f>
        <v>642</v>
      </c>
      <c r="U250" s="72">
        <f t="shared" si="22"/>
        <v>52735.100000000006</v>
      </c>
    </row>
    <row r="251" spans="2:21" ht="28.5" customHeight="1">
      <c r="B251" s="33" t="s">
        <v>489</v>
      </c>
      <c r="C251" s="57"/>
      <c r="D251" s="56" t="s">
        <v>475</v>
      </c>
      <c r="E251" s="53"/>
      <c r="F251" s="77">
        <f>F252</f>
        <v>0</v>
      </c>
      <c r="G251" s="54"/>
      <c r="H251" s="72">
        <f t="shared" si="28"/>
        <v>0</v>
      </c>
      <c r="I251" s="54"/>
      <c r="J251" s="72">
        <f t="shared" si="27"/>
        <v>0</v>
      </c>
      <c r="K251" s="54">
        <f>K252</f>
        <v>339.9</v>
      </c>
      <c r="L251" s="72">
        <f t="shared" si="26"/>
        <v>339.9</v>
      </c>
      <c r="M251" s="54"/>
      <c r="N251" s="72">
        <f t="shared" si="25"/>
        <v>339.9</v>
      </c>
      <c r="O251" s="54"/>
      <c r="P251" s="72">
        <f t="shared" si="29"/>
        <v>339.9</v>
      </c>
      <c r="Q251" s="54"/>
      <c r="R251" s="72">
        <f t="shared" si="24"/>
        <v>339.9</v>
      </c>
      <c r="S251" s="54">
        <f>S252</f>
        <v>132.4</v>
      </c>
      <c r="T251" s="54"/>
      <c r="U251" s="72">
        <f t="shared" si="22"/>
        <v>472.29999999999995</v>
      </c>
    </row>
    <row r="252" spans="2:21" ht="30" customHeight="1">
      <c r="B252" s="15" t="s">
        <v>112</v>
      </c>
      <c r="C252" s="57" t="s">
        <v>488</v>
      </c>
      <c r="D252" s="57" t="s">
        <v>475</v>
      </c>
      <c r="E252" s="53"/>
      <c r="F252" s="76"/>
      <c r="G252" s="54"/>
      <c r="H252" s="72">
        <f t="shared" si="28"/>
        <v>0</v>
      </c>
      <c r="I252" s="54"/>
      <c r="J252" s="72">
        <f t="shared" si="27"/>
        <v>0</v>
      </c>
      <c r="K252" s="54">
        <v>339.9</v>
      </c>
      <c r="L252" s="72">
        <f t="shared" si="26"/>
        <v>339.9</v>
      </c>
      <c r="M252" s="54"/>
      <c r="N252" s="72">
        <f t="shared" si="25"/>
        <v>339.9</v>
      </c>
      <c r="O252" s="54"/>
      <c r="P252" s="72">
        <f t="shared" si="29"/>
        <v>339.9</v>
      </c>
      <c r="Q252" s="54"/>
      <c r="R252" s="72">
        <f t="shared" si="24"/>
        <v>339.9</v>
      </c>
      <c r="S252" s="54">
        <v>132.4</v>
      </c>
      <c r="T252" s="54"/>
      <c r="U252" s="72">
        <f t="shared" si="22"/>
        <v>472.29999999999995</v>
      </c>
    </row>
    <row r="253" spans="2:21" ht="24" customHeight="1">
      <c r="B253" s="30" t="s">
        <v>22</v>
      </c>
      <c r="C253" s="51"/>
      <c r="D253" s="51" t="s">
        <v>21</v>
      </c>
      <c r="E253" s="53"/>
      <c r="F253" s="72">
        <f>SUM(F254)</f>
        <v>2906</v>
      </c>
      <c r="G253" s="54"/>
      <c r="H253" s="72">
        <f t="shared" si="28"/>
        <v>2906</v>
      </c>
      <c r="I253" s="54"/>
      <c r="J253" s="72">
        <f t="shared" si="27"/>
        <v>2906</v>
      </c>
      <c r="K253" s="54"/>
      <c r="L253" s="72">
        <f t="shared" si="26"/>
        <v>2906</v>
      </c>
      <c r="M253" s="54"/>
      <c r="N253" s="72">
        <f t="shared" si="25"/>
        <v>2906</v>
      </c>
      <c r="O253" s="54"/>
      <c r="P253" s="72">
        <f t="shared" si="29"/>
        <v>2906</v>
      </c>
      <c r="Q253" s="54"/>
      <c r="R253" s="72">
        <f t="shared" si="24"/>
        <v>2906</v>
      </c>
      <c r="S253" s="54"/>
      <c r="T253" s="54"/>
      <c r="U253" s="72">
        <f t="shared" si="22"/>
        <v>2906</v>
      </c>
    </row>
    <row r="254" spans="2:21" ht="31.5" customHeight="1">
      <c r="B254" s="30" t="s">
        <v>268</v>
      </c>
      <c r="C254" s="51" t="s">
        <v>150</v>
      </c>
      <c r="D254" s="51" t="s">
        <v>21</v>
      </c>
      <c r="E254" s="53"/>
      <c r="F254" s="54">
        <f>SUM(F255)</f>
        <v>2906</v>
      </c>
      <c r="G254" s="54"/>
      <c r="H254" s="72">
        <f t="shared" si="28"/>
        <v>2906</v>
      </c>
      <c r="I254" s="54"/>
      <c r="J254" s="72">
        <f t="shared" si="27"/>
        <v>2906</v>
      </c>
      <c r="K254" s="54"/>
      <c r="L254" s="72">
        <f t="shared" si="26"/>
        <v>2906</v>
      </c>
      <c r="M254" s="54"/>
      <c r="N254" s="72">
        <f t="shared" si="25"/>
        <v>2906</v>
      </c>
      <c r="O254" s="54"/>
      <c r="P254" s="72">
        <f t="shared" si="29"/>
        <v>2906</v>
      </c>
      <c r="Q254" s="54"/>
      <c r="R254" s="72">
        <f t="shared" si="24"/>
        <v>2906</v>
      </c>
      <c r="S254" s="54"/>
      <c r="T254" s="54"/>
      <c r="U254" s="72">
        <f t="shared" si="22"/>
        <v>2906</v>
      </c>
    </row>
    <row r="255" spans="2:21" ht="25.5" customHeight="1">
      <c r="B255" s="31" t="s">
        <v>105</v>
      </c>
      <c r="C255" s="53" t="s">
        <v>354</v>
      </c>
      <c r="D255" s="53" t="s">
        <v>21</v>
      </c>
      <c r="E255" s="53"/>
      <c r="F255" s="54">
        <v>2906</v>
      </c>
      <c r="G255" s="54"/>
      <c r="H255" s="72">
        <f t="shared" si="28"/>
        <v>2906</v>
      </c>
      <c r="I255" s="54"/>
      <c r="J255" s="72">
        <f t="shared" si="27"/>
        <v>2906</v>
      </c>
      <c r="K255" s="54"/>
      <c r="L255" s="72">
        <f t="shared" si="26"/>
        <v>2906</v>
      </c>
      <c r="M255" s="54"/>
      <c r="N255" s="72">
        <f t="shared" si="25"/>
        <v>2906</v>
      </c>
      <c r="O255" s="54"/>
      <c r="P255" s="72">
        <f t="shared" si="29"/>
        <v>2906</v>
      </c>
      <c r="Q255" s="54"/>
      <c r="R255" s="72">
        <f t="shared" si="24"/>
        <v>2906</v>
      </c>
      <c r="S255" s="54"/>
      <c r="T255" s="54"/>
      <c r="U255" s="72">
        <f t="shared" si="22"/>
        <v>2906</v>
      </c>
    </row>
    <row r="256" spans="2:21" ht="21" customHeight="1">
      <c r="B256" s="17" t="s">
        <v>14</v>
      </c>
      <c r="C256" s="51" t="s">
        <v>152</v>
      </c>
      <c r="D256" s="51" t="s">
        <v>212</v>
      </c>
      <c r="E256" s="51"/>
      <c r="F256" s="72">
        <f>F257</f>
        <v>3000</v>
      </c>
      <c r="G256" s="72"/>
      <c r="H256" s="72">
        <f t="shared" si="28"/>
        <v>3000</v>
      </c>
      <c r="I256" s="72"/>
      <c r="J256" s="72">
        <f t="shared" si="27"/>
        <v>3000</v>
      </c>
      <c r="K256" s="72"/>
      <c r="L256" s="72">
        <f t="shared" si="26"/>
        <v>3000</v>
      </c>
      <c r="M256" s="72"/>
      <c r="N256" s="72">
        <f t="shared" si="25"/>
        <v>3000</v>
      </c>
      <c r="O256" s="72"/>
      <c r="P256" s="72">
        <f t="shared" si="29"/>
        <v>3000</v>
      </c>
      <c r="Q256" s="72"/>
      <c r="R256" s="72">
        <f t="shared" si="24"/>
        <v>3000</v>
      </c>
      <c r="S256" s="72"/>
      <c r="T256" s="72"/>
      <c r="U256" s="72">
        <f t="shared" si="22"/>
        <v>3000</v>
      </c>
    </row>
    <row r="257" spans="2:21" ht="24.75" customHeight="1">
      <c r="B257" s="15" t="s">
        <v>213</v>
      </c>
      <c r="C257" s="53" t="s">
        <v>153</v>
      </c>
      <c r="D257" s="53" t="s">
        <v>212</v>
      </c>
      <c r="E257" s="53"/>
      <c r="F257" s="54">
        <v>3000</v>
      </c>
      <c r="G257" s="54"/>
      <c r="H257" s="72">
        <f t="shared" si="28"/>
        <v>3000</v>
      </c>
      <c r="I257" s="54"/>
      <c r="J257" s="72">
        <f t="shared" si="27"/>
        <v>3000</v>
      </c>
      <c r="K257" s="54"/>
      <c r="L257" s="72">
        <f t="shared" si="26"/>
        <v>3000</v>
      </c>
      <c r="M257" s="54"/>
      <c r="N257" s="72">
        <f t="shared" si="25"/>
        <v>3000</v>
      </c>
      <c r="O257" s="54"/>
      <c r="P257" s="72">
        <f t="shared" si="29"/>
        <v>3000</v>
      </c>
      <c r="Q257" s="54"/>
      <c r="R257" s="72">
        <f t="shared" si="24"/>
        <v>3000</v>
      </c>
      <c r="S257" s="54"/>
      <c r="T257" s="54"/>
      <c r="U257" s="72">
        <f t="shared" si="22"/>
        <v>3000</v>
      </c>
    </row>
    <row r="258" spans="2:21" ht="36.75" customHeight="1">
      <c r="B258" s="32" t="s">
        <v>125</v>
      </c>
      <c r="C258" s="51" t="s">
        <v>237</v>
      </c>
      <c r="D258" s="51" t="s">
        <v>218</v>
      </c>
      <c r="E258" s="51"/>
      <c r="F258" s="72">
        <f>SUM(F259)</f>
        <v>2820.9</v>
      </c>
      <c r="G258" s="72"/>
      <c r="H258" s="72">
        <f t="shared" si="28"/>
        <v>2820.9</v>
      </c>
      <c r="I258" s="72"/>
      <c r="J258" s="72">
        <f t="shared" si="27"/>
        <v>2820.9</v>
      </c>
      <c r="K258" s="72"/>
      <c r="L258" s="72">
        <f t="shared" si="26"/>
        <v>2820.9</v>
      </c>
      <c r="M258" s="72">
        <f>M259</f>
        <v>149.9</v>
      </c>
      <c r="N258" s="72">
        <f t="shared" si="25"/>
        <v>2970.8</v>
      </c>
      <c r="O258" s="72"/>
      <c r="P258" s="72">
        <f t="shared" si="29"/>
        <v>2970.8</v>
      </c>
      <c r="Q258" s="72"/>
      <c r="R258" s="72">
        <f t="shared" si="24"/>
        <v>2970.8</v>
      </c>
      <c r="S258" s="72"/>
      <c r="T258" s="72"/>
      <c r="U258" s="72">
        <f t="shared" si="22"/>
        <v>2970.8</v>
      </c>
    </row>
    <row r="259" spans="2:21" ht="20.25" customHeight="1">
      <c r="B259" s="23" t="s">
        <v>42</v>
      </c>
      <c r="C259" s="53" t="s">
        <v>237</v>
      </c>
      <c r="D259" s="53" t="s">
        <v>218</v>
      </c>
      <c r="E259" s="53" t="s">
        <v>43</v>
      </c>
      <c r="F259" s="54">
        <v>2820.9</v>
      </c>
      <c r="G259" s="54"/>
      <c r="H259" s="72">
        <f t="shared" si="28"/>
        <v>2820.9</v>
      </c>
      <c r="I259" s="54"/>
      <c r="J259" s="72">
        <f t="shared" si="27"/>
        <v>2820.9</v>
      </c>
      <c r="K259" s="54"/>
      <c r="L259" s="72">
        <f t="shared" si="26"/>
        <v>2820.9</v>
      </c>
      <c r="M259" s="54">
        <v>149.9</v>
      </c>
      <c r="N259" s="72">
        <f t="shared" si="25"/>
        <v>2970.8</v>
      </c>
      <c r="O259" s="54"/>
      <c r="P259" s="72">
        <f t="shared" si="29"/>
        <v>2970.8</v>
      </c>
      <c r="Q259" s="54"/>
      <c r="R259" s="72">
        <f t="shared" si="24"/>
        <v>2970.8</v>
      </c>
      <c r="S259" s="54"/>
      <c r="T259" s="54"/>
      <c r="U259" s="72">
        <f t="shared" si="22"/>
        <v>2970.8</v>
      </c>
    </row>
    <row r="260" spans="2:21" ht="24" customHeight="1">
      <c r="B260" s="17" t="s">
        <v>203</v>
      </c>
      <c r="C260" s="51" t="s">
        <v>259</v>
      </c>
      <c r="D260" s="51" t="s">
        <v>225</v>
      </c>
      <c r="E260" s="51"/>
      <c r="F260" s="72">
        <f>SUM(F261)</f>
        <v>4000</v>
      </c>
      <c r="G260" s="72"/>
      <c r="H260" s="72">
        <f t="shared" si="28"/>
        <v>4000</v>
      </c>
      <c r="I260" s="72"/>
      <c r="J260" s="72">
        <f t="shared" si="27"/>
        <v>4000</v>
      </c>
      <c r="K260" s="72"/>
      <c r="L260" s="72">
        <f t="shared" si="26"/>
        <v>4000</v>
      </c>
      <c r="M260" s="72"/>
      <c r="N260" s="72"/>
      <c r="O260" s="72"/>
      <c r="P260" s="72">
        <f t="shared" ref="P260:P263" si="30">J260+K260</f>
        <v>4000</v>
      </c>
      <c r="Q260" s="72"/>
      <c r="R260" s="72">
        <f t="shared" si="24"/>
        <v>4000</v>
      </c>
      <c r="S260" s="72"/>
      <c r="T260" s="72"/>
      <c r="U260" s="72">
        <f t="shared" si="22"/>
        <v>4000</v>
      </c>
    </row>
    <row r="261" spans="2:21" ht="34.5" customHeight="1">
      <c r="B261" s="15" t="s">
        <v>104</v>
      </c>
      <c r="C261" s="53" t="s">
        <v>260</v>
      </c>
      <c r="D261" s="53" t="s">
        <v>225</v>
      </c>
      <c r="E261" s="53" t="s">
        <v>41</v>
      </c>
      <c r="F261" s="54">
        <v>4000</v>
      </c>
      <c r="G261" s="54"/>
      <c r="H261" s="72">
        <f t="shared" si="28"/>
        <v>4000</v>
      </c>
      <c r="I261" s="54"/>
      <c r="J261" s="72">
        <f t="shared" si="27"/>
        <v>4000</v>
      </c>
      <c r="K261" s="54"/>
      <c r="L261" s="72">
        <f t="shared" si="26"/>
        <v>4000</v>
      </c>
      <c r="M261" s="54"/>
      <c r="N261" s="54"/>
      <c r="O261" s="54"/>
      <c r="P261" s="72">
        <f t="shared" si="30"/>
        <v>4000</v>
      </c>
      <c r="Q261" s="54"/>
      <c r="R261" s="72">
        <f t="shared" si="24"/>
        <v>4000</v>
      </c>
      <c r="S261" s="54"/>
      <c r="T261" s="54"/>
      <c r="U261" s="72">
        <f t="shared" si="22"/>
        <v>4000</v>
      </c>
    </row>
    <row r="262" spans="2:21" ht="27" customHeight="1">
      <c r="B262" s="110" t="s">
        <v>55</v>
      </c>
      <c r="C262" s="51" t="s">
        <v>262</v>
      </c>
      <c r="D262" s="51" t="s">
        <v>224</v>
      </c>
      <c r="E262" s="51"/>
      <c r="F262" s="72">
        <f>SUM(F263)</f>
        <v>0</v>
      </c>
      <c r="G262" s="72"/>
      <c r="H262" s="72">
        <f t="shared" si="28"/>
        <v>0</v>
      </c>
      <c r="I262" s="72"/>
      <c r="J262" s="72">
        <f t="shared" si="27"/>
        <v>0</v>
      </c>
      <c r="K262" s="72"/>
      <c r="L262" s="72">
        <f t="shared" si="26"/>
        <v>0</v>
      </c>
      <c r="M262" s="72"/>
      <c r="N262" s="72"/>
      <c r="O262" s="72"/>
      <c r="P262" s="72">
        <f t="shared" si="30"/>
        <v>0</v>
      </c>
      <c r="Q262" s="72"/>
      <c r="R262" s="72">
        <f t="shared" si="24"/>
        <v>0</v>
      </c>
      <c r="S262" s="72"/>
      <c r="T262" s="72"/>
      <c r="U262" s="72">
        <f t="shared" si="22"/>
        <v>0</v>
      </c>
    </row>
    <row r="263" spans="2:21" ht="28.5" customHeight="1">
      <c r="B263" s="25" t="s">
        <v>197</v>
      </c>
      <c r="C263" s="53" t="s">
        <v>262</v>
      </c>
      <c r="D263" s="53" t="s">
        <v>224</v>
      </c>
      <c r="E263" s="53" t="s">
        <v>38</v>
      </c>
      <c r="F263" s="54">
        <v>0</v>
      </c>
      <c r="G263" s="54"/>
      <c r="H263" s="72">
        <f t="shared" si="28"/>
        <v>0</v>
      </c>
      <c r="I263" s="54"/>
      <c r="J263" s="72">
        <f t="shared" si="27"/>
        <v>0</v>
      </c>
      <c r="K263" s="54"/>
      <c r="L263" s="72">
        <f t="shared" si="26"/>
        <v>0</v>
      </c>
      <c r="M263" s="54"/>
      <c r="N263" s="54"/>
      <c r="O263" s="54"/>
      <c r="P263" s="72">
        <f t="shared" si="30"/>
        <v>0</v>
      </c>
      <c r="Q263" s="54"/>
      <c r="R263" s="72">
        <f t="shared" si="24"/>
        <v>0</v>
      </c>
      <c r="S263" s="54"/>
      <c r="T263" s="54"/>
      <c r="U263" s="72">
        <f t="shared" si="22"/>
        <v>0</v>
      </c>
    </row>
    <row r="264" spans="2:21" ht="54" customHeight="1">
      <c r="B264" s="32" t="s">
        <v>100</v>
      </c>
      <c r="C264" s="51"/>
      <c r="D264" s="51" t="s">
        <v>99</v>
      </c>
      <c r="E264" s="51"/>
      <c r="F264" s="72">
        <f>SUM(F265)+F277</f>
        <v>33984</v>
      </c>
      <c r="G264" s="72">
        <f t="shared" ref="G264" si="31">SUM(G265)+G277</f>
        <v>5000</v>
      </c>
      <c r="H264" s="72">
        <f t="shared" si="28"/>
        <v>38984</v>
      </c>
      <c r="I264" s="72">
        <f>I277</f>
        <v>760</v>
      </c>
      <c r="J264" s="72">
        <f t="shared" si="27"/>
        <v>39744</v>
      </c>
      <c r="K264" s="72"/>
      <c r="L264" s="72">
        <f t="shared" si="26"/>
        <v>39744</v>
      </c>
      <c r="M264" s="72"/>
      <c r="N264" s="72"/>
      <c r="O264" s="72"/>
      <c r="P264" s="72">
        <f t="shared" ref="P264:P278" si="32">H264+I264</f>
        <v>39744</v>
      </c>
      <c r="Q264" s="72">
        <f>Q277</f>
        <v>-1000</v>
      </c>
      <c r="R264" s="72">
        <f t="shared" si="24"/>
        <v>38744</v>
      </c>
      <c r="S264" s="72"/>
      <c r="T264" s="72">
        <f>T265+T277</f>
        <v>642</v>
      </c>
      <c r="U264" s="72">
        <f t="shared" si="22"/>
        <v>39386</v>
      </c>
    </row>
    <row r="265" spans="2:21" ht="41.25" customHeight="1">
      <c r="B265" s="110" t="s">
        <v>194</v>
      </c>
      <c r="C265" s="51"/>
      <c r="D265" s="51" t="s">
        <v>56</v>
      </c>
      <c r="E265" s="51"/>
      <c r="F265" s="72">
        <f>F266</f>
        <v>33984</v>
      </c>
      <c r="G265" s="72"/>
      <c r="H265" s="72">
        <f t="shared" si="28"/>
        <v>33984</v>
      </c>
      <c r="I265" s="72"/>
      <c r="J265" s="72">
        <f t="shared" si="27"/>
        <v>33984</v>
      </c>
      <c r="K265" s="72"/>
      <c r="L265" s="72"/>
      <c r="M265" s="72"/>
      <c r="N265" s="72"/>
      <c r="O265" s="72"/>
      <c r="P265" s="72">
        <f t="shared" si="32"/>
        <v>33984</v>
      </c>
      <c r="Q265" s="72"/>
      <c r="R265" s="72">
        <f t="shared" si="24"/>
        <v>33984</v>
      </c>
      <c r="S265" s="72"/>
      <c r="T265" s="72"/>
      <c r="U265" s="72">
        <f t="shared" si="22"/>
        <v>33984</v>
      </c>
    </row>
    <row r="266" spans="2:21" ht="22.5" customHeight="1">
      <c r="B266" s="17" t="s">
        <v>13</v>
      </c>
      <c r="C266" s="51" t="s">
        <v>151</v>
      </c>
      <c r="D266" s="51" t="s">
        <v>56</v>
      </c>
      <c r="E266" s="51"/>
      <c r="F266" s="72">
        <f>SUM(F267,F272)</f>
        <v>33984</v>
      </c>
      <c r="G266" s="72"/>
      <c r="H266" s="72">
        <f t="shared" si="28"/>
        <v>33984</v>
      </c>
      <c r="I266" s="72"/>
      <c r="J266" s="72">
        <f t="shared" si="27"/>
        <v>33984</v>
      </c>
      <c r="K266" s="72"/>
      <c r="L266" s="72"/>
      <c r="M266" s="72"/>
      <c r="N266" s="72"/>
      <c r="O266" s="72"/>
      <c r="P266" s="72">
        <f t="shared" si="32"/>
        <v>33984</v>
      </c>
      <c r="Q266" s="72"/>
      <c r="R266" s="72">
        <f t="shared" si="24"/>
        <v>33984</v>
      </c>
      <c r="S266" s="72"/>
      <c r="T266" s="72"/>
      <c r="U266" s="72">
        <f t="shared" si="22"/>
        <v>33984</v>
      </c>
    </row>
    <row r="267" spans="2:21" ht="24.75" customHeight="1">
      <c r="B267" s="32" t="s">
        <v>29</v>
      </c>
      <c r="C267" s="51" t="s">
        <v>169</v>
      </c>
      <c r="D267" s="51" t="s">
        <v>56</v>
      </c>
      <c r="E267" s="51"/>
      <c r="F267" s="72">
        <f>SUM(F268,F270)</f>
        <v>23365.8</v>
      </c>
      <c r="G267" s="72"/>
      <c r="H267" s="72">
        <f t="shared" si="28"/>
        <v>23365.8</v>
      </c>
      <c r="I267" s="72"/>
      <c r="J267" s="72">
        <f t="shared" si="27"/>
        <v>23365.8</v>
      </c>
      <c r="K267" s="72"/>
      <c r="L267" s="72"/>
      <c r="M267" s="72"/>
      <c r="N267" s="72"/>
      <c r="O267" s="72"/>
      <c r="P267" s="72">
        <f t="shared" si="32"/>
        <v>23365.8</v>
      </c>
      <c r="Q267" s="72"/>
      <c r="R267" s="72">
        <f t="shared" si="24"/>
        <v>23365.8</v>
      </c>
      <c r="S267" s="72"/>
      <c r="T267" s="72"/>
      <c r="U267" s="72">
        <f t="shared" si="22"/>
        <v>23365.8</v>
      </c>
    </row>
    <row r="268" spans="2:21" ht="42" customHeight="1">
      <c r="B268" s="39" t="s">
        <v>32</v>
      </c>
      <c r="C268" s="53" t="s">
        <v>344</v>
      </c>
      <c r="D268" s="53" t="s">
        <v>56</v>
      </c>
      <c r="E268" s="53"/>
      <c r="F268" s="54">
        <f>SUM(F269)</f>
        <v>1498.8</v>
      </c>
      <c r="G268" s="54"/>
      <c r="H268" s="72">
        <f t="shared" si="28"/>
        <v>1498.8</v>
      </c>
      <c r="I268" s="54"/>
      <c r="J268" s="72">
        <f t="shared" si="27"/>
        <v>1498.8</v>
      </c>
      <c r="K268" s="54"/>
      <c r="L268" s="54"/>
      <c r="M268" s="54"/>
      <c r="N268" s="54"/>
      <c r="O268" s="54"/>
      <c r="P268" s="72">
        <f t="shared" si="32"/>
        <v>1498.8</v>
      </c>
      <c r="Q268" s="54"/>
      <c r="R268" s="72">
        <f t="shared" si="24"/>
        <v>1498.8</v>
      </c>
      <c r="S268" s="54"/>
      <c r="T268" s="54"/>
      <c r="U268" s="72">
        <f t="shared" ref="U268:U279" si="33">R268+S268+T268</f>
        <v>1498.8</v>
      </c>
    </row>
    <row r="269" spans="2:21" ht="18.75" customHeight="1">
      <c r="B269" s="39" t="s">
        <v>220</v>
      </c>
      <c r="C269" s="53" t="s">
        <v>344</v>
      </c>
      <c r="D269" s="53" t="s">
        <v>56</v>
      </c>
      <c r="E269" s="53" t="s">
        <v>219</v>
      </c>
      <c r="F269" s="54">
        <v>1498.8</v>
      </c>
      <c r="G269" s="54"/>
      <c r="H269" s="72">
        <f t="shared" si="28"/>
        <v>1498.8</v>
      </c>
      <c r="I269" s="54"/>
      <c r="J269" s="72">
        <f t="shared" si="27"/>
        <v>1498.8</v>
      </c>
      <c r="K269" s="54"/>
      <c r="L269" s="54"/>
      <c r="M269" s="54"/>
      <c r="N269" s="54"/>
      <c r="O269" s="54"/>
      <c r="P269" s="72">
        <f t="shared" si="32"/>
        <v>1498.8</v>
      </c>
      <c r="Q269" s="54"/>
      <c r="R269" s="72">
        <f t="shared" si="24"/>
        <v>1498.8</v>
      </c>
      <c r="S269" s="54"/>
      <c r="T269" s="54"/>
      <c r="U269" s="72">
        <f t="shared" si="33"/>
        <v>1498.8</v>
      </c>
    </row>
    <row r="270" spans="2:21" ht="41.25" customHeight="1">
      <c r="B270" s="39" t="s">
        <v>33</v>
      </c>
      <c r="C270" s="58" t="s">
        <v>263</v>
      </c>
      <c r="D270" s="58" t="s">
        <v>56</v>
      </c>
      <c r="E270" s="58"/>
      <c r="F270" s="54">
        <f>SUM(F271)</f>
        <v>21867</v>
      </c>
      <c r="G270" s="76"/>
      <c r="H270" s="72">
        <f t="shared" si="28"/>
        <v>21867</v>
      </c>
      <c r="I270" s="76"/>
      <c r="J270" s="72">
        <f t="shared" si="27"/>
        <v>21867</v>
      </c>
      <c r="K270" s="76"/>
      <c r="L270" s="76"/>
      <c r="M270" s="76"/>
      <c r="N270" s="76"/>
      <c r="O270" s="76"/>
      <c r="P270" s="72">
        <f t="shared" si="32"/>
        <v>21867</v>
      </c>
      <c r="Q270" s="76"/>
      <c r="R270" s="72">
        <f t="shared" ref="R270:R279" si="34">P270+Q270</f>
        <v>21867</v>
      </c>
      <c r="S270" s="76"/>
      <c r="T270" s="76"/>
      <c r="U270" s="72">
        <f t="shared" si="33"/>
        <v>21867</v>
      </c>
    </row>
    <row r="271" spans="2:21" ht="23.25" customHeight="1">
      <c r="B271" s="39" t="s">
        <v>220</v>
      </c>
      <c r="C271" s="58" t="s">
        <v>263</v>
      </c>
      <c r="D271" s="58" t="s">
        <v>56</v>
      </c>
      <c r="E271" s="58" t="s">
        <v>219</v>
      </c>
      <c r="F271" s="76">
        <v>21867</v>
      </c>
      <c r="G271" s="76"/>
      <c r="H271" s="72">
        <f t="shared" si="28"/>
        <v>21867</v>
      </c>
      <c r="I271" s="76"/>
      <c r="J271" s="72">
        <f t="shared" si="27"/>
        <v>21867</v>
      </c>
      <c r="K271" s="76"/>
      <c r="L271" s="76"/>
      <c r="M271" s="76"/>
      <c r="N271" s="76"/>
      <c r="O271" s="76"/>
      <c r="P271" s="72">
        <f t="shared" si="32"/>
        <v>21867</v>
      </c>
      <c r="Q271" s="76"/>
      <c r="R271" s="72">
        <f t="shared" si="34"/>
        <v>21867</v>
      </c>
      <c r="S271" s="76"/>
      <c r="T271" s="76"/>
      <c r="U271" s="72">
        <f t="shared" si="33"/>
        <v>21867</v>
      </c>
    </row>
    <row r="272" spans="2:21" ht="25.5" customHeight="1">
      <c r="B272" s="32" t="s">
        <v>35</v>
      </c>
      <c r="C272" s="51" t="s">
        <v>238</v>
      </c>
      <c r="D272" s="51" t="s">
        <v>56</v>
      </c>
      <c r="E272" s="51"/>
      <c r="F272" s="72">
        <f>SUM(F273,F275)</f>
        <v>10618.2</v>
      </c>
      <c r="G272" s="72"/>
      <c r="H272" s="72">
        <f t="shared" si="28"/>
        <v>10618.2</v>
      </c>
      <c r="I272" s="72"/>
      <c r="J272" s="72">
        <f t="shared" si="27"/>
        <v>10618.2</v>
      </c>
      <c r="K272" s="72"/>
      <c r="L272" s="72"/>
      <c r="M272" s="72"/>
      <c r="N272" s="72"/>
      <c r="O272" s="72"/>
      <c r="P272" s="72">
        <f t="shared" si="32"/>
        <v>10618.2</v>
      </c>
      <c r="Q272" s="72"/>
      <c r="R272" s="72">
        <f t="shared" si="34"/>
        <v>10618.2</v>
      </c>
      <c r="S272" s="72"/>
      <c r="T272" s="72"/>
      <c r="U272" s="72">
        <f t="shared" si="33"/>
        <v>10618.2</v>
      </c>
    </row>
    <row r="273" spans="2:21" ht="37.5" customHeight="1">
      <c r="B273" s="39" t="s">
        <v>31</v>
      </c>
      <c r="C273" s="53" t="s">
        <v>345</v>
      </c>
      <c r="D273" s="53" t="s">
        <v>56</v>
      </c>
      <c r="E273" s="53"/>
      <c r="F273" s="54">
        <f>SUM(F274)</f>
        <v>2485.1999999999998</v>
      </c>
      <c r="G273" s="54"/>
      <c r="H273" s="72">
        <f t="shared" si="28"/>
        <v>2485.1999999999998</v>
      </c>
      <c r="I273" s="54"/>
      <c r="J273" s="72">
        <f t="shared" si="27"/>
        <v>2485.1999999999998</v>
      </c>
      <c r="K273" s="54"/>
      <c r="L273" s="54"/>
      <c r="M273" s="54"/>
      <c r="N273" s="54"/>
      <c r="O273" s="54"/>
      <c r="P273" s="72">
        <f t="shared" si="32"/>
        <v>2485.1999999999998</v>
      </c>
      <c r="Q273" s="54"/>
      <c r="R273" s="72">
        <f t="shared" si="34"/>
        <v>2485.1999999999998</v>
      </c>
      <c r="S273" s="54"/>
      <c r="T273" s="54"/>
      <c r="U273" s="72">
        <f t="shared" si="33"/>
        <v>2485.1999999999998</v>
      </c>
    </row>
    <row r="274" spans="2:21" ht="21" customHeight="1">
      <c r="B274" s="39" t="s">
        <v>220</v>
      </c>
      <c r="C274" s="53" t="s">
        <v>345</v>
      </c>
      <c r="D274" s="53" t="s">
        <v>56</v>
      </c>
      <c r="E274" s="53" t="s">
        <v>219</v>
      </c>
      <c r="F274" s="54">
        <v>2485.1999999999998</v>
      </c>
      <c r="G274" s="54"/>
      <c r="H274" s="72">
        <f t="shared" si="28"/>
        <v>2485.1999999999998</v>
      </c>
      <c r="I274" s="54"/>
      <c r="J274" s="72">
        <f t="shared" si="27"/>
        <v>2485.1999999999998</v>
      </c>
      <c r="K274" s="54"/>
      <c r="L274" s="54"/>
      <c r="M274" s="54"/>
      <c r="N274" s="54"/>
      <c r="O274" s="54"/>
      <c r="P274" s="72">
        <f t="shared" si="32"/>
        <v>2485.1999999999998</v>
      </c>
      <c r="Q274" s="54"/>
      <c r="R274" s="72">
        <f t="shared" si="34"/>
        <v>2485.1999999999998</v>
      </c>
      <c r="S274" s="54"/>
      <c r="T274" s="54"/>
      <c r="U274" s="72">
        <f t="shared" si="33"/>
        <v>2485.1999999999998</v>
      </c>
    </row>
    <row r="275" spans="2:21" ht="42.75" customHeight="1">
      <c r="B275" s="39" t="s">
        <v>549</v>
      </c>
      <c r="C275" s="58" t="s">
        <v>264</v>
      </c>
      <c r="D275" s="58" t="s">
        <v>56</v>
      </c>
      <c r="E275" s="58"/>
      <c r="F275" s="54">
        <f>SUM(F276)</f>
        <v>8133</v>
      </c>
      <c r="G275" s="76"/>
      <c r="H275" s="72">
        <f t="shared" si="28"/>
        <v>8133</v>
      </c>
      <c r="I275" s="76"/>
      <c r="J275" s="72">
        <f t="shared" si="27"/>
        <v>8133</v>
      </c>
      <c r="K275" s="76"/>
      <c r="L275" s="76"/>
      <c r="M275" s="76"/>
      <c r="N275" s="76"/>
      <c r="O275" s="76"/>
      <c r="P275" s="72">
        <f t="shared" si="32"/>
        <v>8133</v>
      </c>
      <c r="Q275" s="76"/>
      <c r="R275" s="72">
        <f t="shared" si="34"/>
        <v>8133</v>
      </c>
      <c r="S275" s="76"/>
      <c r="T275" s="76"/>
      <c r="U275" s="72">
        <f t="shared" si="33"/>
        <v>8133</v>
      </c>
    </row>
    <row r="276" spans="2:21" ht="24.75" customHeight="1">
      <c r="B276" s="39" t="s">
        <v>220</v>
      </c>
      <c r="C276" s="58" t="s">
        <v>264</v>
      </c>
      <c r="D276" s="58" t="s">
        <v>56</v>
      </c>
      <c r="E276" s="58" t="s">
        <v>219</v>
      </c>
      <c r="F276" s="76">
        <v>8133</v>
      </c>
      <c r="G276" s="76"/>
      <c r="H276" s="72">
        <f t="shared" si="28"/>
        <v>8133</v>
      </c>
      <c r="I276" s="76"/>
      <c r="J276" s="72">
        <f t="shared" si="27"/>
        <v>8133</v>
      </c>
      <c r="K276" s="76"/>
      <c r="L276" s="76"/>
      <c r="M276" s="76"/>
      <c r="N276" s="76"/>
      <c r="O276" s="76"/>
      <c r="P276" s="72">
        <f t="shared" si="32"/>
        <v>8133</v>
      </c>
      <c r="Q276" s="76"/>
      <c r="R276" s="72">
        <f t="shared" si="34"/>
        <v>8133</v>
      </c>
      <c r="S276" s="76"/>
      <c r="T276" s="76"/>
      <c r="U276" s="72">
        <f t="shared" si="33"/>
        <v>8133</v>
      </c>
    </row>
    <row r="277" spans="2:21" ht="24" customHeight="1">
      <c r="B277" s="40" t="s">
        <v>497</v>
      </c>
      <c r="C277" s="55" t="s">
        <v>495</v>
      </c>
      <c r="D277" s="55" t="s">
        <v>496</v>
      </c>
      <c r="E277" s="49"/>
      <c r="F277" s="77">
        <f>F279</f>
        <v>0</v>
      </c>
      <c r="G277" s="77">
        <f>G279+G278</f>
        <v>5000</v>
      </c>
      <c r="H277" s="72">
        <f t="shared" si="28"/>
        <v>5000</v>
      </c>
      <c r="I277" s="77">
        <f>I278</f>
        <v>760</v>
      </c>
      <c r="J277" s="72">
        <f t="shared" si="27"/>
        <v>5760</v>
      </c>
      <c r="K277" s="77"/>
      <c r="L277" s="77"/>
      <c r="M277" s="77"/>
      <c r="N277" s="77"/>
      <c r="O277" s="77"/>
      <c r="P277" s="72">
        <f t="shared" si="32"/>
        <v>5760</v>
      </c>
      <c r="Q277" s="77">
        <f>Q278</f>
        <v>-1000</v>
      </c>
      <c r="R277" s="72">
        <f t="shared" si="34"/>
        <v>4760</v>
      </c>
      <c r="S277" s="77"/>
      <c r="T277" s="77">
        <f>T278</f>
        <v>642</v>
      </c>
      <c r="U277" s="72">
        <f t="shared" si="33"/>
        <v>5402</v>
      </c>
    </row>
    <row r="278" spans="2:21" ht="24" customHeight="1">
      <c r="B278" s="41" t="s">
        <v>498</v>
      </c>
      <c r="C278" s="58" t="s">
        <v>495</v>
      </c>
      <c r="D278" s="58" t="s">
        <v>496</v>
      </c>
      <c r="E278" s="58" t="s">
        <v>499</v>
      </c>
      <c r="F278" s="77"/>
      <c r="G278" s="73">
        <v>1000</v>
      </c>
      <c r="H278" s="72">
        <f t="shared" si="28"/>
        <v>1000</v>
      </c>
      <c r="I278" s="73">
        <v>760</v>
      </c>
      <c r="J278" s="72">
        <f t="shared" si="27"/>
        <v>1760</v>
      </c>
      <c r="K278" s="73"/>
      <c r="L278" s="73"/>
      <c r="M278" s="73"/>
      <c r="N278" s="73"/>
      <c r="O278" s="73"/>
      <c r="P278" s="72">
        <f t="shared" si="32"/>
        <v>1760</v>
      </c>
      <c r="Q278" s="73">
        <v>-1000</v>
      </c>
      <c r="R278" s="72">
        <f t="shared" si="34"/>
        <v>760</v>
      </c>
      <c r="S278" s="73"/>
      <c r="T278" s="73">
        <v>642</v>
      </c>
      <c r="U278" s="72">
        <f t="shared" si="33"/>
        <v>1402</v>
      </c>
    </row>
    <row r="279" spans="2:21" ht="31.5" customHeight="1">
      <c r="B279" s="41" t="s">
        <v>591</v>
      </c>
      <c r="C279" s="58" t="s">
        <v>592</v>
      </c>
      <c r="D279" s="58" t="s">
        <v>496</v>
      </c>
      <c r="E279" s="58" t="s">
        <v>499</v>
      </c>
      <c r="F279" s="73">
        <v>0</v>
      </c>
      <c r="G279" s="76">
        <v>4000</v>
      </c>
      <c r="H279" s="72">
        <f t="shared" si="28"/>
        <v>4000</v>
      </c>
      <c r="I279" s="76"/>
      <c r="J279" s="72">
        <f t="shared" ref="J279" si="35">H279+I279</f>
        <v>4000</v>
      </c>
      <c r="K279" s="76"/>
      <c r="L279" s="76"/>
      <c r="M279" s="76"/>
      <c r="N279" s="76"/>
      <c r="O279" s="76"/>
      <c r="P279" s="72">
        <f t="shared" ref="P279" si="36">F279+G279</f>
        <v>4000</v>
      </c>
      <c r="Q279" s="76"/>
      <c r="R279" s="72">
        <f t="shared" si="34"/>
        <v>4000</v>
      </c>
      <c r="S279" s="76"/>
      <c r="T279" s="76"/>
      <c r="U279" s="72">
        <f t="shared" si="33"/>
        <v>4000</v>
      </c>
    </row>
    <row r="280" spans="2:21" ht="9.75" customHeight="1"/>
  </sheetData>
  <mergeCells count="5">
    <mergeCell ref="E3:U3"/>
    <mergeCell ref="B4:U4"/>
    <mergeCell ref="B8:U8"/>
    <mergeCell ref="D6:U6"/>
    <mergeCell ref="E5:U5"/>
  </mergeCells>
  <phoneticPr fontId="4" type="noConversion"/>
  <pageMargins left="0.39370078740157483" right="0" top="0.59055118110236227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topLeftCell="A7" workbookViewId="0">
      <selection activeCell="C1" sqref="C1:E1048576"/>
    </sheetView>
  </sheetViews>
  <sheetFormatPr defaultRowHeight="12.75"/>
  <cols>
    <col min="2" max="2" width="48.28515625" customWidth="1"/>
    <col min="3" max="3" width="13.85546875" hidden="1" customWidth="1"/>
    <col min="4" max="5" width="15" hidden="1" customWidth="1"/>
    <col min="6" max="6" width="18.42578125" customWidth="1"/>
    <col min="7" max="7" width="14.85546875" hidden="1" customWidth="1"/>
    <col min="8" max="8" width="7.140625" hidden="1" customWidth="1"/>
    <col min="9" max="10" width="9.140625" hidden="1" customWidth="1"/>
    <col min="11" max="12" width="0" style="208" hidden="1" customWidth="1"/>
    <col min="13" max="13" width="12" style="209" hidden="1" customWidth="1"/>
  </cols>
  <sheetData>
    <row r="2" spans="1:13" ht="22.5" customHeight="1">
      <c r="D2" s="251" t="s">
        <v>846</v>
      </c>
      <c r="E2" s="251"/>
      <c r="F2" s="251"/>
      <c r="G2" s="252"/>
      <c r="H2" s="252"/>
      <c r="I2" s="252"/>
      <c r="J2" s="252"/>
      <c r="K2" s="252"/>
      <c r="L2" s="252"/>
      <c r="M2" s="252"/>
    </row>
    <row r="3" spans="1:13" ht="62.25" customHeight="1">
      <c r="C3" s="231" t="s">
        <v>850</v>
      </c>
      <c r="D3" s="231"/>
      <c r="E3" s="231"/>
      <c r="F3" s="231"/>
      <c r="G3" s="253"/>
      <c r="H3" s="253"/>
      <c r="I3" s="253"/>
      <c r="J3" s="253"/>
      <c r="K3" s="253"/>
      <c r="L3" s="253"/>
      <c r="M3" s="253"/>
    </row>
    <row r="4" spans="1:13" ht="17.25" customHeight="1">
      <c r="C4" s="222"/>
      <c r="D4" s="222"/>
      <c r="E4" s="258" t="s">
        <v>832</v>
      </c>
      <c r="F4" s="234"/>
      <c r="G4" s="223"/>
      <c r="H4" s="223"/>
      <c r="I4" s="223"/>
      <c r="J4" s="223"/>
      <c r="K4" s="223"/>
      <c r="L4" s="223"/>
      <c r="M4" s="223"/>
    </row>
    <row r="5" spans="1:13" ht="62.25" customHeight="1">
      <c r="C5" s="231" t="s">
        <v>845</v>
      </c>
      <c r="D5" s="234"/>
      <c r="E5" s="234"/>
      <c r="F5" s="234"/>
      <c r="G5" s="223"/>
      <c r="H5" s="223"/>
      <c r="I5" s="223"/>
      <c r="J5" s="223"/>
      <c r="K5" s="223"/>
      <c r="L5" s="223"/>
      <c r="M5" s="223"/>
    </row>
    <row r="6" spans="1:13" ht="48.75" customHeight="1">
      <c r="A6" s="254" t="s">
        <v>833</v>
      </c>
      <c r="B6" s="254"/>
      <c r="C6" s="254"/>
      <c r="D6" s="254"/>
      <c r="E6" s="254"/>
      <c r="F6" s="254"/>
      <c r="G6" s="252"/>
      <c r="H6" s="252"/>
      <c r="I6" s="252"/>
      <c r="J6" s="252"/>
      <c r="K6" s="252"/>
      <c r="L6" s="252"/>
      <c r="M6" s="252"/>
    </row>
    <row r="7" spans="1:13">
      <c r="A7" s="207"/>
      <c r="B7" s="207"/>
      <c r="C7" s="255" t="s">
        <v>204</v>
      </c>
      <c r="D7" s="255"/>
      <c r="E7" s="256"/>
      <c r="F7" s="256"/>
    </row>
    <row r="8" spans="1:13" ht="24" customHeight="1">
      <c r="A8" s="210" t="s">
        <v>834</v>
      </c>
      <c r="B8" s="210" t="s">
        <v>835</v>
      </c>
      <c r="C8" s="211" t="s">
        <v>836</v>
      </c>
      <c r="D8" s="81" t="s">
        <v>837</v>
      </c>
      <c r="E8" s="81" t="s">
        <v>837</v>
      </c>
      <c r="F8" s="211" t="s">
        <v>836</v>
      </c>
      <c r="G8" s="212"/>
      <c r="H8" s="212"/>
      <c r="I8" s="212"/>
      <c r="J8" s="212"/>
      <c r="K8" s="213"/>
      <c r="L8" s="213"/>
      <c r="M8" s="214"/>
    </row>
    <row r="9" spans="1:13" ht="27" customHeight="1">
      <c r="A9" s="215">
        <v>1</v>
      </c>
      <c r="B9" s="216" t="s">
        <v>841</v>
      </c>
      <c r="C9" s="213">
        <v>0</v>
      </c>
      <c r="D9" s="213">
        <v>4000</v>
      </c>
      <c r="E9" s="213"/>
      <c r="F9" s="213">
        <f>SUM(C9:E9)</f>
        <v>4000</v>
      </c>
      <c r="G9" s="217"/>
      <c r="H9" s="217"/>
      <c r="I9" s="217"/>
      <c r="J9" s="217"/>
      <c r="K9" s="218"/>
      <c r="L9" s="218"/>
      <c r="M9" s="213"/>
    </row>
    <row r="10" spans="1:13" ht="28.5" customHeight="1">
      <c r="A10" s="215">
        <v>2</v>
      </c>
      <c r="B10" s="216" t="s">
        <v>838</v>
      </c>
      <c r="C10" s="213"/>
      <c r="D10" s="213">
        <v>500</v>
      </c>
      <c r="E10" s="213"/>
      <c r="F10" s="213">
        <f t="shared" ref="F10:F14" si="0">SUM(C10:E10)</f>
        <v>500</v>
      </c>
      <c r="G10" s="217"/>
      <c r="H10" s="217"/>
      <c r="I10" s="217"/>
      <c r="J10" s="217"/>
      <c r="K10" s="218"/>
      <c r="L10" s="218"/>
      <c r="M10" s="213"/>
    </row>
    <row r="11" spans="1:13" ht="30" customHeight="1">
      <c r="A11" s="215">
        <v>3</v>
      </c>
      <c r="B11" s="216" t="s">
        <v>839</v>
      </c>
      <c r="C11" s="213"/>
      <c r="D11" s="213">
        <v>500</v>
      </c>
      <c r="E11" s="213"/>
      <c r="F11" s="213">
        <f t="shared" si="0"/>
        <v>500</v>
      </c>
      <c r="G11" s="217"/>
      <c r="H11" s="217"/>
      <c r="I11" s="217"/>
      <c r="J11" s="217"/>
      <c r="K11" s="218"/>
      <c r="L11" s="218"/>
      <c r="M11" s="213"/>
    </row>
    <row r="12" spans="1:13" ht="30" customHeight="1">
      <c r="A12" s="215">
        <v>4</v>
      </c>
      <c r="B12" s="216" t="s">
        <v>842</v>
      </c>
      <c r="C12" s="213"/>
      <c r="D12" s="213"/>
      <c r="E12" s="213">
        <v>200</v>
      </c>
      <c r="F12" s="213">
        <f t="shared" si="0"/>
        <v>200</v>
      </c>
      <c r="G12" s="217"/>
      <c r="H12" s="217"/>
      <c r="I12" s="217"/>
      <c r="J12" s="217"/>
      <c r="K12" s="218"/>
      <c r="L12" s="218"/>
      <c r="M12" s="213"/>
    </row>
    <row r="13" spans="1:13" ht="30" customHeight="1">
      <c r="A13" s="215">
        <v>5</v>
      </c>
      <c r="B13" s="216" t="s">
        <v>843</v>
      </c>
      <c r="C13" s="213"/>
      <c r="D13" s="213"/>
      <c r="E13" s="213">
        <v>80</v>
      </c>
      <c r="F13" s="213">
        <f t="shared" si="0"/>
        <v>80</v>
      </c>
      <c r="G13" s="217"/>
      <c r="H13" s="217"/>
      <c r="I13" s="217"/>
      <c r="J13" s="217"/>
      <c r="K13" s="218"/>
      <c r="L13" s="218"/>
      <c r="M13" s="213"/>
    </row>
    <row r="14" spans="1:13" ht="30" customHeight="1">
      <c r="A14" s="215">
        <v>6</v>
      </c>
      <c r="B14" s="216" t="s">
        <v>844</v>
      </c>
      <c r="C14" s="213"/>
      <c r="D14" s="213"/>
      <c r="E14" s="213">
        <v>362</v>
      </c>
      <c r="F14" s="213">
        <f t="shared" si="0"/>
        <v>362</v>
      </c>
      <c r="G14" s="217"/>
      <c r="H14" s="217"/>
      <c r="I14" s="217"/>
      <c r="J14" s="217"/>
      <c r="K14" s="218"/>
      <c r="L14" s="218"/>
      <c r="M14" s="213"/>
    </row>
    <row r="15" spans="1:13" ht="38.25" customHeight="1">
      <c r="A15" s="257" t="s">
        <v>840</v>
      </c>
      <c r="B15" s="257"/>
      <c r="C15" s="219">
        <f>SUM(C9:C14)</f>
        <v>0</v>
      </c>
      <c r="D15" s="219">
        <f t="shared" ref="D15:F15" si="1">SUM(D9:D14)</f>
        <v>5000</v>
      </c>
      <c r="E15" s="219">
        <f t="shared" si="1"/>
        <v>642</v>
      </c>
      <c r="F15" s="219">
        <f t="shared" si="1"/>
        <v>5642</v>
      </c>
      <c r="G15" s="212"/>
      <c r="H15" s="212"/>
      <c r="I15" s="212"/>
      <c r="J15" s="212"/>
      <c r="K15" s="214"/>
      <c r="L15" s="214"/>
      <c r="M15" s="219"/>
    </row>
    <row r="16" spans="1:13">
      <c r="A16" s="5"/>
      <c r="B16" s="5"/>
      <c r="C16" s="220"/>
      <c r="D16" s="221"/>
      <c r="E16" s="221"/>
      <c r="F16" s="221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  <row r="21" spans="1:3">
      <c r="A21" s="5"/>
      <c r="B21" s="5"/>
      <c r="C21" s="5"/>
    </row>
    <row r="22" spans="1:3">
      <c r="A22" s="5"/>
      <c r="B22" s="5"/>
      <c r="C22" s="5"/>
    </row>
    <row r="23" spans="1:3">
      <c r="A23" s="5"/>
      <c r="B23" s="5"/>
      <c r="C23" s="5"/>
    </row>
    <row r="24" spans="1:3">
      <c r="A24" s="5"/>
      <c r="B24" s="5"/>
      <c r="C24" s="5"/>
    </row>
    <row r="25" spans="1:3">
      <c r="A25" s="5"/>
      <c r="B25" s="5"/>
      <c r="C25" s="5"/>
    </row>
    <row r="26" spans="1:3">
      <c r="A26" s="5"/>
      <c r="B26" s="5"/>
      <c r="C26" s="5"/>
    </row>
    <row r="27" spans="1:3">
      <c r="A27" s="5"/>
      <c r="B27" s="5"/>
      <c r="C27" s="5"/>
    </row>
    <row r="28" spans="1:3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7">
    <mergeCell ref="D2:M2"/>
    <mergeCell ref="C3:M3"/>
    <mergeCell ref="A6:M6"/>
    <mergeCell ref="C7:F7"/>
    <mergeCell ref="A15:B15"/>
    <mergeCell ref="E4:F4"/>
    <mergeCell ref="C5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дох</vt:lpstr>
      <vt:lpstr>вед</vt:lpstr>
      <vt:lpstr>функ</vt:lpstr>
      <vt:lpstr>прогр</vt:lpstr>
      <vt:lpstr>иные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2022-12-26T07:19:14Z</cp:lastPrinted>
  <dcterms:created xsi:type="dcterms:W3CDTF">1996-10-14T23:33:28Z</dcterms:created>
  <dcterms:modified xsi:type="dcterms:W3CDTF">2022-12-26T08:23:02Z</dcterms:modified>
</cp:coreProperties>
</file>