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910" windowHeight="9870" tabRatio="858"/>
  </bookViews>
  <sheets>
    <sheet name="дох" sheetId="76" r:id="rId1"/>
    <sheet name="вед" sheetId="74" r:id="rId2"/>
    <sheet name="функ" sheetId="36" r:id="rId3"/>
    <sheet name="прогр" sheetId="41" r:id="rId4"/>
    <sheet name="источники" sheetId="75" r:id="rId5"/>
    <sheet name="иные" sheetId="79" r:id="rId6"/>
  </sheets>
  <calcPr calcId="124519"/>
</workbook>
</file>

<file path=xl/calcChain.xml><?xml version="1.0" encoding="utf-8"?>
<calcChain xmlns="http://schemas.openxmlformats.org/spreadsheetml/2006/main">
  <c r="G16" i="79"/>
  <c r="E16"/>
  <c r="G12"/>
  <c r="G13"/>
  <c r="G11"/>
  <c r="Q155" i="41"/>
  <c r="Q154" s="1"/>
  <c r="Q153" s="1"/>
  <c r="Q152" s="1"/>
  <c r="Q151" s="1"/>
  <c r="Q221" s="1"/>
  <c r="Q11" s="1"/>
  <c r="Q231"/>
  <c r="Q222" s="1"/>
  <c r="Q248"/>
  <c r="Q275"/>
  <c r="Q262" s="1"/>
  <c r="Q232"/>
  <c r="Q242"/>
  <c r="Q241" s="1"/>
  <c r="P277"/>
  <c r="Q102"/>
  <c r="Q101" s="1"/>
  <c r="Q94" s="1"/>
  <c r="Q105"/>
  <c r="Q73"/>
  <c r="Q72" s="1"/>
  <c r="Q71" s="1"/>
  <c r="Q14"/>
  <c r="Q13" s="1"/>
  <c r="Q12" s="1"/>
  <c r="P20"/>
  <c r="R20" s="1"/>
  <c r="P191"/>
  <c r="R191" s="1"/>
  <c r="P194"/>
  <c r="R194" s="1"/>
  <c r="P195"/>
  <c r="R195" s="1"/>
  <c r="Q12" i="36"/>
  <c r="Q89"/>
  <c r="Q198"/>
  <c r="Q212"/>
  <c r="Q213"/>
  <c r="Q214"/>
  <c r="Q218"/>
  <c r="Q114"/>
  <c r="Q117"/>
  <c r="Q118"/>
  <c r="Q119"/>
  <c r="Q123"/>
  <c r="R378"/>
  <c r="R379"/>
  <c r="R380"/>
  <c r="R381"/>
  <c r="R382"/>
  <c r="R383"/>
  <c r="R384"/>
  <c r="R385"/>
  <c r="R386"/>
  <c r="R387"/>
  <c r="R388"/>
  <c r="R389"/>
  <c r="R390"/>
  <c r="R391"/>
  <c r="R392"/>
  <c r="R393"/>
  <c r="Q378"/>
  <c r="Q391"/>
  <c r="P393"/>
  <c r="P392"/>
  <c r="P391"/>
  <c r="Q135"/>
  <c r="Q147"/>
  <c r="Q148"/>
  <c r="Q149"/>
  <c r="Q97"/>
  <c r="Q98"/>
  <c r="Q99"/>
  <c r="Q100"/>
  <c r="Q13"/>
  <c r="Q30"/>
  <c r="Q31"/>
  <c r="R41"/>
  <c r="Q38"/>
  <c r="Q39"/>
  <c r="Q307"/>
  <c r="Q340"/>
  <c r="Q341"/>
  <c r="Q345"/>
  <c r="R156"/>
  <c r="R158"/>
  <c r="R174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8"/>
  <c r="R309"/>
  <c r="R310"/>
  <c r="R311"/>
  <c r="R312"/>
  <c r="P156"/>
  <c r="P157"/>
  <c r="R157" s="1"/>
  <c r="P158"/>
  <c r="P174"/>
  <c r="P185"/>
  <c r="R185" s="1"/>
  <c r="P186"/>
  <c r="R186" s="1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46"/>
  <c r="R346" s="1"/>
  <c r="F16" i="79"/>
  <c r="E15"/>
  <c r="G15" s="1"/>
  <c r="E14"/>
  <c r="G14" s="1"/>
  <c r="L25" i="75"/>
  <c r="L26"/>
  <c r="L27"/>
  <c r="L24"/>
  <c r="L30"/>
  <c r="L31"/>
  <c r="K29"/>
  <c r="L29" s="1"/>
  <c r="K30"/>
  <c r="J12"/>
  <c r="J23"/>
  <c r="I23"/>
  <c r="J25"/>
  <c r="J26"/>
  <c r="J27"/>
  <c r="J24"/>
  <c r="J29"/>
  <c r="J30"/>
  <c r="J28"/>
  <c r="J31"/>
  <c r="D16" i="79"/>
  <c r="C16"/>
  <c r="K28" i="75" l="1"/>
  <c r="R123" i="74"/>
  <c r="R89"/>
  <c r="R92"/>
  <c r="R31"/>
  <c r="R14" s="1"/>
  <c r="R32"/>
  <c r="R37"/>
  <c r="R155"/>
  <c r="R168"/>
  <c r="R107"/>
  <c r="R106" s="1"/>
  <c r="R105" s="1"/>
  <c r="R293"/>
  <c r="R294"/>
  <c r="R306"/>
  <c r="R307"/>
  <c r="R115"/>
  <c r="R110" s="1"/>
  <c r="R109" s="1"/>
  <c r="R97"/>
  <c r="R72"/>
  <c r="R171"/>
  <c r="R172"/>
  <c r="R173"/>
  <c r="R174"/>
  <c r="R175"/>
  <c r="R180"/>
  <c r="K23" i="75" l="1"/>
  <c r="L28"/>
  <c r="R104" i="74"/>
  <c r="R13" s="1"/>
  <c r="R12" s="1"/>
  <c r="R317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Q208"/>
  <c r="S208" s="1"/>
  <c r="Q254"/>
  <c r="S254" s="1"/>
  <c r="Q255"/>
  <c r="S255" s="1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M89" i="76"/>
  <c r="M90"/>
  <c r="L101"/>
  <c r="M78"/>
  <c r="M79"/>
  <c r="M80"/>
  <c r="M81"/>
  <c r="M82"/>
  <c r="M83"/>
  <c r="M84"/>
  <c r="M85"/>
  <c r="M86"/>
  <c r="M87"/>
  <c r="M88"/>
  <c r="M91"/>
  <c r="M92"/>
  <c r="M93"/>
  <c r="M94"/>
  <c r="M95"/>
  <c r="M96"/>
  <c r="M97"/>
  <c r="M98"/>
  <c r="M99"/>
  <c r="M100"/>
  <c r="L65"/>
  <c r="L94"/>
  <c r="K69"/>
  <c r="M69" s="1"/>
  <c r="K78"/>
  <c r="K79"/>
  <c r="K80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100"/>
  <c r="E99"/>
  <c r="G99" s="1"/>
  <c r="I99" s="1"/>
  <c r="E98"/>
  <c r="G98" s="1"/>
  <c r="I98" s="1"/>
  <c r="I97"/>
  <c r="E96"/>
  <c r="G96" s="1"/>
  <c r="I96" s="1"/>
  <c r="E95"/>
  <c r="G95" s="1"/>
  <c r="I95" s="1"/>
  <c r="J94"/>
  <c r="H94"/>
  <c r="D94"/>
  <c r="C94"/>
  <c r="E94" s="1"/>
  <c r="G94" s="1"/>
  <c r="I94" s="1"/>
  <c r="E93"/>
  <c r="G93" s="1"/>
  <c r="I93" s="1"/>
  <c r="E92"/>
  <c r="G92" s="1"/>
  <c r="I92" s="1"/>
  <c r="E91"/>
  <c r="G91" s="1"/>
  <c r="I91" s="1"/>
  <c r="E90"/>
  <c r="G90" s="1"/>
  <c r="I90" s="1"/>
  <c r="E89"/>
  <c r="G89" s="1"/>
  <c r="I89" s="1"/>
  <c r="E88"/>
  <c r="G88" s="1"/>
  <c r="I88" s="1"/>
  <c r="E87"/>
  <c r="G87" s="1"/>
  <c r="I87" s="1"/>
  <c r="E86"/>
  <c r="G86" s="1"/>
  <c r="I86" s="1"/>
  <c r="E85"/>
  <c r="G85" s="1"/>
  <c r="I85" s="1"/>
  <c r="D84"/>
  <c r="C84"/>
  <c r="E83"/>
  <c r="G83" s="1"/>
  <c r="I83" s="1"/>
  <c r="J82"/>
  <c r="D82"/>
  <c r="C82"/>
  <c r="E82" s="1"/>
  <c r="G82" s="1"/>
  <c r="I82" s="1"/>
  <c r="E81"/>
  <c r="G81" s="1"/>
  <c r="I81" s="1"/>
  <c r="E80"/>
  <c r="G80" s="1"/>
  <c r="I80" s="1"/>
  <c r="E79"/>
  <c r="G79" s="1"/>
  <c r="I79" s="1"/>
  <c r="I78"/>
  <c r="E77"/>
  <c r="G77" s="1"/>
  <c r="I77" s="1"/>
  <c r="K77" s="1"/>
  <c r="M77" s="1"/>
  <c r="E76"/>
  <c r="G76" s="1"/>
  <c r="I76" s="1"/>
  <c r="J75"/>
  <c r="J70" s="1"/>
  <c r="E75"/>
  <c r="G75" s="1"/>
  <c r="I75" s="1"/>
  <c r="K75" s="1"/>
  <c r="M75" s="1"/>
  <c r="E74"/>
  <c r="G74" s="1"/>
  <c r="I74" s="1"/>
  <c r="K74" s="1"/>
  <c r="M74" s="1"/>
  <c r="E73"/>
  <c r="G73" s="1"/>
  <c r="I73" s="1"/>
  <c r="K73" s="1"/>
  <c r="M73" s="1"/>
  <c r="E72"/>
  <c r="G72" s="1"/>
  <c r="I72" s="1"/>
  <c r="K72" s="1"/>
  <c r="M72" s="1"/>
  <c r="E71"/>
  <c r="G71" s="1"/>
  <c r="I71" s="1"/>
  <c r="K71" s="1"/>
  <c r="M71" s="1"/>
  <c r="H70"/>
  <c r="F70"/>
  <c r="D70"/>
  <c r="C70"/>
  <c r="E70" s="1"/>
  <c r="G70" s="1"/>
  <c r="I70" s="1"/>
  <c r="J69"/>
  <c r="E68"/>
  <c r="G68" s="1"/>
  <c r="I68" s="1"/>
  <c r="K68" s="1"/>
  <c r="M68" s="1"/>
  <c r="E67"/>
  <c r="G67" s="1"/>
  <c r="I67" s="1"/>
  <c r="K67" s="1"/>
  <c r="M67" s="1"/>
  <c r="J66"/>
  <c r="D66"/>
  <c r="D65" s="1"/>
  <c r="D101" s="1"/>
  <c r="C66"/>
  <c r="E66" s="1"/>
  <c r="G66" s="1"/>
  <c r="I66" s="1"/>
  <c r="K66" s="1"/>
  <c r="M66" s="1"/>
  <c r="H65"/>
  <c r="H101" s="1"/>
  <c r="F65"/>
  <c r="F101" s="1"/>
  <c r="C65"/>
  <c r="E65" s="1"/>
  <c r="E64"/>
  <c r="G64" s="1"/>
  <c r="I64" s="1"/>
  <c r="K64" s="1"/>
  <c r="M64" s="1"/>
  <c r="E63"/>
  <c r="G63" s="1"/>
  <c r="I63" s="1"/>
  <c r="K63" s="1"/>
  <c r="M63" s="1"/>
  <c r="E62"/>
  <c r="G62" s="1"/>
  <c r="I62" s="1"/>
  <c r="K62" s="1"/>
  <c r="M62" s="1"/>
  <c r="E61"/>
  <c r="G61" s="1"/>
  <c r="I61" s="1"/>
  <c r="K61" s="1"/>
  <c r="M61" s="1"/>
  <c r="E60"/>
  <c r="G60" s="1"/>
  <c r="I60" s="1"/>
  <c r="K60" s="1"/>
  <c r="M60" s="1"/>
  <c r="C59"/>
  <c r="E59" s="1"/>
  <c r="G59" s="1"/>
  <c r="I59" s="1"/>
  <c r="K59" s="1"/>
  <c r="M59" s="1"/>
  <c r="E58"/>
  <c r="G58" s="1"/>
  <c r="I58" s="1"/>
  <c r="K58" s="1"/>
  <c r="M58" s="1"/>
  <c r="E57"/>
  <c r="G57" s="1"/>
  <c r="I57" s="1"/>
  <c r="K57" s="1"/>
  <c r="M57" s="1"/>
  <c r="E56"/>
  <c r="G56" s="1"/>
  <c r="I56" s="1"/>
  <c r="K56" s="1"/>
  <c r="M56" s="1"/>
  <c r="E55"/>
  <c r="G55" s="1"/>
  <c r="I55" s="1"/>
  <c r="K55" s="1"/>
  <c r="M55" s="1"/>
  <c r="E54"/>
  <c r="G54" s="1"/>
  <c r="I54" s="1"/>
  <c r="K54" s="1"/>
  <c r="M54" s="1"/>
  <c r="C53"/>
  <c r="E53" s="1"/>
  <c r="G53" s="1"/>
  <c r="I53" s="1"/>
  <c r="K53" s="1"/>
  <c r="M53" s="1"/>
  <c r="E52"/>
  <c r="G52" s="1"/>
  <c r="I52" s="1"/>
  <c r="K52" s="1"/>
  <c r="M52" s="1"/>
  <c r="C51"/>
  <c r="E51" s="1"/>
  <c r="G51" s="1"/>
  <c r="I51" s="1"/>
  <c r="K51" s="1"/>
  <c r="M51" s="1"/>
  <c r="E50"/>
  <c r="G50" s="1"/>
  <c r="I50" s="1"/>
  <c r="K50" s="1"/>
  <c r="M50" s="1"/>
  <c r="E49"/>
  <c r="G49" s="1"/>
  <c r="I49" s="1"/>
  <c r="K49" s="1"/>
  <c r="M49" s="1"/>
  <c r="E48"/>
  <c r="G48" s="1"/>
  <c r="I48" s="1"/>
  <c r="K48" s="1"/>
  <c r="M48" s="1"/>
  <c r="E47"/>
  <c r="G47" s="1"/>
  <c r="I47" s="1"/>
  <c r="K47" s="1"/>
  <c r="M47" s="1"/>
  <c r="C46"/>
  <c r="E46" s="1"/>
  <c r="G46" s="1"/>
  <c r="I46" s="1"/>
  <c r="K46" s="1"/>
  <c r="M46" s="1"/>
  <c r="E44"/>
  <c r="G44" s="1"/>
  <c r="I44" s="1"/>
  <c r="K44" s="1"/>
  <c r="M44" s="1"/>
  <c r="E43"/>
  <c r="G43" s="1"/>
  <c r="I43" s="1"/>
  <c r="K43" s="1"/>
  <c r="M43" s="1"/>
  <c r="E42"/>
  <c r="G42" s="1"/>
  <c r="I42" s="1"/>
  <c r="K42" s="1"/>
  <c r="M42" s="1"/>
  <c r="E41"/>
  <c r="G41" s="1"/>
  <c r="I41" s="1"/>
  <c r="K41" s="1"/>
  <c r="M41" s="1"/>
  <c r="E40"/>
  <c r="G40" s="1"/>
  <c r="I40" s="1"/>
  <c r="K40" s="1"/>
  <c r="M40" s="1"/>
  <c r="C39"/>
  <c r="E39" s="1"/>
  <c r="G39" s="1"/>
  <c r="I39" s="1"/>
  <c r="K39" s="1"/>
  <c r="M39" s="1"/>
  <c r="E38"/>
  <c r="G38" s="1"/>
  <c r="I38" s="1"/>
  <c r="K38" s="1"/>
  <c r="M38" s="1"/>
  <c r="E37"/>
  <c r="G37" s="1"/>
  <c r="I37" s="1"/>
  <c r="K37" s="1"/>
  <c r="M37" s="1"/>
  <c r="C36"/>
  <c r="E36" s="1"/>
  <c r="G36" s="1"/>
  <c r="I36" s="1"/>
  <c r="K36" s="1"/>
  <c r="M36" s="1"/>
  <c r="E35"/>
  <c r="G35" s="1"/>
  <c r="I35" s="1"/>
  <c r="K35" s="1"/>
  <c r="M35" s="1"/>
  <c r="C34"/>
  <c r="E34" s="1"/>
  <c r="G34" s="1"/>
  <c r="I34" s="1"/>
  <c r="K34" s="1"/>
  <c r="M34" s="1"/>
  <c r="E32"/>
  <c r="G32" s="1"/>
  <c r="I32" s="1"/>
  <c r="K32" s="1"/>
  <c r="M32" s="1"/>
  <c r="E31"/>
  <c r="G31" s="1"/>
  <c r="I31" s="1"/>
  <c r="K31" s="1"/>
  <c r="M31" s="1"/>
  <c r="C30"/>
  <c r="E30" s="1"/>
  <c r="G30" s="1"/>
  <c r="I30" s="1"/>
  <c r="K30" s="1"/>
  <c r="M30" s="1"/>
  <c r="E29"/>
  <c r="G29" s="1"/>
  <c r="I29" s="1"/>
  <c r="K29" s="1"/>
  <c r="M29" s="1"/>
  <c r="C28"/>
  <c r="E28" s="1"/>
  <c r="G28" s="1"/>
  <c r="I28" s="1"/>
  <c r="K28" s="1"/>
  <c r="M28" s="1"/>
  <c r="E27"/>
  <c r="G27" s="1"/>
  <c r="I27" s="1"/>
  <c r="K27" s="1"/>
  <c r="M27" s="1"/>
  <c r="C26"/>
  <c r="E26" s="1"/>
  <c r="G26" s="1"/>
  <c r="I26" s="1"/>
  <c r="K26" s="1"/>
  <c r="M26" s="1"/>
  <c r="E25"/>
  <c r="G25" s="1"/>
  <c r="I25" s="1"/>
  <c r="K25" s="1"/>
  <c r="M25" s="1"/>
  <c r="C24"/>
  <c r="E24" s="1"/>
  <c r="G24" s="1"/>
  <c r="I24" s="1"/>
  <c r="K24" s="1"/>
  <c r="M24" s="1"/>
  <c r="E21"/>
  <c r="G21" s="1"/>
  <c r="I21" s="1"/>
  <c r="K21" s="1"/>
  <c r="M21" s="1"/>
  <c r="E20"/>
  <c r="G20" s="1"/>
  <c r="I20" s="1"/>
  <c r="K20" s="1"/>
  <c r="M20" s="1"/>
  <c r="E19"/>
  <c r="G19" s="1"/>
  <c r="I19" s="1"/>
  <c r="K19" s="1"/>
  <c r="M19" s="1"/>
  <c r="E18"/>
  <c r="G18" s="1"/>
  <c r="I18" s="1"/>
  <c r="K18" s="1"/>
  <c r="M18" s="1"/>
  <c r="C17"/>
  <c r="E17" s="1"/>
  <c r="G17" s="1"/>
  <c r="I17" s="1"/>
  <c r="K17" s="1"/>
  <c r="M17" s="1"/>
  <c r="E16"/>
  <c r="G16" s="1"/>
  <c r="I16" s="1"/>
  <c r="K16" s="1"/>
  <c r="M16" s="1"/>
  <c r="E15"/>
  <c r="G15" s="1"/>
  <c r="I15" s="1"/>
  <c r="K15" s="1"/>
  <c r="M15" s="1"/>
  <c r="C14"/>
  <c r="E14" s="1"/>
  <c r="G14" s="1"/>
  <c r="I14" s="1"/>
  <c r="K14" s="1"/>
  <c r="M14" s="1"/>
  <c r="K12" i="75" l="1"/>
  <c r="L12" s="1"/>
  <c r="L23"/>
  <c r="K76" i="76"/>
  <c r="M76" s="1"/>
  <c r="K81"/>
  <c r="K70"/>
  <c r="M70" s="1"/>
  <c r="G65"/>
  <c r="I65" s="1"/>
  <c r="K65" s="1"/>
  <c r="M65" s="1"/>
  <c r="C33"/>
  <c r="E33" s="1"/>
  <c r="G33" s="1"/>
  <c r="I33" s="1"/>
  <c r="K33" s="1"/>
  <c r="M33" s="1"/>
  <c r="C45"/>
  <c r="E45" s="1"/>
  <c r="G45" s="1"/>
  <c r="I45" s="1"/>
  <c r="K45" s="1"/>
  <c r="M45" s="1"/>
  <c r="J65"/>
  <c r="J101" s="1"/>
  <c r="E84"/>
  <c r="G84" s="1"/>
  <c r="I84" s="1"/>
  <c r="C13"/>
  <c r="C23"/>
  <c r="E13" l="1"/>
  <c r="G13" s="1"/>
  <c r="I13" s="1"/>
  <c r="K13" s="1"/>
  <c r="M13" s="1"/>
  <c r="E23"/>
  <c r="G23" s="1"/>
  <c r="I23" s="1"/>
  <c r="K23" s="1"/>
  <c r="M23" s="1"/>
  <c r="C22"/>
  <c r="E22" s="1"/>
  <c r="G22" s="1"/>
  <c r="I22" s="1"/>
  <c r="K22" s="1"/>
  <c r="M22" s="1"/>
  <c r="C12" l="1"/>
  <c r="E12" l="1"/>
  <c r="G12" s="1"/>
  <c r="I12" s="1"/>
  <c r="K12" s="1"/>
  <c r="M12" s="1"/>
  <c r="C101"/>
  <c r="E101" s="1"/>
  <c r="G101" s="1"/>
  <c r="I101" s="1"/>
  <c r="K101" l="1"/>
  <c r="M101" s="1"/>
  <c r="O200" i="41" l="1"/>
  <c r="O209"/>
  <c r="O208" s="1"/>
  <c r="O207" s="1"/>
  <c r="O364" i="36"/>
  <c r="O354" s="1"/>
  <c r="O353" s="1"/>
  <c r="O212"/>
  <c r="O226"/>
  <c r="O187"/>
  <c r="O184" s="1"/>
  <c r="O161"/>
  <c r="O160" s="1"/>
  <c r="O159" s="1"/>
  <c r="O155" s="1"/>
  <c r="P253" i="74"/>
  <c r="P252" s="1"/>
  <c r="P256"/>
  <c r="P291"/>
  <c r="P290" s="1"/>
  <c r="P289" s="1"/>
  <c r="P268"/>
  <c r="P265" s="1"/>
  <c r="P264" s="1"/>
  <c r="P250"/>
  <c r="P249" s="1"/>
  <c r="P248" s="1"/>
  <c r="P243" s="1"/>
  <c r="I12" i="75"/>
  <c r="I24"/>
  <c r="I25"/>
  <c r="I26"/>
  <c r="I28"/>
  <c r="I29"/>
  <c r="I30"/>
  <c r="H12"/>
  <c r="G15"/>
  <c r="G31"/>
  <c r="E31"/>
  <c r="H30"/>
  <c r="G30"/>
  <c r="F30"/>
  <c r="E30"/>
  <c r="D30"/>
  <c r="C30"/>
  <c r="H29"/>
  <c r="G29"/>
  <c r="F29"/>
  <c r="E29"/>
  <c r="D29"/>
  <c r="H28"/>
  <c r="G28"/>
  <c r="F28"/>
  <c r="E28"/>
  <c r="D28"/>
  <c r="G27"/>
  <c r="E27"/>
  <c r="H26"/>
  <c r="G26"/>
  <c r="F26"/>
  <c r="E26"/>
  <c r="D26"/>
  <c r="H25"/>
  <c r="G25"/>
  <c r="F25"/>
  <c r="E25"/>
  <c r="D25"/>
  <c r="H24"/>
  <c r="G24"/>
  <c r="F24"/>
  <c r="E24"/>
  <c r="D24"/>
  <c r="H23"/>
  <c r="G23" s="1"/>
  <c r="F23"/>
  <c r="E23"/>
  <c r="D23"/>
  <c r="C23"/>
  <c r="E22"/>
  <c r="E21"/>
  <c r="C21"/>
  <c r="E20"/>
  <c r="E19"/>
  <c r="D18"/>
  <c r="E18" s="1"/>
  <c r="C18"/>
  <c r="E17"/>
  <c r="E16"/>
  <c r="E15"/>
  <c r="E14"/>
  <c r="C14"/>
  <c r="E13"/>
  <c r="C13"/>
  <c r="F12"/>
  <c r="D12"/>
  <c r="C12"/>
  <c r="P242" i="74" l="1"/>
  <c r="P227" s="1"/>
  <c r="E12" i="75"/>
  <c r="G12"/>
  <c r="K189" i="41" l="1"/>
  <c r="K188" s="1"/>
  <c r="K187" s="1"/>
  <c r="K186" s="1"/>
  <c r="O188"/>
  <c r="O187" s="1"/>
  <c r="O186" s="1"/>
  <c r="O182" s="1"/>
  <c r="O189"/>
  <c r="O105"/>
  <c r="O102" s="1"/>
  <c r="O101" s="1"/>
  <c r="O94" s="1"/>
  <c r="O19"/>
  <c r="O13" s="1"/>
  <c r="O12" s="1"/>
  <c r="O24"/>
  <c r="N52"/>
  <c r="N53"/>
  <c r="N183"/>
  <c r="P183" s="1"/>
  <c r="R183" s="1"/>
  <c r="N203"/>
  <c r="P203" s="1"/>
  <c r="R203" s="1"/>
  <c r="O345" i="36"/>
  <c r="O351"/>
  <c r="O218"/>
  <c r="O214" s="1"/>
  <c r="O213" s="1"/>
  <c r="O198" s="1"/>
  <c r="O171"/>
  <c r="O170" s="1"/>
  <c r="O169" s="1"/>
  <c r="O168" s="1"/>
  <c r="O167" s="1"/>
  <c r="O179"/>
  <c r="N19"/>
  <c r="P19" s="1"/>
  <c r="R19" s="1"/>
  <c r="N35"/>
  <c r="P35" s="1"/>
  <c r="R35" s="1"/>
  <c r="N42"/>
  <c r="P42" s="1"/>
  <c r="R42" s="1"/>
  <c r="N54"/>
  <c r="P54" s="1"/>
  <c r="R54" s="1"/>
  <c r="N122"/>
  <c r="P122" s="1"/>
  <c r="R122" s="1"/>
  <c r="N134"/>
  <c r="P134" s="1"/>
  <c r="R134" s="1"/>
  <c r="N228"/>
  <c r="N261"/>
  <c r="N274"/>
  <c r="N275"/>
  <c r="N283"/>
  <c r="N284"/>
  <c r="N301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P314" i="74"/>
  <c r="P307" s="1"/>
  <c r="P306" s="1"/>
  <c r="P294" s="1"/>
  <c r="P293" s="1"/>
  <c r="P205"/>
  <c r="P204" s="1"/>
  <c r="P203" s="1"/>
  <c r="P202" s="1"/>
  <c r="P201" s="1"/>
  <c r="P115"/>
  <c r="P110" s="1"/>
  <c r="P109" s="1"/>
  <c r="P104" s="1"/>
  <c r="P13" s="1"/>
  <c r="O20"/>
  <c r="Q20" s="1"/>
  <c r="S20" s="1"/>
  <c r="O36"/>
  <c r="Q36" s="1"/>
  <c r="S36" s="1"/>
  <c r="O41"/>
  <c r="Q41" s="1"/>
  <c r="S41" s="1"/>
  <c r="O130"/>
  <c r="Q130" s="1"/>
  <c r="S130" s="1"/>
  <c r="O179"/>
  <c r="Q179" s="1"/>
  <c r="S179" s="1"/>
  <c r="O211"/>
  <c r="Q211" s="1"/>
  <c r="S211" s="1"/>
  <c r="O212"/>
  <c r="Q212" s="1"/>
  <c r="S212" s="1"/>
  <c r="O237"/>
  <c r="Q237" s="1"/>
  <c r="S237" s="1"/>
  <c r="O270"/>
  <c r="Q270" s="1"/>
  <c r="S270" s="1"/>
  <c r="O340"/>
  <c r="Q340" s="1"/>
  <c r="S340" s="1"/>
  <c r="O401"/>
  <c r="S401" s="1"/>
  <c r="O402"/>
  <c r="S402" s="1"/>
  <c r="O420"/>
  <c r="S420" s="1"/>
  <c r="M244" i="41"/>
  <c r="M242"/>
  <c r="M241" s="1"/>
  <c r="M224"/>
  <c r="M223" s="1"/>
  <c r="M235"/>
  <c r="M234" s="1"/>
  <c r="M232"/>
  <c r="M231" s="1"/>
  <c r="M182"/>
  <c r="M200"/>
  <c r="M127"/>
  <c r="M126" s="1"/>
  <c r="M125" s="1"/>
  <c r="M102"/>
  <c r="M101" s="1"/>
  <c r="M37"/>
  <c r="M291" i="36"/>
  <c r="N203" i="74"/>
  <c r="N202" s="1"/>
  <c r="N201" s="1"/>
  <c r="N64"/>
  <c r="N63" s="1"/>
  <c r="N62" s="1"/>
  <c r="N61" s="1"/>
  <c r="M169" i="36"/>
  <c r="M168" s="1"/>
  <c r="M167" s="1"/>
  <c r="M73"/>
  <c r="M72" s="1"/>
  <c r="M71" s="1"/>
  <c r="M70" s="1"/>
  <c r="M51"/>
  <c r="M50" s="1"/>
  <c r="M49" s="1"/>
  <c r="M38"/>
  <c r="M32"/>
  <c r="M31" s="1"/>
  <c r="M30" s="1"/>
  <c r="M16"/>
  <c r="M15" s="1"/>
  <c r="M14" s="1"/>
  <c r="M13" s="1"/>
  <c r="M119"/>
  <c r="M118" s="1"/>
  <c r="M117" s="1"/>
  <c r="M126"/>
  <c r="M226"/>
  <c r="M258"/>
  <c r="M257" s="1"/>
  <c r="M251" s="1"/>
  <c r="M298"/>
  <c r="M297" s="1"/>
  <c r="M278"/>
  <c r="N275" i="74"/>
  <c r="N274" s="1"/>
  <c r="N273" s="1"/>
  <c r="N336"/>
  <c r="N335" s="1"/>
  <c r="N329" s="1"/>
  <c r="N175"/>
  <c r="N174" s="1"/>
  <c r="N173" s="1"/>
  <c r="N172" s="1"/>
  <c r="N171" s="1"/>
  <c r="N127"/>
  <c r="N126" s="1"/>
  <c r="N125" s="1"/>
  <c r="N124" s="1"/>
  <c r="N37"/>
  <c r="N33"/>
  <c r="N32" s="1"/>
  <c r="N17"/>
  <c r="N16" s="1"/>
  <c r="N15" s="1"/>
  <c r="K44"/>
  <c r="M44" s="1"/>
  <c r="O44" s="1"/>
  <c r="Q44" s="1"/>
  <c r="S44" s="1"/>
  <c r="N269"/>
  <c r="N228"/>
  <c r="N398"/>
  <c r="N393"/>
  <c r="O221" i="41" l="1"/>
  <c r="O11" s="1"/>
  <c r="P52"/>
  <c r="R52" s="1"/>
  <c r="P53"/>
  <c r="R53" s="1"/>
  <c r="O154" i="36"/>
  <c r="O342"/>
  <c r="O341" s="1"/>
  <c r="O340" s="1"/>
  <c r="O307" s="1"/>
  <c r="M114"/>
  <c r="P12" i="74"/>
  <c r="N387"/>
  <c r="N386" s="1"/>
  <c r="N31"/>
  <c r="N14" s="1"/>
  <c r="N13" s="1"/>
  <c r="M94" i="41"/>
  <c r="M221" s="1"/>
  <c r="M246"/>
  <c r="M256"/>
  <c r="M248" s="1"/>
  <c r="L201"/>
  <c r="N201" s="1"/>
  <c r="P201" s="1"/>
  <c r="R201" s="1"/>
  <c r="M293" i="36"/>
  <c r="M273"/>
  <c r="M266" s="1"/>
  <c r="M265" s="1"/>
  <c r="M323"/>
  <c r="M322" s="1"/>
  <c r="M321" s="1"/>
  <c r="M320" s="1"/>
  <c r="M214"/>
  <c r="M213" s="1"/>
  <c r="M164"/>
  <c r="M163" s="1"/>
  <c r="M155" s="1"/>
  <c r="M154" s="1"/>
  <c r="M84"/>
  <c r="M83" s="1"/>
  <c r="M82" s="1"/>
  <c r="M81" s="1"/>
  <c r="L211"/>
  <c r="L225"/>
  <c r="N225" s="1"/>
  <c r="L325"/>
  <c r="N325" s="1"/>
  <c r="L326"/>
  <c r="N326" s="1"/>
  <c r="L327"/>
  <c r="N327" s="1"/>
  <c r="L328"/>
  <c r="N328" s="1"/>
  <c r="L329"/>
  <c r="N329" s="1"/>
  <c r="L330"/>
  <c r="N330" s="1"/>
  <c r="L331"/>
  <c r="N331" s="1"/>
  <c r="L332"/>
  <c r="N332" s="1"/>
  <c r="L333"/>
  <c r="N333" s="1"/>
  <c r="N421" i="74"/>
  <c r="N347"/>
  <c r="N346" s="1"/>
  <c r="N345" s="1"/>
  <c r="N344" s="1"/>
  <c r="N343" s="1"/>
  <c r="N317"/>
  <c r="N306" s="1"/>
  <c r="N294" s="1"/>
  <c r="N138"/>
  <c r="N137" s="1"/>
  <c r="N136" s="1"/>
  <c r="N135" s="1"/>
  <c r="N123" s="1"/>
  <c r="N245"/>
  <c r="N244" s="1"/>
  <c r="N243" s="1"/>
  <c r="N242" s="1"/>
  <c r="N268"/>
  <c r="N265" s="1"/>
  <c r="M191"/>
  <c r="O191" s="1"/>
  <c r="Q191" s="1"/>
  <c r="S191" s="1"/>
  <c r="M267"/>
  <c r="O267" s="1"/>
  <c r="Q267" s="1"/>
  <c r="S267" s="1"/>
  <c r="M321"/>
  <c r="O321" s="1"/>
  <c r="M423"/>
  <c r="O423" s="1"/>
  <c r="S423" s="1"/>
  <c r="K218" i="36"/>
  <c r="K254"/>
  <c r="K253" s="1"/>
  <c r="K252" s="1"/>
  <c r="K251" s="1"/>
  <c r="K66"/>
  <c r="K65" s="1"/>
  <c r="K64" s="1"/>
  <c r="K13" s="1"/>
  <c r="L57" i="74"/>
  <c r="L56" s="1"/>
  <c r="L55" s="1"/>
  <c r="L332"/>
  <c r="L331" s="1"/>
  <c r="L330" s="1"/>
  <c r="L329" s="1"/>
  <c r="K214" i="36"/>
  <c r="K213" s="1"/>
  <c r="K212" s="1"/>
  <c r="K357"/>
  <c r="K356" s="1"/>
  <c r="K355" s="1"/>
  <c r="K354" s="1"/>
  <c r="K353" s="1"/>
  <c r="K318"/>
  <c r="K315" s="1"/>
  <c r="K314" s="1"/>
  <c r="K313" s="1"/>
  <c r="K307" s="1"/>
  <c r="K210"/>
  <c r="L210" s="1"/>
  <c r="K171"/>
  <c r="K170" s="1"/>
  <c r="K169"/>
  <c r="K168" s="1"/>
  <c r="K167" s="1"/>
  <c r="K154" s="1"/>
  <c r="K163"/>
  <c r="K115"/>
  <c r="K114" s="1"/>
  <c r="J166"/>
  <c r="K249" i="41"/>
  <c r="K248" s="1"/>
  <c r="K200"/>
  <c r="K182"/>
  <c r="K148"/>
  <c r="K147" s="1"/>
  <c r="K146" s="1"/>
  <c r="K145" s="1"/>
  <c r="K144" s="1"/>
  <c r="K138"/>
  <c r="K137" s="1"/>
  <c r="K133" s="1"/>
  <c r="K105"/>
  <c r="K101" s="1"/>
  <c r="K94" s="1"/>
  <c r="J110"/>
  <c r="L110" s="1"/>
  <c r="N110" s="1"/>
  <c r="P110" s="1"/>
  <c r="R110" s="1"/>
  <c r="L90" i="74"/>
  <c r="L89" s="1"/>
  <c r="L266"/>
  <c r="M266" s="1"/>
  <c r="O266" s="1"/>
  <c r="Q266" s="1"/>
  <c r="S266" s="1"/>
  <c r="L190"/>
  <c r="L189" s="1"/>
  <c r="I191"/>
  <c r="I190"/>
  <c r="L225"/>
  <c r="L205"/>
  <c r="L204" s="1"/>
  <c r="L203" s="1"/>
  <c r="L202" s="1"/>
  <c r="L284"/>
  <c r="L283" s="1"/>
  <c r="L282" s="1"/>
  <c r="L365"/>
  <c r="L364" s="1"/>
  <c r="L363" s="1"/>
  <c r="L362" s="1"/>
  <c r="L361" s="1"/>
  <c r="L355" s="1"/>
  <c r="L317"/>
  <c r="L314"/>
  <c r="K132"/>
  <c r="M132" s="1"/>
  <c r="O132" s="1"/>
  <c r="Q132" s="1"/>
  <c r="S132" s="1"/>
  <c r="K178"/>
  <c r="M178" s="1"/>
  <c r="O178" s="1"/>
  <c r="Q178" s="1"/>
  <c r="S178" s="1"/>
  <c r="K247"/>
  <c r="M247" s="1"/>
  <c r="O247" s="1"/>
  <c r="Q247" s="1"/>
  <c r="S247" s="1"/>
  <c r="K339"/>
  <c r="M339" s="1"/>
  <c r="O339" s="1"/>
  <c r="Q339" s="1"/>
  <c r="S339" s="1"/>
  <c r="K419"/>
  <c r="O12" i="36" l="1"/>
  <c r="P332"/>
  <c r="R332" s="1"/>
  <c r="P330"/>
  <c r="R330" s="1"/>
  <c r="P328"/>
  <c r="R328" s="1"/>
  <c r="P326"/>
  <c r="R326" s="1"/>
  <c r="P333"/>
  <c r="R333" s="1"/>
  <c r="P331"/>
  <c r="R331" s="1"/>
  <c r="P329"/>
  <c r="R329" s="1"/>
  <c r="P327"/>
  <c r="R327" s="1"/>
  <c r="P325"/>
  <c r="R325" s="1"/>
  <c r="M264"/>
  <c r="M222" i="41"/>
  <c r="M11" s="1"/>
  <c r="M212" i="36"/>
  <c r="M198" s="1"/>
  <c r="N211"/>
  <c r="N210"/>
  <c r="N416" i="74"/>
  <c r="N415" s="1"/>
  <c r="N411" s="1"/>
  <c r="N385" s="1"/>
  <c r="N375" s="1"/>
  <c r="N293"/>
  <c r="K221" i="41"/>
  <c r="K11" s="1"/>
  <c r="M313" i="36"/>
  <c r="M307"/>
  <c r="M12" s="1"/>
  <c r="L308" i="74"/>
  <c r="L307" s="1"/>
  <c r="L306" s="1"/>
  <c r="L294" s="1"/>
  <c r="L201"/>
  <c r="K202" i="36"/>
  <c r="K201" s="1"/>
  <c r="K200" s="1"/>
  <c r="K199" s="1"/>
  <c r="K198" s="1"/>
  <c r="L166"/>
  <c r="M189" i="74"/>
  <c r="O189" s="1"/>
  <c r="Q189" s="1"/>
  <c r="S189" s="1"/>
  <c r="L188"/>
  <c r="M190"/>
  <c r="O190" s="1"/>
  <c r="Q190" s="1"/>
  <c r="S190" s="1"/>
  <c r="N314"/>
  <c r="L265"/>
  <c r="L264" s="1"/>
  <c r="N264"/>
  <c r="N227" s="1"/>
  <c r="N12" s="1"/>
  <c r="L227"/>
  <c r="L13"/>
  <c r="M419"/>
  <c r="O419" s="1"/>
  <c r="S419" s="1"/>
  <c r="K12" i="36"/>
  <c r="J37" i="74"/>
  <c r="J32" s="1"/>
  <c r="J31" s="1"/>
  <c r="I40"/>
  <c r="K40" s="1"/>
  <c r="M40" s="1"/>
  <c r="O40" s="1"/>
  <c r="Q40" s="1"/>
  <c r="S40" s="1"/>
  <c r="J127"/>
  <c r="J126" s="1"/>
  <c r="J125" s="1"/>
  <c r="J124" s="1"/>
  <c r="J175"/>
  <c r="J336"/>
  <c r="J415"/>
  <c r="I30"/>
  <c r="K30" s="1"/>
  <c r="M30" s="1"/>
  <c r="O30" s="1"/>
  <c r="Q30" s="1"/>
  <c r="S30" s="1"/>
  <c r="I164" i="36"/>
  <c r="I163" s="1"/>
  <c r="J244" i="74"/>
  <c r="J243" s="1"/>
  <c r="N166" i="36" l="1"/>
  <c r="P166" s="1"/>
  <c r="R166" s="1"/>
  <c r="N308" i="74"/>
  <c r="N307" s="1"/>
  <c r="L171"/>
  <c r="M188"/>
  <c r="O188" s="1"/>
  <c r="Q188" s="1"/>
  <c r="S188" s="1"/>
  <c r="L293"/>
  <c r="J275"/>
  <c r="I246" i="41"/>
  <c r="I235"/>
  <c r="I234" s="1"/>
  <c r="I275"/>
  <c r="I262" s="1"/>
  <c r="I248" s="1"/>
  <c r="I218"/>
  <c r="I217" s="1"/>
  <c r="I216" s="1"/>
  <c r="I200"/>
  <c r="I182" s="1"/>
  <c r="I168"/>
  <c r="I167" s="1"/>
  <c r="I166" s="1"/>
  <c r="I165" s="1"/>
  <c r="I164" s="1"/>
  <c r="I13" i="36"/>
  <c r="I391"/>
  <c r="I378" s="1"/>
  <c r="I293"/>
  <c r="I251"/>
  <c r="I291"/>
  <c r="I265" s="1"/>
  <c r="I264" s="1"/>
  <c r="I226"/>
  <c r="I212" s="1"/>
  <c r="I198" s="1"/>
  <c r="I189"/>
  <c r="I179" s="1"/>
  <c r="I154" s="1"/>
  <c r="I136"/>
  <c r="I135" s="1"/>
  <c r="I114" s="1"/>
  <c r="H18"/>
  <c r="J18" s="1"/>
  <c r="L18" s="1"/>
  <c r="H21"/>
  <c r="J21" s="1"/>
  <c r="L21" s="1"/>
  <c r="H26"/>
  <c r="J26" s="1"/>
  <c r="L26" s="1"/>
  <c r="H28"/>
  <c r="J28" s="1"/>
  <c r="L28" s="1"/>
  <c r="H29"/>
  <c r="J29" s="1"/>
  <c r="L29" s="1"/>
  <c r="H34"/>
  <c r="J34" s="1"/>
  <c r="L34" s="1"/>
  <c r="H36"/>
  <c r="J36" s="1"/>
  <c r="L36" s="1"/>
  <c r="H37"/>
  <c r="J37" s="1"/>
  <c r="L37" s="1"/>
  <c r="H40"/>
  <c r="J40" s="1"/>
  <c r="L40" s="1"/>
  <c r="H44"/>
  <c r="J44" s="1"/>
  <c r="L44" s="1"/>
  <c r="H45"/>
  <c r="J45" s="1"/>
  <c r="L45" s="1"/>
  <c r="H46"/>
  <c r="J46" s="1"/>
  <c r="L46" s="1"/>
  <c r="H48"/>
  <c r="J48" s="1"/>
  <c r="L48" s="1"/>
  <c r="H53"/>
  <c r="H56"/>
  <c r="H57"/>
  <c r="H61"/>
  <c r="J61" s="1"/>
  <c r="L61" s="1"/>
  <c r="H63"/>
  <c r="J63" s="1"/>
  <c r="L63" s="1"/>
  <c r="H67"/>
  <c r="J67" s="1"/>
  <c r="H69"/>
  <c r="J69" s="1"/>
  <c r="H70"/>
  <c r="J70" s="1"/>
  <c r="H71"/>
  <c r="J71" s="1"/>
  <c r="H73"/>
  <c r="J73" s="1"/>
  <c r="H74"/>
  <c r="J74" s="1"/>
  <c r="H79"/>
  <c r="J79" s="1"/>
  <c r="H80"/>
  <c r="J80" s="1"/>
  <c r="H85"/>
  <c r="J85" s="1"/>
  <c r="H88"/>
  <c r="J88" s="1"/>
  <c r="H94"/>
  <c r="J94" s="1"/>
  <c r="H95"/>
  <c r="J95" s="1"/>
  <c r="H96"/>
  <c r="J96" s="1"/>
  <c r="H101"/>
  <c r="J101" s="1"/>
  <c r="H105"/>
  <c r="J105" s="1"/>
  <c r="H109"/>
  <c r="J109" s="1"/>
  <c r="H113"/>
  <c r="J113" s="1"/>
  <c r="H116"/>
  <c r="J116" s="1"/>
  <c r="H121"/>
  <c r="J121" s="1"/>
  <c r="H124"/>
  <c r="J124" s="1"/>
  <c r="H125"/>
  <c r="J125" s="1"/>
  <c r="H130"/>
  <c r="J130" s="1"/>
  <c r="H132"/>
  <c r="J132" s="1"/>
  <c r="H133"/>
  <c r="J133" s="1"/>
  <c r="H139"/>
  <c r="J139" s="1"/>
  <c r="H142"/>
  <c r="J142" s="1"/>
  <c r="H146"/>
  <c r="J146" s="1"/>
  <c r="L146" s="1"/>
  <c r="H150"/>
  <c r="J150" s="1"/>
  <c r="L150" s="1"/>
  <c r="H153"/>
  <c r="J153" s="1"/>
  <c r="L153" s="1"/>
  <c r="H162"/>
  <c r="J162" s="1"/>
  <c r="H165"/>
  <c r="J165" s="1"/>
  <c r="H172"/>
  <c r="J172" s="1"/>
  <c r="L172" s="1"/>
  <c r="H173"/>
  <c r="J173" s="1"/>
  <c r="L173" s="1"/>
  <c r="H176"/>
  <c r="J176" s="1"/>
  <c r="L176" s="1"/>
  <c r="H178"/>
  <c r="J178" s="1"/>
  <c r="L178" s="1"/>
  <c r="H182"/>
  <c r="J182" s="1"/>
  <c r="L182" s="1"/>
  <c r="H183"/>
  <c r="J183" s="1"/>
  <c r="L183" s="1"/>
  <c r="H188"/>
  <c r="J188" s="1"/>
  <c r="L188" s="1"/>
  <c r="H190"/>
  <c r="J190" s="1"/>
  <c r="L190" s="1"/>
  <c r="H191"/>
  <c r="J191" s="1"/>
  <c r="L191" s="1"/>
  <c r="H195"/>
  <c r="J195" s="1"/>
  <c r="L195" s="1"/>
  <c r="H197"/>
  <c r="J197" s="1"/>
  <c r="L197" s="1"/>
  <c r="H204"/>
  <c r="J204" s="1"/>
  <c r="L204" s="1"/>
  <c r="H205"/>
  <c r="J205" s="1"/>
  <c r="L205" s="1"/>
  <c r="H207"/>
  <c r="J207" s="1"/>
  <c r="L207" s="1"/>
  <c r="H208"/>
  <c r="J208" s="1"/>
  <c r="L208" s="1"/>
  <c r="H209"/>
  <c r="J209" s="1"/>
  <c r="L209" s="1"/>
  <c r="H216"/>
  <c r="J216" s="1"/>
  <c r="L216" s="1"/>
  <c r="N216" s="1"/>
  <c r="H217"/>
  <c r="J217" s="1"/>
  <c r="L217" s="1"/>
  <c r="N217" s="1"/>
  <c r="H219"/>
  <c r="J219" s="1"/>
  <c r="L219" s="1"/>
  <c r="N219" s="1"/>
  <c r="H220"/>
  <c r="J220" s="1"/>
  <c r="L220" s="1"/>
  <c r="N220" s="1"/>
  <c r="H221"/>
  <c r="J221" s="1"/>
  <c r="L221" s="1"/>
  <c r="N221" s="1"/>
  <c r="H222"/>
  <c r="J222" s="1"/>
  <c r="L222" s="1"/>
  <c r="N222" s="1"/>
  <c r="H223"/>
  <c r="J223" s="1"/>
  <c r="L223" s="1"/>
  <c r="N223" s="1"/>
  <c r="H224"/>
  <c r="J224" s="1"/>
  <c r="L224" s="1"/>
  <c r="N224" s="1"/>
  <c r="H227"/>
  <c r="J227" s="1"/>
  <c r="L227" s="1"/>
  <c r="N227" s="1"/>
  <c r="H234"/>
  <c r="J234" s="1"/>
  <c r="L234" s="1"/>
  <c r="N234" s="1"/>
  <c r="H235"/>
  <c r="J235" s="1"/>
  <c r="L235" s="1"/>
  <c r="N235" s="1"/>
  <c r="H236"/>
  <c r="J236" s="1"/>
  <c r="L236" s="1"/>
  <c r="N236" s="1"/>
  <c r="H240"/>
  <c r="J240" s="1"/>
  <c r="L240" s="1"/>
  <c r="N240" s="1"/>
  <c r="H242"/>
  <c r="J242" s="1"/>
  <c r="L242" s="1"/>
  <c r="N242" s="1"/>
  <c r="H243"/>
  <c r="J243" s="1"/>
  <c r="L243" s="1"/>
  <c r="N243" s="1"/>
  <c r="H245"/>
  <c r="J245" s="1"/>
  <c r="L245" s="1"/>
  <c r="N245" s="1"/>
  <c r="H250"/>
  <c r="J250" s="1"/>
  <c r="L250" s="1"/>
  <c r="N250" s="1"/>
  <c r="H255"/>
  <c r="J255" s="1"/>
  <c r="L255" s="1"/>
  <c r="N255" s="1"/>
  <c r="H256"/>
  <c r="J256" s="1"/>
  <c r="L256" s="1"/>
  <c r="N256" s="1"/>
  <c r="H260"/>
  <c r="J260" s="1"/>
  <c r="L260" s="1"/>
  <c r="N260" s="1"/>
  <c r="H263"/>
  <c r="J263" s="1"/>
  <c r="L263" s="1"/>
  <c r="N263" s="1"/>
  <c r="H270"/>
  <c r="J270" s="1"/>
  <c r="L270" s="1"/>
  <c r="N270" s="1"/>
  <c r="H272"/>
  <c r="J272" s="1"/>
  <c r="L272" s="1"/>
  <c r="N272" s="1"/>
  <c r="H276"/>
  <c r="J276" s="1"/>
  <c r="L276" s="1"/>
  <c r="N276" s="1"/>
  <c r="H277"/>
  <c r="J277" s="1"/>
  <c r="L277" s="1"/>
  <c r="N277" s="1"/>
  <c r="H280"/>
  <c r="J280" s="1"/>
  <c r="L280" s="1"/>
  <c r="N280" s="1"/>
  <c r="H281"/>
  <c r="J281" s="1"/>
  <c r="L281" s="1"/>
  <c r="N281" s="1"/>
  <c r="H282"/>
  <c r="J282" s="1"/>
  <c r="L282" s="1"/>
  <c r="N282" s="1"/>
  <c r="H287"/>
  <c r="J287" s="1"/>
  <c r="L287" s="1"/>
  <c r="N287" s="1"/>
  <c r="H289"/>
  <c r="J289" s="1"/>
  <c r="L289" s="1"/>
  <c r="N289" s="1"/>
  <c r="H290"/>
  <c r="J290" s="1"/>
  <c r="L290" s="1"/>
  <c r="N290" s="1"/>
  <c r="H292"/>
  <c r="J292" s="1"/>
  <c r="L292" s="1"/>
  <c r="N292" s="1"/>
  <c r="H296"/>
  <c r="J296" s="1"/>
  <c r="L296" s="1"/>
  <c r="N296" s="1"/>
  <c r="H300"/>
  <c r="J300" s="1"/>
  <c r="L300" s="1"/>
  <c r="N300" s="1"/>
  <c r="H303"/>
  <c r="J303" s="1"/>
  <c r="L303" s="1"/>
  <c r="N303" s="1"/>
  <c r="H305"/>
  <c r="J305" s="1"/>
  <c r="L305" s="1"/>
  <c r="N305" s="1"/>
  <c r="H306"/>
  <c r="J306" s="1"/>
  <c r="L306" s="1"/>
  <c r="N306" s="1"/>
  <c r="H312"/>
  <c r="J312" s="1"/>
  <c r="L312" s="1"/>
  <c r="N312" s="1"/>
  <c r="H317"/>
  <c r="J317" s="1"/>
  <c r="L317" s="1"/>
  <c r="N317" s="1"/>
  <c r="H319"/>
  <c r="J319" s="1"/>
  <c r="L319" s="1"/>
  <c r="N319" s="1"/>
  <c r="H324"/>
  <c r="J324" s="1"/>
  <c r="L324" s="1"/>
  <c r="N324" s="1"/>
  <c r="H339"/>
  <c r="J339" s="1"/>
  <c r="L339" s="1"/>
  <c r="N339" s="1"/>
  <c r="H344"/>
  <c r="J344" s="1"/>
  <c r="L344" s="1"/>
  <c r="N344" s="1"/>
  <c r="P344" s="1"/>
  <c r="R344" s="1"/>
  <c r="H347"/>
  <c r="J347" s="1"/>
  <c r="L347" s="1"/>
  <c r="N347" s="1"/>
  <c r="P347" s="1"/>
  <c r="R347" s="1"/>
  <c r="H348"/>
  <c r="J348" s="1"/>
  <c r="L348" s="1"/>
  <c r="N348" s="1"/>
  <c r="P348" s="1"/>
  <c r="R348" s="1"/>
  <c r="H349"/>
  <c r="J349" s="1"/>
  <c r="L349" s="1"/>
  <c r="N349" s="1"/>
  <c r="P349" s="1"/>
  <c r="R349" s="1"/>
  <c r="H350"/>
  <c r="J350" s="1"/>
  <c r="L350" s="1"/>
  <c r="N350" s="1"/>
  <c r="P350" s="1"/>
  <c r="R350" s="1"/>
  <c r="H352"/>
  <c r="J352" s="1"/>
  <c r="L352" s="1"/>
  <c r="N352" s="1"/>
  <c r="P352" s="1"/>
  <c r="R352" s="1"/>
  <c r="H358"/>
  <c r="J358" s="1"/>
  <c r="L358" s="1"/>
  <c r="N358" s="1"/>
  <c r="P358" s="1"/>
  <c r="R358" s="1"/>
  <c r="H360"/>
  <c r="J360" s="1"/>
  <c r="L360" s="1"/>
  <c r="N360" s="1"/>
  <c r="P360" s="1"/>
  <c r="R360" s="1"/>
  <c r="H362"/>
  <c r="J362" s="1"/>
  <c r="L362" s="1"/>
  <c r="N362" s="1"/>
  <c r="P362" s="1"/>
  <c r="R362" s="1"/>
  <c r="H363"/>
  <c r="J363" s="1"/>
  <c r="L363" s="1"/>
  <c r="N363" s="1"/>
  <c r="P363" s="1"/>
  <c r="R363" s="1"/>
  <c r="H365"/>
  <c r="J365" s="1"/>
  <c r="L365" s="1"/>
  <c r="N365" s="1"/>
  <c r="P365" s="1"/>
  <c r="R365" s="1"/>
  <c r="H371"/>
  <c r="H377"/>
  <c r="H383"/>
  <c r="H385"/>
  <c r="H388"/>
  <c r="H390"/>
  <c r="H392"/>
  <c r="J392" s="1"/>
  <c r="H393"/>
  <c r="J393" s="1"/>
  <c r="H15" i="41"/>
  <c r="J15" s="1"/>
  <c r="L15" s="1"/>
  <c r="N15" s="1"/>
  <c r="H18"/>
  <c r="J18" s="1"/>
  <c r="L18" s="1"/>
  <c r="N18" s="1"/>
  <c r="H21"/>
  <c r="J21" s="1"/>
  <c r="L21" s="1"/>
  <c r="N21" s="1"/>
  <c r="H22"/>
  <c r="J22" s="1"/>
  <c r="L22" s="1"/>
  <c r="N22" s="1"/>
  <c r="H23"/>
  <c r="J23" s="1"/>
  <c r="L23" s="1"/>
  <c r="N23" s="1"/>
  <c r="H25"/>
  <c r="J25" s="1"/>
  <c r="L25" s="1"/>
  <c r="N25" s="1"/>
  <c r="H28"/>
  <c r="J28" s="1"/>
  <c r="L28" s="1"/>
  <c r="N28" s="1"/>
  <c r="H34"/>
  <c r="J34" s="1"/>
  <c r="L34" s="1"/>
  <c r="N34" s="1"/>
  <c r="H35"/>
  <c r="J35" s="1"/>
  <c r="L35" s="1"/>
  <c r="N35" s="1"/>
  <c r="H36"/>
  <c r="J36" s="1"/>
  <c r="L36" s="1"/>
  <c r="N36" s="1"/>
  <c r="H41"/>
  <c r="J41" s="1"/>
  <c r="L41" s="1"/>
  <c r="N41" s="1"/>
  <c r="H43"/>
  <c r="J43" s="1"/>
  <c r="L43" s="1"/>
  <c r="N43" s="1"/>
  <c r="H44"/>
  <c r="J44" s="1"/>
  <c r="L44" s="1"/>
  <c r="N44" s="1"/>
  <c r="H45"/>
  <c r="J45" s="1"/>
  <c r="L45" s="1"/>
  <c r="N45" s="1"/>
  <c r="H46"/>
  <c r="J46" s="1"/>
  <c r="L46" s="1"/>
  <c r="N46" s="1"/>
  <c r="H47"/>
  <c r="J47" s="1"/>
  <c r="L47" s="1"/>
  <c r="N47" s="1"/>
  <c r="H51"/>
  <c r="J51" s="1"/>
  <c r="L51" s="1"/>
  <c r="N51" s="1"/>
  <c r="H54"/>
  <c r="J54" s="1"/>
  <c r="L54" s="1"/>
  <c r="N54" s="1"/>
  <c r="H55"/>
  <c r="J55" s="1"/>
  <c r="L55" s="1"/>
  <c r="N55" s="1"/>
  <c r="H59"/>
  <c r="J59" s="1"/>
  <c r="L59" s="1"/>
  <c r="N59" s="1"/>
  <c r="H60"/>
  <c r="J60" s="1"/>
  <c r="L60" s="1"/>
  <c r="N60" s="1"/>
  <c r="H61"/>
  <c r="J61" s="1"/>
  <c r="L61" s="1"/>
  <c r="N61" s="1"/>
  <c r="H64"/>
  <c r="J64" s="1"/>
  <c r="L64" s="1"/>
  <c r="N64" s="1"/>
  <c r="H66"/>
  <c r="J66" s="1"/>
  <c r="L66" s="1"/>
  <c r="N66" s="1"/>
  <c r="H67"/>
  <c r="J67" s="1"/>
  <c r="L67" s="1"/>
  <c r="N67" s="1"/>
  <c r="H70"/>
  <c r="J70" s="1"/>
  <c r="L70" s="1"/>
  <c r="N70" s="1"/>
  <c r="H74"/>
  <c r="J74" s="1"/>
  <c r="L74" s="1"/>
  <c r="N74" s="1"/>
  <c r="H78"/>
  <c r="J78" s="1"/>
  <c r="L78" s="1"/>
  <c r="N78" s="1"/>
  <c r="H82"/>
  <c r="J82" s="1"/>
  <c r="L82" s="1"/>
  <c r="N82" s="1"/>
  <c r="P82" s="1"/>
  <c r="R82" s="1"/>
  <c r="H86"/>
  <c r="J86" s="1"/>
  <c r="L86" s="1"/>
  <c r="N86" s="1"/>
  <c r="P86" s="1"/>
  <c r="R86" s="1"/>
  <c r="H92"/>
  <c r="J92" s="1"/>
  <c r="L92" s="1"/>
  <c r="N92" s="1"/>
  <c r="H93"/>
  <c r="J93" s="1"/>
  <c r="L93" s="1"/>
  <c r="N93" s="1"/>
  <c r="H98"/>
  <c r="J98" s="1"/>
  <c r="L98" s="1"/>
  <c r="N98" s="1"/>
  <c r="P98" s="1"/>
  <c r="R98" s="1"/>
  <c r="H100"/>
  <c r="J100" s="1"/>
  <c r="L100" s="1"/>
  <c r="N100" s="1"/>
  <c r="P100" s="1"/>
  <c r="R100" s="1"/>
  <c r="H104"/>
  <c r="J104" s="1"/>
  <c r="L104" s="1"/>
  <c r="N104" s="1"/>
  <c r="P104" s="1"/>
  <c r="R104" s="1"/>
  <c r="H106"/>
  <c r="J106" s="1"/>
  <c r="L106" s="1"/>
  <c r="N106" s="1"/>
  <c r="P106" s="1"/>
  <c r="R106" s="1"/>
  <c r="H107"/>
  <c r="J107" s="1"/>
  <c r="L107" s="1"/>
  <c r="N107" s="1"/>
  <c r="P107" s="1"/>
  <c r="R107" s="1"/>
  <c r="H108"/>
  <c r="J108" s="1"/>
  <c r="L108" s="1"/>
  <c r="N108" s="1"/>
  <c r="P108" s="1"/>
  <c r="R108" s="1"/>
  <c r="H109"/>
  <c r="J109" s="1"/>
  <c r="L109" s="1"/>
  <c r="N109" s="1"/>
  <c r="P109" s="1"/>
  <c r="R109" s="1"/>
  <c r="H114"/>
  <c r="J114" s="1"/>
  <c r="L114" s="1"/>
  <c r="N114" s="1"/>
  <c r="P114" s="1"/>
  <c r="R114" s="1"/>
  <c r="H116"/>
  <c r="J116" s="1"/>
  <c r="L116" s="1"/>
  <c r="N116" s="1"/>
  <c r="P116" s="1"/>
  <c r="R116" s="1"/>
  <c r="H117"/>
  <c r="J117" s="1"/>
  <c r="L117" s="1"/>
  <c r="N117" s="1"/>
  <c r="P117" s="1"/>
  <c r="R117" s="1"/>
  <c r="H123"/>
  <c r="J123" s="1"/>
  <c r="L123" s="1"/>
  <c r="N123" s="1"/>
  <c r="P123" s="1"/>
  <c r="R123" s="1"/>
  <c r="H124"/>
  <c r="J124" s="1"/>
  <c r="L124" s="1"/>
  <c r="N124" s="1"/>
  <c r="P124" s="1"/>
  <c r="R124" s="1"/>
  <c r="H128"/>
  <c r="J128" s="1"/>
  <c r="L128" s="1"/>
  <c r="N128" s="1"/>
  <c r="P128" s="1"/>
  <c r="R128" s="1"/>
  <c r="H132"/>
  <c r="J132" s="1"/>
  <c r="L132" s="1"/>
  <c r="N132" s="1"/>
  <c r="P132" s="1"/>
  <c r="R132" s="1"/>
  <c r="H136"/>
  <c r="J136" s="1"/>
  <c r="L136" s="1"/>
  <c r="N136" s="1"/>
  <c r="P136" s="1"/>
  <c r="R136" s="1"/>
  <c r="H139"/>
  <c r="J139" s="1"/>
  <c r="L139" s="1"/>
  <c r="N139" s="1"/>
  <c r="P139" s="1"/>
  <c r="R139" s="1"/>
  <c r="H141"/>
  <c r="J141" s="1"/>
  <c r="L141" s="1"/>
  <c r="N141" s="1"/>
  <c r="P141" s="1"/>
  <c r="R141" s="1"/>
  <c r="H143"/>
  <c r="J143" s="1"/>
  <c r="L143" s="1"/>
  <c r="N143" s="1"/>
  <c r="P143" s="1"/>
  <c r="R143" s="1"/>
  <c r="H149"/>
  <c r="J149" s="1"/>
  <c r="L149" s="1"/>
  <c r="N149" s="1"/>
  <c r="P149" s="1"/>
  <c r="R149" s="1"/>
  <c r="H150"/>
  <c r="J150" s="1"/>
  <c r="L150" s="1"/>
  <c r="N150" s="1"/>
  <c r="P150" s="1"/>
  <c r="R150" s="1"/>
  <c r="H156"/>
  <c r="J156" s="1"/>
  <c r="L156" s="1"/>
  <c r="N156" s="1"/>
  <c r="P156" s="1"/>
  <c r="R156" s="1"/>
  <c r="H157"/>
  <c r="J157" s="1"/>
  <c r="L157" s="1"/>
  <c r="N157" s="1"/>
  <c r="P157" s="1"/>
  <c r="R157" s="1"/>
  <c r="H159"/>
  <c r="J159" s="1"/>
  <c r="L159" s="1"/>
  <c r="N159" s="1"/>
  <c r="P159" s="1"/>
  <c r="R159" s="1"/>
  <c r="H160"/>
  <c r="J160" s="1"/>
  <c r="L160" s="1"/>
  <c r="N160" s="1"/>
  <c r="P160" s="1"/>
  <c r="R160" s="1"/>
  <c r="H163"/>
  <c r="J163" s="1"/>
  <c r="L163" s="1"/>
  <c r="N163" s="1"/>
  <c r="P163" s="1"/>
  <c r="R163" s="1"/>
  <c r="H169"/>
  <c r="J169" s="1"/>
  <c r="L169" s="1"/>
  <c r="N169" s="1"/>
  <c r="P169" s="1"/>
  <c r="R169" s="1"/>
  <c r="H170"/>
  <c r="J170" s="1"/>
  <c r="L170" s="1"/>
  <c r="N170" s="1"/>
  <c r="P170" s="1"/>
  <c r="R170" s="1"/>
  <c r="H176"/>
  <c r="J176" s="1"/>
  <c r="L176" s="1"/>
  <c r="N176" s="1"/>
  <c r="P176" s="1"/>
  <c r="R176" s="1"/>
  <c r="H180"/>
  <c r="J180" s="1"/>
  <c r="L180" s="1"/>
  <c r="N180" s="1"/>
  <c r="P180" s="1"/>
  <c r="R180" s="1"/>
  <c r="H181"/>
  <c r="J181" s="1"/>
  <c r="L181" s="1"/>
  <c r="N181" s="1"/>
  <c r="P181" s="1"/>
  <c r="R181" s="1"/>
  <c r="H185"/>
  <c r="J185" s="1"/>
  <c r="L185" s="1"/>
  <c r="N185" s="1"/>
  <c r="P185" s="1"/>
  <c r="R185" s="1"/>
  <c r="H190"/>
  <c r="J190" s="1"/>
  <c r="L190" s="1"/>
  <c r="N190" s="1"/>
  <c r="P190" s="1"/>
  <c r="R190" s="1"/>
  <c r="H193"/>
  <c r="J193" s="1"/>
  <c r="L193" s="1"/>
  <c r="N193" s="1"/>
  <c r="P193" s="1"/>
  <c r="R193" s="1"/>
  <c r="H197"/>
  <c r="J197" s="1"/>
  <c r="L197" s="1"/>
  <c r="N197" s="1"/>
  <c r="P197" s="1"/>
  <c r="R197" s="1"/>
  <c r="H199"/>
  <c r="J199" s="1"/>
  <c r="L199" s="1"/>
  <c r="N199" s="1"/>
  <c r="P199" s="1"/>
  <c r="R199" s="1"/>
  <c r="H202"/>
  <c r="J202" s="1"/>
  <c r="L202" s="1"/>
  <c r="N202" s="1"/>
  <c r="P202" s="1"/>
  <c r="R202" s="1"/>
  <c r="H204"/>
  <c r="J204" s="1"/>
  <c r="L204" s="1"/>
  <c r="N204" s="1"/>
  <c r="P204" s="1"/>
  <c r="R204" s="1"/>
  <c r="H205"/>
  <c r="J205" s="1"/>
  <c r="L205" s="1"/>
  <c r="N205" s="1"/>
  <c r="P205" s="1"/>
  <c r="R205" s="1"/>
  <c r="H206"/>
  <c r="J206" s="1"/>
  <c r="L206" s="1"/>
  <c r="N206" s="1"/>
  <c r="P206" s="1"/>
  <c r="R206" s="1"/>
  <c r="H210"/>
  <c r="J210" s="1"/>
  <c r="L210" s="1"/>
  <c r="N210" s="1"/>
  <c r="P210" s="1"/>
  <c r="R210" s="1"/>
  <c r="H213"/>
  <c r="J213" s="1"/>
  <c r="L213" s="1"/>
  <c r="N213" s="1"/>
  <c r="P213" s="1"/>
  <c r="R213" s="1"/>
  <c r="H214"/>
  <c r="J214" s="1"/>
  <c r="L214" s="1"/>
  <c r="N214" s="1"/>
  <c r="P214" s="1"/>
  <c r="R214" s="1"/>
  <c r="H215"/>
  <c r="J215" s="1"/>
  <c r="L215" s="1"/>
  <c r="N215" s="1"/>
  <c r="P215" s="1"/>
  <c r="R215" s="1"/>
  <c r="H219"/>
  <c r="J219" s="1"/>
  <c r="L219" s="1"/>
  <c r="N219" s="1"/>
  <c r="P219" s="1"/>
  <c r="R219" s="1"/>
  <c r="H220"/>
  <c r="J220" s="1"/>
  <c r="L220" s="1"/>
  <c r="N220" s="1"/>
  <c r="P220" s="1"/>
  <c r="R220" s="1"/>
  <c r="H225"/>
  <c r="J225" s="1"/>
  <c r="L225" s="1"/>
  <c r="N225" s="1"/>
  <c r="P225" s="1"/>
  <c r="R225" s="1"/>
  <c r="H228"/>
  <c r="J228" s="1"/>
  <c r="L228" s="1"/>
  <c r="N228" s="1"/>
  <c r="P228" s="1"/>
  <c r="R228" s="1"/>
  <c r="H230"/>
  <c r="J230" s="1"/>
  <c r="L230" s="1"/>
  <c r="N230" s="1"/>
  <c r="P230" s="1"/>
  <c r="R230" s="1"/>
  <c r="H233"/>
  <c r="J233" s="1"/>
  <c r="L233" s="1"/>
  <c r="N233" s="1"/>
  <c r="P233" s="1"/>
  <c r="R233" s="1"/>
  <c r="H236"/>
  <c r="J236" s="1"/>
  <c r="L236" s="1"/>
  <c r="N236" s="1"/>
  <c r="P236" s="1"/>
  <c r="R236" s="1"/>
  <c r="H238"/>
  <c r="J238" s="1"/>
  <c r="L238" s="1"/>
  <c r="N238" s="1"/>
  <c r="P238" s="1"/>
  <c r="R238" s="1"/>
  <c r="H240"/>
  <c r="J240" s="1"/>
  <c r="L240" s="1"/>
  <c r="N240" s="1"/>
  <c r="P240" s="1"/>
  <c r="R240" s="1"/>
  <c r="H243"/>
  <c r="J243" s="1"/>
  <c r="L243" s="1"/>
  <c r="N243" s="1"/>
  <c r="P243" s="1"/>
  <c r="R243" s="1"/>
  <c r="H245"/>
  <c r="J245" s="1"/>
  <c r="L245" s="1"/>
  <c r="N245" s="1"/>
  <c r="P245" s="1"/>
  <c r="R245" s="1"/>
  <c r="H247"/>
  <c r="J247" s="1"/>
  <c r="L247" s="1"/>
  <c r="N247" s="1"/>
  <c r="P247" s="1"/>
  <c r="R247" s="1"/>
  <c r="H250"/>
  <c r="J250" s="1"/>
  <c r="L250" s="1"/>
  <c r="N250" s="1"/>
  <c r="P250" s="1"/>
  <c r="R250" s="1"/>
  <c r="H253"/>
  <c r="J253" s="1"/>
  <c r="L253" s="1"/>
  <c r="N253" s="1"/>
  <c r="P253" s="1"/>
  <c r="R253" s="1"/>
  <c r="H255"/>
  <c r="J255" s="1"/>
  <c r="L255" s="1"/>
  <c r="N255" s="1"/>
  <c r="P255" s="1"/>
  <c r="R255" s="1"/>
  <c r="H257"/>
  <c r="J257" s="1"/>
  <c r="L257" s="1"/>
  <c r="N257" s="1"/>
  <c r="P257" s="1"/>
  <c r="R257" s="1"/>
  <c r="H259"/>
  <c r="J259" s="1"/>
  <c r="H261"/>
  <c r="J261" s="1"/>
  <c r="H267"/>
  <c r="H269"/>
  <c r="H272"/>
  <c r="H274"/>
  <c r="H276"/>
  <c r="H277"/>
  <c r="J411" i="74"/>
  <c r="J385" s="1"/>
  <c r="J337"/>
  <c r="J335" s="1"/>
  <c r="J176"/>
  <c r="J174" s="1"/>
  <c r="J173" s="1"/>
  <c r="J172" s="1"/>
  <c r="J171" s="1"/>
  <c r="I262"/>
  <c r="K262" s="1"/>
  <c r="M262" s="1"/>
  <c r="O262" s="1"/>
  <c r="Q262" s="1"/>
  <c r="S262" s="1"/>
  <c r="J261"/>
  <c r="J260" s="1"/>
  <c r="J259" s="1"/>
  <c r="J252" s="1"/>
  <c r="J242" s="1"/>
  <c r="J168"/>
  <c r="J155" s="1"/>
  <c r="J123" s="1"/>
  <c r="J274"/>
  <c r="J273" s="1"/>
  <c r="J268"/>
  <c r="J265" s="1"/>
  <c r="J264" s="1"/>
  <c r="J231"/>
  <c r="J230" s="1"/>
  <c r="J229" s="1"/>
  <c r="J228" s="1"/>
  <c r="J240"/>
  <c r="J239" s="1"/>
  <c r="J238" s="1"/>
  <c r="J277" i="41" l="1"/>
  <c r="R277"/>
  <c r="J274"/>
  <c r="R274" s="1"/>
  <c r="P274"/>
  <c r="J269"/>
  <c r="R269" s="1"/>
  <c r="P269"/>
  <c r="L261"/>
  <c r="R261" s="1"/>
  <c r="P261"/>
  <c r="J276"/>
  <c r="R276" s="1"/>
  <c r="P276"/>
  <c r="J272"/>
  <c r="R272" s="1"/>
  <c r="P272"/>
  <c r="J267"/>
  <c r="R267" s="1"/>
  <c r="P267"/>
  <c r="L259"/>
  <c r="R259" s="1"/>
  <c r="P259"/>
  <c r="P92"/>
  <c r="R92" s="1"/>
  <c r="P93"/>
  <c r="R93" s="1"/>
  <c r="P74"/>
  <c r="R74" s="1"/>
  <c r="P67"/>
  <c r="R67" s="1"/>
  <c r="P64"/>
  <c r="R64" s="1"/>
  <c r="P60"/>
  <c r="R60" s="1"/>
  <c r="P55"/>
  <c r="R55" s="1"/>
  <c r="P51"/>
  <c r="R51" s="1"/>
  <c r="P46"/>
  <c r="R46" s="1"/>
  <c r="P44"/>
  <c r="R44" s="1"/>
  <c r="P41"/>
  <c r="R41" s="1"/>
  <c r="P35"/>
  <c r="R35" s="1"/>
  <c r="P28"/>
  <c r="R28" s="1"/>
  <c r="P23"/>
  <c r="R23" s="1"/>
  <c r="P21"/>
  <c r="R21" s="1"/>
  <c r="P15"/>
  <c r="R15" s="1"/>
  <c r="P78"/>
  <c r="R78" s="1"/>
  <c r="P70"/>
  <c r="R70" s="1"/>
  <c r="P66"/>
  <c r="R66" s="1"/>
  <c r="P61"/>
  <c r="R61" s="1"/>
  <c r="P59"/>
  <c r="R59" s="1"/>
  <c r="P54"/>
  <c r="R54" s="1"/>
  <c r="P47"/>
  <c r="R47" s="1"/>
  <c r="P45"/>
  <c r="R45" s="1"/>
  <c r="P43"/>
  <c r="R43" s="1"/>
  <c r="P36"/>
  <c r="R36" s="1"/>
  <c r="P34"/>
  <c r="R34" s="1"/>
  <c r="P25"/>
  <c r="R25" s="1"/>
  <c r="P22"/>
  <c r="R22" s="1"/>
  <c r="P18"/>
  <c r="R18" s="1"/>
  <c r="J371" i="36"/>
  <c r="P371"/>
  <c r="R371" s="1"/>
  <c r="J377"/>
  <c r="P377"/>
  <c r="R377" s="1"/>
  <c r="J388"/>
  <c r="P388"/>
  <c r="J383"/>
  <c r="P383"/>
  <c r="J390"/>
  <c r="P390"/>
  <c r="J385"/>
  <c r="P385"/>
  <c r="P339"/>
  <c r="R339" s="1"/>
  <c r="P319"/>
  <c r="R319" s="1"/>
  <c r="P312"/>
  <c r="P324"/>
  <c r="R324" s="1"/>
  <c r="P317"/>
  <c r="R317" s="1"/>
  <c r="N209"/>
  <c r="N207"/>
  <c r="N204"/>
  <c r="N195"/>
  <c r="N190"/>
  <c r="N183"/>
  <c r="P183" s="1"/>
  <c r="R183" s="1"/>
  <c r="N178"/>
  <c r="P178" s="1"/>
  <c r="R178" s="1"/>
  <c r="N173"/>
  <c r="P173" s="1"/>
  <c r="R173" s="1"/>
  <c r="N208"/>
  <c r="N205"/>
  <c r="N197"/>
  <c r="N191"/>
  <c r="N188"/>
  <c r="P188" s="1"/>
  <c r="R188" s="1"/>
  <c r="N182"/>
  <c r="P182" s="1"/>
  <c r="R182" s="1"/>
  <c r="N176"/>
  <c r="P176" s="1"/>
  <c r="R176" s="1"/>
  <c r="N172"/>
  <c r="P172" s="1"/>
  <c r="R172" s="1"/>
  <c r="N153"/>
  <c r="P153" s="1"/>
  <c r="R153" s="1"/>
  <c r="N146"/>
  <c r="P146" s="1"/>
  <c r="R146" s="1"/>
  <c r="N150"/>
  <c r="P150" s="1"/>
  <c r="R150" s="1"/>
  <c r="N63"/>
  <c r="P63" s="1"/>
  <c r="R63" s="1"/>
  <c r="N46"/>
  <c r="P46" s="1"/>
  <c r="R46" s="1"/>
  <c r="N61"/>
  <c r="P61" s="1"/>
  <c r="R61" s="1"/>
  <c r="N48"/>
  <c r="P48" s="1"/>
  <c r="R48" s="1"/>
  <c r="N45"/>
  <c r="P45" s="1"/>
  <c r="R45" s="1"/>
  <c r="N40"/>
  <c r="P40" s="1"/>
  <c r="R40" s="1"/>
  <c r="N36"/>
  <c r="P36" s="1"/>
  <c r="R36" s="1"/>
  <c r="N29"/>
  <c r="P29" s="1"/>
  <c r="R29" s="1"/>
  <c r="N26"/>
  <c r="P26" s="1"/>
  <c r="R26" s="1"/>
  <c r="N18"/>
  <c r="P18" s="1"/>
  <c r="R18" s="1"/>
  <c r="N44"/>
  <c r="P44" s="1"/>
  <c r="R44" s="1"/>
  <c r="N37"/>
  <c r="P37" s="1"/>
  <c r="R37" s="1"/>
  <c r="N34"/>
  <c r="P34" s="1"/>
  <c r="R34" s="1"/>
  <c r="N28"/>
  <c r="P28" s="1"/>
  <c r="R28" s="1"/>
  <c r="N21"/>
  <c r="P21" s="1"/>
  <c r="R21" s="1"/>
  <c r="I221" i="41"/>
  <c r="I11" s="1"/>
  <c r="L12" i="74"/>
  <c r="L162" i="36"/>
  <c r="L165"/>
  <c r="L67"/>
  <c r="L139"/>
  <c r="L133"/>
  <c r="L130"/>
  <c r="L124"/>
  <c r="L116"/>
  <c r="L109"/>
  <c r="N109" s="1"/>
  <c r="P109" s="1"/>
  <c r="R109" s="1"/>
  <c r="L101"/>
  <c r="N101" s="1"/>
  <c r="P101" s="1"/>
  <c r="R101" s="1"/>
  <c r="L95"/>
  <c r="N95" s="1"/>
  <c r="P95" s="1"/>
  <c r="R95" s="1"/>
  <c r="L88"/>
  <c r="L80"/>
  <c r="L74"/>
  <c r="L71"/>
  <c r="L69"/>
  <c r="L142"/>
  <c r="L132"/>
  <c r="L125"/>
  <c r="L121"/>
  <c r="L113"/>
  <c r="N113" s="1"/>
  <c r="P113" s="1"/>
  <c r="R113" s="1"/>
  <c r="L105"/>
  <c r="N105" s="1"/>
  <c r="P105" s="1"/>
  <c r="R105" s="1"/>
  <c r="L96"/>
  <c r="N96" s="1"/>
  <c r="P96" s="1"/>
  <c r="R96" s="1"/>
  <c r="L94"/>
  <c r="N94" s="1"/>
  <c r="P94" s="1"/>
  <c r="R94" s="1"/>
  <c r="L85"/>
  <c r="L79"/>
  <c r="L73"/>
  <c r="L70"/>
  <c r="I12"/>
  <c r="J56"/>
  <c r="L56" s="1"/>
  <c r="J57"/>
  <c r="L57" s="1"/>
  <c r="J53"/>
  <c r="L53" s="1"/>
  <c r="J227" i="74"/>
  <c r="J12" s="1"/>
  <c r="G273" i="36"/>
  <c r="H393" i="74"/>
  <c r="N162" i="36" l="1"/>
  <c r="P162" s="1"/>
  <c r="R162" s="1"/>
  <c r="N165"/>
  <c r="P165" s="1"/>
  <c r="R165" s="1"/>
  <c r="N121"/>
  <c r="P121" s="1"/>
  <c r="R121" s="1"/>
  <c r="N116"/>
  <c r="P116" s="1"/>
  <c r="R116" s="1"/>
  <c r="N130"/>
  <c r="P130" s="1"/>
  <c r="R130" s="1"/>
  <c r="N139"/>
  <c r="P139" s="1"/>
  <c r="R139" s="1"/>
  <c r="N132"/>
  <c r="P132" s="1"/>
  <c r="R132" s="1"/>
  <c r="N125"/>
  <c r="P125" s="1"/>
  <c r="R125" s="1"/>
  <c r="N142"/>
  <c r="P142" s="1"/>
  <c r="R142" s="1"/>
  <c r="N124"/>
  <c r="P124" s="1"/>
  <c r="R124" s="1"/>
  <c r="N133"/>
  <c r="P133" s="1"/>
  <c r="R133" s="1"/>
  <c r="N88"/>
  <c r="P88" s="1"/>
  <c r="R88" s="1"/>
  <c r="N85"/>
  <c r="P85" s="1"/>
  <c r="R85" s="1"/>
  <c r="N70"/>
  <c r="P70" s="1"/>
  <c r="R70" s="1"/>
  <c r="N79"/>
  <c r="P79" s="1"/>
  <c r="R79" s="1"/>
  <c r="N69"/>
  <c r="P69" s="1"/>
  <c r="R69" s="1"/>
  <c r="N74"/>
  <c r="P74" s="1"/>
  <c r="R74" s="1"/>
  <c r="N57"/>
  <c r="P57" s="1"/>
  <c r="R57" s="1"/>
  <c r="N53"/>
  <c r="P53" s="1"/>
  <c r="R53" s="1"/>
  <c r="N56"/>
  <c r="P56" s="1"/>
  <c r="R56" s="1"/>
  <c r="N73"/>
  <c r="P73" s="1"/>
  <c r="R73" s="1"/>
  <c r="N71"/>
  <c r="P71" s="1"/>
  <c r="R71" s="1"/>
  <c r="N80"/>
  <c r="P80" s="1"/>
  <c r="R80" s="1"/>
  <c r="N67"/>
  <c r="P67" s="1"/>
  <c r="R67" s="1"/>
  <c r="G232" i="41"/>
  <c r="G231" s="1"/>
  <c r="G222" s="1"/>
  <c r="G275"/>
  <c r="G262" s="1"/>
  <c r="G248" s="1"/>
  <c r="G218"/>
  <c r="G217" s="1"/>
  <c r="G216" s="1"/>
  <c r="G211"/>
  <c r="G200"/>
  <c r="F200"/>
  <c r="G198"/>
  <c r="H198" s="1"/>
  <c r="J198" s="1"/>
  <c r="L198" s="1"/>
  <c r="N198" s="1"/>
  <c r="P198" s="1"/>
  <c r="R198" s="1"/>
  <c r="G187"/>
  <c r="G186" s="1"/>
  <c r="G189"/>
  <c r="G188" s="1"/>
  <c r="G196"/>
  <c r="G173"/>
  <c r="G172" s="1"/>
  <c r="G171" s="1"/>
  <c r="G175"/>
  <c r="G174" s="1"/>
  <c r="G168"/>
  <c r="G167" s="1"/>
  <c r="G166" s="1"/>
  <c r="F168"/>
  <c r="G148"/>
  <c r="G147" s="1"/>
  <c r="G146" s="1"/>
  <c r="G145" s="1"/>
  <c r="G144" s="1"/>
  <c r="G135"/>
  <c r="G134" s="1"/>
  <c r="G133" s="1"/>
  <c r="G105"/>
  <c r="G102" s="1"/>
  <c r="G103"/>
  <c r="G97"/>
  <c r="G96" s="1"/>
  <c r="G95" s="1"/>
  <c r="G58"/>
  <c r="G57" s="1"/>
  <c r="G56" s="1"/>
  <c r="G42"/>
  <c r="G40"/>
  <c r="G30"/>
  <c r="G12"/>
  <c r="F275"/>
  <c r="F273"/>
  <c r="H273" s="1"/>
  <c r="F271"/>
  <c r="H271" s="1"/>
  <c r="F268"/>
  <c r="H268" s="1"/>
  <c r="F266"/>
  <c r="H266" s="1"/>
  <c r="F260"/>
  <c r="H260" s="1"/>
  <c r="J260" s="1"/>
  <c r="F258"/>
  <c r="H258" s="1"/>
  <c r="J258" s="1"/>
  <c r="F256"/>
  <c r="H256" s="1"/>
  <c r="J256" s="1"/>
  <c r="L256" s="1"/>
  <c r="N256" s="1"/>
  <c r="P256" s="1"/>
  <c r="R256" s="1"/>
  <c r="F254"/>
  <c r="H254" s="1"/>
  <c r="J254" s="1"/>
  <c r="L254" s="1"/>
  <c r="N254" s="1"/>
  <c r="P254" s="1"/>
  <c r="R254" s="1"/>
  <c r="F252"/>
  <c r="H252" s="1"/>
  <c r="J252" s="1"/>
  <c r="L252" s="1"/>
  <c r="N252" s="1"/>
  <c r="P252" s="1"/>
  <c r="R252" s="1"/>
  <c r="F249"/>
  <c r="H249" s="1"/>
  <c r="J249" s="1"/>
  <c r="L249" s="1"/>
  <c r="N249" s="1"/>
  <c r="P249" s="1"/>
  <c r="R249" s="1"/>
  <c r="F246"/>
  <c r="H246" s="1"/>
  <c r="J246" s="1"/>
  <c r="L246" s="1"/>
  <c r="N246" s="1"/>
  <c r="P246" s="1"/>
  <c r="R246" s="1"/>
  <c r="F244"/>
  <c r="H244" s="1"/>
  <c r="J244" s="1"/>
  <c r="L244" s="1"/>
  <c r="N244" s="1"/>
  <c r="P244" s="1"/>
  <c r="R244" s="1"/>
  <c r="F242"/>
  <c r="F239"/>
  <c r="H239" s="1"/>
  <c r="J239" s="1"/>
  <c r="L239" s="1"/>
  <c r="N239" s="1"/>
  <c r="P239" s="1"/>
  <c r="R239" s="1"/>
  <c r="F237"/>
  <c r="H237" s="1"/>
  <c r="J237" s="1"/>
  <c r="L237" s="1"/>
  <c r="N237" s="1"/>
  <c r="P237" s="1"/>
  <c r="R237" s="1"/>
  <c r="F235"/>
  <c r="F232"/>
  <c r="F229"/>
  <c r="H229" s="1"/>
  <c r="J229" s="1"/>
  <c r="L229" s="1"/>
  <c r="N229" s="1"/>
  <c r="P229" s="1"/>
  <c r="R229" s="1"/>
  <c r="F227"/>
  <c r="H227" s="1"/>
  <c r="J227" s="1"/>
  <c r="L227" s="1"/>
  <c r="N227" s="1"/>
  <c r="P227" s="1"/>
  <c r="R227" s="1"/>
  <c r="F226"/>
  <c r="H226" s="1"/>
  <c r="J226" s="1"/>
  <c r="L226" s="1"/>
  <c r="N226" s="1"/>
  <c r="P226" s="1"/>
  <c r="R226" s="1"/>
  <c r="F224"/>
  <c r="H224" s="1"/>
  <c r="J224" s="1"/>
  <c r="L224" s="1"/>
  <c r="N224" s="1"/>
  <c r="P224" s="1"/>
  <c r="R224" s="1"/>
  <c r="F223"/>
  <c r="H223" s="1"/>
  <c r="J223" s="1"/>
  <c r="L223" s="1"/>
  <c r="N223" s="1"/>
  <c r="P223" s="1"/>
  <c r="R223" s="1"/>
  <c r="F218"/>
  <c r="H218" s="1"/>
  <c r="J218" s="1"/>
  <c r="L218" s="1"/>
  <c r="N218" s="1"/>
  <c r="P218" s="1"/>
  <c r="R218" s="1"/>
  <c r="F217"/>
  <c r="F212"/>
  <c r="F209"/>
  <c r="F196"/>
  <c r="H196" s="1"/>
  <c r="J196" s="1"/>
  <c r="L196" s="1"/>
  <c r="N196" s="1"/>
  <c r="P196" s="1"/>
  <c r="R196" s="1"/>
  <c r="F192"/>
  <c r="H192" s="1"/>
  <c r="J192" s="1"/>
  <c r="L192" s="1"/>
  <c r="N192" s="1"/>
  <c r="P192" s="1"/>
  <c r="R192" s="1"/>
  <c r="F189"/>
  <c r="H189" s="1"/>
  <c r="J189" s="1"/>
  <c r="L189" s="1"/>
  <c r="N189" s="1"/>
  <c r="P189" s="1"/>
  <c r="R189" s="1"/>
  <c r="F187"/>
  <c r="H187" s="1"/>
  <c r="J187" s="1"/>
  <c r="L187" s="1"/>
  <c r="N187" s="1"/>
  <c r="P187" s="1"/>
  <c r="R187" s="1"/>
  <c r="F184"/>
  <c r="H184" s="1"/>
  <c r="J184" s="1"/>
  <c r="L184" s="1"/>
  <c r="N184" s="1"/>
  <c r="P184" s="1"/>
  <c r="R184" s="1"/>
  <c r="F179"/>
  <c r="H179" s="1"/>
  <c r="J179" s="1"/>
  <c r="L179" s="1"/>
  <c r="N179" s="1"/>
  <c r="P179" s="1"/>
  <c r="R179" s="1"/>
  <c r="F175"/>
  <c r="F173"/>
  <c r="F167"/>
  <c r="F162"/>
  <c r="F158"/>
  <c r="H158" s="1"/>
  <c r="J158" s="1"/>
  <c r="L158" s="1"/>
  <c r="N158" s="1"/>
  <c r="P158" s="1"/>
  <c r="R158" s="1"/>
  <c r="F155"/>
  <c r="H155" s="1"/>
  <c r="J155" s="1"/>
  <c r="L155" s="1"/>
  <c r="N155" s="1"/>
  <c r="P155" s="1"/>
  <c r="R155" s="1"/>
  <c r="F148"/>
  <c r="F142"/>
  <c r="H142" s="1"/>
  <c r="J142" s="1"/>
  <c r="L142" s="1"/>
  <c r="N142" s="1"/>
  <c r="P142" s="1"/>
  <c r="R142" s="1"/>
  <c r="F140"/>
  <c r="H140" s="1"/>
  <c r="J140" s="1"/>
  <c r="L140" s="1"/>
  <c r="N140" s="1"/>
  <c r="P140" s="1"/>
  <c r="R140" s="1"/>
  <c r="F138"/>
  <c r="H138" s="1"/>
  <c r="J138" s="1"/>
  <c r="L138" s="1"/>
  <c r="N138" s="1"/>
  <c r="P138" s="1"/>
  <c r="R138" s="1"/>
  <c r="F135"/>
  <c r="H135" s="1"/>
  <c r="J135" s="1"/>
  <c r="L135" s="1"/>
  <c r="N135" s="1"/>
  <c r="P135" s="1"/>
  <c r="R135" s="1"/>
  <c r="F131"/>
  <c r="F127"/>
  <c r="H127" s="1"/>
  <c r="J127" s="1"/>
  <c r="L127" s="1"/>
  <c r="N127" s="1"/>
  <c r="P127" s="1"/>
  <c r="R127" s="1"/>
  <c r="F122"/>
  <c r="F120"/>
  <c r="F115"/>
  <c r="H115" s="1"/>
  <c r="J115" s="1"/>
  <c r="L115" s="1"/>
  <c r="N115" s="1"/>
  <c r="P115" s="1"/>
  <c r="R115" s="1"/>
  <c r="F113"/>
  <c r="H113" s="1"/>
  <c r="J113" s="1"/>
  <c r="L113" s="1"/>
  <c r="N113" s="1"/>
  <c r="P113" s="1"/>
  <c r="R113" s="1"/>
  <c r="F105"/>
  <c r="H105" s="1"/>
  <c r="J105" s="1"/>
  <c r="L105" s="1"/>
  <c r="N105" s="1"/>
  <c r="P105" s="1"/>
  <c r="R105" s="1"/>
  <c r="F103"/>
  <c r="H103" s="1"/>
  <c r="J103" s="1"/>
  <c r="L103" s="1"/>
  <c r="N103" s="1"/>
  <c r="P103" s="1"/>
  <c r="R103" s="1"/>
  <c r="F99"/>
  <c r="H99" s="1"/>
  <c r="J99" s="1"/>
  <c r="L99" s="1"/>
  <c r="N99" s="1"/>
  <c r="P99" s="1"/>
  <c r="R99" s="1"/>
  <c r="F97"/>
  <c r="H97" s="1"/>
  <c r="J97" s="1"/>
  <c r="L97" s="1"/>
  <c r="N97" s="1"/>
  <c r="P97" s="1"/>
  <c r="R97" s="1"/>
  <c r="F91"/>
  <c r="F85"/>
  <c r="H85" s="1"/>
  <c r="J85" s="1"/>
  <c r="L85" s="1"/>
  <c r="N85" s="1"/>
  <c r="P85" s="1"/>
  <c r="R85" s="1"/>
  <c r="F81"/>
  <c r="F77"/>
  <c r="H77" s="1"/>
  <c r="J77" s="1"/>
  <c r="L77" s="1"/>
  <c r="N77" s="1"/>
  <c r="F73"/>
  <c r="F69"/>
  <c r="H69" s="1"/>
  <c r="J69" s="1"/>
  <c r="L69" s="1"/>
  <c r="N69" s="1"/>
  <c r="F65"/>
  <c r="H65" s="1"/>
  <c r="F63"/>
  <c r="F58"/>
  <c r="F50"/>
  <c r="H50" s="1"/>
  <c r="F48"/>
  <c r="H48" s="1"/>
  <c r="F42"/>
  <c r="F40"/>
  <c r="H40" s="1"/>
  <c r="F33"/>
  <c r="H33" s="1"/>
  <c r="F27"/>
  <c r="F24"/>
  <c r="H24" s="1"/>
  <c r="F19"/>
  <c r="H19" s="1"/>
  <c r="F17"/>
  <c r="F14"/>
  <c r="L258" l="1"/>
  <c r="R258" s="1"/>
  <c r="P258"/>
  <c r="J266"/>
  <c r="R266" s="1"/>
  <c r="P266"/>
  <c r="J271"/>
  <c r="R271" s="1"/>
  <c r="P271"/>
  <c r="L260"/>
  <c r="R260" s="1"/>
  <c r="P260"/>
  <c r="J268"/>
  <c r="R268" s="1"/>
  <c r="P268"/>
  <c r="J273"/>
  <c r="R273" s="1"/>
  <c r="P273"/>
  <c r="P69"/>
  <c r="R69" s="1"/>
  <c r="P77"/>
  <c r="R77" s="1"/>
  <c r="F134"/>
  <c r="F137"/>
  <c r="H137" s="1"/>
  <c r="J137" s="1"/>
  <c r="L137" s="1"/>
  <c r="N137" s="1"/>
  <c r="P137" s="1"/>
  <c r="R137" s="1"/>
  <c r="H200"/>
  <c r="J200" s="1"/>
  <c r="L200" s="1"/>
  <c r="N200" s="1"/>
  <c r="P200" s="1"/>
  <c r="R200" s="1"/>
  <c r="F49"/>
  <c r="H49" s="1"/>
  <c r="F90"/>
  <c r="H91"/>
  <c r="J91" s="1"/>
  <c r="L91" s="1"/>
  <c r="N91" s="1"/>
  <c r="F121"/>
  <c r="H121" s="1"/>
  <c r="J121" s="1"/>
  <c r="L121" s="1"/>
  <c r="N121" s="1"/>
  <c r="P121" s="1"/>
  <c r="R121" s="1"/>
  <c r="H122"/>
  <c r="J122" s="1"/>
  <c r="L122" s="1"/>
  <c r="N122" s="1"/>
  <c r="P122" s="1"/>
  <c r="R122" s="1"/>
  <c r="F130"/>
  <c r="H130" s="1"/>
  <c r="J130" s="1"/>
  <c r="L130" s="1"/>
  <c r="N130" s="1"/>
  <c r="P130" s="1"/>
  <c r="R130" s="1"/>
  <c r="H131"/>
  <c r="J131" s="1"/>
  <c r="L131" s="1"/>
  <c r="N131" s="1"/>
  <c r="P131" s="1"/>
  <c r="R131" s="1"/>
  <c r="F208"/>
  <c r="H209"/>
  <c r="J209" s="1"/>
  <c r="L209" s="1"/>
  <c r="N209" s="1"/>
  <c r="P209" s="1"/>
  <c r="R209" s="1"/>
  <c r="F216"/>
  <c r="H216" s="1"/>
  <c r="J216" s="1"/>
  <c r="L216" s="1"/>
  <c r="N216" s="1"/>
  <c r="P216" s="1"/>
  <c r="R216" s="1"/>
  <c r="H217"/>
  <c r="J217" s="1"/>
  <c r="L217" s="1"/>
  <c r="N217" s="1"/>
  <c r="P217" s="1"/>
  <c r="R217" s="1"/>
  <c r="F84"/>
  <c r="F178"/>
  <c r="F186"/>
  <c r="H186" s="1"/>
  <c r="J186" s="1"/>
  <c r="L186" s="1"/>
  <c r="N186" s="1"/>
  <c r="P186" s="1"/>
  <c r="R186" s="1"/>
  <c r="F188"/>
  <c r="H188" s="1"/>
  <c r="J188" s="1"/>
  <c r="L188" s="1"/>
  <c r="N188" s="1"/>
  <c r="P188" s="1"/>
  <c r="R188" s="1"/>
  <c r="F72"/>
  <c r="H73"/>
  <c r="J73" s="1"/>
  <c r="L73" s="1"/>
  <c r="N73" s="1"/>
  <c r="F80"/>
  <c r="H81"/>
  <c r="J81" s="1"/>
  <c r="L81" s="1"/>
  <c r="N81" s="1"/>
  <c r="P81" s="1"/>
  <c r="R81" s="1"/>
  <c r="F119"/>
  <c r="H119" s="1"/>
  <c r="J119" s="1"/>
  <c r="L119" s="1"/>
  <c r="N119" s="1"/>
  <c r="P119" s="1"/>
  <c r="R119" s="1"/>
  <c r="H120"/>
  <c r="J120" s="1"/>
  <c r="L120" s="1"/>
  <c r="N120" s="1"/>
  <c r="P120" s="1"/>
  <c r="R120" s="1"/>
  <c r="F133"/>
  <c r="H133" s="1"/>
  <c r="J133" s="1"/>
  <c r="L133" s="1"/>
  <c r="N133" s="1"/>
  <c r="P133" s="1"/>
  <c r="R133" s="1"/>
  <c r="H134"/>
  <c r="J134" s="1"/>
  <c r="L134" s="1"/>
  <c r="N134" s="1"/>
  <c r="P134" s="1"/>
  <c r="R134" s="1"/>
  <c r="F147"/>
  <c r="H148"/>
  <c r="J148" s="1"/>
  <c r="L148" s="1"/>
  <c r="N148" s="1"/>
  <c r="P148" s="1"/>
  <c r="R148" s="1"/>
  <c r="F211"/>
  <c r="H211" s="1"/>
  <c r="J211" s="1"/>
  <c r="L211" s="1"/>
  <c r="N211" s="1"/>
  <c r="P211" s="1"/>
  <c r="R211" s="1"/>
  <c r="H212"/>
  <c r="J212" s="1"/>
  <c r="L212" s="1"/>
  <c r="N212" s="1"/>
  <c r="P212" s="1"/>
  <c r="R212" s="1"/>
  <c r="G182"/>
  <c r="H275"/>
  <c r="F161"/>
  <c r="H161" s="1"/>
  <c r="J161" s="1"/>
  <c r="L161" s="1"/>
  <c r="N161" s="1"/>
  <c r="P161" s="1"/>
  <c r="R161" s="1"/>
  <c r="H162"/>
  <c r="J162" s="1"/>
  <c r="L162" s="1"/>
  <c r="N162" s="1"/>
  <c r="P162" s="1"/>
  <c r="R162" s="1"/>
  <c r="F172"/>
  <c r="H173"/>
  <c r="J173" s="1"/>
  <c r="L173" s="1"/>
  <c r="N173" s="1"/>
  <c r="P173" s="1"/>
  <c r="R173" s="1"/>
  <c r="F177"/>
  <c r="H177" s="1"/>
  <c r="J177" s="1"/>
  <c r="L177" s="1"/>
  <c r="N177" s="1"/>
  <c r="P177" s="1"/>
  <c r="R177" s="1"/>
  <c r="H178"/>
  <c r="J178" s="1"/>
  <c r="L178" s="1"/>
  <c r="N178" s="1"/>
  <c r="P178" s="1"/>
  <c r="R178" s="1"/>
  <c r="F166"/>
  <c r="H167"/>
  <c r="J167" s="1"/>
  <c r="L167" s="1"/>
  <c r="N167" s="1"/>
  <c r="P167" s="1"/>
  <c r="R167" s="1"/>
  <c r="F174"/>
  <c r="H174" s="1"/>
  <c r="J174" s="1"/>
  <c r="L174" s="1"/>
  <c r="N174" s="1"/>
  <c r="P174" s="1"/>
  <c r="R174" s="1"/>
  <c r="H175"/>
  <c r="J175" s="1"/>
  <c r="L175" s="1"/>
  <c r="N175" s="1"/>
  <c r="P175" s="1"/>
  <c r="R175" s="1"/>
  <c r="H168"/>
  <c r="J168" s="1"/>
  <c r="L168" s="1"/>
  <c r="N168" s="1"/>
  <c r="P168" s="1"/>
  <c r="R168" s="1"/>
  <c r="J33"/>
  <c r="L33" s="1"/>
  <c r="N33" s="1"/>
  <c r="F39"/>
  <c r="H42"/>
  <c r="J49"/>
  <c r="L49" s="1"/>
  <c r="N49" s="1"/>
  <c r="F57"/>
  <c r="H58"/>
  <c r="J65"/>
  <c r="L65" s="1"/>
  <c r="N65" s="1"/>
  <c r="J40"/>
  <c r="L40" s="1"/>
  <c r="N40" s="1"/>
  <c r="J48"/>
  <c r="L48" s="1"/>
  <c r="N48" s="1"/>
  <c r="J50"/>
  <c r="L50" s="1"/>
  <c r="N50" s="1"/>
  <c r="F62"/>
  <c r="H62" s="1"/>
  <c r="H63"/>
  <c r="F26"/>
  <c r="H26" s="1"/>
  <c r="H27"/>
  <c r="F16"/>
  <c r="H16" s="1"/>
  <c r="H17"/>
  <c r="J24"/>
  <c r="L24" s="1"/>
  <c r="N24" s="1"/>
  <c r="H14"/>
  <c r="J19"/>
  <c r="L19" s="1"/>
  <c r="N19" s="1"/>
  <c r="F234"/>
  <c r="H234" s="1"/>
  <c r="J234" s="1"/>
  <c r="L234" s="1"/>
  <c r="N234" s="1"/>
  <c r="P234" s="1"/>
  <c r="R234" s="1"/>
  <c r="H235"/>
  <c r="J235" s="1"/>
  <c r="L235" s="1"/>
  <c r="N235" s="1"/>
  <c r="P235" s="1"/>
  <c r="R235" s="1"/>
  <c r="F231"/>
  <c r="H231" s="1"/>
  <c r="J231" s="1"/>
  <c r="L231" s="1"/>
  <c r="N231" s="1"/>
  <c r="P231" s="1"/>
  <c r="R231" s="1"/>
  <c r="H232"/>
  <c r="J232" s="1"/>
  <c r="L232" s="1"/>
  <c r="N232" s="1"/>
  <c r="P232" s="1"/>
  <c r="R232" s="1"/>
  <c r="F241"/>
  <c r="H241" s="1"/>
  <c r="J241" s="1"/>
  <c r="L241" s="1"/>
  <c r="N241" s="1"/>
  <c r="P241" s="1"/>
  <c r="R241" s="1"/>
  <c r="H242"/>
  <c r="J242" s="1"/>
  <c r="L242" s="1"/>
  <c r="N242" s="1"/>
  <c r="P242" s="1"/>
  <c r="R242" s="1"/>
  <c r="F251"/>
  <c r="H251" s="1"/>
  <c r="J251" s="1"/>
  <c r="L251" s="1"/>
  <c r="N251" s="1"/>
  <c r="P251" s="1"/>
  <c r="R251" s="1"/>
  <c r="F32"/>
  <c r="H32" s="1"/>
  <c r="F68"/>
  <c r="H68" s="1"/>
  <c r="J68" s="1"/>
  <c r="L68" s="1"/>
  <c r="N68" s="1"/>
  <c r="F96"/>
  <c r="H96" s="1"/>
  <c r="J96" s="1"/>
  <c r="L96" s="1"/>
  <c r="N96" s="1"/>
  <c r="P96" s="1"/>
  <c r="R96" s="1"/>
  <c r="F102"/>
  <c r="F112"/>
  <c r="H112" s="1"/>
  <c r="J112" s="1"/>
  <c r="L112" s="1"/>
  <c r="N112" s="1"/>
  <c r="P112" s="1"/>
  <c r="R112" s="1"/>
  <c r="F125"/>
  <c r="H125" s="1"/>
  <c r="J125" s="1"/>
  <c r="L125" s="1"/>
  <c r="N125" s="1"/>
  <c r="P125" s="1"/>
  <c r="R125" s="1"/>
  <c r="F154"/>
  <c r="H154" s="1"/>
  <c r="J154" s="1"/>
  <c r="L154" s="1"/>
  <c r="N154" s="1"/>
  <c r="P154" s="1"/>
  <c r="R154" s="1"/>
  <c r="F265"/>
  <c r="H265" s="1"/>
  <c r="F270"/>
  <c r="H270" s="1"/>
  <c r="F118"/>
  <c r="H118" s="1"/>
  <c r="J118" s="1"/>
  <c r="L118" s="1"/>
  <c r="N118" s="1"/>
  <c r="P118" s="1"/>
  <c r="R118" s="1"/>
  <c r="F126"/>
  <c r="H126" s="1"/>
  <c r="J126" s="1"/>
  <c r="L126" s="1"/>
  <c r="N126" s="1"/>
  <c r="P126" s="1"/>
  <c r="R126" s="1"/>
  <c r="F129"/>
  <c r="H129" s="1"/>
  <c r="J129" s="1"/>
  <c r="L129" s="1"/>
  <c r="N129" s="1"/>
  <c r="P129" s="1"/>
  <c r="R129" s="1"/>
  <c r="F76"/>
  <c r="H76" s="1"/>
  <c r="J76" s="1"/>
  <c r="L76" s="1"/>
  <c r="N76" s="1"/>
  <c r="G165"/>
  <c r="G164" s="1"/>
  <c r="G101"/>
  <c r="G94" s="1"/>
  <c r="G39"/>
  <c r="G38" s="1"/>
  <c r="F222"/>
  <c r="H222" s="1"/>
  <c r="J222" s="1"/>
  <c r="L222" s="1"/>
  <c r="N222" s="1"/>
  <c r="P222" s="1"/>
  <c r="R222" s="1"/>
  <c r="J265" l="1"/>
  <c r="R265" s="1"/>
  <c r="P265"/>
  <c r="J270"/>
  <c r="R270" s="1"/>
  <c r="P270"/>
  <c r="J275"/>
  <c r="R275" s="1"/>
  <c r="P275"/>
  <c r="P91"/>
  <c r="R91" s="1"/>
  <c r="P68"/>
  <c r="R68" s="1"/>
  <c r="P50"/>
  <c r="R50" s="1"/>
  <c r="P40"/>
  <c r="R40" s="1"/>
  <c r="P49"/>
  <c r="R49" s="1"/>
  <c r="P76"/>
  <c r="R76" s="1"/>
  <c r="P19"/>
  <c r="R19" s="1"/>
  <c r="P24"/>
  <c r="R24" s="1"/>
  <c r="P48"/>
  <c r="R48" s="1"/>
  <c r="P65"/>
  <c r="R65" s="1"/>
  <c r="P33"/>
  <c r="R33" s="1"/>
  <c r="P73"/>
  <c r="R73" s="1"/>
  <c r="F13"/>
  <c r="F101"/>
  <c r="H101" s="1"/>
  <c r="J101" s="1"/>
  <c r="L101" s="1"/>
  <c r="N101" s="1"/>
  <c r="P101" s="1"/>
  <c r="R101" s="1"/>
  <c r="H102"/>
  <c r="J102" s="1"/>
  <c r="L102" s="1"/>
  <c r="N102" s="1"/>
  <c r="P102" s="1"/>
  <c r="R102" s="1"/>
  <c r="F83"/>
  <c r="H83" s="1"/>
  <c r="J83" s="1"/>
  <c r="L83" s="1"/>
  <c r="N83" s="1"/>
  <c r="P83" s="1"/>
  <c r="R83" s="1"/>
  <c r="H84"/>
  <c r="J84" s="1"/>
  <c r="L84" s="1"/>
  <c r="N84" s="1"/>
  <c r="P84" s="1"/>
  <c r="R84" s="1"/>
  <c r="F207"/>
  <c r="H207" s="1"/>
  <c r="J207" s="1"/>
  <c r="L207" s="1"/>
  <c r="N207" s="1"/>
  <c r="P207" s="1"/>
  <c r="R207" s="1"/>
  <c r="H208"/>
  <c r="J208" s="1"/>
  <c r="L208" s="1"/>
  <c r="N208" s="1"/>
  <c r="P208" s="1"/>
  <c r="R208" s="1"/>
  <c r="F89"/>
  <c r="H90"/>
  <c r="J90" s="1"/>
  <c r="L90" s="1"/>
  <c r="N90" s="1"/>
  <c r="F182"/>
  <c r="H182" s="1"/>
  <c r="J182" s="1"/>
  <c r="L182" s="1"/>
  <c r="N182" s="1"/>
  <c r="P182" s="1"/>
  <c r="R182" s="1"/>
  <c r="F146"/>
  <c r="H147"/>
  <c r="J147" s="1"/>
  <c r="L147" s="1"/>
  <c r="N147" s="1"/>
  <c r="P147" s="1"/>
  <c r="R147" s="1"/>
  <c r="F79"/>
  <c r="H79" s="1"/>
  <c r="J79" s="1"/>
  <c r="L79" s="1"/>
  <c r="N79" s="1"/>
  <c r="P79" s="1"/>
  <c r="R79" s="1"/>
  <c r="H80"/>
  <c r="J80" s="1"/>
  <c r="L80" s="1"/>
  <c r="N80" s="1"/>
  <c r="P80" s="1"/>
  <c r="R80" s="1"/>
  <c r="F71"/>
  <c r="H71" s="1"/>
  <c r="J71" s="1"/>
  <c r="L71" s="1"/>
  <c r="N71" s="1"/>
  <c r="H72"/>
  <c r="J72" s="1"/>
  <c r="L72" s="1"/>
  <c r="N72" s="1"/>
  <c r="F165"/>
  <c r="H166"/>
  <c r="J166" s="1"/>
  <c r="L166" s="1"/>
  <c r="N166" s="1"/>
  <c r="P166" s="1"/>
  <c r="R166" s="1"/>
  <c r="F171"/>
  <c r="H171" s="1"/>
  <c r="J171" s="1"/>
  <c r="L171" s="1"/>
  <c r="N171" s="1"/>
  <c r="P171" s="1"/>
  <c r="R171" s="1"/>
  <c r="H172"/>
  <c r="J172" s="1"/>
  <c r="L172" s="1"/>
  <c r="N172" s="1"/>
  <c r="P172" s="1"/>
  <c r="R172" s="1"/>
  <c r="J62"/>
  <c r="L62" s="1"/>
  <c r="N62" s="1"/>
  <c r="F56"/>
  <c r="H56" s="1"/>
  <c r="H57"/>
  <c r="F38"/>
  <c r="H39"/>
  <c r="J32"/>
  <c r="L32" s="1"/>
  <c r="N32" s="1"/>
  <c r="J63"/>
  <c r="L63" s="1"/>
  <c r="N63" s="1"/>
  <c r="J58"/>
  <c r="L58" s="1"/>
  <c r="N58" s="1"/>
  <c r="J42"/>
  <c r="L42" s="1"/>
  <c r="N42" s="1"/>
  <c r="J26"/>
  <c r="L26" s="1"/>
  <c r="N26" s="1"/>
  <c r="J27"/>
  <c r="L27" s="1"/>
  <c r="N27" s="1"/>
  <c r="F12"/>
  <c r="H12" s="1"/>
  <c r="H13"/>
  <c r="J16"/>
  <c r="L16" s="1"/>
  <c r="N16" s="1"/>
  <c r="J14"/>
  <c r="L14" s="1"/>
  <c r="N14" s="1"/>
  <c r="J17"/>
  <c r="L17" s="1"/>
  <c r="N17" s="1"/>
  <c r="F264"/>
  <c r="H264" s="1"/>
  <c r="F153"/>
  <c r="H153" s="1"/>
  <c r="J153" s="1"/>
  <c r="L153" s="1"/>
  <c r="N153" s="1"/>
  <c r="P153" s="1"/>
  <c r="R153" s="1"/>
  <c r="F111"/>
  <c r="H111" s="1"/>
  <c r="J111" s="1"/>
  <c r="L111" s="1"/>
  <c r="N111" s="1"/>
  <c r="P111" s="1"/>
  <c r="R111" s="1"/>
  <c r="F95"/>
  <c r="H95" s="1"/>
  <c r="J95" s="1"/>
  <c r="L95" s="1"/>
  <c r="N95" s="1"/>
  <c r="P95" s="1"/>
  <c r="R95" s="1"/>
  <c r="F31"/>
  <c r="H31" s="1"/>
  <c r="F75"/>
  <c r="H75" s="1"/>
  <c r="J75" s="1"/>
  <c r="L75" s="1"/>
  <c r="N75" s="1"/>
  <c r="G37"/>
  <c r="F286" i="36"/>
  <c r="G286"/>
  <c r="E286"/>
  <c r="G194"/>
  <c r="J264" i="41" l="1"/>
  <c r="R264" s="1"/>
  <c r="P264"/>
  <c r="P90"/>
  <c r="R90" s="1"/>
  <c r="P14"/>
  <c r="R14" s="1"/>
  <c r="P27"/>
  <c r="R27" s="1"/>
  <c r="P42"/>
  <c r="R42" s="1"/>
  <c r="P63"/>
  <c r="R63" s="1"/>
  <c r="P62"/>
  <c r="R62" s="1"/>
  <c r="P71"/>
  <c r="R71" s="1"/>
  <c r="P75"/>
  <c r="R75" s="1"/>
  <c r="P17"/>
  <c r="R17" s="1"/>
  <c r="P16"/>
  <c r="R16" s="1"/>
  <c r="P26"/>
  <c r="R26" s="1"/>
  <c r="P58"/>
  <c r="R58" s="1"/>
  <c r="P32"/>
  <c r="R32" s="1"/>
  <c r="P72"/>
  <c r="R72" s="1"/>
  <c r="H89"/>
  <c r="J89" s="1"/>
  <c r="L89" s="1"/>
  <c r="N89" s="1"/>
  <c r="F88"/>
  <c r="H88" s="1"/>
  <c r="J88" s="1"/>
  <c r="L88" s="1"/>
  <c r="N88" s="1"/>
  <c r="F87"/>
  <c r="H87" s="1"/>
  <c r="J87" s="1"/>
  <c r="L87" s="1"/>
  <c r="N87" s="1"/>
  <c r="F145"/>
  <c r="H146"/>
  <c r="J146" s="1"/>
  <c r="L146" s="1"/>
  <c r="N146" s="1"/>
  <c r="P146" s="1"/>
  <c r="R146" s="1"/>
  <c r="H286" i="36"/>
  <c r="J286" s="1"/>
  <c r="L286" s="1"/>
  <c r="N286" s="1"/>
  <c r="F164" i="41"/>
  <c r="H164" s="1"/>
  <c r="J164" s="1"/>
  <c r="L164" s="1"/>
  <c r="N164" s="1"/>
  <c r="P164" s="1"/>
  <c r="R164" s="1"/>
  <c r="H165"/>
  <c r="J165" s="1"/>
  <c r="L165" s="1"/>
  <c r="N165" s="1"/>
  <c r="P165" s="1"/>
  <c r="R165" s="1"/>
  <c r="J31"/>
  <c r="L31" s="1"/>
  <c r="N31" s="1"/>
  <c r="F37"/>
  <c r="H37" s="1"/>
  <c r="H38"/>
  <c r="J56"/>
  <c r="L56" s="1"/>
  <c r="N56" s="1"/>
  <c r="J39"/>
  <c r="L39" s="1"/>
  <c r="N39" s="1"/>
  <c r="J57"/>
  <c r="L57" s="1"/>
  <c r="N57" s="1"/>
  <c r="J12"/>
  <c r="L12" s="1"/>
  <c r="N12" s="1"/>
  <c r="J13"/>
  <c r="L13" s="1"/>
  <c r="N13" s="1"/>
  <c r="F30"/>
  <c r="H30" s="1"/>
  <c r="F94"/>
  <c r="H94" s="1"/>
  <c r="J94" s="1"/>
  <c r="L94" s="1"/>
  <c r="N94" s="1"/>
  <c r="P94" s="1"/>
  <c r="R94" s="1"/>
  <c r="F152"/>
  <c r="H152" s="1"/>
  <c r="J152" s="1"/>
  <c r="L152" s="1"/>
  <c r="N152" s="1"/>
  <c r="P152" s="1"/>
  <c r="R152" s="1"/>
  <c r="F263"/>
  <c r="H263" s="1"/>
  <c r="G29"/>
  <c r="F193" i="36"/>
  <c r="G193"/>
  <c r="F194"/>
  <c r="F391"/>
  <c r="F378" s="1"/>
  <c r="G391"/>
  <c r="G378" s="1"/>
  <c r="E391"/>
  <c r="F203"/>
  <c r="F202" s="1"/>
  <c r="F201" s="1"/>
  <c r="F200" s="1"/>
  <c r="F199" s="1"/>
  <c r="G203"/>
  <c r="G202" s="1"/>
  <c r="G201" s="1"/>
  <c r="G200" s="1"/>
  <c r="G199" s="1"/>
  <c r="F316"/>
  <c r="F315" s="1"/>
  <c r="F314" s="1"/>
  <c r="F313" s="1"/>
  <c r="F307" s="1"/>
  <c r="G316"/>
  <c r="G315" s="1"/>
  <c r="G314" s="1"/>
  <c r="G313" s="1"/>
  <c r="G307" s="1"/>
  <c r="F295"/>
  <c r="F294" s="1"/>
  <c r="F293" s="1"/>
  <c r="G295"/>
  <c r="G294" s="1"/>
  <c r="G293" s="1"/>
  <c r="F291"/>
  <c r="G291"/>
  <c r="F285"/>
  <c r="G285"/>
  <c r="F279"/>
  <c r="G279"/>
  <c r="F278"/>
  <c r="G278"/>
  <c r="F271"/>
  <c r="G271"/>
  <c r="F269"/>
  <c r="G269"/>
  <c r="F268"/>
  <c r="G268"/>
  <c r="F267"/>
  <c r="G267"/>
  <c r="F266"/>
  <c r="F265" s="1"/>
  <c r="G266"/>
  <c r="G265" s="1"/>
  <c r="F249"/>
  <c r="G249"/>
  <c r="F248"/>
  <c r="G248"/>
  <c r="F247"/>
  <c r="G247"/>
  <c r="F246"/>
  <c r="G246"/>
  <c r="F238"/>
  <c r="F237" s="1"/>
  <c r="G238"/>
  <c r="G237" s="1"/>
  <c r="F230"/>
  <c r="G230"/>
  <c r="F218"/>
  <c r="G218"/>
  <c r="F215"/>
  <c r="G215"/>
  <c r="F214"/>
  <c r="G214"/>
  <c r="F213"/>
  <c r="G213"/>
  <c r="G244"/>
  <c r="H244" s="1"/>
  <c r="J244" s="1"/>
  <c r="L244" s="1"/>
  <c r="N244" s="1"/>
  <c r="F226"/>
  <c r="G226"/>
  <c r="G141"/>
  <c r="G140" s="1"/>
  <c r="G136" s="1"/>
  <c r="G135" s="1"/>
  <c r="F136"/>
  <c r="F135" s="1"/>
  <c r="E141"/>
  <c r="H141" s="1"/>
  <c r="J141" s="1"/>
  <c r="F189"/>
  <c r="G192"/>
  <c r="E194"/>
  <c r="H194" s="1"/>
  <c r="J194" s="1"/>
  <c r="L194" s="1"/>
  <c r="F196"/>
  <c r="H196" s="1"/>
  <c r="J196" s="1"/>
  <c r="L196" s="1"/>
  <c r="F171"/>
  <c r="F170" s="1"/>
  <c r="F169" s="1"/>
  <c r="F168" s="1"/>
  <c r="F167" s="1"/>
  <c r="G171"/>
  <c r="G170" s="1"/>
  <c r="G169" s="1"/>
  <c r="G168" s="1"/>
  <c r="G167" s="1"/>
  <c r="F187"/>
  <c r="F184" s="1"/>
  <c r="F179" s="1"/>
  <c r="G187"/>
  <c r="G184" s="1"/>
  <c r="G179" s="1"/>
  <c r="F129"/>
  <c r="F128" s="1"/>
  <c r="F127" s="1"/>
  <c r="F126" s="1"/>
  <c r="G129"/>
  <c r="G128" s="1"/>
  <c r="G127" s="1"/>
  <c r="G126" s="1"/>
  <c r="F43"/>
  <c r="F38" s="1"/>
  <c r="F31" s="1"/>
  <c r="F30" s="1"/>
  <c r="F13" s="1"/>
  <c r="G43"/>
  <c r="G38" s="1"/>
  <c r="G31" s="1"/>
  <c r="G30" s="1"/>
  <c r="G13" s="1"/>
  <c r="E389"/>
  <c r="H389" s="1"/>
  <c r="E387"/>
  <c r="H387" s="1"/>
  <c r="E384"/>
  <c r="H384" s="1"/>
  <c r="E382"/>
  <c r="E376"/>
  <c r="H376" s="1"/>
  <c r="E370"/>
  <c r="H370" s="1"/>
  <c r="E364"/>
  <c r="H364" s="1"/>
  <c r="J364" s="1"/>
  <c r="L364" s="1"/>
  <c r="N364" s="1"/>
  <c r="P364" s="1"/>
  <c r="R364" s="1"/>
  <c r="E361"/>
  <c r="H361" s="1"/>
  <c r="J361" s="1"/>
  <c r="L361" s="1"/>
  <c r="N361" s="1"/>
  <c r="P361" s="1"/>
  <c r="R361" s="1"/>
  <c r="E359"/>
  <c r="H359" s="1"/>
  <c r="J359" s="1"/>
  <c r="L359" s="1"/>
  <c r="N359" s="1"/>
  <c r="P359" s="1"/>
  <c r="R359" s="1"/>
  <c r="E357"/>
  <c r="H357" s="1"/>
  <c r="J357" s="1"/>
  <c r="L357" s="1"/>
  <c r="N357" s="1"/>
  <c r="P357" s="1"/>
  <c r="R357" s="1"/>
  <c r="E351"/>
  <c r="H351" s="1"/>
  <c r="J351" s="1"/>
  <c r="L351" s="1"/>
  <c r="N351" s="1"/>
  <c r="P351" s="1"/>
  <c r="R351" s="1"/>
  <c r="E345"/>
  <c r="H345" s="1"/>
  <c r="J345" s="1"/>
  <c r="L345" s="1"/>
  <c r="N345" s="1"/>
  <c r="P345" s="1"/>
  <c r="R345" s="1"/>
  <c r="E343"/>
  <c r="H343" s="1"/>
  <c r="J343" s="1"/>
  <c r="L343" s="1"/>
  <c r="N343" s="1"/>
  <c r="P343" s="1"/>
  <c r="R343" s="1"/>
  <c r="E338"/>
  <c r="E323"/>
  <c r="E321" s="1"/>
  <c r="E318"/>
  <c r="H318" s="1"/>
  <c r="J318" s="1"/>
  <c r="L318" s="1"/>
  <c r="N318" s="1"/>
  <c r="E316"/>
  <c r="E311"/>
  <c r="H311" s="1"/>
  <c r="J311" s="1"/>
  <c r="L311" s="1"/>
  <c r="N311" s="1"/>
  <c r="E304"/>
  <c r="H304" s="1"/>
  <c r="J304" s="1"/>
  <c r="L304" s="1"/>
  <c r="N304" s="1"/>
  <c r="E302"/>
  <c r="H302" s="1"/>
  <c r="J302" s="1"/>
  <c r="L302" s="1"/>
  <c r="N302" s="1"/>
  <c r="E299"/>
  <c r="H299" s="1"/>
  <c r="J299" s="1"/>
  <c r="L299" s="1"/>
  <c r="N299" s="1"/>
  <c r="E295"/>
  <c r="E291"/>
  <c r="E288"/>
  <c r="E279"/>
  <c r="E273"/>
  <c r="E269"/>
  <c r="E262"/>
  <c r="H262" s="1"/>
  <c r="J262" s="1"/>
  <c r="L262" s="1"/>
  <c r="N262" s="1"/>
  <c r="E259"/>
  <c r="H259" s="1"/>
  <c r="J259" s="1"/>
  <c r="L259" s="1"/>
  <c r="N259" s="1"/>
  <c r="E254"/>
  <c r="E249"/>
  <c r="E241"/>
  <c r="H241" s="1"/>
  <c r="J241" s="1"/>
  <c r="L241" s="1"/>
  <c r="N241" s="1"/>
  <c r="E239"/>
  <c r="H239" s="1"/>
  <c r="J239" s="1"/>
  <c r="L239" s="1"/>
  <c r="N239" s="1"/>
  <c r="E233"/>
  <c r="E226"/>
  <c r="E218"/>
  <c r="E215"/>
  <c r="E206"/>
  <c r="H206" s="1"/>
  <c r="J206" s="1"/>
  <c r="L206" s="1"/>
  <c r="E203"/>
  <c r="E193"/>
  <c r="E189"/>
  <c r="H189" s="1"/>
  <c r="J189" s="1"/>
  <c r="L189" s="1"/>
  <c r="E187"/>
  <c r="E181"/>
  <c r="H181" s="1"/>
  <c r="J181" s="1"/>
  <c r="L181" s="1"/>
  <c r="E177"/>
  <c r="H177" s="1"/>
  <c r="J177" s="1"/>
  <c r="L177" s="1"/>
  <c r="E175"/>
  <c r="H175" s="1"/>
  <c r="J175" s="1"/>
  <c r="L175" s="1"/>
  <c r="E171"/>
  <c r="E164"/>
  <c r="H164" s="1"/>
  <c r="J164" s="1"/>
  <c r="E161"/>
  <c r="H161" s="1"/>
  <c r="J161" s="1"/>
  <c r="E152"/>
  <c r="E149"/>
  <c r="H149" s="1"/>
  <c r="J149" s="1"/>
  <c r="L149" s="1"/>
  <c r="E145"/>
  <c r="H145" s="1"/>
  <c r="J145" s="1"/>
  <c r="L145" s="1"/>
  <c r="E138"/>
  <c r="H138" s="1"/>
  <c r="J138" s="1"/>
  <c r="E131"/>
  <c r="H131" s="1"/>
  <c r="J131" s="1"/>
  <c r="E129"/>
  <c r="E123"/>
  <c r="H123" s="1"/>
  <c r="J123" s="1"/>
  <c r="E120"/>
  <c r="H120" s="1"/>
  <c r="J120" s="1"/>
  <c r="E115"/>
  <c r="H115" s="1"/>
  <c r="E112"/>
  <c r="H112" s="1"/>
  <c r="J112" s="1"/>
  <c r="E108"/>
  <c r="E104"/>
  <c r="H104" s="1"/>
  <c r="J104" s="1"/>
  <c r="E100"/>
  <c r="E93"/>
  <c r="H93" s="1"/>
  <c r="J93" s="1"/>
  <c r="E87"/>
  <c r="H87" s="1"/>
  <c r="J87" s="1"/>
  <c r="E84"/>
  <c r="H84" s="1"/>
  <c r="J84" s="1"/>
  <c r="E78"/>
  <c r="E72"/>
  <c r="H72" s="1"/>
  <c r="J72" s="1"/>
  <c r="E68"/>
  <c r="H68" s="1"/>
  <c r="J68" s="1"/>
  <c r="E66"/>
  <c r="H66" s="1"/>
  <c r="J66" s="1"/>
  <c r="E62"/>
  <c r="H62" s="1"/>
  <c r="J62" s="1"/>
  <c r="L62" s="1"/>
  <c r="E60"/>
  <c r="H60" s="1"/>
  <c r="J60" s="1"/>
  <c r="L60" s="1"/>
  <c r="E59"/>
  <c r="H59" s="1"/>
  <c r="J59" s="1"/>
  <c r="L59" s="1"/>
  <c r="E55"/>
  <c r="H55" s="1"/>
  <c r="E52"/>
  <c r="H52" s="1"/>
  <c r="E47"/>
  <c r="H47" s="1"/>
  <c r="E43"/>
  <c r="E39"/>
  <c r="H39" s="1"/>
  <c r="E33"/>
  <c r="H33" s="1"/>
  <c r="E27"/>
  <c r="H27" s="1"/>
  <c r="J27" s="1"/>
  <c r="L27" s="1"/>
  <c r="E25"/>
  <c r="H25" s="1"/>
  <c r="J25" s="1"/>
  <c r="L25" s="1"/>
  <c r="E20"/>
  <c r="H20" s="1"/>
  <c r="J20" s="1"/>
  <c r="L20" s="1"/>
  <c r="E17"/>
  <c r="H17" s="1"/>
  <c r="J17" s="1"/>
  <c r="L17" s="1"/>
  <c r="H268" i="74"/>
  <c r="I272"/>
  <c r="K272" s="1"/>
  <c r="M272" s="1"/>
  <c r="O272" s="1"/>
  <c r="Q272" s="1"/>
  <c r="S272" s="1"/>
  <c r="H271"/>
  <c r="I271" s="1"/>
  <c r="K271" s="1"/>
  <c r="M271" s="1"/>
  <c r="O271" s="1"/>
  <c r="Q271" s="1"/>
  <c r="S271" s="1"/>
  <c r="G259"/>
  <c r="G252" s="1"/>
  <c r="G242" s="1"/>
  <c r="G227" s="1"/>
  <c r="G261"/>
  <c r="I263"/>
  <c r="K263" s="1"/>
  <c r="M263" s="1"/>
  <c r="O263" s="1"/>
  <c r="Q263" s="1"/>
  <c r="S263" s="1"/>
  <c r="I225"/>
  <c r="K225" s="1"/>
  <c r="M225" s="1"/>
  <c r="O225" s="1"/>
  <c r="Q225" s="1"/>
  <c r="S225" s="1"/>
  <c r="I226"/>
  <c r="K226" s="1"/>
  <c r="M226" s="1"/>
  <c r="O226" s="1"/>
  <c r="Q226" s="1"/>
  <c r="S226" s="1"/>
  <c r="I216"/>
  <c r="K216" s="1"/>
  <c r="M216" s="1"/>
  <c r="O216" s="1"/>
  <c r="Q216" s="1"/>
  <c r="S216" s="1"/>
  <c r="H168"/>
  <c r="I169"/>
  <c r="K169" s="1"/>
  <c r="M169" s="1"/>
  <c r="O169" s="1"/>
  <c r="Q169" s="1"/>
  <c r="S169" s="1"/>
  <c r="J263" i="41" l="1"/>
  <c r="R263" s="1"/>
  <c r="P263"/>
  <c r="P87"/>
  <c r="R87" s="1"/>
  <c r="P89"/>
  <c r="R89" s="1"/>
  <c r="P88"/>
  <c r="R88" s="1"/>
  <c r="P12"/>
  <c r="R12" s="1"/>
  <c r="P39"/>
  <c r="R39" s="1"/>
  <c r="P31"/>
  <c r="R31" s="1"/>
  <c r="P13"/>
  <c r="R13" s="1"/>
  <c r="P57"/>
  <c r="R57" s="1"/>
  <c r="P56"/>
  <c r="R56" s="1"/>
  <c r="J370" i="36"/>
  <c r="P370"/>
  <c r="R370" s="1"/>
  <c r="J376"/>
  <c r="P376"/>
  <c r="R376" s="1"/>
  <c r="J387"/>
  <c r="P387"/>
  <c r="J384"/>
  <c r="P384"/>
  <c r="J389"/>
  <c r="P389"/>
  <c r="P311"/>
  <c r="P318"/>
  <c r="R318" s="1"/>
  <c r="N177"/>
  <c r="P177" s="1"/>
  <c r="R177" s="1"/>
  <c r="N206"/>
  <c r="N196"/>
  <c r="N175"/>
  <c r="P175" s="1"/>
  <c r="R175" s="1"/>
  <c r="N181"/>
  <c r="P181" s="1"/>
  <c r="R181" s="1"/>
  <c r="N189"/>
  <c r="N194"/>
  <c r="N145"/>
  <c r="P145" s="1"/>
  <c r="R145" s="1"/>
  <c r="N149"/>
  <c r="P149" s="1"/>
  <c r="R149" s="1"/>
  <c r="N17"/>
  <c r="P17" s="1"/>
  <c r="R17" s="1"/>
  <c r="N25"/>
  <c r="P25" s="1"/>
  <c r="R25" s="1"/>
  <c r="N59"/>
  <c r="P59" s="1"/>
  <c r="R59" s="1"/>
  <c r="N62"/>
  <c r="P62" s="1"/>
  <c r="R62" s="1"/>
  <c r="N20"/>
  <c r="P20" s="1"/>
  <c r="R20" s="1"/>
  <c r="N27"/>
  <c r="P27" s="1"/>
  <c r="R27" s="1"/>
  <c r="N60"/>
  <c r="P60" s="1"/>
  <c r="R60" s="1"/>
  <c r="F144" i="41"/>
  <c r="H144" s="1"/>
  <c r="J144" s="1"/>
  <c r="L144" s="1"/>
  <c r="N144" s="1"/>
  <c r="P144" s="1"/>
  <c r="R144" s="1"/>
  <c r="H145"/>
  <c r="J145" s="1"/>
  <c r="L145" s="1"/>
  <c r="N145" s="1"/>
  <c r="P145" s="1"/>
  <c r="R145" s="1"/>
  <c r="L164" i="36"/>
  <c r="L161"/>
  <c r="L66"/>
  <c r="L68"/>
  <c r="L87"/>
  <c r="L123"/>
  <c r="L131"/>
  <c r="L138"/>
  <c r="L72"/>
  <c r="L84"/>
  <c r="L93"/>
  <c r="N93" s="1"/>
  <c r="P93" s="1"/>
  <c r="R93" s="1"/>
  <c r="L104"/>
  <c r="N104" s="1"/>
  <c r="P104" s="1"/>
  <c r="R104" s="1"/>
  <c r="L112"/>
  <c r="N112" s="1"/>
  <c r="P112" s="1"/>
  <c r="R112" s="1"/>
  <c r="L120"/>
  <c r="L141"/>
  <c r="H391"/>
  <c r="J391" s="1"/>
  <c r="H43"/>
  <c r="J43" s="1"/>
  <c r="L43" s="1"/>
  <c r="H203"/>
  <c r="J203" s="1"/>
  <c r="L203" s="1"/>
  <c r="H215"/>
  <c r="J215" s="1"/>
  <c r="L215" s="1"/>
  <c r="N215" s="1"/>
  <c r="H226"/>
  <c r="J226" s="1"/>
  <c r="L226" s="1"/>
  <c r="N226" s="1"/>
  <c r="H249"/>
  <c r="J249" s="1"/>
  <c r="L249" s="1"/>
  <c r="N249" s="1"/>
  <c r="H269"/>
  <c r="J269" s="1"/>
  <c r="L269" s="1"/>
  <c r="N269" s="1"/>
  <c r="H291"/>
  <c r="J291" s="1"/>
  <c r="L291" s="1"/>
  <c r="N291" s="1"/>
  <c r="H316"/>
  <c r="J316" s="1"/>
  <c r="L316" s="1"/>
  <c r="N316" s="1"/>
  <c r="E373"/>
  <c r="H373" s="1"/>
  <c r="G114"/>
  <c r="H171"/>
  <c r="J171" s="1"/>
  <c r="L171" s="1"/>
  <c r="H187"/>
  <c r="J187" s="1"/>
  <c r="L187" s="1"/>
  <c r="H218"/>
  <c r="J218" s="1"/>
  <c r="L218" s="1"/>
  <c r="N218" s="1"/>
  <c r="F114"/>
  <c r="E320"/>
  <c r="H320" s="1"/>
  <c r="J320" s="1"/>
  <c r="L320" s="1"/>
  <c r="N320" s="1"/>
  <c r="H321"/>
  <c r="J321" s="1"/>
  <c r="L321" s="1"/>
  <c r="N321" s="1"/>
  <c r="E337"/>
  <c r="H337" s="1"/>
  <c r="J337" s="1"/>
  <c r="L337" s="1"/>
  <c r="N337" s="1"/>
  <c r="H338"/>
  <c r="J338" s="1"/>
  <c r="L338" s="1"/>
  <c r="N338" s="1"/>
  <c r="E381"/>
  <c r="H382"/>
  <c r="E369"/>
  <c r="E367" s="1"/>
  <c r="H367" s="1"/>
  <c r="E375"/>
  <c r="E386"/>
  <c r="H386" s="1"/>
  <c r="E128"/>
  <c r="H129"/>
  <c r="J129" s="1"/>
  <c r="E151"/>
  <c r="H151" s="1"/>
  <c r="J151" s="1"/>
  <c r="L151" s="1"/>
  <c r="H152"/>
  <c r="J152" s="1"/>
  <c r="L152" s="1"/>
  <c r="E322"/>
  <c r="H322" s="1"/>
  <c r="J322" s="1"/>
  <c r="L322" s="1"/>
  <c r="N322" s="1"/>
  <c r="H323"/>
  <c r="J323" s="1"/>
  <c r="L323" s="1"/>
  <c r="N323" s="1"/>
  <c r="J115"/>
  <c r="J33"/>
  <c r="L33" s="1"/>
  <c r="J52"/>
  <c r="L52" s="1"/>
  <c r="J39"/>
  <c r="L39" s="1"/>
  <c r="J47"/>
  <c r="L47" s="1"/>
  <c r="J55"/>
  <c r="L55" s="1"/>
  <c r="J30" i="41"/>
  <c r="L30" s="1"/>
  <c r="N30" s="1"/>
  <c r="J37"/>
  <c r="L37" s="1"/>
  <c r="N37" s="1"/>
  <c r="J38"/>
  <c r="L38" s="1"/>
  <c r="N38" s="1"/>
  <c r="H193" i="36"/>
  <c r="J193" s="1"/>
  <c r="L193" s="1"/>
  <c r="E192"/>
  <c r="F192"/>
  <c r="G154"/>
  <c r="F154"/>
  <c r="E247"/>
  <c r="E232"/>
  <c r="H233"/>
  <c r="J233" s="1"/>
  <c r="L233" s="1"/>
  <c r="N233" s="1"/>
  <c r="F229"/>
  <c r="E271"/>
  <c r="H271" s="1"/>
  <c r="J271" s="1"/>
  <c r="L271" s="1"/>
  <c r="N271" s="1"/>
  <c r="H273"/>
  <c r="J273" s="1"/>
  <c r="L273" s="1"/>
  <c r="N273" s="1"/>
  <c r="E285"/>
  <c r="H285" s="1"/>
  <c r="J285" s="1"/>
  <c r="L285" s="1"/>
  <c r="N285" s="1"/>
  <c r="H288"/>
  <c r="J288" s="1"/>
  <c r="L288" s="1"/>
  <c r="N288" s="1"/>
  <c r="E278"/>
  <c r="H278" s="1"/>
  <c r="J278" s="1"/>
  <c r="L278" s="1"/>
  <c r="N278" s="1"/>
  <c r="H279"/>
  <c r="J279" s="1"/>
  <c r="L279" s="1"/>
  <c r="N279" s="1"/>
  <c r="E294"/>
  <c r="H294" s="1"/>
  <c r="J294" s="1"/>
  <c r="L294" s="1"/>
  <c r="N294" s="1"/>
  <c r="H295"/>
  <c r="J295" s="1"/>
  <c r="L295" s="1"/>
  <c r="N295" s="1"/>
  <c r="G264"/>
  <c r="F264"/>
  <c r="E253"/>
  <c r="H253" s="1"/>
  <c r="J253" s="1"/>
  <c r="L253" s="1"/>
  <c r="N253" s="1"/>
  <c r="H254"/>
  <c r="J254" s="1"/>
  <c r="L254" s="1"/>
  <c r="N254" s="1"/>
  <c r="E77"/>
  <c r="H77" s="1"/>
  <c r="J77" s="1"/>
  <c r="H78"/>
  <c r="J78" s="1"/>
  <c r="E99"/>
  <c r="H99" s="1"/>
  <c r="J99" s="1"/>
  <c r="H100"/>
  <c r="J100" s="1"/>
  <c r="E107"/>
  <c r="H107" s="1"/>
  <c r="J107" s="1"/>
  <c r="H108"/>
  <c r="J108" s="1"/>
  <c r="F262" i="41"/>
  <c r="F151"/>
  <c r="H151" s="1"/>
  <c r="J151" s="1"/>
  <c r="L151" s="1"/>
  <c r="N151" s="1"/>
  <c r="P151" s="1"/>
  <c r="R151" s="1"/>
  <c r="F29"/>
  <c r="H29" s="1"/>
  <c r="G221"/>
  <c r="G11" s="1"/>
  <c r="H265" i="74"/>
  <c r="E140" i="36"/>
  <c r="H140" s="1"/>
  <c r="J140" s="1"/>
  <c r="G212"/>
  <c r="E16"/>
  <c r="H16" s="1"/>
  <c r="J16" s="1"/>
  <c r="L16" s="1"/>
  <c r="E24"/>
  <c r="E110"/>
  <c r="H110" s="1"/>
  <c r="J110" s="1"/>
  <c r="E147"/>
  <c r="H147" s="1"/>
  <c r="J147" s="1"/>
  <c r="L147" s="1"/>
  <c r="E214"/>
  <c r="E248"/>
  <c r="H248" s="1"/>
  <c r="J248" s="1"/>
  <c r="L248" s="1"/>
  <c r="N248" s="1"/>
  <c r="F212"/>
  <c r="F198" s="1"/>
  <c r="G229"/>
  <c r="E148"/>
  <c r="H148" s="1"/>
  <c r="J148" s="1"/>
  <c r="L148" s="1"/>
  <c r="E160"/>
  <c r="E163"/>
  <c r="H163" s="1"/>
  <c r="J163" s="1"/>
  <c r="E170"/>
  <c r="E202"/>
  <c r="E258"/>
  <c r="H258" s="1"/>
  <c r="J258" s="1"/>
  <c r="L258" s="1"/>
  <c r="N258" s="1"/>
  <c r="E342"/>
  <c r="H342" s="1"/>
  <c r="J342" s="1"/>
  <c r="L342" s="1"/>
  <c r="N342" s="1"/>
  <c r="P342" s="1"/>
  <c r="R342" s="1"/>
  <c r="E356"/>
  <c r="H356" s="1"/>
  <c r="J356" s="1"/>
  <c r="L356" s="1"/>
  <c r="N356" s="1"/>
  <c r="P356" s="1"/>
  <c r="R356" s="1"/>
  <c r="E51"/>
  <c r="E83"/>
  <c r="H83" s="1"/>
  <c r="J83" s="1"/>
  <c r="E86"/>
  <c r="H86" s="1"/>
  <c r="J86" s="1"/>
  <c r="E91"/>
  <c r="H91" s="1"/>
  <c r="J91" s="1"/>
  <c r="E98"/>
  <c r="H98" s="1"/>
  <c r="J98" s="1"/>
  <c r="E102"/>
  <c r="H102" s="1"/>
  <c r="J102" s="1"/>
  <c r="E111"/>
  <c r="H111" s="1"/>
  <c r="J111" s="1"/>
  <c r="E238"/>
  <c r="E22"/>
  <c r="H22" s="1"/>
  <c r="J22" s="1"/>
  <c r="L22" s="1"/>
  <c r="E32"/>
  <c r="H32" s="1"/>
  <c r="E38"/>
  <c r="H38" s="1"/>
  <c r="E58"/>
  <c r="H58" s="1"/>
  <c r="E65"/>
  <c r="H65" s="1"/>
  <c r="J65" s="1"/>
  <c r="E92"/>
  <c r="H92" s="1"/>
  <c r="J92" s="1"/>
  <c r="E103"/>
  <c r="H103" s="1"/>
  <c r="J103" s="1"/>
  <c r="E106"/>
  <c r="H106" s="1"/>
  <c r="J106" s="1"/>
  <c r="E119"/>
  <c r="H119" s="1"/>
  <c r="J119" s="1"/>
  <c r="E137"/>
  <c r="H137" s="1"/>
  <c r="J137" s="1"/>
  <c r="E144"/>
  <c r="H144" s="1"/>
  <c r="J144" s="1"/>
  <c r="E180"/>
  <c r="E184"/>
  <c r="H184" s="1"/>
  <c r="J184" s="1"/>
  <c r="L184" s="1"/>
  <c r="E252"/>
  <c r="H252" s="1"/>
  <c r="J252" s="1"/>
  <c r="L252" s="1"/>
  <c r="N252" s="1"/>
  <c r="E298"/>
  <c r="H298" s="1"/>
  <c r="J298" s="1"/>
  <c r="L298" s="1"/>
  <c r="N298" s="1"/>
  <c r="E310"/>
  <c r="H310" s="1"/>
  <c r="J310" s="1"/>
  <c r="L310" s="1"/>
  <c r="N310" s="1"/>
  <c r="E315"/>
  <c r="H315" s="1"/>
  <c r="J315" s="1"/>
  <c r="L315" s="1"/>
  <c r="N315" s="1"/>
  <c r="E336"/>
  <c r="H336" s="1"/>
  <c r="J336" s="1"/>
  <c r="L336" s="1"/>
  <c r="N336" s="1"/>
  <c r="E341"/>
  <c r="H341" s="1"/>
  <c r="J341" s="1"/>
  <c r="L341" s="1"/>
  <c r="N341" s="1"/>
  <c r="P341" s="1"/>
  <c r="R341" s="1"/>
  <c r="E355"/>
  <c r="H355" s="1"/>
  <c r="J355" s="1"/>
  <c r="L355" s="1"/>
  <c r="N355" s="1"/>
  <c r="P355" s="1"/>
  <c r="R355" s="1"/>
  <c r="E14"/>
  <c r="H14" s="1"/>
  <c r="J14" s="1"/>
  <c r="L14" s="1"/>
  <c r="E75"/>
  <c r="H75" s="1"/>
  <c r="J75" s="1"/>
  <c r="G260" i="74"/>
  <c r="I206"/>
  <c r="K206" s="1"/>
  <c r="M206" s="1"/>
  <c r="O206" s="1"/>
  <c r="Q206" s="1"/>
  <c r="S206" s="1"/>
  <c r="I207"/>
  <c r="K207" s="1"/>
  <c r="M207" s="1"/>
  <c r="O207" s="1"/>
  <c r="Q207" s="1"/>
  <c r="S207" s="1"/>
  <c r="I210"/>
  <c r="K210" s="1"/>
  <c r="M210" s="1"/>
  <c r="O210" s="1"/>
  <c r="Q210" s="1"/>
  <c r="S210" s="1"/>
  <c r="I223"/>
  <c r="K223" s="1"/>
  <c r="M223" s="1"/>
  <c r="O223" s="1"/>
  <c r="Q223" s="1"/>
  <c r="S223" s="1"/>
  <c r="I224"/>
  <c r="K224" s="1"/>
  <c r="M224" s="1"/>
  <c r="O224" s="1"/>
  <c r="Q224" s="1"/>
  <c r="S224" s="1"/>
  <c r="G222"/>
  <c r="G221" s="1"/>
  <c r="G13"/>
  <c r="G155"/>
  <c r="G123" s="1"/>
  <c r="H155"/>
  <c r="G156"/>
  <c r="H156"/>
  <c r="I392"/>
  <c r="K392" s="1"/>
  <c r="I394"/>
  <c r="K394" s="1"/>
  <c r="I395"/>
  <c r="K395" s="1"/>
  <c r="I396"/>
  <c r="K396" s="1"/>
  <c r="I397"/>
  <c r="K397" s="1"/>
  <c r="I400"/>
  <c r="K400" s="1"/>
  <c r="I403"/>
  <c r="K403" s="1"/>
  <c r="I404"/>
  <c r="K404" s="1"/>
  <c r="I300"/>
  <c r="K300" s="1"/>
  <c r="M300" s="1"/>
  <c r="O300" s="1"/>
  <c r="Q300" s="1"/>
  <c r="S300" s="1"/>
  <c r="I301"/>
  <c r="K301" s="1"/>
  <c r="M301" s="1"/>
  <c r="O301" s="1"/>
  <c r="Q301" s="1"/>
  <c r="S301" s="1"/>
  <c r="G317"/>
  <c r="G314" s="1"/>
  <c r="G312" s="1"/>
  <c r="P37" i="41" l="1"/>
  <c r="R37" s="1"/>
  <c r="P38"/>
  <c r="R38" s="1"/>
  <c r="P30"/>
  <c r="R30" s="1"/>
  <c r="J367" i="36"/>
  <c r="P367"/>
  <c r="R367" s="1"/>
  <c r="J373"/>
  <c r="P373"/>
  <c r="R373" s="1"/>
  <c r="J386"/>
  <c r="P386"/>
  <c r="J382"/>
  <c r="P382"/>
  <c r="P315"/>
  <c r="R315" s="1"/>
  <c r="P323"/>
  <c r="R323" s="1"/>
  <c r="P337"/>
  <c r="R337" s="1"/>
  <c r="P320"/>
  <c r="R320" s="1"/>
  <c r="P336"/>
  <c r="R336" s="1"/>
  <c r="P310"/>
  <c r="P322"/>
  <c r="R322" s="1"/>
  <c r="P338"/>
  <c r="R338" s="1"/>
  <c r="P321"/>
  <c r="R321" s="1"/>
  <c r="P316"/>
  <c r="R316" s="1"/>
  <c r="N184"/>
  <c r="P184" s="1"/>
  <c r="R184" s="1"/>
  <c r="N193"/>
  <c r="N171"/>
  <c r="P171" s="1"/>
  <c r="R171" s="1"/>
  <c r="N164"/>
  <c r="P164" s="1"/>
  <c r="R164" s="1"/>
  <c r="N187"/>
  <c r="P187" s="1"/>
  <c r="R187" s="1"/>
  <c r="N203"/>
  <c r="N161"/>
  <c r="P161" s="1"/>
  <c r="R161" s="1"/>
  <c r="N148"/>
  <c r="P148" s="1"/>
  <c r="R148" s="1"/>
  <c r="N152"/>
  <c r="P152" s="1"/>
  <c r="R152" s="1"/>
  <c r="N141"/>
  <c r="P141" s="1"/>
  <c r="R141" s="1"/>
  <c r="N131"/>
  <c r="P131" s="1"/>
  <c r="R131" s="1"/>
  <c r="N147"/>
  <c r="P147" s="1"/>
  <c r="R147" s="1"/>
  <c r="N151"/>
  <c r="P151" s="1"/>
  <c r="R151" s="1"/>
  <c r="N120"/>
  <c r="P120" s="1"/>
  <c r="R120" s="1"/>
  <c r="N138"/>
  <c r="P138" s="1"/>
  <c r="R138" s="1"/>
  <c r="N123"/>
  <c r="P123" s="1"/>
  <c r="R123" s="1"/>
  <c r="N87"/>
  <c r="P87" s="1"/>
  <c r="R87" s="1"/>
  <c r="N84"/>
  <c r="P84" s="1"/>
  <c r="R84" s="1"/>
  <c r="N43"/>
  <c r="P43" s="1"/>
  <c r="R43" s="1"/>
  <c r="N47"/>
  <c r="P47" s="1"/>
  <c r="R47" s="1"/>
  <c r="N52"/>
  <c r="P52" s="1"/>
  <c r="R52" s="1"/>
  <c r="N33"/>
  <c r="P33" s="1"/>
  <c r="R33" s="1"/>
  <c r="N72"/>
  <c r="P72" s="1"/>
  <c r="R72" s="1"/>
  <c r="N66"/>
  <c r="P66" s="1"/>
  <c r="R66" s="1"/>
  <c r="N14"/>
  <c r="P14" s="1"/>
  <c r="R14" s="1"/>
  <c r="N22"/>
  <c r="P22" s="1"/>
  <c r="R22" s="1"/>
  <c r="N16"/>
  <c r="P16" s="1"/>
  <c r="R16" s="1"/>
  <c r="N55"/>
  <c r="P55" s="1"/>
  <c r="R55" s="1"/>
  <c r="N39"/>
  <c r="P39" s="1"/>
  <c r="R39" s="1"/>
  <c r="N68"/>
  <c r="P68" s="1"/>
  <c r="R68" s="1"/>
  <c r="L163"/>
  <c r="L144"/>
  <c r="L103"/>
  <c r="N103" s="1"/>
  <c r="P103" s="1"/>
  <c r="R103" s="1"/>
  <c r="L75"/>
  <c r="L137"/>
  <c r="L106"/>
  <c r="N106" s="1"/>
  <c r="P106" s="1"/>
  <c r="R106" s="1"/>
  <c r="L92"/>
  <c r="N92" s="1"/>
  <c r="P92" s="1"/>
  <c r="R92" s="1"/>
  <c r="L102"/>
  <c r="N102" s="1"/>
  <c r="P102" s="1"/>
  <c r="R102" s="1"/>
  <c r="L91"/>
  <c r="N91" s="1"/>
  <c r="P91" s="1"/>
  <c r="R91" s="1"/>
  <c r="L83"/>
  <c r="L110"/>
  <c r="N110" s="1"/>
  <c r="P110" s="1"/>
  <c r="R110" s="1"/>
  <c r="L140"/>
  <c r="L108"/>
  <c r="N108" s="1"/>
  <c r="P108" s="1"/>
  <c r="R108" s="1"/>
  <c r="L100"/>
  <c r="N100" s="1"/>
  <c r="P100" s="1"/>
  <c r="R100" s="1"/>
  <c r="L78"/>
  <c r="L115"/>
  <c r="L119"/>
  <c r="L65"/>
  <c r="L111"/>
  <c r="N111" s="1"/>
  <c r="P111" s="1"/>
  <c r="R111" s="1"/>
  <c r="L98"/>
  <c r="N98" s="1"/>
  <c r="P98" s="1"/>
  <c r="R98" s="1"/>
  <c r="L86"/>
  <c r="L107"/>
  <c r="N107" s="1"/>
  <c r="P107" s="1"/>
  <c r="R107" s="1"/>
  <c r="L99"/>
  <c r="N99" s="1"/>
  <c r="P99" s="1"/>
  <c r="R99" s="1"/>
  <c r="L77"/>
  <c r="L129"/>
  <c r="M404" i="74"/>
  <c r="O404" s="1"/>
  <c r="S404" s="1"/>
  <c r="M400"/>
  <c r="O400" s="1"/>
  <c r="S400" s="1"/>
  <c r="M396"/>
  <c r="O396" s="1"/>
  <c r="S396" s="1"/>
  <c r="M394"/>
  <c r="O394" s="1"/>
  <c r="S394" s="1"/>
  <c r="M403"/>
  <c r="O403" s="1"/>
  <c r="S403" s="1"/>
  <c r="M397"/>
  <c r="O397" s="1"/>
  <c r="S397" s="1"/>
  <c r="M395"/>
  <c r="O395" s="1"/>
  <c r="S395" s="1"/>
  <c r="M392"/>
  <c r="O392" s="1"/>
  <c r="S392" s="1"/>
  <c r="E15" i="36"/>
  <c r="H15" s="1"/>
  <c r="J15" s="1"/>
  <c r="L15" s="1"/>
  <c r="E136"/>
  <c r="H136" s="1"/>
  <c r="J136" s="1"/>
  <c r="E372"/>
  <c r="H372" s="1"/>
  <c r="E76"/>
  <c r="H76" s="1"/>
  <c r="J76" s="1"/>
  <c r="E257"/>
  <c r="H257" s="1"/>
  <c r="J257" s="1"/>
  <c r="L257" s="1"/>
  <c r="N257" s="1"/>
  <c r="E82"/>
  <c r="H82" s="1"/>
  <c r="J82" s="1"/>
  <c r="E268"/>
  <c r="E127"/>
  <c r="H128"/>
  <c r="J128" s="1"/>
  <c r="E374"/>
  <c r="H374" s="1"/>
  <c r="H375"/>
  <c r="E368"/>
  <c r="H368" s="1"/>
  <c r="H369"/>
  <c r="E380"/>
  <c r="H381"/>
  <c r="E23"/>
  <c r="H23" s="1"/>
  <c r="J23" s="1"/>
  <c r="L23" s="1"/>
  <c r="H24"/>
  <c r="J24" s="1"/>
  <c r="L24" s="1"/>
  <c r="J38"/>
  <c r="L38" s="1"/>
  <c r="J58"/>
  <c r="L58" s="1"/>
  <c r="J32"/>
  <c r="L32" s="1"/>
  <c r="J29" i="41"/>
  <c r="L29" s="1"/>
  <c r="N29" s="1"/>
  <c r="F248"/>
  <c r="H248" s="1"/>
  <c r="J248" s="1"/>
  <c r="L248" s="1"/>
  <c r="N248" s="1"/>
  <c r="P248" s="1"/>
  <c r="R248" s="1"/>
  <c r="H262"/>
  <c r="H192" i="36"/>
  <c r="J192" s="1"/>
  <c r="L192" s="1"/>
  <c r="E213"/>
  <c r="H214"/>
  <c r="J214" s="1"/>
  <c r="L214" s="1"/>
  <c r="H180"/>
  <c r="J180" s="1"/>
  <c r="L180" s="1"/>
  <c r="E179"/>
  <c r="H179" s="1"/>
  <c r="J179" s="1"/>
  <c r="L179" s="1"/>
  <c r="E246"/>
  <c r="H246" s="1"/>
  <c r="J246" s="1"/>
  <c r="L246" s="1"/>
  <c r="N246" s="1"/>
  <c r="H247"/>
  <c r="J247" s="1"/>
  <c r="L247" s="1"/>
  <c r="N247" s="1"/>
  <c r="E169"/>
  <c r="H170"/>
  <c r="J170" s="1"/>
  <c r="L170" s="1"/>
  <c r="E159"/>
  <c r="H160"/>
  <c r="J160" s="1"/>
  <c r="E201"/>
  <c r="H202"/>
  <c r="J202" s="1"/>
  <c r="L202" s="1"/>
  <c r="E231"/>
  <c r="H232"/>
  <c r="J232" s="1"/>
  <c r="L232" s="1"/>
  <c r="N232" s="1"/>
  <c r="E237"/>
  <c r="H237" s="1"/>
  <c r="J237" s="1"/>
  <c r="L237" s="1"/>
  <c r="N237" s="1"/>
  <c r="H238"/>
  <c r="J238" s="1"/>
  <c r="L238" s="1"/>
  <c r="N238" s="1"/>
  <c r="G198"/>
  <c r="G12" s="1"/>
  <c r="E50"/>
  <c r="H50" s="1"/>
  <c r="H51"/>
  <c r="F221" i="41"/>
  <c r="H221" s="1"/>
  <c r="E90" i="36"/>
  <c r="H90" s="1"/>
  <c r="J90" s="1"/>
  <c r="F12"/>
  <c r="E49"/>
  <c r="H49" s="1"/>
  <c r="E366"/>
  <c r="H366" s="1"/>
  <c r="E340"/>
  <c r="H340" s="1"/>
  <c r="J340" s="1"/>
  <c r="L340" s="1"/>
  <c r="N340" s="1"/>
  <c r="E309"/>
  <c r="H309" s="1"/>
  <c r="J309" s="1"/>
  <c r="L309" s="1"/>
  <c r="N309" s="1"/>
  <c r="E251"/>
  <c r="H251" s="1"/>
  <c r="J251" s="1"/>
  <c r="L251" s="1"/>
  <c r="N251" s="1"/>
  <c r="E64"/>
  <c r="H64" s="1"/>
  <c r="J64" s="1"/>
  <c r="E31"/>
  <c r="H31" s="1"/>
  <c r="E97"/>
  <c r="H97" s="1"/>
  <c r="J97" s="1"/>
  <c r="E354"/>
  <c r="H354" s="1"/>
  <c r="J354" s="1"/>
  <c r="L354" s="1"/>
  <c r="N354" s="1"/>
  <c r="P354" s="1"/>
  <c r="R354" s="1"/>
  <c r="E335"/>
  <c r="H335" s="1"/>
  <c r="J335" s="1"/>
  <c r="L335" s="1"/>
  <c r="N335" s="1"/>
  <c r="E314"/>
  <c r="H314" s="1"/>
  <c r="J314" s="1"/>
  <c r="L314" s="1"/>
  <c r="N314" s="1"/>
  <c r="E297"/>
  <c r="H297" s="1"/>
  <c r="J297" s="1"/>
  <c r="L297" s="1"/>
  <c r="N297" s="1"/>
  <c r="E143"/>
  <c r="E118"/>
  <c r="H118" s="1"/>
  <c r="J118" s="1"/>
  <c r="G215" i="74"/>
  <c r="G214" s="1"/>
  <c r="G213" s="1"/>
  <c r="G201" s="1"/>
  <c r="G389"/>
  <c r="G388" s="1"/>
  <c r="G387" s="1"/>
  <c r="G386" s="1"/>
  <c r="G385" s="1"/>
  <c r="G375" s="1"/>
  <c r="I390"/>
  <c r="K390" s="1"/>
  <c r="I313"/>
  <c r="K313" s="1"/>
  <c r="M313" s="1"/>
  <c r="O313" s="1"/>
  <c r="I315"/>
  <c r="K315" s="1"/>
  <c r="M315" s="1"/>
  <c r="O315" s="1"/>
  <c r="I316"/>
  <c r="K316" s="1"/>
  <c r="M316" s="1"/>
  <c r="O316" s="1"/>
  <c r="I318"/>
  <c r="K318" s="1"/>
  <c r="M318" s="1"/>
  <c r="O318" s="1"/>
  <c r="I319"/>
  <c r="K319" s="1"/>
  <c r="M319" s="1"/>
  <c r="O319" s="1"/>
  <c r="I320"/>
  <c r="K320" s="1"/>
  <c r="M320" s="1"/>
  <c r="O320" s="1"/>
  <c r="I348"/>
  <c r="K348" s="1"/>
  <c r="M348" s="1"/>
  <c r="O348" s="1"/>
  <c r="Q348" s="1"/>
  <c r="S348" s="1"/>
  <c r="G309"/>
  <c r="I310"/>
  <c r="K310" s="1"/>
  <c r="M310" s="1"/>
  <c r="O310" s="1"/>
  <c r="I311"/>
  <c r="K311" s="1"/>
  <c r="M311" s="1"/>
  <c r="O311" s="1"/>
  <c r="G299"/>
  <c r="G298" s="1"/>
  <c r="G297" s="1"/>
  <c r="G296" s="1"/>
  <c r="G295" s="1"/>
  <c r="H359"/>
  <c r="H358" s="1"/>
  <c r="H357" s="1"/>
  <c r="H356" s="1"/>
  <c r="H355" s="1"/>
  <c r="H314"/>
  <c r="H312" s="1"/>
  <c r="H308" s="1"/>
  <c r="H307" s="1"/>
  <c r="H306" s="1"/>
  <c r="H294" s="1"/>
  <c r="H293" s="1"/>
  <c r="H42"/>
  <c r="H37" s="1"/>
  <c r="H32" s="1"/>
  <c r="H31" s="1"/>
  <c r="H14" s="1"/>
  <c r="H13" s="1"/>
  <c r="H406"/>
  <c r="H405" s="1"/>
  <c r="H391"/>
  <c r="H388" s="1"/>
  <c r="H264"/>
  <c r="H241"/>
  <c r="H256"/>
  <c r="H253" s="1"/>
  <c r="H252" s="1"/>
  <c r="H275"/>
  <c r="H274" s="1"/>
  <c r="H273" s="1"/>
  <c r="I277"/>
  <c r="K277" s="1"/>
  <c r="M277" s="1"/>
  <c r="O277" s="1"/>
  <c r="Q277" s="1"/>
  <c r="S277" s="1"/>
  <c r="H285"/>
  <c r="H284" s="1"/>
  <c r="H283" s="1"/>
  <c r="H282" s="1"/>
  <c r="H231"/>
  <c r="H230" s="1"/>
  <c r="H229" s="1"/>
  <c r="H228" s="1"/>
  <c r="H205"/>
  <c r="H204" s="1"/>
  <c r="H203" s="1"/>
  <c r="H202" s="1"/>
  <c r="H215"/>
  <c r="H214" s="1"/>
  <c r="H213" s="1"/>
  <c r="H171"/>
  <c r="H192"/>
  <c r="H123"/>
  <c r="J262" i="41" l="1"/>
  <c r="R262" s="1"/>
  <c r="P262"/>
  <c r="P29"/>
  <c r="R29" s="1"/>
  <c r="J366" i="36"/>
  <c r="P366"/>
  <c r="R366" s="1"/>
  <c r="J368"/>
  <c r="P368"/>
  <c r="R368" s="1"/>
  <c r="J374"/>
  <c r="P374"/>
  <c r="R374" s="1"/>
  <c r="J369"/>
  <c r="P369"/>
  <c r="R369" s="1"/>
  <c r="J375"/>
  <c r="P375"/>
  <c r="R375" s="1"/>
  <c r="J372"/>
  <c r="P372"/>
  <c r="R372" s="1"/>
  <c r="J381"/>
  <c r="P381"/>
  <c r="P335"/>
  <c r="R335" s="1"/>
  <c r="P309"/>
  <c r="P314"/>
  <c r="R314" s="1"/>
  <c r="P340"/>
  <c r="R340" s="1"/>
  <c r="N202"/>
  <c r="N170"/>
  <c r="P170" s="1"/>
  <c r="R170" s="1"/>
  <c r="N179"/>
  <c r="P179" s="1"/>
  <c r="R179" s="1"/>
  <c r="N214"/>
  <c r="N192"/>
  <c r="N163"/>
  <c r="P163" s="1"/>
  <c r="R163" s="1"/>
  <c r="N180"/>
  <c r="P180" s="1"/>
  <c r="R180" s="1"/>
  <c r="N129"/>
  <c r="P129" s="1"/>
  <c r="R129" s="1"/>
  <c r="N119"/>
  <c r="P119" s="1"/>
  <c r="R119" s="1"/>
  <c r="N137"/>
  <c r="P137" s="1"/>
  <c r="R137" s="1"/>
  <c r="N115"/>
  <c r="P115" s="1"/>
  <c r="R115" s="1"/>
  <c r="N140"/>
  <c r="P140" s="1"/>
  <c r="R140" s="1"/>
  <c r="N144"/>
  <c r="P144" s="1"/>
  <c r="R144" s="1"/>
  <c r="N86"/>
  <c r="P86" s="1"/>
  <c r="R86" s="1"/>
  <c r="N83"/>
  <c r="P83" s="1"/>
  <c r="R83" s="1"/>
  <c r="N32"/>
  <c r="P32" s="1"/>
  <c r="R32" s="1"/>
  <c r="N38"/>
  <c r="P38" s="1"/>
  <c r="R38" s="1"/>
  <c r="N23"/>
  <c r="P23" s="1"/>
  <c r="R23" s="1"/>
  <c r="N78"/>
  <c r="P78" s="1"/>
  <c r="R78" s="1"/>
  <c r="N58"/>
  <c r="P58" s="1"/>
  <c r="R58" s="1"/>
  <c r="N24"/>
  <c r="P24" s="1"/>
  <c r="R24" s="1"/>
  <c r="N15"/>
  <c r="P15" s="1"/>
  <c r="R15" s="1"/>
  <c r="N77"/>
  <c r="P77" s="1"/>
  <c r="R77" s="1"/>
  <c r="N65"/>
  <c r="P65" s="1"/>
  <c r="R65" s="1"/>
  <c r="N75"/>
  <c r="P75" s="1"/>
  <c r="R75" s="1"/>
  <c r="L262" i="41"/>
  <c r="L160" i="36"/>
  <c r="L90"/>
  <c r="N90" s="1"/>
  <c r="P90" s="1"/>
  <c r="R90" s="1"/>
  <c r="L128"/>
  <c r="L118"/>
  <c r="L97"/>
  <c r="N97" s="1"/>
  <c r="P97" s="1"/>
  <c r="R97" s="1"/>
  <c r="L64"/>
  <c r="L82"/>
  <c r="L76"/>
  <c r="L136"/>
  <c r="M390" i="74"/>
  <c r="O390" s="1"/>
  <c r="S390" s="1"/>
  <c r="H268" i="36"/>
  <c r="J268" s="1"/>
  <c r="L268" s="1"/>
  <c r="N268" s="1"/>
  <c r="E267"/>
  <c r="E81"/>
  <c r="H81" s="1"/>
  <c r="J81" s="1"/>
  <c r="H380"/>
  <c r="E379"/>
  <c r="H379" s="1"/>
  <c r="E378"/>
  <c r="H378" s="1"/>
  <c r="H127"/>
  <c r="J127" s="1"/>
  <c r="E126"/>
  <c r="H126" s="1"/>
  <c r="J126" s="1"/>
  <c r="E135"/>
  <c r="H135" s="1"/>
  <c r="J135" s="1"/>
  <c r="H143"/>
  <c r="J143" s="1"/>
  <c r="J31"/>
  <c r="L31" s="1"/>
  <c r="J50"/>
  <c r="L50" s="1"/>
  <c r="J49"/>
  <c r="L49" s="1"/>
  <c r="J51"/>
  <c r="L51" s="1"/>
  <c r="J221" i="41"/>
  <c r="L221" s="1"/>
  <c r="N221" s="1"/>
  <c r="E212" i="36"/>
  <c r="H212" s="1"/>
  <c r="J212" s="1"/>
  <c r="L212" s="1"/>
  <c r="H213"/>
  <c r="J213" s="1"/>
  <c r="L213" s="1"/>
  <c r="H159"/>
  <c r="J159" s="1"/>
  <c r="E155"/>
  <c r="E168"/>
  <c r="H169"/>
  <c r="J169" s="1"/>
  <c r="L169" s="1"/>
  <c r="E200"/>
  <c r="H201"/>
  <c r="J201" s="1"/>
  <c r="L201" s="1"/>
  <c r="E230"/>
  <c r="H231"/>
  <c r="J231" s="1"/>
  <c r="L231" s="1"/>
  <c r="N231" s="1"/>
  <c r="F11" i="41"/>
  <c r="H11" s="1"/>
  <c r="J11" s="1"/>
  <c r="L11" s="1"/>
  <c r="N11" s="1"/>
  <c r="E89" i="36"/>
  <c r="H89" s="1"/>
  <c r="J89" s="1"/>
  <c r="E117"/>
  <c r="H117" s="1"/>
  <c r="E293"/>
  <c r="H293" s="1"/>
  <c r="J293" s="1"/>
  <c r="L293" s="1"/>
  <c r="N293" s="1"/>
  <c r="E313"/>
  <c r="H313" s="1"/>
  <c r="J313" s="1"/>
  <c r="L313" s="1"/>
  <c r="N313" s="1"/>
  <c r="E334"/>
  <c r="H334" s="1"/>
  <c r="J334" s="1"/>
  <c r="L334" s="1"/>
  <c r="N334" s="1"/>
  <c r="E30"/>
  <c r="H30" s="1"/>
  <c r="E308"/>
  <c r="H308" s="1"/>
  <c r="J308" s="1"/>
  <c r="L308" s="1"/>
  <c r="N308" s="1"/>
  <c r="E353"/>
  <c r="H353" s="1"/>
  <c r="J353" s="1"/>
  <c r="L353" s="1"/>
  <c r="N353" s="1"/>
  <c r="P353" s="1"/>
  <c r="R353" s="1"/>
  <c r="H387" i="74"/>
  <c r="H386" s="1"/>
  <c r="H385" s="1"/>
  <c r="H375" s="1"/>
  <c r="G308"/>
  <c r="G307" s="1"/>
  <c r="G306" s="1"/>
  <c r="G294" s="1"/>
  <c r="G293" s="1"/>
  <c r="G12" s="1"/>
  <c r="P11" i="41" l="1"/>
  <c r="R11" s="1"/>
  <c r="P221"/>
  <c r="R221" s="1"/>
  <c r="J378" i="36"/>
  <c r="P378"/>
  <c r="J380"/>
  <c r="P380"/>
  <c r="J379"/>
  <c r="P379"/>
  <c r="P313"/>
  <c r="R313" s="1"/>
  <c r="P308"/>
  <c r="P334"/>
  <c r="R334" s="1"/>
  <c r="N201"/>
  <c r="N169"/>
  <c r="P169" s="1"/>
  <c r="R169" s="1"/>
  <c r="N213"/>
  <c r="N160"/>
  <c r="P160" s="1"/>
  <c r="R160" s="1"/>
  <c r="N212"/>
  <c r="N136"/>
  <c r="P136" s="1"/>
  <c r="R136" s="1"/>
  <c r="N128"/>
  <c r="P128" s="1"/>
  <c r="R128" s="1"/>
  <c r="N118"/>
  <c r="P118" s="1"/>
  <c r="R118" s="1"/>
  <c r="N82"/>
  <c r="P82" s="1"/>
  <c r="R82" s="1"/>
  <c r="N49"/>
  <c r="P49" s="1"/>
  <c r="R49" s="1"/>
  <c r="N31"/>
  <c r="P31" s="1"/>
  <c r="R31" s="1"/>
  <c r="N51"/>
  <c r="P51" s="1"/>
  <c r="R51" s="1"/>
  <c r="N50"/>
  <c r="P50" s="1"/>
  <c r="R50" s="1"/>
  <c r="N76"/>
  <c r="P76" s="1"/>
  <c r="R76" s="1"/>
  <c r="N64"/>
  <c r="P64" s="1"/>
  <c r="R64" s="1"/>
  <c r="L159"/>
  <c r="L143"/>
  <c r="L126"/>
  <c r="L89"/>
  <c r="N89" s="1"/>
  <c r="P89" s="1"/>
  <c r="R89" s="1"/>
  <c r="L135"/>
  <c r="L127"/>
  <c r="L81"/>
  <c r="H267"/>
  <c r="J267" s="1"/>
  <c r="L267" s="1"/>
  <c r="N267" s="1"/>
  <c r="E266"/>
  <c r="J117"/>
  <c r="J30"/>
  <c r="L30" s="1"/>
  <c r="E167"/>
  <c r="H167" s="1"/>
  <c r="J167" s="1"/>
  <c r="H168"/>
  <c r="J168" s="1"/>
  <c r="L168" s="1"/>
  <c r="E154"/>
  <c r="H154" s="1"/>
  <c r="J154" s="1"/>
  <c r="H155"/>
  <c r="J155" s="1"/>
  <c r="E199"/>
  <c r="H199" s="1"/>
  <c r="J199" s="1"/>
  <c r="L199" s="1"/>
  <c r="H200"/>
  <c r="J200" s="1"/>
  <c r="L200" s="1"/>
  <c r="H230"/>
  <c r="J230" s="1"/>
  <c r="L230" s="1"/>
  <c r="N230" s="1"/>
  <c r="E229"/>
  <c r="E13"/>
  <c r="H13" s="1"/>
  <c r="E114"/>
  <c r="H114" s="1"/>
  <c r="E307"/>
  <c r="H307" s="1"/>
  <c r="J307" s="1"/>
  <c r="L307" s="1"/>
  <c r="N307" s="1"/>
  <c r="H222" i="74"/>
  <c r="H240"/>
  <c r="H239" s="1"/>
  <c r="H243"/>
  <c r="H242" s="1"/>
  <c r="I19"/>
  <c r="K19" s="1"/>
  <c r="M19" s="1"/>
  <c r="O19" s="1"/>
  <c r="Q19" s="1"/>
  <c r="S19" s="1"/>
  <c r="I22"/>
  <c r="K22" s="1"/>
  <c r="M22" s="1"/>
  <c r="O22" s="1"/>
  <c r="Q22" s="1"/>
  <c r="S22" s="1"/>
  <c r="I27"/>
  <c r="K27" s="1"/>
  <c r="M27" s="1"/>
  <c r="O27" s="1"/>
  <c r="Q27" s="1"/>
  <c r="S27" s="1"/>
  <c r="I29"/>
  <c r="K29" s="1"/>
  <c r="M29" s="1"/>
  <c r="O29" s="1"/>
  <c r="Q29" s="1"/>
  <c r="S29" s="1"/>
  <c r="I35"/>
  <c r="K35" s="1"/>
  <c r="M35" s="1"/>
  <c r="O35" s="1"/>
  <c r="Q35" s="1"/>
  <c r="S35" s="1"/>
  <c r="I39"/>
  <c r="K39" s="1"/>
  <c r="M39" s="1"/>
  <c r="O39" s="1"/>
  <c r="Q39" s="1"/>
  <c r="S39" s="1"/>
  <c r="I43"/>
  <c r="K43" s="1"/>
  <c r="M43" s="1"/>
  <c r="O43" s="1"/>
  <c r="Q43" s="1"/>
  <c r="S43" s="1"/>
  <c r="I45"/>
  <c r="K45" s="1"/>
  <c r="M45" s="1"/>
  <c r="O45" s="1"/>
  <c r="Q45" s="1"/>
  <c r="S45" s="1"/>
  <c r="I47"/>
  <c r="K47" s="1"/>
  <c r="M47" s="1"/>
  <c r="O47" s="1"/>
  <c r="Q47" s="1"/>
  <c r="S47" s="1"/>
  <c r="I52"/>
  <c r="K52" s="1"/>
  <c r="M52" s="1"/>
  <c r="O52" s="1"/>
  <c r="Q52" s="1"/>
  <c r="S52" s="1"/>
  <c r="I54"/>
  <c r="K54" s="1"/>
  <c r="M54" s="1"/>
  <c r="O54" s="1"/>
  <c r="Q54" s="1"/>
  <c r="S54" s="1"/>
  <c r="I58"/>
  <c r="K58" s="1"/>
  <c r="M58" s="1"/>
  <c r="O58" s="1"/>
  <c r="Q58" s="1"/>
  <c r="S58" s="1"/>
  <c r="I60"/>
  <c r="K60" s="1"/>
  <c r="M60" s="1"/>
  <c r="O60" s="1"/>
  <c r="Q60" s="1"/>
  <c r="S60" s="1"/>
  <c r="I61"/>
  <c r="K61" s="1"/>
  <c r="M61" s="1"/>
  <c r="O61" s="1"/>
  <c r="Q61" s="1"/>
  <c r="S61" s="1"/>
  <c r="I62"/>
  <c r="K62" s="1"/>
  <c r="M62" s="1"/>
  <c r="O62" s="1"/>
  <c r="Q62" s="1"/>
  <c r="S62" s="1"/>
  <c r="I64"/>
  <c r="K64" s="1"/>
  <c r="M64" s="1"/>
  <c r="O64" s="1"/>
  <c r="Q64" s="1"/>
  <c r="S64" s="1"/>
  <c r="I65"/>
  <c r="K65" s="1"/>
  <c r="M65" s="1"/>
  <c r="O65" s="1"/>
  <c r="Q65" s="1"/>
  <c r="S65" s="1"/>
  <c r="I70"/>
  <c r="K70" s="1"/>
  <c r="M70" s="1"/>
  <c r="O70" s="1"/>
  <c r="Q70" s="1"/>
  <c r="S70" s="1"/>
  <c r="I71"/>
  <c r="K71" s="1"/>
  <c r="M71" s="1"/>
  <c r="O71" s="1"/>
  <c r="Q71" s="1"/>
  <c r="S71" s="1"/>
  <c r="I76"/>
  <c r="K76" s="1"/>
  <c r="M76" s="1"/>
  <c r="O76" s="1"/>
  <c r="Q76" s="1"/>
  <c r="S76" s="1"/>
  <c r="I80"/>
  <c r="K80" s="1"/>
  <c r="M80" s="1"/>
  <c r="O80" s="1"/>
  <c r="Q80" s="1"/>
  <c r="S80" s="1"/>
  <c r="I84"/>
  <c r="K84" s="1"/>
  <c r="M84" s="1"/>
  <c r="O84" s="1"/>
  <c r="Q84" s="1"/>
  <c r="S84" s="1"/>
  <c r="I88"/>
  <c r="K88" s="1"/>
  <c r="M88" s="1"/>
  <c r="O88" s="1"/>
  <c r="Q88" s="1"/>
  <c r="S88" s="1"/>
  <c r="I90"/>
  <c r="K90" s="1"/>
  <c r="M90" s="1"/>
  <c r="O90" s="1"/>
  <c r="Q90" s="1"/>
  <c r="S90" s="1"/>
  <c r="I91"/>
  <c r="K91" s="1"/>
  <c r="M91" s="1"/>
  <c r="O91" s="1"/>
  <c r="Q91" s="1"/>
  <c r="S91" s="1"/>
  <c r="I96"/>
  <c r="K96" s="1"/>
  <c r="M96" s="1"/>
  <c r="O96" s="1"/>
  <c r="Q96" s="1"/>
  <c r="S96" s="1"/>
  <c r="I100"/>
  <c r="K100" s="1"/>
  <c r="M100" s="1"/>
  <c r="O100" s="1"/>
  <c r="Q100" s="1"/>
  <c r="S100" s="1"/>
  <c r="I103"/>
  <c r="K103" s="1"/>
  <c r="M103" s="1"/>
  <c r="O103" s="1"/>
  <c r="Q103" s="1"/>
  <c r="S103" s="1"/>
  <c r="I108"/>
  <c r="K108" s="1"/>
  <c r="M108" s="1"/>
  <c r="O108" s="1"/>
  <c r="Q108" s="1"/>
  <c r="S108" s="1"/>
  <c r="I113"/>
  <c r="K113" s="1"/>
  <c r="M113" s="1"/>
  <c r="O113" s="1"/>
  <c r="Q113" s="1"/>
  <c r="S113" s="1"/>
  <c r="I114"/>
  <c r="K114" s="1"/>
  <c r="M114" s="1"/>
  <c r="O114" s="1"/>
  <c r="Q114" s="1"/>
  <c r="S114" s="1"/>
  <c r="I116"/>
  <c r="K116" s="1"/>
  <c r="M116" s="1"/>
  <c r="O116" s="1"/>
  <c r="Q116" s="1"/>
  <c r="S116" s="1"/>
  <c r="I117"/>
  <c r="K117" s="1"/>
  <c r="M117" s="1"/>
  <c r="O117" s="1"/>
  <c r="Q117" s="1"/>
  <c r="S117" s="1"/>
  <c r="I118"/>
  <c r="K118" s="1"/>
  <c r="M118" s="1"/>
  <c r="O118" s="1"/>
  <c r="Q118" s="1"/>
  <c r="S118" s="1"/>
  <c r="I119"/>
  <c r="K119" s="1"/>
  <c r="M119" s="1"/>
  <c r="O119" s="1"/>
  <c r="Q119" s="1"/>
  <c r="S119" s="1"/>
  <c r="I120"/>
  <c r="K120" s="1"/>
  <c r="M120" s="1"/>
  <c r="O120" s="1"/>
  <c r="Q120" s="1"/>
  <c r="S120" s="1"/>
  <c r="I122"/>
  <c r="K122" s="1"/>
  <c r="M122" s="1"/>
  <c r="O122" s="1"/>
  <c r="Q122" s="1"/>
  <c r="S122" s="1"/>
  <c r="I129"/>
  <c r="K129" s="1"/>
  <c r="M129" s="1"/>
  <c r="O129" s="1"/>
  <c r="Q129" s="1"/>
  <c r="S129" s="1"/>
  <c r="I133"/>
  <c r="K133" s="1"/>
  <c r="M133" s="1"/>
  <c r="O133" s="1"/>
  <c r="Q133" s="1"/>
  <c r="S133" s="1"/>
  <c r="I134"/>
  <c r="K134" s="1"/>
  <c r="M134" s="1"/>
  <c r="O134" s="1"/>
  <c r="Q134" s="1"/>
  <c r="S134" s="1"/>
  <c r="I139"/>
  <c r="K139" s="1"/>
  <c r="M139" s="1"/>
  <c r="O139" s="1"/>
  <c r="Q139" s="1"/>
  <c r="S139" s="1"/>
  <c r="I142"/>
  <c r="K142" s="1"/>
  <c r="M142" s="1"/>
  <c r="O142" s="1"/>
  <c r="Q142" s="1"/>
  <c r="S142" s="1"/>
  <c r="I148"/>
  <c r="K148" s="1"/>
  <c r="M148" s="1"/>
  <c r="O148" s="1"/>
  <c r="Q148" s="1"/>
  <c r="S148" s="1"/>
  <c r="I154"/>
  <c r="K154" s="1"/>
  <c r="M154" s="1"/>
  <c r="O154" s="1"/>
  <c r="Q154" s="1"/>
  <c r="S154" s="1"/>
  <c r="I160"/>
  <c r="K160" s="1"/>
  <c r="M160" s="1"/>
  <c r="O160" s="1"/>
  <c r="Q160" s="1"/>
  <c r="S160" s="1"/>
  <c r="I162"/>
  <c r="K162" s="1"/>
  <c r="M162" s="1"/>
  <c r="O162" s="1"/>
  <c r="Q162" s="1"/>
  <c r="S162" s="1"/>
  <c r="I165"/>
  <c r="K165" s="1"/>
  <c r="M165" s="1"/>
  <c r="O165" s="1"/>
  <c r="Q165" s="1"/>
  <c r="S165" s="1"/>
  <c r="I167"/>
  <c r="K167" s="1"/>
  <c r="M167" s="1"/>
  <c r="O167" s="1"/>
  <c r="Q167" s="1"/>
  <c r="S167" s="1"/>
  <c r="I168"/>
  <c r="K168" s="1"/>
  <c r="M168" s="1"/>
  <c r="O168" s="1"/>
  <c r="Q168" s="1"/>
  <c r="S168" s="1"/>
  <c r="I170"/>
  <c r="K170" s="1"/>
  <c r="M170" s="1"/>
  <c r="O170" s="1"/>
  <c r="Q170" s="1"/>
  <c r="S170" s="1"/>
  <c r="I177"/>
  <c r="K177" s="1"/>
  <c r="M177" s="1"/>
  <c r="O177" s="1"/>
  <c r="Q177" s="1"/>
  <c r="S177" s="1"/>
  <c r="I181"/>
  <c r="K181" s="1"/>
  <c r="M181" s="1"/>
  <c r="O181" s="1"/>
  <c r="Q181" s="1"/>
  <c r="S181" s="1"/>
  <c r="I182"/>
  <c r="K182" s="1"/>
  <c r="M182" s="1"/>
  <c r="O182" s="1"/>
  <c r="Q182" s="1"/>
  <c r="S182" s="1"/>
  <c r="I187"/>
  <c r="K187" s="1"/>
  <c r="M187" s="1"/>
  <c r="O187" s="1"/>
  <c r="Q187" s="1"/>
  <c r="S187" s="1"/>
  <c r="I198"/>
  <c r="K198" s="1"/>
  <c r="M198" s="1"/>
  <c r="O198" s="1"/>
  <c r="Q198" s="1"/>
  <c r="S198" s="1"/>
  <c r="I199"/>
  <c r="K199" s="1"/>
  <c r="M199" s="1"/>
  <c r="O199" s="1"/>
  <c r="Q199" s="1"/>
  <c r="S199" s="1"/>
  <c r="I200"/>
  <c r="K200" s="1"/>
  <c r="M200" s="1"/>
  <c r="O200" s="1"/>
  <c r="Q200" s="1"/>
  <c r="S200" s="1"/>
  <c r="I219"/>
  <c r="K219" s="1"/>
  <c r="M219" s="1"/>
  <c r="O219" s="1"/>
  <c r="Q219" s="1"/>
  <c r="S219" s="1"/>
  <c r="I220"/>
  <c r="K220" s="1"/>
  <c r="M220" s="1"/>
  <c r="O220" s="1"/>
  <c r="Q220" s="1"/>
  <c r="S220" s="1"/>
  <c r="I232"/>
  <c r="K232" s="1"/>
  <c r="M232" s="1"/>
  <c r="O232" s="1"/>
  <c r="Q232" s="1"/>
  <c r="S232" s="1"/>
  <c r="I234"/>
  <c r="K234" s="1"/>
  <c r="M234" s="1"/>
  <c r="O234" s="1"/>
  <c r="Q234" s="1"/>
  <c r="S234" s="1"/>
  <c r="I236"/>
  <c r="K236" s="1"/>
  <c r="M236" s="1"/>
  <c r="O236" s="1"/>
  <c r="Q236" s="1"/>
  <c r="S236" s="1"/>
  <c r="I241"/>
  <c r="K241" s="1"/>
  <c r="M241" s="1"/>
  <c r="O241" s="1"/>
  <c r="Q241" s="1"/>
  <c r="S241" s="1"/>
  <c r="I246"/>
  <c r="K246" s="1"/>
  <c r="M246" s="1"/>
  <c r="O246" s="1"/>
  <c r="Q246" s="1"/>
  <c r="S246" s="1"/>
  <c r="I251"/>
  <c r="K251" s="1"/>
  <c r="M251" s="1"/>
  <c r="O251" s="1"/>
  <c r="Q251" s="1"/>
  <c r="S251" s="1"/>
  <c r="I257"/>
  <c r="K257" s="1"/>
  <c r="M257" s="1"/>
  <c r="O257" s="1"/>
  <c r="Q257" s="1"/>
  <c r="S257" s="1"/>
  <c r="I258"/>
  <c r="K258" s="1"/>
  <c r="M258" s="1"/>
  <c r="O258" s="1"/>
  <c r="Q258" s="1"/>
  <c r="S258" s="1"/>
  <c r="I269"/>
  <c r="K269" s="1"/>
  <c r="M269" s="1"/>
  <c r="O269" s="1"/>
  <c r="Q269" s="1"/>
  <c r="S269" s="1"/>
  <c r="I276"/>
  <c r="K276" s="1"/>
  <c r="M276" s="1"/>
  <c r="O276" s="1"/>
  <c r="Q276" s="1"/>
  <c r="S276" s="1"/>
  <c r="I280"/>
  <c r="K280" s="1"/>
  <c r="M280" s="1"/>
  <c r="O280" s="1"/>
  <c r="Q280" s="1"/>
  <c r="S280" s="1"/>
  <c r="I281"/>
  <c r="K281" s="1"/>
  <c r="M281" s="1"/>
  <c r="O281" s="1"/>
  <c r="Q281" s="1"/>
  <c r="S281" s="1"/>
  <c r="I286"/>
  <c r="K286" s="1"/>
  <c r="M286" s="1"/>
  <c r="O286" s="1"/>
  <c r="Q286" s="1"/>
  <c r="S286" s="1"/>
  <c r="I288"/>
  <c r="K288" s="1"/>
  <c r="M288" s="1"/>
  <c r="O288" s="1"/>
  <c r="Q288" s="1"/>
  <c r="S288" s="1"/>
  <c r="I292"/>
  <c r="K292" s="1"/>
  <c r="M292" s="1"/>
  <c r="O292" s="1"/>
  <c r="Q292" s="1"/>
  <c r="S292" s="1"/>
  <c r="I303"/>
  <c r="K303" s="1"/>
  <c r="M303" s="1"/>
  <c r="O303" s="1"/>
  <c r="I304"/>
  <c r="K304" s="1"/>
  <c r="M304" s="1"/>
  <c r="O304" s="1"/>
  <c r="I305"/>
  <c r="K305" s="1"/>
  <c r="M305" s="1"/>
  <c r="O305" s="1"/>
  <c r="I326"/>
  <c r="K326" s="1"/>
  <c r="M326" s="1"/>
  <c r="O326" s="1"/>
  <c r="Q326" s="1"/>
  <c r="S326" s="1"/>
  <c r="I328"/>
  <c r="K328" s="1"/>
  <c r="M328" s="1"/>
  <c r="O328" s="1"/>
  <c r="Q328" s="1"/>
  <c r="S328" s="1"/>
  <c r="I333"/>
  <c r="K333" s="1"/>
  <c r="M333" s="1"/>
  <c r="O333" s="1"/>
  <c r="Q333" s="1"/>
  <c r="S333" s="1"/>
  <c r="I334"/>
  <c r="K334" s="1"/>
  <c r="M334" s="1"/>
  <c r="O334" s="1"/>
  <c r="Q334" s="1"/>
  <c r="S334" s="1"/>
  <c r="I338"/>
  <c r="K338" s="1"/>
  <c r="M338" s="1"/>
  <c r="O338" s="1"/>
  <c r="Q338" s="1"/>
  <c r="S338" s="1"/>
  <c r="I342"/>
  <c r="K342" s="1"/>
  <c r="M342" s="1"/>
  <c r="O342" s="1"/>
  <c r="Q342" s="1"/>
  <c r="S342" s="1"/>
  <c r="I354"/>
  <c r="K354" s="1"/>
  <c r="M354" s="1"/>
  <c r="O354" s="1"/>
  <c r="Q354" s="1"/>
  <c r="S354" s="1"/>
  <c r="I360"/>
  <c r="K360" s="1"/>
  <c r="M360" s="1"/>
  <c r="O360" s="1"/>
  <c r="Q360" s="1"/>
  <c r="S360" s="1"/>
  <c r="I366"/>
  <c r="K366" s="1"/>
  <c r="M366" s="1"/>
  <c r="O366" s="1"/>
  <c r="Q366" s="1"/>
  <c r="S366" s="1"/>
  <c r="I368"/>
  <c r="K368" s="1"/>
  <c r="M368" s="1"/>
  <c r="O368" s="1"/>
  <c r="Q368" s="1"/>
  <c r="S368" s="1"/>
  <c r="I372"/>
  <c r="K372" s="1"/>
  <c r="M372" s="1"/>
  <c r="O372" s="1"/>
  <c r="Q372" s="1"/>
  <c r="S372" s="1"/>
  <c r="I373"/>
  <c r="K373" s="1"/>
  <c r="M373" s="1"/>
  <c r="O373" s="1"/>
  <c r="Q373" s="1"/>
  <c r="S373" s="1"/>
  <c r="I374"/>
  <c r="K374" s="1"/>
  <c r="M374" s="1"/>
  <c r="O374" s="1"/>
  <c r="Q374" s="1"/>
  <c r="S374" s="1"/>
  <c r="I382"/>
  <c r="K382" s="1"/>
  <c r="I383"/>
  <c r="K383" s="1"/>
  <c r="I384"/>
  <c r="K384" s="1"/>
  <c r="I407"/>
  <c r="K407" s="1"/>
  <c r="I409"/>
  <c r="K409" s="1"/>
  <c r="I410"/>
  <c r="K410" s="1"/>
  <c r="I414"/>
  <c r="K414" s="1"/>
  <c r="I418"/>
  <c r="K418" s="1"/>
  <c r="I422"/>
  <c r="K422" s="1"/>
  <c r="I423"/>
  <c r="F115"/>
  <c r="I115" s="1"/>
  <c r="K115" s="1"/>
  <c r="M115" s="1"/>
  <c r="O115" s="1"/>
  <c r="Q115" s="1"/>
  <c r="S115" s="1"/>
  <c r="F112"/>
  <c r="I112" s="1"/>
  <c r="K112" s="1"/>
  <c r="M112" s="1"/>
  <c r="O112" s="1"/>
  <c r="Q112" s="1"/>
  <c r="S112" s="1"/>
  <c r="P307" i="36" l="1"/>
  <c r="R307" s="1"/>
  <c r="N199"/>
  <c r="N159"/>
  <c r="P159" s="1"/>
  <c r="R159" s="1"/>
  <c r="N200"/>
  <c r="N168"/>
  <c r="P168" s="1"/>
  <c r="R168" s="1"/>
  <c r="N135"/>
  <c r="P135" s="1"/>
  <c r="R135" s="1"/>
  <c r="N126"/>
  <c r="P126" s="1"/>
  <c r="R126" s="1"/>
  <c r="N127"/>
  <c r="P127" s="1"/>
  <c r="R127" s="1"/>
  <c r="N143"/>
  <c r="P143" s="1"/>
  <c r="R143" s="1"/>
  <c r="N81"/>
  <c r="P81" s="1"/>
  <c r="R81" s="1"/>
  <c r="N30"/>
  <c r="P30" s="1"/>
  <c r="R30" s="1"/>
  <c r="L155"/>
  <c r="N155" s="1"/>
  <c r="P155" s="1"/>
  <c r="R155" s="1"/>
  <c r="L154"/>
  <c r="L167"/>
  <c r="L117"/>
  <c r="M418" i="74"/>
  <c r="O418" s="1"/>
  <c r="S418" s="1"/>
  <c r="M410"/>
  <c r="O410" s="1"/>
  <c r="S410" s="1"/>
  <c r="M407"/>
  <c r="O407" s="1"/>
  <c r="S407" s="1"/>
  <c r="M383"/>
  <c r="O383" s="1"/>
  <c r="S383" s="1"/>
  <c r="M422"/>
  <c r="O422" s="1"/>
  <c r="S422" s="1"/>
  <c r="M414"/>
  <c r="O414" s="1"/>
  <c r="S414" s="1"/>
  <c r="M409"/>
  <c r="O409" s="1"/>
  <c r="S409" s="1"/>
  <c r="M384"/>
  <c r="O384" s="1"/>
  <c r="S384" s="1"/>
  <c r="M382"/>
  <c r="O382" s="1"/>
  <c r="S382" s="1"/>
  <c r="H266" i="36"/>
  <c r="J266" s="1"/>
  <c r="L266" s="1"/>
  <c r="N266" s="1"/>
  <c r="E265"/>
  <c r="J114"/>
  <c r="J13"/>
  <c r="H229"/>
  <c r="J229" s="1"/>
  <c r="L229" s="1"/>
  <c r="N229" s="1"/>
  <c r="E198"/>
  <c r="H198" s="1"/>
  <c r="J198" s="1"/>
  <c r="L198" s="1"/>
  <c r="H221" i="74"/>
  <c r="H201" s="1"/>
  <c r="H238"/>
  <c r="H227" s="1"/>
  <c r="F53"/>
  <c r="I53" s="1"/>
  <c r="K53" s="1"/>
  <c r="M53" s="1"/>
  <c r="O53" s="1"/>
  <c r="Q53" s="1"/>
  <c r="S53" s="1"/>
  <c r="N198" i="36" l="1"/>
  <c r="N167"/>
  <c r="P167" s="1"/>
  <c r="R167" s="1"/>
  <c r="N154"/>
  <c r="P154" s="1"/>
  <c r="R154" s="1"/>
  <c r="N117"/>
  <c r="P117" s="1"/>
  <c r="R117" s="1"/>
  <c r="L13"/>
  <c r="L114"/>
  <c r="H265"/>
  <c r="J265" s="1"/>
  <c r="L265" s="1"/>
  <c r="N265" s="1"/>
  <c r="E264"/>
  <c r="H264" s="1"/>
  <c r="J264" s="1"/>
  <c r="L264" s="1"/>
  <c r="N264" s="1"/>
  <c r="H12" i="74"/>
  <c r="F34"/>
  <c r="N114" i="36" l="1"/>
  <c r="P114" s="1"/>
  <c r="R114" s="1"/>
  <c r="N13"/>
  <c r="P13" s="1"/>
  <c r="R13" s="1"/>
  <c r="E12"/>
  <c r="H12" s="1"/>
  <c r="J12" s="1"/>
  <c r="L12" s="1"/>
  <c r="N12" s="1"/>
  <c r="F33" i="74"/>
  <c r="I34"/>
  <c r="K34" s="1"/>
  <c r="M34" s="1"/>
  <c r="O34" s="1"/>
  <c r="Q34" s="1"/>
  <c r="S34" s="1"/>
  <c r="P12" i="36" l="1"/>
  <c r="R12" s="1"/>
  <c r="I33" i="74"/>
  <c r="K33" s="1"/>
  <c r="M33" s="1"/>
  <c r="O33" s="1"/>
  <c r="Q33" s="1"/>
  <c r="S33" s="1"/>
  <c r="F325"/>
  <c r="I325" s="1"/>
  <c r="K325" s="1"/>
  <c r="M325" s="1"/>
  <c r="O325" s="1"/>
  <c r="Q325" s="1"/>
  <c r="S325" s="1"/>
  <c r="F222" l="1"/>
  <c r="F317"/>
  <c r="I317" s="1"/>
  <c r="K317" s="1"/>
  <c r="M317" s="1"/>
  <c r="O317" s="1"/>
  <c r="F314" l="1"/>
  <c r="F312" s="1"/>
  <c r="I312" s="1"/>
  <c r="K312" s="1"/>
  <c r="M312" s="1"/>
  <c r="O312" s="1"/>
  <c r="I222"/>
  <c r="K222" s="1"/>
  <c r="M222" s="1"/>
  <c r="O222" s="1"/>
  <c r="Q222" s="1"/>
  <c r="S222" s="1"/>
  <c r="F221"/>
  <c r="I221" s="1"/>
  <c r="K221" s="1"/>
  <c r="M221" s="1"/>
  <c r="O221" s="1"/>
  <c r="Q221" s="1"/>
  <c r="S221" s="1"/>
  <c r="F393"/>
  <c r="I393" s="1"/>
  <c r="K393" s="1"/>
  <c r="M393" l="1"/>
  <c r="O393" s="1"/>
  <c r="S393" s="1"/>
  <c r="I314"/>
  <c r="K314" s="1"/>
  <c r="M314" s="1"/>
  <c r="O314" s="1"/>
  <c r="F309"/>
  <c r="F299"/>
  <c r="I299" s="1"/>
  <c r="K299" s="1"/>
  <c r="M299" s="1"/>
  <c r="O299" s="1"/>
  <c r="Q299" s="1"/>
  <c r="S299" s="1"/>
  <c r="F245"/>
  <c r="F233"/>
  <c r="I233" s="1"/>
  <c r="K233" s="1"/>
  <c r="M233" s="1"/>
  <c r="O233" s="1"/>
  <c r="Q233" s="1"/>
  <c r="S233" s="1"/>
  <c r="F235"/>
  <c r="I235" s="1"/>
  <c r="K235" s="1"/>
  <c r="M235" s="1"/>
  <c r="O235" s="1"/>
  <c r="Q235" s="1"/>
  <c r="S235" s="1"/>
  <c r="F308" l="1"/>
  <c r="I308" s="1"/>
  <c r="K308" s="1"/>
  <c r="M308" s="1"/>
  <c r="O308" s="1"/>
  <c r="I309"/>
  <c r="K309" s="1"/>
  <c r="M309" s="1"/>
  <c r="O309" s="1"/>
  <c r="F244"/>
  <c r="I244" s="1"/>
  <c r="K244" s="1"/>
  <c r="M244" s="1"/>
  <c r="O244" s="1"/>
  <c r="Q244" s="1"/>
  <c r="S244" s="1"/>
  <c r="I245"/>
  <c r="K245" s="1"/>
  <c r="M245" s="1"/>
  <c r="O245" s="1"/>
  <c r="Q245" s="1"/>
  <c r="S245" s="1"/>
  <c r="F256"/>
  <c r="F215"/>
  <c r="F131"/>
  <c r="I131" s="1"/>
  <c r="K131" s="1"/>
  <c r="M131" s="1"/>
  <c r="O131" s="1"/>
  <c r="Q131" s="1"/>
  <c r="S131" s="1"/>
  <c r="F128"/>
  <c r="I128" s="1"/>
  <c r="K128" s="1"/>
  <c r="M128" s="1"/>
  <c r="O128" s="1"/>
  <c r="Q128" s="1"/>
  <c r="S128" s="1"/>
  <c r="F421"/>
  <c r="I421" s="1"/>
  <c r="K421" s="1"/>
  <c r="F417"/>
  <c r="I417" s="1"/>
  <c r="K417" s="1"/>
  <c r="F413"/>
  <c r="F408"/>
  <c r="I408" s="1"/>
  <c r="K408" s="1"/>
  <c r="F406"/>
  <c r="I406" s="1"/>
  <c r="K406" s="1"/>
  <c r="F399"/>
  <c r="F391"/>
  <c r="I391" s="1"/>
  <c r="K391" s="1"/>
  <c r="F389"/>
  <c r="F381"/>
  <c r="F371"/>
  <c r="F367"/>
  <c r="I367" s="1"/>
  <c r="K367" s="1"/>
  <c r="M367" s="1"/>
  <c r="O367" s="1"/>
  <c r="Q367" s="1"/>
  <c r="S367" s="1"/>
  <c r="F365"/>
  <c r="I365" s="1"/>
  <c r="K365" s="1"/>
  <c r="M365" s="1"/>
  <c r="O365" s="1"/>
  <c r="Q365" s="1"/>
  <c r="S365" s="1"/>
  <c r="F359"/>
  <c r="F353"/>
  <c r="F347"/>
  <c r="F341"/>
  <c r="I341" s="1"/>
  <c r="K341" s="1"/>
  <c r="M341" s="1"/>
  <c r="O341" s="1"/>
  <c r="Q341" s="1"/>
  <c r="S341" s="1"/>
  <c r="F337"/>
  <c r="I337" s="1"/>
  <c r="K337" s="1"/>
  <c r="M337" s="1"/>
  <c r="O337" s="1"/>
  <c r="Q337" s="1"/>
  <c r="S337" s="1"/>
  <c r="F332"/>
  <c r="F327"/>
  <c r="I327" s="1"/>
  <c r="K327" s="1"/>
  <c r="M327" s="1"/>
  <c r="O327" s="1"/>
  <c r="Q327" s="1"/>
  <c r="S327" s="1"/>
  <c r="F307"/>
  <c r="F302"/>
  <c r="I302" s="1"/>
  <c r="K302" s="1"/>
  <c r="M302" s="1"/>
  <c r="O302" s="1"/>
  <c r="Q302" s="1"/>
  <c r="S302" s="1"/>
  <c r="F291"/>
  <c r="F287"/>
  <c r="I287" s="1"/>
  <c r="K287" s="1"/>
  <c r="M287" s="1"/>
  <c r="O287" s="1"/>
  <c r="Q287" s="1"/>
  <c r="S287" s="1"/>
  <c r="F285"/>
  <c r="F279"/>
  <c r="F275"/>
  <c r="F268"/>
  <c r="F264" s="1"/>
  <c r="I264" s="1"/>
  <c r="K264" s="1"/>
  <c r="M264" s="1"/>
  <c r="O264" s="1"/>
  <c r="Q264" s="1"/>
  <c r="S264" s="1"/>
  <c r="F261"/>
  <c r="F259"/>
  <c r="F250"/>
  <c r="F240"/>
  <c r="F231"/>
  <c r="F218"/>
  <c r="F217" s="1"/>
  <c r="F209"/>
  <c r="I209" s="1"/>
  <c r="K209" s="1"/>
  <c r="M209" s="1"/>
  <c r="O209" s="1"/>
  <c r="Q209" s="1"/>
  <c r="S209" s="1"/>
  <c r="F205"/>
  <c r="I205" s="1"/>
  <c r="K205" s="1"/>
  <c r="M205" s="1"/>
  <c r="O205" s="1"/>
  <c r="Q205" s="1"/>
  <c r="S205" s="1"/>
  <c r="F197"/>
  <c r="F186"/>
  <c r="F180"/>
  <c r="I180" s="1"/>
  <c r="K180" s="1"/>
  <c r="M180" s="1"/>
  <c r="O180" s="1"/>
  <c r="Q180" s="1"/>
  <c r="S180" s="1"/>
  <c r="F176"/>
  <c r="F166"/>
  <c r="I166" s="1"/>
  <c r="K166" s="1"/>
  <c r="M166" s="1"/>
  <c r="O166" s="1"/>
  <c r="Q166" s="1"/>
  <c r="S166" s="1"/>
  <c r="F164"/>
  <c r="F161"/>
  <c r="I161" s="1"/>
  <c r="K161" s="1"/>
  <c r="M161" s="1"/>
  <c r="O161" s="1"/>
  <c r="Q161" s="1"/>
  <c r="S161" s="1"/>
  <c r="F159"/>
  <c r="I159" s="1"/>
  <c r="K159" s="1"/>
  <c r="M159" s="1"/>
  <c r="O159" s="1"/>
  <c r="Q159" s="1"/>
  <c r="S159" s="1"/>
  <c r="F153"/>
  <c r="F147"/>
  <c r="F141"/>
  <c r="I141" s="1"/>
  <c r="K141" s="1"/>
  <c r="M141" s="1"/>
  <c r="O141" s="1"/>
  <c r="Q141" s="1"/>
  <c r="S141" s="1"/>
  <c r="F138"/>
  <c r="I138" s="1"/>
  <c r="K138" s="1"/>
  <c r="M138" s="1"/>
  <c r="O138" s="1"/>
  <c r="Q138" s="1"/>
  <c r="S138" s="1"/>
  <c r="F121"/>
  <c r="I121" s="1"/>
  <c r="K121" s="1"/>
  <c r="M121" s="1"/>
  <c r="O121" s="1"/>
  <c r="Q121" s="1"/>
  <c r="S121" s="1"/>
  <c r="F111"/>
  <c r="I111" s="1"/>
  <c r="K111" s="1"/>
  <c r="M111" s="1"/>
  <c r="O111" s="1"/>
  <c r="Q111" s="1"/>
  <c r="S111" s="1"/>
  <c r="F107"/>
  <c r="F102"/>
  <c r="F99"/>
  <c r="F95"/>
  <c r="F87"/>
  <c r="F83"/>
  <c r="F79"/>
  <c r="F75"/>
  <c r="F69"/>
  <c r="F63"/>
  <c r="I63" s="1"/>
  <c r="K63" s="1"/>
  <c r="M63" s="1"/>
  <c r="O63" s="1"/>
  <c r="Q63" s="1"/>
  <c r="S63" s="1"/>
  <c r="F59"/>
  <c r="I59" s="1"/>
  <c r="K59" s="1"/>
  <c r="M59" s="1"/>
  <c r="O59" s="1"/>
  <c r="Q59" s="1"/>
  <c r="S59" s="1"/>
  <c r="F57"/>
  <c r="I57" s="1"/>
  <c r="K57" s="1"/>
  <c r="M57" s="1"/>
  <c r="O57" s="1"/>
  <c r="Q57" s="1"/>
  <c r="S57" s="1"/>
  <c r="F51"/>
  <c r="F46"/>
  <c r="I46" s="1"/>
  <c r="K46" s="1"/>
  <c r="M46" s="1"/>
  <c r="O46" s="1"/>
  <c r="Q46" s="1"/>
  <c r="S46" s="1"/>
  <c r="F42"/>
  <c r="I42" s="1"/>
  <c r="K42" s="1"/>
  <c r="F38"/>
  <c r="I38" s="1"/>
  <c r="K38" s="1"/>
  <c r="M38" s="1"/>
  <c r="O38" s="1"/>
  <c r="Q38" s="1"/>
  <c r="S38" s="1"/>
  <c r="F28"/>
  <c r="I28" s="1"/>
  <c r="K28" s="1"/>
  <c r="M28" s="1"/>
  <c r="O28" s="1"/>
  <c r="Q28" s="1"/>
  <c r="S28" s="1"/>
  <c r="F26"/>
  <c r="F21"/>
  <c r="I21" s="1"/>
  <c r="K21" s="1"/>
  <c r="M21" s="1"/>
  <c r="O21" s="1"/>
  <c r="Q21" s="1"/>
  <c r="S21" s="1"/>
  <c r="F18"/>
  <c r="M42" l="1"/>
  <c r="O42" s="1"/>
  <c r="Q42" s="1"/>
  <c r="S42" s="1"/>
  <c r="M391"/>
  <c r="O391" s="1"/>
  <c r="S391" s="1"/>
  <c r="M406"/>
  <c r="O406" s="1"/>
  <c r="S406" s="1"/>
  <c r="M421"/>
  <c r="O421" s="1"/>
  <c r="S421" s="1"/>
  <c r="M408"/>
  <c r="O408" s="1"/>
  <c r="S408" s="1"/>
  <c r="M417"/>
  <c r="O417" s="1"/>
  <c r="S417" s="1"/>
  <c r="F37"/>
  <c r="I37" s="1"/>
  <c r="K37" s="1"/>
  <c r="M37" s="1"/>
  <c r="O37" s="1"/>
  <c r="Q37" s="1"/>
  <c r="S37" s="1"/>
  <c r="I259"/>
  <c r="K259" s="1"/>
  <c r="M259" s="1"/>
  <c r="O259" s="1"/>
  <c r="Q259" s="1"/>
  <c r="S259" s="1"/>
  <c r="I261"/>
  <c r="K261" s="1"/>
  <c r="M261" s="1"/>
  <c r="O261" s="1"/>
  <c r="Q261" s="1"/>
  <c r="S261" s="1"/>
  <c r="F25"/>
  <c r="I26"/>
  <c r="K26" s="1"/>
  <c r="M26" s="1"/>
  <c r="O26" s="1"/>
  <c r="Q26" s="1"/>
  <c r="S26" s="1"/>
  <c r="F163"/>
  <c r="I163" s="1"/>
  <c r="K163" s="1"/>
  <c r="M163" s="1"/>
  <c r="O163" s="1"/>
  <c r="Q163" s="1"/>
  <c r="S163" s="1"/>
  <c r="I164"/>
  <c r="K164" s="1"/>
  <c r="M164" s="1"/>
  <c r="O164" s="1"/>
  <c r="Q164" s="1"/>
  <c r="S164" s="1"/>
  <c r="F230"/>
  <c r="I231"/>
  <c r="K231" s="1"/>
  <c r="M231" s="1"/>
  <c r="O231" s="1"/>
  <c r="Q231" s="1"/>
  <c r="S231" s="1"/>
  <c r="F249"/>
  <c r="I250"/>
  <c r="K250" s="1"/>
  <c r="M250" s="1"/>
  <c r="O250" s="1"/>
  <c r="Q250" s="1"/>
  <c r="S250" s="1"/>
  <c r="F260"/>
  <c r="F265"/>
  <c r="I265" s="1"/>
  <c r="K265" s="1"/>
  <c r="M265" s="1"/>
  <c r="O265" s="1"/>
  <c r="Q265" s="1"/>
  <c r="S265" s="1"/>
  <c r="I268"/>
  <c r="K268" s="1"/>
  <c r="M268" s="1"/>
  <c r="O268" s="1"/>
  <c r="Q268" s="1"/>
  <c r="S268" s="1"/>
  <c r="F278"/>
  <c r="I278" s="1"/>
  <c r="K278" s="1"/>
  <c r="M278" s="1"/>
  <c r="O278" s="1"/>
  <c r="Q278" s="1"/>
  <c r="S278" s="1"/>
  <c r="I279"/>
  <c r="K279" s="1"/>
  <c r="M279" s="1"/>
  <c r="O279" s="1"/>
  <c r="Q279" s="1"/>
  <c r="S279" s="1"/>
  <c r="F380"/>
  <c r="I381"/>
  <c r="K381" s="1"/>
  <c r="F253"/>
  <c r="I253" s="1"/>
  <c r="K253" s="1"/>
  <c r="M253" s="1"/>
  <c r="O253" s="1"/>
  <c r="Q253" s="1"/>
  <c r="S253" s="1"/>
  <c r="I256"/>
  <c r="K256" s="1"/>
  <c r="M256" s="1"/>
  <c r="O256" s="1"/>
  <c r="Q256" s="1"/>
  <c r="S256" s="1"/>
  <c r="F137"/>
  <c r="F140"/>
  <c r="I140" s="1"/>
  <c r="K140" s="1"/>
  <c r="M140" s="1"/>
  <c r="O140" s="1"/>
  <c r="Q140" s="1"/>
  <c r="S140" s="1"/>
  <c r="F17"/>
  <c r="I17" s="1"/>
  <c r="K17" s="1"/>
  <c r="M17" s="1"/>
  <c r="O17" s="1"/>
  <c r="Q17" s="1"/>
  <c r="S17" s="1"/>
  <c r="I18"/>
  <c r="K18" s="1"/>
  <c r="M18" s="1"/>
  <c r="O18" s="1"/>
  <c r="Q18" s="1"/>
  <c r="S18" s="1"/>
  <c r="F152"/>
  <c r="I153"/>
  <c r="K153" s="1"/>
  <c r="M153" s="1"/>
  <c r="O153" s="1"/>
  <c r="Q153" s="1"/>
  <c r="S153" s="1"/>
  <c r="I217"/>
  <c r="K217" s="1"/>
  <c r="M217" s="1"/>
  <c r="O217" s="1"/>
  <c r="Q217" s="1"/>
  <c r="S217" s="1"/>
  <c r="I218"/>
  <c r="K218" s="1"/>
  <c r="M218" s="1"/>
  <c r="O218" s="1"/>
  <c r="Q218" s="1"/>
  <c r="S218" s="1"/>
  <c r="F239"/>
  <c r="I240"/>
  <c r="K240" s="1"/>
  <c r="M240" s="1"/>
  <c r="O240" s="1"/>
  <c r="Q240" s="1"/>
  <c r="S240" s="1"/>
  <c r="F273"/>
  <c r="I273" s="1"/>
  <c r="K273" s="1"/>
  <c r="M273" s="1"/>
  <c r="O273" s="1"/>
  <c r="Q273" s="1"/>
  <c r="S273" s="1"/>
  <c r="I275"/>
  <c r="K275" s="1"/>
  <c r="M275" s="1"/>
  <c r="O275" s="1"/>
  <c r="Q275" s="1"/>
  <c r="S275" s="1"/>
  <c r="F284"/>
  <c r="I285"/>
  <c r="K285" s="1"/>
  <c r="M285" s="1"/>
  <c r="O285" s="1"/>
  <c r="Q285" s="1"/>
  <c r="S285" s="1"/>
  <c r="F289"/>
  <c r="I289" s="1"/>
  <c r="K289" s="1"/>
  <c r="M289" s="1"/>
  <c r="O289" s="1"/>
  <c r="Q289" s="1"/>
  <c r="S289" s="1"/>
  <c r="I291"/>
  <c r="K291" s="1"/>
  <c r="M291" s="1"/>
  <c r="O291" s="1"/>
  <c r="Q291" s="1"/>
  <c r="S291" s="1"/>
  <c r="F306"/>
  <c r="I306" s="1"/>
  <c r="K306" s="1"/>
  <c r="M306" s="1"/>
  <c r="O306" s="1"/>
  <c r="I307"/>
  <c r="K307" s="1"/>
  <c r="M307" s="1"/>
  <c r="O307" s="1"/>
  <c r="F388"/>
  <c r="I388" s="1"/>
  <c r="K388" s="1"/>
  <c r="I389"/>
  <c r="K389" s="1"/>
  <c r="F398"/>
  <c r="I398" s="1"/>
  <c r="K398" s="1"/>
  <c r="I399"/>
  <c r="K399" s="1"/>
  <c r="F214"/>
  <c r="I214" s="1"/>
  <c r="K214" s="1"/>
  <c r="M214" s="1"/>
  <c r="O214" s="1"/>
  <c r="Q214" s="1"/>
  <c r="S214" s="1"/>
  <c r="I215"/>
  <c r="K215" s="1"/>
  <c r="M215" s="1"/>
  <c r="O215" s="1"/>
  <c r="Q215" s="1"/>
  <c r="S215" s="1"/>
  <c r="F358"/>
  <c r="I358" s="1"/>
  <c r="K358" s="1"/>
  <c r="M358" s="1"/>
  <c r="O358" s="1"/>
  <c r="Q358" s="1"/>
  <c r="S358" s="1"/>
  <c r="I359"/>
  <c r="K359" s="1"/>
  <c r="M359" s="1"/>
  <c r="O359" s="1"/>
  <c r="Q359" s="1"/>
  <c r="S359" s="1"/>
  <c r="F196"/>
  <c r="I196" s="1"/>
  <c r="K196" s="1"/>
  <c r="M196" s="1"/>
  <c r="O196" s="1"/>
  <c r="Q196" s="1"/>
  <c r="S196" s="1"/>
  <c r="I197"/>
  <c r="K197" s="1"/>
  <c r="M197" s="1"/>
  <c r="O197" s="1"/>
  <c r="Q197" s="1"/>
  <c r="S197" s="1"/>
  <c r="F175"/>
  <c r="I176"/>
  <c r="K176" s="1"/>
  <c r="M176" s="1"/>
  <c r="O176" s="1"/>
  <c r="Q176" s="1"/>
  <c r="S176" s="1"/>
  <c r="F185"/>
  <c r="I186"/>
  <c r="K186" s="1"/>
  <c r="M186" s="1"/>
  <c r="O186" s="1"/>
  <c r="Q186" s="1"/>
  <c r="S186" s="1"/>
  <c r="I137"/>
  <c r="K137" s="1"/>
  <c r="M137" s="1"/>
  <c r="O137" s="1"/>
  <c r="Q137" s="1"/>
  <c r="S137" s="1"/>
  <c r="F146"/>
  <c r="I146" s="1"/>
  <c r="K146" s="1"/>
  <c r="M146" s="1"/>
  <c r="O146" s="1"/>
  <c r="Q146" s="1"/>
  <c r="S146" s="1"/>
  <c r="I147"/>
  <c r="K147" s="1"/>
  <c r="M147" s="1"/>
  <c r="O147" s="1"/>
  <c r="Q147" s="1"/>
  <c r="S147" s="1"/>
  <c r="F74"/>
  <c r="I75"/>
  <c r="K75" s="1"/>
  <c r="M75" s="1"/>
  <c r="O75" s="1"/>
  <c r="Q75" s="1"/>
  <c r="S75" s="1"/>
  <c r="F82"/>
  <c r="I83"/>
  <c r="K83" s="1"/>
  <c r="M83" s="1"/>
  <c r="O83" s="1"/>
  <c r="Q83" s="1"/>
  <c r="S83" s="1"/>
  <c r="F94"/>
  <c r="I94" s="1"/>
  <c r="K94" s="1"/>
  <c r="M94" s="1"/>
  <c r="O94" s="1"/>
  <c r="Q94" s="1"/>
  <c r="S94" s="1"/>
  <c r="I95"/>
  <c r="K95" s="1"/>
  <c r="M95" s="1"/>
  <c r="O95" s="1"/>
  <c r="Q95" s="1"/>
  <c r="S95" s="1"/>
  <c r="F101"/>
  <c r="I101" s="1"/>
  <c r="K101" s="1"/>
  <c r="M101" s="1"/>
  <c r="O101" s="1"/>
  <c r="Q101" s="1"/>
  <c r="S101" s="1"/>
  <c r="I102"/>
  <c r="K102" s="1"/>
  <c r="M102" s="1"/>
  <c r="O102" s="1"/>
  <c r="Q102" s="1"/>
  <c r="S102" s="1"/>
  <c r="F50"/>
  <c r="I51"/>
  <c r="K51" s="1"/>
  <c r="M51" s="1"/>
  <c r="O51" s="1"/>
  <c r="Q51" s="1"/>
  <c r="S51" s="1"/>
  <c r="F68"/>
  <c r="F66" s="1"/>
  <c r="I66" s="1"/>
  <c r="K66" s="1"/>
  <c r="M66" s="1"/>
  <c r="O66" s="1"/>
  <c r="Q66" s="1"/>
  <c r="S66" s="1"/>
  <c r="I69"/>
  <c r="K69" s="1"/>
  <c r="M69" s="1"/>
  <c r="O69" s="1"/>
  <c r="Q69" s="1"/>
  <c r="S69" s="1"/>
  <c r="F78"/>
  <c r="I79"/>
  <c r="K79" s="1"/>
  <c r="M79" s="1"/>
  <c r="O79" s="1"/>
  <c r="Q79" s="1"/>
  <c r="S79" s="1"/>
  <c r="F86"/>
  <c r="I87"/>
  <c r="K87" s="1"/>
  <c r="M87" s="1"/>
  <c r="O87" s="1"/>
  <c r="Q87" s="1"/>
  <c r="S87" s="1"/>
  <c r="F98"/>
  <c r="I98" s="1"/>
  <c r="K98" s="1"/>
  <c r="M98" s="1"/>
  <c r="O98" s="1"/>
  <c r="Q98" s="1"/>
  <c r="S98" s="1"/>
  <c r="I99"/>
  <c r="K99" s="1"/>
  <c r="M99" s="1"/>
  <c r="O99" s="1"/>
  <c r="Q99" s="1"/>
  <c r="S99" s="1"/>
  <c r="F106"/>
  <c r="I107"/>
  <c r="K107" s="1"/>
  <c r="M107" s="1"/>
  <c r="O107" s="1"/>
  <c r="Q107" s="1"/>
  <c r="S107" s="1"/>
  <c r="F412"/>
  <c r="I412" s="1"/>
  <c r="K412" s="1"/>
  <c r="I413"/>
  <c r="K413" s="1"/>
  <c r="F370"/>
  <c r="I371"/>
  <c r="K371" s="1"/>
  <c r="M371" s="1"/>
  <c r="O371" s="1"/>
  <c r="Q371" s="1"/>
  <c r="S371" s="1"/>
  <c r="F346"/>
  <c r="I347"/>
  <c r="K347" s="1"/>
  <c r="M347" s="1"/>
  <c r="O347" s="1"/>
  <c r="Q347" s="1"/>
  <c r="S347" s="1"/>
  <c r="F331"/>
  <c r="I331" s="1"/>
  <c r="K331" s="1"/>
  <c r="M331" s="1"/>
  <c r="O331" s="1"/>
  <c r="Q331" s="1"/>
  <c r="S331" s="1"/>
  <c r="I332"/>
  <c r="K332" s="1"/>
  <c r="M332" s="1"/>
  <c r="O332" s="1"/>
  <c r="Q332" s="1"/>
  <c r="S332" s="1"/>
  <c r="F352"/>
  <c r="I353"/>
  <c r="K353" s="1"/>
  <c r="M353" s="1"/>
  <c r="O353" s="1"/>
  <c r="Q353" s="1"/>
  <c r="S353" s="1"/>
  <c r="F252"/>
  <c r="F93"/>
  <c r="F110"/>
  <c r="F298"/>
  <c r="F97"/>
  <c r="I97" s="1"/>
  <c r="K97" s="1"/>
  <c r="M97" s="1"/>
  <c r="O97" s="1"/>
  <c r="Q97" s="1"/>
  <c r="S97" s="1"/>
  <c r="F56"/>
  <c r="F357"/>
  <c r="F290"/>
  <c r="I290" s="1"/>
  <c r="K290" s="1"/>
  <c r="M290" s="1"/>
  <c r="O290" s="1"/>
  <c r="Q290" s="1"/>
  <c r="S290" s="1"/>
  <c r="F416"/>
  <c r="F127"/>
  <c r="F274"/>
  <c r="I274" s="1"/>
  <c r="K274" s="1"/>
  <c r="M274" s="1"/>
  <c r="O274" s="1"/>
  <c r="Q274" s="1"/>
  <c r="S274" s="1"/>
  <c r="F324"/>
  <c r="F150"/>
  <c r="F158"/>
  <c r="F336"/>
  <c r="F405"/>
  <c r="F330"/>
  <c r="I330" s="1"/>
  <c r="K330" s="1"/>
  <c r="M330" s="1"/>
  <c r="O330" s="1"/>
  <c r="Q330" s="1"/>
  <c r="S330" s="1"/>
  <c r="F204"/>
  <c r="F195"/>
  <c r="F145"/>
  <c r="I145" s="1"/>
  <c r="K145" s="1"/>
  <c r="M145" s="1"/>
  <c r="O145" s="1"/>
  <c r="Q145" s="1"/>
  <c r="S145" s="1"/>
  <c r="F144"/>
  <c r="F89"/>
  <c r="I89" s="1"/>
  <c r="K89" s="1"/>
  <c r="M89" s="1"/>
  <c r="O89" s="1"/>
  <c r="Q89" s="1"/>
  <c r="S89" s="1"/>
  <c r="F15"/>
  <c r="I15" s="1"/>
  <c r="K15" s="1"/>
  <c r="M15" s="1"/>
  <c r="O15" s="1"/>
  <c r="Q15" s="1"/>
  <c r="S15" s="1"/>
  <c r="M413" l="1"/>
  <c r="O413" s="1"/>
  <c r="S413" s="1"/>
  <c r="M398"/>
  <c r="O398" s="1"/>
  <c r="S398" s="1"/>
  <c r="M388"/>
  <c r="O388" s="1"/>
  <c r="S388" s="1"/>
  <c r="M412"/>
  <c r="O412" s="1"/>
  <c r="S412" s="1"/>
  <c r="M399"/>
  <c r="O399" s="1"/>
  <c r="S399" s="1"/>
  <c r="M389"/>
  <c r="O389" s="1"/>
  <c r="S389" s="1"/>
  <c r="M381"/>
  <c r="O381" s="1"/>
  <c r="S381" s="1"/>
  <c r="F16"/>
  <c r="I16" s="1"/>
  <c r="K16" s="1"/>
  <c r="M16" s="1"/>
  <c r="O16" s="1"/>
  <c r="Q16" s="1"/>
  <c r="S16" s="1"/>
  <c r="F136"/>
  <c r="I136" s="1"/>
  <c r="K136" s="1"/>
  <c r="M136" s="1"/>
  <c r="O136" s="1"/>
  <c r="Q136" s="1"/>
  <c r="S136" s="1"/>
  <c r="F32"/>
  <c r="I260"/>
  <c r="K260" s="1"/>
  <c r="M260" s="1"/>
  <c r="O260" s="1"/>
  <c r="Q260" s="1"/>
  <c r="S260" s="1"/>
  <c r="I252"/>
  <c r="K252" s="1"/>
  <c r="M252" s="1"/>
  <c r="O252" s="1"/>
  <c r="Q252" s="1"/>
  <c r="S252" s="1"/>
  <c r="F213"/>
  <c r="I213" s="1"/>
  <c r="K213" s="1"/>
  <c r="M213" s="1"/>
  <c r="O213" s="1"/>
  <c r="Q213" s="1"/>
  <c r="S213" s="1"/>
  <c r="F203"/>
  <c r="I204"/>
  <c r="K204" s="1"/>
  <c r="M204" s="1"/>
  <c r="O204" s="1"/>
  <c r="Q204" s="1"/>
  <c r="S204" s="1"/>
  <c r="F283"/>
  <c r="I284"/>
  <c r="K284" s="1"/>
  <c r="M284" s="1"/>
  <c r="O284" s="1"/>
  <c r="Q284" s="1"/>
  <c r="S284" s="1"/>
  <c r="F238"/>
  <c r="I238" s="1"/>
  <c r="K238" s="1"/>
  <c r="M238" s="1"/>
  <c r="O238" s="1"/>
  <c r="Q238" s="1"/>
  <c r="S238" s="1"/>
  <c r="I239"/>
  <c r="K239" s="1"/>
  <c r="M239" s="1"/>
  <c r="O239" s="1"/>
  <c r="Q239" s="1"/>
  <c r="S239" s="1"/>
  <c r="F151"/>
  <c r="I151" s="1"/>
  <c r="K151" s="1"/>
  <c r="M151" s="1"/>
  <c r="O151" s="1"/>
  <c r="Q151" s="1"/>
  <c r="S151" s="1"/>
  <c r="I152"/>
  <c r="K152" s="1"/>
  <c r="M152" s="1"/>
  <c r="O152" s="1"/>
  <c r="Q152" s="1"/>
  <c r="S152" s="1"/>
  <c r="F379"/>
  <c r="I380"/>
  <c r="K380" s="1"/>
  <c r="F248"/>
  <c r="I249"/>
  <c r="K249" s="1"/>
  <c r="M249" s="1"/>
  <c r="O249" s="1"/>
  <c r="Q249" s="1"/>
  <c r="S249" s="1"/>
  <c r="F229"/>
  <c r="I230"/>
  <c r="K230" s="1"/>
  <c r="M230" s="1"/>
  <c r="O230" s="1"/>
  <c r="Q230" s="1"/>
  <c r="S230" s="1"/>
  <c r="F24"/>
  <c r="I24" s="1"/>
  <c r="K24" s="1"/>
  <c r="M24" s="1"/>
  <c r="O24" s="1"/>
  <c r="Q24" s="1"/>
  <c r="S24" s="1"/>
  <c r="I25"/>
  <c r="K25" s="1"/>
  <c r="M25" s="1"/>
  <c r="O25" s="1"/>
  <c r="Q25" s="1"/>
  <c r="S25" s="1"/>
  <c r="F149"/>
  <c r="I149" s="1"/>
  <c r="K149" s="1"/>
  <c r="M149" s="1"/>
  <c r="O149" s="1"/>
  <c r="Q149" s="1"/>
  <c r="S149" s="1"/>
  <c r="I150"/>
  <c r="K150" s="1"/>
  <c r="M150" s="1"/>
  <c r="O150" s="1"/>
  <c r="Q150" s="1"/>
  <c r="S150" s="1"/>
  <c r="F387"/>
  <c r="I405"/>
  <c r="K405" s="1"/>
  <c r="F157"/>
  <c r="I157" s="1"/>
  <c r="K157" s="1"/>
  <c r="M157" s="1"/>
  <c r="O157" s="1"/>
  <c r="Q157" s="1"/>
  <c r="S157" s="1"/>
  <c r="I158"/>
  <c r="K158" s="1"/>
  <c r="M158" s="1"/>
  <c r="O158" s="1"/>
  <c r="Q158" s="1"/>
  <c r="S158" s="1"/>
  <c r="F297"/>
  <c r="I298"/>
  <c r="K298" s="1"/>
  <c r="M298" s="1"/>
  <c r="O298" s="1"/>
  <c r="Q298" s="1"/>
  <c r="S298" s="1"/>
  <c r="F356"/>
  <c r="I356" s="1"/>
  <c r="K356" s="1"/>
  <c r="M356" s="1"/>
  <c r="O356" s="1"/>
  <c r="Q356" s="1"/>
  <c r="S356" s="1"/>
  <c r="I357"/>
  <c r="K357" s="1"/>
  <c r="M357" s="1"/>
  <c r="O357" s="1"/>
  <c r="Q357" s="1"/>
  <c r="S357" s="1"/>
  <c r="F194"/>
  <c r="I195"/>
  <c r="K195" s="1"/>
  <c r="M195" s="1"/>
  <c r="O195" s="1"/>
  <c r="Q195" s="1"/>
  <c r="S195" s="1"/>
  <c r="F184"/>
  <c r="I185"/>
  <c r="K185" s="1"/>
  <c r="M185" s="1"/>
  <c r="O185" s="1"/>
  <c r="Q185" s="1"/>
  <c r="S185" s="1"/>
  <c r="F174"/>
  <c r="I175"/>
  <c r="K175" s="1"/>
  <c r="M175" s="1"/>
  <c r="O175" s="1"/>
  <c r="Q175" s="1"/>
  <c r="S175" s="1"/>
  <c r="F143"/>
  <c r="I143" s="1"/>
  <c r="K143" s="1"/>
  <c r="M143" s="1"/>
  <c r="O143" s="1"/>
  <c r="Q143" s="1"/>
  <c r="S143" s="1"/>
  <c r="I144"/>
  <c r="K144" s="1"/>
  <c r="M144" s="1"/>
  <c r="O144" s="1"/>
  <c r="Q144" s="1"/>
  <c r="S144" s="1"/>
  <c r="F126"/>
  <c r="I127"/>
  <c r="K127" s="1"/>
  <c r="M127" s="1"/>
  <c r="O127" s="1"/>
  <c r="Q127" s="1"/>
  <c r="S127" s="1"/>
  <c r="F135"/>
  <c r="I135" s="1"/>
  <c r="K135" s="1"/>
  <c r="M135" s="1"/>
  <c r="O135" s="1"/>
  <c r="Q135" s="1"/>
  <c r="S135" s="1"/>
  <c r="F109"/>
  <c r="I110"/>
  <c r="K110" s="1"/>
  <c r="M110" s="1"/>
  <c r="O110" s="1"/>
  <c r="Q110" s="1"/>
  <c r="S110" s="1"/>
  <c r="F92"/>
  <c r="I92" s="1"/>
  <c r="K92" s="1"/>
  <c r="M92" s="1"/>
  <c r="O92" s="1"/>
  <c r="Q92" s="1"/>
  <c r="S92" s="1"/>
  <c r="I93"/>
  <c r="K93" s="1"/>
  <c r="M93" s="1"/>
  <c r="O93" s="1"/>
  <c r="Q93" s="1"/>
  <c r="S93" s="1"/>
  <c r="F105"/>
  <c r="I105" s="1"/>
  <c r="K105" s="1"/>
  <c r="M105" s="1"/>
  <c r="O105" s="1"/>
  <c r="Q105" s="1"/>
  <c r="S105" s="1"/>
  <c r="I106"/>
  <c r="K106" s="1"/>
  <c r="M106" s="1"/>
  <c r="O106" s="1"/>
  <c r="Q106" s="1"/>
  <c r="S106" s="1"/>
  <c r="F85"/>
  <c r="I85" s="1"/>
  <c r="K85" s="1"/>
  <c r="M85" s="1"/>
  <c r="O85" s="1"/>
  <c r="Q85" s="1"/>
  <c r="S85" s="1"/>
  <c r="I86"/>
  <c r="K86" s="1"/>
  <c r="M86" s="1"/>
  <c r="O86" s="1"/>
  <c r="Q86" s="1"/>
  <c r="S86" s="1"/>
  <c r="F77"/>
  <c r="I77" s="1"/>
  <c r="K77" s="1"/>
  <c r="M77" s="1"/>
  <c r="O77" s="1"/>
  <c r="Q77" s="1"/>
  <c r="S77" s="1"/>
  <c r="I78"/>
  <c r="K78" s="1"/>
  <c r="M78" s="1"/>
  <c r="O78" s="1"/>
  <c r="Q78" s="1"/>
  <c r="S78" s="1"/>
  <c r="F67"/>
  <c r="I67" s="1"/>
  <c r="K67" s="1"/>
  <c r="M67" s="1"/>
  <c r="O67" s="1"/>
  <c r="Q67" s="1"/>
  <c r="S67" s="1"/>
  <c r="I68"/>
  <c r="K68" s="1"/>
  <c r="M68" s="1"/>
  <c r="O68" s="1"/>
  <c r="Q68" s="1"/>
  <c r="S68" s="1"/>
  <c r="F49"/>
  <c r="I50"/>
  <c r="K50" s="1"/>
  <c r="M50" s="1"/>
  <c r="O50" s="1"/>
  <c r="Q50" s="1"/>
  <c r="S50" s="1"/>
  <c r="F81"/>
  <c r="I81" s="1"/>
  <c r="K81" s="1"/>
  <c r="M81" s="1"/>
  <c r="O81" s="1"/>
  <c r="Q81" s="1"/>
  <c r="S81" s="1"/>
  <c r="I82"/>
  <c r="K82" s="1"/>
  <c r="M82" s="1"/>
  <c r="O82" s="1"/>
  <c r="Q82" s="1"/>
  <c r="S82" s="1"/>
  <c r="F73"/>
  <c r="I74"/>
  <c r="K74" s="1"/>
  <c r="M74" s="1"/>
  <c r="O74" s="1"/>
  <c r="Q74" s="1"/>
  <c r="S74" s="1"/>
  <c r="F55"/>
  <c r="I55" s="1"/>
  <c r="K55" s="1"/>
  <c r="M55" s="1"/>
  <c r="O55" s="1"/>
  <c r="Q55" s="1"/>
  <c r="S55" s="1"/>
  <c r="I56"/>
  <c r="K56" s="1"/>
  <c r="M56" s="1"/>
  <c r="O56" s="1"/>
  <c r="Q56" s="1"/>
  <c r="S56" s="1"/>
  <c r="F155"/>
  <c r="I155" s="1"/>
  <c r="K155" s="1"/>
  <c r="M155" s="1"/>
  <c r="O155" s="1"/>
  <c r="Q155" s="1"/>
  <c r="S155" s="1"/>
  <c r="F415"/>
  <c r="I415" s="1"/>
  <c r="K415" s="1"/>
  <c r="I416"/>
  <c r="K416" s="1"/>
  <c r="F369"/>
  <c r="I370"/>
  <c r="K370" s="1"/>
  <c r="M370" s="1"/>
  <c r="O370" s="1"/>
  <c r="Q370" s="1"/>
  <c r="S370" s="1"/>
  <c r="F335"/>
  <c r="I336"/>
  <c r="K336" s="1"/>
  <c r="M336" s="1"/>
  <c r="O336" s="1"/>
  <c r="Q336" s="1"/>
  <c r="S336" s="1"/>
  <c r="F323"/>
  <c r="I324"/>
  <c r="K324" s="1"/>
  <c r="M324" s="1"/>
  <c r="O324" s="1"/>
  <c r="Q324" s="1"/>
  <c r="S324" s="1"/>
  <c r="F351"/>
  <c r="I352"/>
  <c r="K352" s="1"/>
  <c r="M352" s="1"/>
  <c r="O352" s="1"/>
  <c r="Q352" s="1"/>
  <c r="S352" s="1"/>
  <c r="F345"/>
  <c r="I346"/>
  <c r="K346" s="1"/>
  <c r="M346" s="1"/>
  <c r="O346" s="1"/>
  <c r="Q346" s="1"/>
  <c r="S346" s="1"/>
  <c r="F411"/>
  <c r="M416" l="1"/>
  <c r="O416" s="1"/>
  <c r="S416" s="1"/>
  <c r="M405"/>
  <c r="O405" s="1"/>
  <c r="S405" s="1"/>
  <c r="M380"/>
  <c r="O380" s="1"/>
  <c r="S380" s="1"/>
  <c r="M415"/>
  <c r="O415" s="1"/>
  <c r="S415" s="1"/>
  <c r="I32"/>
  <c r="K32" s="1"/>
  <c r="M32" s="1"/>
  <c r="O32" s="1"/>
  <c r="Q32" s="1"/>
  <c r="S32" s="1"/>
  <c r="F31"/>
  <c r="I31" s="1"/>
  <c r="K31" s="1"/>
  <c r="M31" s="1"/>
  <c r="O31" s="1"/>
  <c r="Q31" s="1"/>
  <c r="S31" s="1"/>
  <c r="F156"/>
  <c r="I156" s="1"/>
  <c r="K156" s="1"/>
  <c r="M156" s="1"/>
  <c r="O156" s="1"/>
  <c r="Q156" s="1"/>
  <c r="S156" s="1"/>
  <c r="F296"/>
  <c r="I297"/>
  <c r="K297" s="1"/>
  <c r="M297" s="1"/>
  <c r="O297" s="1"/>
  <c r="Q297" s="1"/>
  <c r="S297" s="1"/>
  <c r="F386"/>
  <c r="I386" s="1"/>
  <c r="K386" s="1"/>
  <c r="I387"/>
  <c r="K387" s="1"/>
  <c r="F23"/>
  <c r="I23" s="1"/>
  <c r="K23" s="1"/>
  <c r="M23" s="1"/>
  <c r="O23" s="1"/>
  <c r="Q23" s="1"/>
  <c r="S23" s="1"/>
  <c r="I229"/>
  <c r="K229" s="1"/>
  <c r="M229" s="1"/>
  <c r="O229" s="1"/>
  <c r="Q229" s="1"/>
  <c r="S229" s="1"/>
  <c r="F228"/>
  <c r="F243"/>
  <c r="I248"/>
  <c r="K248" s="1"/>
  <c r="M248" s="1"/>
  <c r="O248" s="1"/>
  <c r="Q248" s="1"/>
  <c r="S248" s="1"/>
  <c r="I379"/>
  <c r="K379" s="1"/>
  <c r="F378"/>
  <c r="F282"/>
  <c r="I282" s="1"/>
  <c r="K282" s="1"/>
  <c r="M282" s="1"/>
  <c r="O282" s="1"/>
  <c r="Q282" s="1"/>
  <c r="S282" s="1"/>
  <c r="I283"/>
  <c r="K283" s="1"/>
  <c r="M283" s="1"/>
  <c r="O283" s="1"/>
  <c r="Q283" s="1"/>
  <c r="S283" s="1"/>
  <c r="F202"/>
  <c r="F201" s="1"/>
  <c r="I203"/>
  <c r="K203" s="1"/>
  <c r="M203" s="1"/>
  <c r="O203" s="1"/>
  <c r="Q203" s="1"/>
  <c r="S203" s="1"/>
  <c r="F193"/>
  <c r="I194"/>
  <c r="K194" s="1"/>
  <c r="M194" s="1"/>
  <c r="O194" s="1"/>
  <c r="Q194" s="1"/>
  <c r="S194" s="1"/>
  <c r="F173"/>
  <c r="I174"/>
  <c r="K174" s="1"/>
  <c r="M174" s="1"/>
  <c r="O174" s="1"/>
  <c r="Q174" s="1"/>
  <c r="S174" s="1"/>
  <c r="F183"/>
  <c r="I183" s="1"/>
  <c r="K183" s="1"/>
  <c r="M183" s="1"/>
  <c r="O183" s="1"/>
  <c r="Q183" s="1"/>
  <c r="S183" s="1"/>
  <c r="I184"/>
  <c r="K184" s="1"/>
  <c r="M184" s="1"/>
  <c r="O184" s="1"/>
  <c r="Q184" s="1"/>
  <c r="S184" s="1"/>
  <c r="F125"/>
  <c r="I126"/>
  <c r="K126" s="1"/>
  <c r="M126" s="1"/>
  <c r="O126" s="1"/>
  <c r="Q126" s="1"/>
  <c r="S126" s="1"/>
  <c r="I73"/>
  <c r="K73" s="1"/>
  <c r="M73" s="1"/>
  <c r="O73" s="1"/>
  <c r="Q73" s="1"/>
  <c r="S73" s="1"/>
  <c r="F72"/>
  <c r="I72" s="1"/>
  <c r="K72" s="1"/>
  <c r="M72" s="1"/>
  <c r="O72" s="1"/>
  <c r="Q72" s="1"/>
  <c r="S72" s="1"/>
  <c r="F48"/>
  <c r="I49"/>
  <c r="K49" s="1"/>
  <c r="M49" s="1"/>
  <c r="O49" s="1"/>
  <c r="Q49" s="1"/>
  <c r="S49" s="1"/>
  <c r="F104"/>
  <c r="I104" s="1"/>
  <c r="K104" s="1"/>
  <c r="M104" s="1"/>
  <c r="O104" s="1"/>
  <c r="Q104" s="1"/>
  <c r="S104" s="1"/>
  <c r="I109"/>
  <c r="K109" s="1"/>
  <c r="M109" s="1"/>
  <c r="O109" s="1"/>
  <c r="Q109" s="1"/>
  <c r="S109" s="1"/>
  <c r="F385"/>
  <c r="I411"/>
  <c r="K411" s="1"/>
  <c r="F364"/>
  <c r="I364" s="1"/>
  <c r="K364" s="1"/>
  <c r="M364" s="1"/>
  <c r="O364" s="1"/>
  <c r="Q364" s="1"/>
  <c r="S364" s="1"/>
  <c r="I369"/>
  <c r="K369" s="1"/>
  <c r="M369" s="1"/>
  <c r="O369" s="1"/>
  <c r="Q369" s="1"/>
  <c r="S369" s="1"/>
  <c r="F363"/>
  <c r="F344"/>
  <c r="I345"/>
  <c r="K345" s="1"/>
  <c r="M345" s="1"/>
  <c r="O345" s="1"/>
  <c r="Q345" s="1"/>
  <c r="S345" s="1"/>
  <c r="F350"/>
  <c r="I351"/>
  <c r="K351" s="1"/>
  <c r="M351" s="1"/>
  <c r="O351" s="1"/>
  <c r="Q351" s="1"/>
  <c r="S351" s="1"/>
  <c r="F322"/>
  <c r="I322" s="1"/>
  <c r="K322" s="1"/>
  <c r="M322" s="1"/>
  <c r="O322" s="1"/>
  <c r="Q322" s="1"/>
  <c r="S322" s="1"/>
  <c r="I323"/>
  <c r="K323" s="1"/>
  <c r="M323" s="1"/>
  <c r="O323" s="1"/>
  <c r="Q323" s="1"/>
  <c r="S323" s="1"/>
  <c r="F329"/>
  <c r="I335"/>
  <c r="K335" s="1"/>
  <c r="M335" s="1"/>
  <c r="O335" s="1"/>
  <c r="Q335" s="1"/>
  <c r="S335" s="1"/>
  <c r="M411" l="1"/>
  <c r="O411" s="1"/>
  <c r="S411" s="1"/>
  <c r="M386"/>
  <c r="O386" s="1"/>
  <c r="S386" s="1"/>
  <c r="M379"/>
  <c r="O379" s="1"/>
  <c r="S379" s="1"/>
  <c r="M387"/>
  <c r="O387" s="1"/>
  <c r="S387" s="1"/>
  <c r="I201"/>
  <c r="K201" s="1"/>
  <c r="M201" s="1"/>
  <c r="O201" s="1"/>
  <c r="Q201" s="1"/>
  <c r="S201" s="1"/>
  <c r="I202"/>
  <c r="K202" s="1"/>
  <c r="M202" s="1"/>
  <c r="O202" s="1"/>
  <c r="Q202" s="1"/>
  <c r="S202" s="1"/>
  <c r="I243"/>
  <c r="K243" s="1"/>
  <c r="M243" s="1"/>
  <c r="O243" s="1"/>
  <c r="Q243" s="1"/>
  <c r="S243" s="1"/>
  <c r="F242"/>
  <c r="F295"/>
  <c r="I295" s="1"/>
  <c r="K295" s="1"/>
  <c r="M295" s="1"/>
  <c r="O295" s="1"/>
  <c r="Q295" s="1"/>
  <c r="S295" s="1"/>
  <c r="I296"/>
  <c r="K296" s="1"/>
  <c r="M296" s="1"/>
  <c r="O296" s="1"/>
  <c r="Q296" s="1"/>
  <c r="S296" s="1"/>
  <c r="I378"/>
  <c r="K378" s="1"/>
  <c r="F377"/>
  <c r="I228"/>
  <c r="K228" s="1"/>
  <c r="M228" s="1"/>
  <c r="O228" s="1"/>
  <c r="Q228" s="1"/>
  <c r="S228" s="1"/>
  <c r="F192"/>
  <c r="I192" s="1"/>
  <c r="K192" s="1"/>
  <c r="M192" s="1"/>
  <c r="O192" s="1"/>
  <c r="Q192" s="1"/>
  <c r="S192" s="1"/>
  <c r="I193"/>
  <c r="K193" s="1"/>
  <c r="M193" s="1"/>
  <c r="O193" s="1"/>
  <c r="Q193" s="1"/>
  <c r="S193" s="1"/>
  <c r="I173"/>
  <c r="K173" s="1"/>
  <c r="M173" s="1"/>
  <c r="O173" s="1"/>
  <c r="Q173" s="1"/>
  <c r="S173" s="1"/>
  <c r="F172"/>
  <c r="F124"/>
  <c r="I125"/>
  <c r="K125" s="1"/>
  <c r="M125" s="1"/>
  <c r="O125" s="1"/>
  <c r="Q125" s="1"/>
  <c r="S125" s="1"/>
  <c r="I48"/>
  <c r="K48" s="1"/>
  <c r="M48" s="1"/>
  <c r="O48" s="1"/>
  <c r="Q48" s="1"/>
  <c r="S48" s="1"/>
  <c r="F14"/>
  <c r="I385"/>
  <c r="K385" s="1"/>
  <c r="F362"/>
  <c r="I363"/>
  <c r="K363" s="1"/>
  <c r="M363" s="1"/>
  <c r="O363" s="1"/>
  <c r="Q363" s="1"/>
  <c r="S363" s="1"/>
  <c r="I329"/>
  <c r="K329" s="1"/>
  <c r="M329" s="1"/>
  <c r="O329" s="1"/>
  <c r="Q329" s="1"/>
  <c r="S329" s="1"/>
  <c r="F349"/>
  <c r="I349" s="1"/>
  <c r="K349" s="1"/>
  <c r="M349" s="1"/>
  <c r="O349" s="1"/>
  <c r="Q349" s="1"/>
  <c r="S349" s="1"/>
  <c r="I350"/>
  <c r="K350" s="1"/>
  <c r="M350" s="1"/>
  <c r="O350" s="1"/>
  <c r="Q350" s="1"/>
  <c r="S350" s="1"/>
  <c r="F343"/>
  <c r="I343" s="1"/>
  <c r="K343" s="1"/>
  <c r="M343" s="1"/>
  <c r="O343" s="1"/>
  <c r="Q343" s="1"/>
  <c r="S343" s="1"/>
  <c r="I344"/>
  <c r="K344" s="1"/>
  <c r="M344" s="1"/>
  <c r="O344" s="1"/>
  <c r="Q344" s="1"/>
  <c r="S344" s="1"/>
  <c r="M378" l="1"/>
  <c r="O378" s="1"/>
  <c r="S378" s="1"/>
  <c r="M385"/>
  <c r="O385" s="1"/>
  <c r="S385" s="1"/>
  <c r="F294"/>
  <c r="I294" s="1"/>
  <c r="K294" s="1"/>
  <c r="M294" s="1"/>
  <c r="O294" s="1"/>
  <c r="Q294" s="1"/>
  <c r="S294" s="1"/>
  <c r="I242"/>
  <c r="K242" s="1"/>
  <c r="M242" s="1"/>
  <c r="O242" s="1"/>
  <c r="Q242" s="1"/>
  <c r="S242" s="1"/>
  <c r="F227"/>
  <c r="I377"/>
  <c r="K377" s="1"/>
  <c r="F376"/>
  <c r="F171"/>
  <c r="I171" s="1"/>
  <c r="K171" s="1"/>
  <c r="M171" s="1"/>
  <c r="O171" s="1"/>
  <c r="Q171" s="1"/>
  <c r="S171" s="1"/>
  <c r="I172"/>
  <c r="K172" s="1"/>
  <c r="M172" s="1"/>
  <c r="O172" s="1"/>
  <c r="Q172" s="1"/>
  <c r="S172" s="1"/>
  <c r="I124"/>
  <c r="K124" s="1"/>
  <c r="M124" s="1"/>
  <c r="O124" s="1"/>
  <c r="Q124" s="1"/>
  <c r="S124" s="1"/>
  <c r="F123"/>
  <c r="I123" s="1"/>
  <c r="K123" s="1"/>
  <c r="M123" s="1"/>
  <c r="O123" s="1"/>
  <c r="Q123" s="1"/>
  <c r="S123" s="1"/>
  <c r="I14"/>
  <c r="K14" s="1"/>
  <c r="M14" s="1"/>
  <c r="O14" s="1"/>
  <c r="Q14" s="1"/>
  <c r="S14" s="1"/>
  <c r="F13"/>
  <c r="I13" s="1"/>
  <c r="K13" s="1"/>
  <c r="M13" s="1"/>
  <c r="O13" s="1"/>
  <c r="Q13" s="1"/>
  <c r="S13" s="1"/>
  <c r="F361"/>
  <c r="F355" s="1"/>
  <c r="I362"/>
  <c r="K362" s="1"/>
  <c r="M362" s="1"/>
  <c r="O362" s="1"/>
  <c r="Q362" s="1"/>
  <c r="S362" s="1"/>
  <c r="M377" l="1"/>
  <c r="O377" s="1"/>
  <c r="S377" s="1"/>
  <c r="F293"/>
  <c r="I293" s="1"/>
  <c r="K293" s="1"/>
  <c r="M293" s="1"/>
  <c r="O293" s="1"/>
  <c r="Q293" s="1"/>
  <c r="S293" s="1"/>
  <c r="I227"/>
  <c r="K227" s="1"/>
  <c r="M227" s="1"/>
  <c r="O227" s="1"/>
  <c r="Q227" s="1"/>
  <c r="S227" s="1"/>
  <c r="I376"/>
  <c r="K376" s="1"/>
  <c r="F375"/>
  <c r="I375" s="1"/>
  <c r="K375" s="1"/>
  <c r="M375" s="1"/>
  <c r="O375" s="1"/>
  <c r="Q375" s="1"/>
  <c r="S375" s="1"/>
  <c r="I361"/>
  <c r="K361" s="1"/>
  <c r="M361" s="1"/>
  <c r="O361" s="1"/>
  <c r="Q361" s="1"/>
  <c r="S361" s="1"/>
  <c r="M376" l="1"/>
  <c r="O376" s="1"/>
  <c r="S376" s="1"/>
  <c r="F12"/>
  <c r="I12" s="1"/>
  <c r="K12" s="1"/>
  <c r="M12" s="1"/>
  <c r="O12" s="1"/>
  <c r="Q12" s="1"/>
  <c r="S12" s="1"/>
  <c r="I355"/>
  <c r="K355" s="1"/>
  <c r="M355" s="1"/>
  <c r="O355" s="1"/>
  <c r="Q355" s="1"/>
  <c r="S355" s="1"/>
</calcChain>
</file>

<file path=xl/sharedStrings.xml><?xml version="1.0" encoding="utf-8"?>
<sst xmlns="http://schemas.openxmlformats.org/spreadsheetml/2006/main" count="3647" uniqueCount="880">
  <si>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</si>
  <si>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</si>
  <si>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</si>
  <si>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</si>
  <si>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</si>
  <si>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</si>
  <si>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</si>
  <si>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</si>
  <si>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</si>
  <si>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</si>
  <si>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</si>
  <si>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</si>
  <si>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</si>
  <si>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</si>
  <si>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</si>
  <si>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</si>
  <si>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</si>
  <si>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</si>
  <si>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</si>
  <si>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</si>
  <si>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</si>
  <si>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</si>
  <si>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</si>
  <si>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</si>
  <si>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</si>
  <si>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</si>
  <si>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</si>
  <si>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</si>
  <si>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</si>
  <si>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</si>
  <si>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</si>
  <si>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</si>
  <si>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</si>
  <si>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</si>
  <si>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</si>
  <si>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</si>
  <si>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</si>
  <si>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</si>
  <si>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</si>
  <si>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</si>
  <si>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</si>
  <si>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</si>
  <si>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</si>
  <si>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</si>
  <si>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</si>
  <si>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</si>
  <si>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</si>
  <si>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</si>
  <si>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</si>
  <si>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</si>
  <si>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</si>
  <si>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</si>
  <si>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</si>
  <si>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</si>
  <si>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</si>
  <si>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</si>
  <si>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</si>
  <si>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</si>
  <si>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</si>
  <si>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</si>
  <si>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</si>
  <si>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</si>
  <si>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</si>
  <si>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</si>
  <si>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</si>
  <si>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</si>
  <si>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</si>
  <si>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</si>
  <si>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</si>
  <si>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</si>
  <si>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</si>
  <si>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</si>
  <si>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</si>
  <si>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</si>
  <si>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</si>
  <si>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</si>
  <si>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</si>
  <si>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</si>
  <si>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</si>
  <si>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</si>
  <si>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</si>
  <si>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</si>
  <si>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</si>
  <si>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</si>
  <si>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</si>
  <si>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</si>
  <si>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</si>
  <si>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</si>
  <si>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</si>
  <si>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</si>
  <si>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</si>
  <si>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</si>
  <si>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</si>
  <si>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</si>
  <si>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</si>
  <si>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</si>
  <si>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</si>
  <si>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</si>
  <si>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</si>
  <si>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</si>
  <si>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</si>
  <si>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</si>
  <si>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</si>
  <si>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</si>
  <si>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</si>
  <si>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</si>
  <si>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</si>
  <si>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</si>
  <si>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</si>
  <si>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</si>
  <si>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</si>
  <si>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</si>
  <si>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</si>
  <si>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</si>
  <si>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</si>
  <si>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</si>
  <si>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</si>
  <si>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</si>
  <si>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</si>
  <si>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</si>
  <si>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</si>
  <si>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</si>
  <si>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</si>
  <si>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</si>
  <si>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</si>
  <si>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</si>
  <si>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</si>
  <si>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</si>
  <si>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</si>
  <si>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</si>
  <si>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</si>
  <si>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</si>
  <si>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</si>
  <si>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</si>
  <si>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</si>
  <si>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</si>
  <si>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</si>
  <si>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</si>
  <si>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</si>
  <si>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</si>
  <si>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</si>
  <si>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</si>
  <si>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</si>
  <si>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</si>
  <si>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</si>
  <si>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</si>
  <si>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</si>
  <si>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</si>
  <si>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</si>
  <si>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</si>
  <si>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</si>
  <si>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</si>
  <si>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</si>
  <si>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</si>
  <si>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</si>
  <si>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</si>
  <si>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</si>
  <si>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</si>
  <si>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</si>
  <si>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</si>
  <si>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</si>
  <si>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</si>
  <si>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</si>
  <si>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</si>
  <si>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</si>
  <si>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</si>
  <si>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</si>
  <si>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</si>
  <si>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</si>
  <si>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</si>
  <si>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</si>
  <si>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</si>
  <si>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</si>
  <si>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</si>
  <si>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</si>
  <si>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</si>
  <si>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</si>
  <si>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</si>
  <si>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</si>
  <si>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</si>
  <si>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</si>
  <si>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</si>
  <si>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</si>
  <si>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</si>
  <si>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</si>
  <si>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</si>
  <si>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</si>
  <si>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</si>
  <si>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</si>
  <si>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</si>
  <si>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</si>
  <si>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</si>
  <si>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</si>
  <si>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</si>
  <si>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</si>
  <si>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</si>
  <si>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</si>
  <si>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</si>
  <si>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</si>
  <si>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</si>
  <si>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</si>
  <si>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</si>
  <si>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</si>
  <si>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</si>
  <si>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</si>
  <si>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</si>
  <si>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</si>
  <si>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</si>
  <si>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</si>
  <si>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</si>
  <si>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</si>
  <si>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</si>
  <si>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</si>
  <si>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</si>
  <si>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</si>
  <si>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</si>
  <si>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</si>
  <si>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</si>
  <si>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</si>
  <si>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</si>
  <si>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</si>
  <si>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</si>
  <si>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</si>
  <si>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</si>
  <si>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</si>
  <si>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</si>
  <si>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</si>
  <si>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</si>
  <si>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</si>
  <si>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</si>
  <si>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</si>
  <si>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</si>
  <si>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</si>
  <si>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</si>
  <si>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</si>
  <si>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</si>
  <si>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</si>
  <si>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</si>
  <si>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</si>
  <si>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</si>
  <si>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</si>
  <si>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</si>
  <si>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</si>
  <si>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</si>
  <si>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</si>
  <si>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</si>
  <si>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</si>
  <si>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</si>
  <si>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</si>
  <si>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</si>
  <si>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</si>
  <si>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</si>
  <si>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</si>
  <si>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</si>
  <si>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</si>
  <si>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</si>
  <si>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</si>
  <si>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</si>
  <si>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</si>
  <si>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</si>
  <si>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</si>
  <si>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</si>
  <si>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</si>
  <si>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</si>
  <si>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</si>
  <si>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</si>
  <si>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</si>
  <si>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</si>
  <si>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</si>
  <si>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</si>
  <si>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</si>
  <si>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</si>
  <si>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</si>
  <si>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</si>
  <si>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</si>
  <si>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</si>
  <si>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</si>
  <si>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</si>
  <si>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</si>
  <si>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</si>
  <si>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</si>
  <si>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</si>
  <si>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</si>
  <si>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</si>
  <si>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</si>
  <si>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</si>
  <si>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</si>
  <si>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</si>
  <si>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</si>
  <si>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</si>
  <si>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</si>
  <si>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</si>
  <si>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</si>
  <si>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</si>
  <si>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</si>
  <si>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</si>
  <si>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</si>
  <si>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</si>
  <si>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</si>
  <si>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</si>
  <si>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</si>
  <si>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</si>
  <si>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</si>
  <si>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</si>
  <si>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</si>
  <si>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</si>
  <si>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</si>
  <si>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</si>
  <si>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</si>
  <si>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</si>
  <si>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</si>
  <si>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</si>
  <si>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</si>
  <si>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</si>
  <si>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</si>
  <si>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</si>
  <si>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</si>
  <si>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</si>
  <si>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</si>
  <si>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</si>
  <si>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</si>
  <si>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</si>
  <si>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</si>
  <si>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</si>
  <si>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</si>
  <si>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</si>
  <si>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</si>
  <si>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</si>
  <si>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</si>
  <si>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</si>
  <si>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</si>
  <si>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</si>
  <si>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</si>
  <si>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</si>
  <si>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</si>
  <si>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</si>
  <si>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</si>
  <si>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</si>
  <si>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</si>
  <si>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</si>
  <si>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</si>
  <si>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</si>
  <si>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</si>
  <si>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</si>
  <si>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</si>
  <si>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</si>
  <si>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</si>
  <si>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</si>
  <si>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</si>
  <si>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</si>
  <si>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</si>
  <si>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</si>
  <si>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</si>
  <si>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</si>
  <si>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</si>
  <si>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</si>
  <si>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</si>
  <si>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</si>
  <si>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</si>
  <si>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</si>
  <si>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</si>
  <si>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</si>
  <si>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</si>
  <si>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</si>
  <si>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</si>
  <si>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</si>
  <si>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</si>
  <si>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</si>
  <si>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</si>
  <si>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</si>
  <si>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</si>
  <si>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</si>
  <si>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</si>
  <si>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</si>
  <si>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</si>
  <si>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</si>
  <si>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</si>
  <si>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</si>
  <si>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</si>
  <si>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</si>
  <si>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</si>
  <si>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</si>
  <si>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</si>
  <si>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</si>
  <si>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</si>
  <si>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</si>
  <si>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</si>
  <si>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</si>
  <si>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</si>
  <si>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</si>
  <si>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</si>
  <si>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</si>
  <si>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</si>
  <si>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</si>
  <si>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</si>
  <si>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</si>
  <si>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</si>
  <si>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</si>
  <si>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</si>
  <si>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</si>
  <si>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</si>
  <si>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</si>
  <si>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</si>
  <si>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</si>
  <si>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</si>
  <si>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</si>
  <si>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</si>
  <si>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</si>
  <si>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</si>
  <si>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</si>
  <si>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</si>
  <si>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</si>
  <si>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</si>
  <si>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</si>
  <si>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</si>
  <si>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</si>
  <si>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</si>
  <si>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</si>
  <si>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</si>
  <si>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</si>
  <si>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</si>
  <si>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</si>
  <si>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</si>
  <si>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</si>
  <si>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</si>
  <si>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</si>
  <si>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</si>
  <si>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</si>
  <si>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</si>
  <si>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</si>
  <si>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</si>
  <si>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</si>
  <si>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</si>
  <si>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</si>
  <si>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</si>
  <si>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</si>
  <si>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</si>
  <si>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</si>
  <si>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</si>
  <si>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</si>
  <si>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</si>
  <si>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</si>
  <si>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</si>
  <si>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</si>
  <si>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</si>
  <si>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</si>
  <si>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</si>
  <si>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</si>
  <si>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</si>
  <si>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</si>
  <si>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</si>
  <si>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</si>
  <si>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</si>
  <si>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</si>
  <si>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</si>
  <si>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</si>
  <si>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</si>
  <si>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</si>
  <si>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</si>
  <si>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</si>
  <si>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</si>
  <si>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</si>
  <si>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</si>
  <si>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</si>
  <si>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</si>
  <si>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</si>
  <si>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</si>
  <si>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</si>
  <si>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</si>
  <si>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</si>
  <si>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</si>
  <si>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</si>
  <si>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</si>
  <si>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</si>
  <si>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</si>
  <si>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</si>
  <si>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</si>
  <si>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</si>
  <si>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</si>
  <si>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</si>
  <si>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</si>
  <si>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</si>
  <si>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</si>
  <si>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</si>
  <si>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</si>
  <si>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</si>
  <si>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</si>
  <si>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</si>
  <si>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</si>
  <si>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</si>
  <si>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</si>
  <si>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</si>
  <si>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</si>
  <si>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</si>
  <si>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</si>
  <si>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</si>
  <si>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</si>
  <si>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</si>
  <si>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</si>
  <si>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</si>
  <si>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</si>
  <si>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</si>
  <si>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</si>
  <si>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</si>
  <si>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</si>
  <si>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</si>
  <si>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</si>
  <si>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</si>
  <si>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</si>
  <si>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</si>
  <si>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</si>
  <si>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</si>
  <si>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</si>
  <si>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</si>
  <si>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</si>
  <si>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</si>
  <si>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</si>
  <si>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</si>
  <si>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</si>
  <si>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</si>
  <si>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</si>
  <si>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</si>
  <si>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</si>
  <si>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</si>
  <si>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</si>
  <si>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</si>
  <si>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</si>
  <si>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</si>
  <si>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</si>
  <si>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</si>
  <si>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</si>
  <si>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</si>
  <si>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</si>
  <si>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</si>
  <si>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</si>
  <si>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</si>
  <si>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</si>
  <si>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</si>
  <si>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</si>
  <si>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</si>
  <si>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</si>
  <si>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</si>
  <si>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</si>
  <si>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</si>
  <si>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</si>
  <si>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</si>
  <si>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</si>
  <si>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</si>
  <si>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</si>
  <si>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</si>
  <si>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</si>
  <si>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</si>
  <si>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</si>
  <si>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</si>
  <si>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</si>
  <si>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</si>
  <si>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</si>
  <si>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</si>
  <si>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</si>
  <si>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</si>
  <si>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</si>
  <si>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</si>
  <si>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>21 2 F2 00000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</si>
  <si>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</si>
  <si>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</si>
  <si>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</si>
  <si>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03 1 01 R5190</t>
  </si>
  <si>
    <t>03 1 01 L5190</t>
  </si>
  <si>
    <t>05 05</t>
  </si>
  <si>
    <t>21 2 F2 54240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</si>
  <si>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</si>
  <si>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</si>
  <si>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</si>
  <si>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</si>
  <si>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</si>
  <si>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</si>
  <si>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</si>
  <si>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</si>
  <si>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</si>
  <si>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</si>
  <si>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</si>
  <si>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</si>
  <si>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</si>
  <si>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</si>
  <si>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Приложение 1</t>
  </si>
  <si>
    <t>+</t>
  </si>
  <si>
    <t>Приложение 2</t>
  </si>
  <si>
    <t>Приложение 3</t>
  </si>
  <si>
    <t xml:space="preserve">Софинансирование мероприятий </t>
  </si>
  <si>
    <t>тыс.руб</t>
  </si>
  <si>
    <t xml:space="preserve">Основное мероприятие: грантовая поддержка </t>
  </si>
  <si>
    <t>Иные межбюджетные трансферты бюджетам городских поселений</t>
  </si>
  <si>
    <t>99 2 00 42690</t>
  </si>
  <si>
    <t>19 0 02 10583</t>
  </si>
  <si>
    <t>Расходы на обустройство и содержание мест утилизации биологических отходов</t>
  </si>
  <si>
    <t>07 03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</si>
  <si>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</si>
  <si>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2200,0</t>
  </si>
  <si>
    <t>1258,0</t>
  </si>
  <si>
    <t>Иные межбюджетные трансферты бюджетам городких поселений</t>
  </si>
  <si>
    <t>Приложение 4</t>
  </si>
  <si>
    <t>16 0 00 44000</t>
  </si>
  <si>
    <t>Образование</t>
  </si>
  <si>
    <t>19 0 02 99700</t>
  </si>
  <si>
    <t>77 4 00 22700</t>
  </si>
  <si>
    <t>Поощрение достижения высоких социально-экономических показателей деятельности ОМС</t>
  </si>
  <si>
    <t>77 6 00 22700</t>
  </si>
  <si>
    <t>77 8 00 22700</t>
  </si>
  <si>
    <t>77 7 00 22700</t>
  </si>
  <si>
    <t>77 5 00 22700</t>
  </si>
  <si>
    <t>03 1 A1 55190</t>
  </si>
  <si>
    <t>03 1 A1 L5190</t>
  </si>
  <si>
    <t>03 2 A1 55900</t>
  </si>
  <si>
    <t>03 2 A1 L5900</t>
  </si>
  <si>
    <t>11 2 02 10555</t>
  </si>
  <si>
    <t xml:space="preserve">Расходы на  обеспечению продуктовыми наборами обучающихся, получающих начальное общее образование в МОО (из РБ)
</t>
  </si>
  <si>
    <t>07 00</t>
  </si>
  <si>
    <t>Лучшее сельское учреждение (клубы)</t>
  </si>
  <si>
    <t>софинансирование</t>
  </si>
  <si>
    <t>03 2 А2 55190</t>
  </si>
  <si>
    <t>03 2 02 R5096</t>
  </si>
  <si>
    <t>03 2 02 L5096</t>
  </si>
  <si>
    <t>19 0 02 5549C</t>
  </si>
  <si>
    <t>76 1 00 5549C</t>
  </si>
  <si>
    <t>Поощрение достижения показателей деятельности ОМС</t>
  </si>
  <si>
    <t>77 3 00 5549С</t>
  </si>
  <si>
    <t>77 4 00 5549С</t>
  </si>
  <si>
    <t>77 5 00 5549С</t>
  </si>
  <si>
    <t>77 7 00 5549С</t>
  </si>
  <si>
    <t>77 8 00 5549С</t>
  </si>
  <si>
    <t>77 6 00 5549С</t>
  </si>
  <si>
    <t>Достижение показателей деятельности ОМС</t>
  </si>
  <si>
    <t>Проведение празднования на федеральном уровне памятных дат субъектов</t>
  </si>
  <si>
    <t>9970042700</t>
  </si>
  <si>
    <t>Расходы из резервного фонда Главы АМС</t>
  </si>
  <si>
    <t xml:space="preserve">Муниципальная программа «Обеспечение жильем молодых семей в Алагирском районе на 2021-2023 годы»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</si>
  <si>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</si>
  <si>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</si>
  <si>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19 0 02 22700</t>
  </si>
  <si>
    <t>Закупка товаров, работ, услуг в целях капитального ремонта государственного (муниципального) имущества</t>
  </si>
  <si>
    <t>Расходы на благоутройство территории за счет остаков гранта рейтинговой оценки деятельности ОМС</t>
  </si>
  <si>
    <t>Приложение  11</t>
  </si>
  <si>
    <t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</t>
  </si>
  <si>
    <t xml:space="preserve">Источники финансирования дефицита бюджета муниципального образования Алагирский район на 2022 год                                                                                                                          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</si>
  <si>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</si>
  <si>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</si>
  <si>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</si>
  <si>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2022 год</t>
  </si>
  <si>
    <t>изм</t>
  </si>
  <si>
    <t>Сумма</t>
  </si>
  <si>
    <t>Источники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</si>
  <si>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</si>
  <si>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</si>
  <si>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</si>
  <si>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</si>
  <si>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</si>
  <si>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</si>
  <si>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</si>
  <si>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</si>
  <si>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</si>
  <si>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</si>
  <si>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</si>
  <si>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</si>
  <si>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</si>
  <si>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</si>
  <si>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</si>
  <si>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</si>
  <si>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</si>
  <si>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</si>
  <si>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</si>
  <si>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</si>
  <si>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</si>
  <si>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</si>
  <si>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</si>
  <si>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</si>
  <si>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</si>
  <si>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</si>
  <si>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</si>
  <si>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</si>
  <si>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</si>
  <si>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</si>
  <si>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</si>
  <si>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</si>
  <si>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</si>
  <si>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</si>
  <si>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</si>
  <si>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</si>
  <si>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</si>
  <si>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</si>
  <si>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Приложение  2</t>
  </si>
  <si>
    <t xml:space="preserve">к решению Собрания представителей Алагирского района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</si>
  <si>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</si>
  <si>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>(тыс.руб.)</t>
  </si>
  <si>
    <t>Код бюджетной   классификации             Российской Федерации</t>
  </si>
  <si>
    <t>Наименование дохода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</si>
  <si>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</si>
  <si>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</si>
  <si>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</si>
  <si>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</si>
  <si>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</si>
  <si>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</si>
  <si>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</si>
  <si>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</si>
  <si>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</si>
  <si>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</si>
  <si>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</si>
  <si>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</si>
  <si>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</si>
  <si>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</si>
  <si>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</si>
  <si>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</si>
  <si>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</si>
  <si>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</si>
  <si>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</si>
  <si>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</si>
  <si>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</si>
  <si>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</si>
  <si>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</si>
  <si>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</si>
  <si>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</si>
  <si>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</si>
  <si>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</si>
  <si>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</si>
  <si>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</si>
  <si>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</si>
  <si>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</si>
  <si>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</si>
  <si>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</si>
  <si>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</si>
  <si>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</si>
  <si>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</si>
  <si>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</si>
  <si>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</si>
  <si>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</si>
  <si>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</si>
  <si>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</si>
  <si>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</si>
  <si>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</si>
  <si>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</si>
  <si>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</si>
  <si>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</si>
  <si>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</si>
  <si>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</si>
  <si>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</si>
  <si>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</si>
  <si>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</si>
  <si>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</si>
  <si>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</si>
  <si>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</si>
  <si>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</si>
  <si>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</si>
  <si>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</si>
  <si>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</si>
  <si>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</si>
  <si>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</si>
  <si>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</si>
  <si>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</si>
  <si>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</si>
  <si>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</si>
  <si>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</si>
  <si>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</si>
  <si>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</si>
  <si>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</si>
  <si>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</si>
  <si>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</si>
  <si>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</si>
  <si>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</si>
  <si>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</si>
  <si>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</si>
  <si>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</si>
  <si>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</si>
  <si>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</si>
  <si>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</si>
  <si>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</si>
  <si>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</si>
  <si>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</si>
  <si>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</si>
  <si>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</si>
  <si>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</si>
  <si>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</si>
  <si>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</si>
  <si>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</si>
  <si>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</si>
  <si>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</si>
  <si>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</si>
  <si>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</si>
  <si>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</si>
  <si>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</si>
  <si>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</si>
  <si>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</si>
  <si>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</si>
  <si>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</si>
  <si>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</si>
  <si>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</si>
  <si>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</si>
  <si>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</si>
  <si>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2 02 10000 00 0000 150</t>
  </si>
  <si>
    <t>Дотации бюджетам субъектов  Российской Федерации и муниципальных образований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</si>
  <si>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</si>
  <si>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</si>
  <si>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</si>
  <si>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</si>
  <si>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2 02 16549 05 0000 150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</si>
  <si>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</si>
  <si>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</si>
  <si>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</si>
  <si>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</si>
  <si>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</si>
  <si>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</si>
  <si>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</si>
  <si>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2 02 25519 05 0000 150</t>
  </si>
  <si>
    <t>Субсидия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</si>
  <si>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</si>
  <si>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</si>
  <si>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2 02 25519 05 0001 150</t>
  </si>
  <si>
    <t xml:space="preserve">Субсидия бюджетам муниципальных районов на поддержку отрасли культуры </t>
  </si>
  <si>
    <t xml:space="preserve">2 02 25555 05 0000 150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</si>
  <si>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</si>
  <si>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</si>
  <si>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</si>
  <si>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</si>
  <si>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</si>
  <si>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2 02 25590 05 0000 150</t>
  </si>
  <si>
    <t>Субсидия бюджетам муниципальных районов на  техническое оснащение муниципальных музеев</t>
  </si>
  <si>
    <t>2 02 30000 00 0000 150</t>
  </si>
  <si>
    <t>Субвенции бюджетам субъектов Российской Федерации и муниципальных образований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</si>
  <si>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</si>
  <si>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</si>
  <si>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</si>
  <si>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</si>
  <si>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2 02 30024 05 0062 150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</si>
  <si>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</si>
  <si>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2 02 30024 05 0063 150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</si>
  <si>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</si>
  <si>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</si>
  <si>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</si>
  <si>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2 02 30024 05 0067 150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</si>
  <si>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</si>
  <si>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2 02 30024 05 0073 150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</si>
  <si>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</si>
  <si>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2 02 30024 05 0075 150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</si>
  <si>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</si>
  <si>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</si>
  <si>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</si>
  <si>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2 02 30029 05 0000 150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</si>
  <si>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</si>
  <si>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2 02 35120 05 0000 151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</si>
  <si>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</si>
  <si>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</si>
  <si>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</si>
  <si>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</si>
  <si>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</si>
  <si>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2 02 45424 05 0000 150</t>
  </si>
  <si>
    <t>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</si>
  <si>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2 02 49999 05 0066 150</t>
  </si>
  <si>
    <t>Прочие межбюджетные трансферты, передаваемые бюджетам муниципальных районов (осуществление полномочий в области занятости населения)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</si>
  <si>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</si>
  <si>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</si>
  <si>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</si>
  <si>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</si>
  <si>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2 02 49999 05 0150 150</t>
  </si>
  <si>
    <t>Прочие межбюджетные трансферты, передаваемые бюджетам муниципальных районов (обеспечению продуктовыми наборами обучающихся, получающих начальное общее образование в муниципальных образовательных организациях)</t>
  </si>
  <si>
    <t>ВСЕГО ДОХОДОВ</t>
  </si>
  <si>
    <t>Приложение 14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</si>
  <si>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</t>
  </si>
  <si>
    <t>Распределение иных межбюджетных трансфертов, передаваемых бюджетам поселений из бюджета муниципального образования Алагирский район на 2022 год</t>
  </si>
  <si>
    <t>№ п/п</t>
  </si>
  <si>
    <t>Наименование поселений</t>
  </si>
  <si>
    <t>изм (+,-)</t>
  </si>
  <si>
    <t>АМС Майрамадагского сельского поселения</t>
  </si>
  <si>
    <t>АМС Бирагзангского сельского поселения</t>
  </si>
  <si>
    <t>ИТОГО:</t>
  </si>
  <si>
    <t>(+,-)</t>
  </si>
  <si>
    <t>Приложение 5</t>
  </si>
  <si>
    <t>АМС Алагирского городского поселения</t>
  </si>
  <si>
    <t>АМС Мизурского сельского поселения</t>
  </si>
  <si>
    <t>АМС Рамоновского сельского поселения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</si>
  <si>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№ 7-14-2 от 21.10.22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</si>
  <si>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 7-14-2 от 21.10.22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</si>
  <si>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№7-14-2 от 21.10.22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</si>
</sst>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u/>
      <sz val="1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" fillId="0" borderId="0"/>
    <xf numFmtId="0" fontId="23" fillId="0" borderId="6">
      <alignment vertical="top" wrapText="1"/>
    </xf>
    <xf numFmtId="49" fontId="25" fillId="0" borderId="6">
      <alignment horizontal="center" vertical="top" shrinkToFit="1"/>
    </xf>
    <xf numFmtId="4" fontId="23" fillId="4" borderId="6">
      <alignment horizontal="right" vertical="top" shrinkToFit="1"/>
    </xf>
    <xf numFmtId="49" fontId="29" fillId="0" borderId="6">
      <alignment horizontal="center"/>
    </xf>
    <xf numFmtId="0" fontId="29" fillId="0" borderId="7">
      <alignment horizontal="left" wrapText="1" indent="2"/>
    </xf>
  </cellStyleXfs>
  <cellXfs count="286">
    <xf numFmtId="0" fontId="0" fillId="0" borderId="0" xfId="0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7" fillId="0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5" xfId="0" applyFont="1" applyBorder="1"/>
    <xf numFmtId="164" fontId="17" fillId="0" borderId="5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3" applyFont="1" applyFill="1" applyBorder="1" applyAlignment="1">
      <alignment vertical="top" wrapText="1"/>
    </xf>
    <xf numFmtId="0" fontId="22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9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9" fontId="8" fillId="0" borderId="1" xfId="3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14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9" fillId="0" borderId="1" xfId="3" applyNumberFormat="1" applyFont="1" applyFill="1" applyBorder="1" applyAlignment="1">
      <alignment horizontal="center" vertical="top"/>
    </xf>
    <xf numFmtId="164" fontId="17" fillId="0" borderId="1" xfId="3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2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9" fillId="3" borderId="1" xfId="3" applyNumberFormat="1" applyFont="1" applyFill="1" applyBorder="1" applyAlignment="1">
      <alignment horizontal="center" vertical="top"/>
    </xf>
    <xf numFmtId="164" fontId="17" fillId="3" borderId="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4" fontId="3" fillId="0" borderId="3" xfId="3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4" fontId="17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27" fillId="0" borderId="1" xfId="5" applyFont="1" applyFill="1" applyBorder="1" applyAlignment="1" applyProtection="1">
      <alignment horizontal="center" vertical="top" shrinkToFit="1"/>
    </xf>
    <xf numFmtId="49" fontId="24" fillId="0" borderId="1" xfId="5" applyFont="1" applyFill="1" applyBorder="1" applyAlignment="1" applyProtection="1">
      <alignment horizontal="center" vertical="top" shrinkToFit="1"/>
    </xf>
    <xf numFmtId="0" fontId="9" fillId="3" borderId="1" xfId="0" applyNumberFormat="1" applyFont="1" applyFill="1" applyBorder="1" applyAlignment="1">
      <alignment horizontal="center" vertical="top" wrapText="1" shrinkToFit="1"/>
    </xf>
    <xf numFmtId="0" fontId="24" fillId="0" borderId="1" xfId="4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2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3" fillId="0" borderId="0" xfId="3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6" fillId="0" borderId="3" xfId="3" applyFont="1" applyBorder="1" applyAlignment="1">
      <alignment horizontal="center" vertical="top" wrapText="1"/>
    </xf>
    <xf numFmtId="4" fontId="9" fillId="0" borderId="1" xfId="3" applyNumberFormat="1" applyFont="1" applyFill="1" applyBorder="1" applyAlignment="1">
      <alignment horizontal="center" vertical="top"/>
    </xf>
    <xf numFmtId="0" fontId="17" fillId="0" borderId="1" xfId="3" applyNumberFormat="1" applyFont="1" applyFill="1" applyBorder="1" applyAlignment="1">
      <alignment horizontal="center" vertical="top"/>
    </xf>
    <xf numFmtId="49" fontId="26" fillId="3" borderId="1" xfId="0" applyNumberFormat="1" applyFont="1" applyFill="1" applyBorder="1" applyAlignment="1">
      <alignment vertical="top" wrapText="1"/>
    </xf>
    <xf numFmtId="49" fontId="9" fillId="3" borderId="1" xfId="3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 wrapText="1"/>
    </xf>
    <xf numFmtId="0" fontId="3" fillId="3" borderId="0" xfId="3" applyFont="1" applyFill="1" applyAlignment="1">
      <alignment horizontal="center" vertical="top" wrapText="1"/>
    </xf>
    <xf numFmtId="0" fontId="24" fillId="3" borderId="1" xfId="4" applyNumberFormat="1" applyFont="1" applyFill="1" applyBorder="1" applyAlignment="1" applyProtection="1">
      <alignment vertical="top" wrapText="1"/>
    </xf>
    <xf numFmtId="0" fontId="1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17" fillId="3" borderId="1" xfId="3" applyFont="1" applyFill="1" applyBorder="1" applyAlignment="1">
      <alignment vertical="top" wrapText="1"/>
    </xf>
    <xf numFmtId="0" fontId="15" fillId="3" borderId="0" xfId="0" applyFont="1" applyFill="1" applyAlignment="1">
      <alignment horizontal="right" vertical="top" wrapText="1"/>
    </xf>
    <xf numFmtId="0" fontId="6" fillId="3" borderId="3" xfId="3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22" fillId="3" borderId="1" xfId="3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7" fillId="3" borderId="8" xfId="0" applyFont="1" applyFill="1" applyBorder="1" applyAlignment="1">
      <alignment vertical="top" wrapText="1"/>
    </xf>
    <xf numFmtId="0" fontId="15" fillId="3" borderId="1" xfId="3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right" vertical="top"/>
    </xf>
    <xf numFmtId="164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3" fontId="16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6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34" fillId="0" borderId="0" xfId="0" applyFont="1" applyFill="1" applyAlignment="1">
      <alignment horizontal="right"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4" fillId="0" borderId="1" xfId="7" applyNumberFormat="1" applyFont="1" applyBorder="1" applyAlignment="1" applyProtection="1">
      <alignment horizontal="center" vertical="top"/>
    </xf>
    <xf numFmtId="0" fontId="24" fillId="0" borderId="1" xfId="8" applyNumberFormat="1" applyFont="1" applyBorder="1" applyAlignment="1" applyProtection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8" fillId="3" borderId="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top"/>
    </xf>
    <xf numFmtId="164" fontId="6" fillId="0" borderId="0" xfId="0" applyNumberFormat="1" applyFont="1" applyAlignment="1">
      <alignment horizontal="center" vertical="top"/>
    </xf>
    <xf numFmtId="164" fontId="3" fillId="6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/>
    <xf numFmtId="0" fontId="17" fillId="3" borderId="1" xfId="0" applyNumberFormat="1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2" fontId="15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3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7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32" fillId="0" borderId="0" xfId="0" applyFont="1" applyAlignment="1">
      <alignment horizontal="right" vertical="top"/>
    </xf>
    <xf numFmtId="3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5"/>
  <sheetViews>
    <sheetView tabSelected="1" workbookViewId="0">
      <selection activeCell="M1" sqref="M1"/>
    </sheetView>
  </sheetViews>
  <sheetFormatPr defaultRowHeight="15"/>
  <cols>
    <col min="1" max="1" width="23" style="197" customWidth="1"/>
    <col min="2" max="2" width="44.7109375" style="197" customWidth="1"/>
    <col min="3" max="3" width="14.28515625" style="228" hidden="1" customWidth="1"/>
    <col min="4" max="9" width="12.5703125" style="199" hidden="1" customWidth="1"/>
    <col min="10" max="10" width="14.140625" style="199" hidden="1" customWidth="1"/>
    <col min="11" max="11" width="14.140625" style="229" customWidth="1"/>
    <col min="12" max="12" width="14.140625" style="199" customWidth="1"/>
    <col min="13" max="13" width="16.28515625" style="200" customWidth="1"/>
  </cols>
  <sheetData>
    <row r="2" spans="1:13">
      <c r="C2" s="251" t="s">
        <v>584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75" customHeight="1">
      <c r="C3" s="253" t="s">
        <v>877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>
      <c r="C4" s="198"/>
    </row>
    <row r="5" spans="1:13" ht="12.75">
      <c r="A5" s="254" t="s">
        <v>689</v>
      </c>
      <c r="B5" s="254"/>
      <c r="C5" s="254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60" customHeight="1">
      <c r="A6" s="193"/>
      <c r="B6" s="192"/>
      <c r="C6" s="192"/>
      <c r="D6" s="192"/>
      <c r="E6" s="192"/>
      <c r="F6" s="192"/>
      <c r="G6" s="253" t="s">
        <v>690</v>
      </c>
      <c r="H6" s="256"/>
      <c r="I6" s="256"/>
      <c r="J6" s="256"/>
      <c r="K6" s="256"/>
      <c r="L6" s="256"/>
      <c r="M6" s="256"/>
    </row>
    <row r="7" spans="1:13">
      <c r="A7" s="201"/>
      <c r="B7" s="257"/>
      <c r="C7" s="257"/>
    </row>
    <row r="8" spans="1:13" ht="12.75">
      <c r="A8" s="258" t="s">
        <v>107</v>
      </c>
      <c r="B8" s="258"/>
      <c r="C8" s="258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4.25">
      <c r="A9" s="246" t="s">
        <v>691</v>
      </c>
      <c r="B9" s="246"/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>
      <c r="B10" s="203"/>
      <c r="C10" s="248" t="s">
        <v>692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38.25">
      <c r="A11" s="66" t="s">
        <v>693</v>
      </c>
      <c r="B11" s="204" t="s">
        <v>694</v>
      </c>
      <c r="C11" s="205" t="s">
        <v>464</v>
      </c>
      <c r="D11" s="114" t="s">
        <v>585</v>
      </c>
      <c r="E11" s="206" t="s">
        <v>464</v>
      </c>
      <c r="F11" s="114" t="s">
        <v>585</v>
      </c>
      <c r="G11" s="205" t="s">
        <v>464</v>
      </c>
      <c r="H11" s="114" t="s">
        <v>585</v>
      </c>
      <c r="I11" s="207" t="s">
        <v>464</v>
      </c>
      <c r="J11" s="114" t="s">
        <v>585</v>
      </c>
      <c r="K11" s="207" t="s">
        <v>464</v>
      </c>
      <c r="L11" s="114" t="s">
        <v>585</v>
      </c>
      <c r="M11" s="205" t="s">
        <v>464</v>
      </c>
    </row>
    <row r="12" spans="1:13" ht="30" customHeight="1">
      <c r="A12" s="250" t="s">
        <v>695</v>
      </c>
      <c r="B12" s="250"/>
      <c r="C12" s="208">
        <f>SUM(C13,C22,C33,C36,C39,C45,C53,C59,C17)</f>
        <v>484882</v>
      </c>
      <c r="D12" s="114"/>
      <c r="E12" s="207">
        <f>C12+D12</f>
        <v>484882</v>
      </c>
      <c r="F12" s="114"/>
      <c r="G12" s="207">
        <f>E12+F12</f>
        <v>484882</v>
      </c>
      <c r="H12" s="114"/>
      <c r="I12" s="207">
        <f>G12+H12</f>
        <v>484882</v>
      </c>
      <c r="J12" s="114"/>
      <c r="K12" s="207">
        <f>I12+J12</f>
        <v>484882</v>
      </c>
      <c r="L12" s="114"/>
      <c r="M12" s="207">
        <f>K12+L12</f>
        <v>484882</v>
      </c>
    </row>
    <row r="13" spans="1:13" hidden="1">
      <c r="A13" s="204" t="s">
        <v>696</v>
      </c>
      <c r="B13" s="209" t="s">
        <v>697</v>
      </c>
      <c r="C13" s="208">
        <f>C14</f>
        <v>91047</v>
      </c>
      <c r="D13" s="114"/>
      <c r="E13" s="207">
        <f t="shared" ref="E13:E77" si="0">C13+D13</f>
        <v>91047</v>
      </c>
      <c r="F13" s="114"/>
      <c r="G13" s="207">
        <f t="shared" ref="G13:G77" si="1">E13+F13</f>
        <v>91047</v>
      </c>
      <c r="H13" s="114"/>
      <c r="I13" s="207">
        <f t="shared" ref="I13:I77" si="2">G13+H13</f>
        <v>91047</v>
      </c>
      <c r="J13" s="114"/>
      <c r="K13" s="207">
        <f t="shared" ref="K13:K76" si="3">I13+J13</f>
        <v>91047</v>
      </c>
      <c r="L13" s="114"/>
      <c r="M13" s="207">
        <f t="shared" ref="M13:M76" si="4">K13+L13</f>
        <v>91047</v>
      </c>
    </row>
    <row r="14" spans="1:13" hidden="1">
      <c r="A14" s="87" t="s">
        <v>698</v>
      </c>
      <c r="B14" s="210" t="s">
        <v>699</v>
      </c>
      <c r="C14" s="211">
        <f>SUM(C15,C16)</f>
        <v>91047</v>
      </c>
      <c r="D14" s="114"/>
      <c r="E14" s="207">
        <f t="shared" si="0"/>
        <v>91047</v>
      </c>
      <c r="F14" s="114"/>
      <c r="G14" s="207">
        <f t="shared" si="1"/>
        <v>91047</v>
      </c>
      <c r="H14" s="114"/>
      <c r="I14" s="207">
        <f t="shared" si="2"/>
        <v>91047</v>
      </c>
      <c r="J14" s="114"/>
      <c r="K14" s="207">
        <f t="shared" si="3"/>
        <v>91047</v>
      </c>
      <c r="L14" s="114"/>
      <c r="M14" s="207">
        <f t="shared" si="4"/>
        <v>91047</v>
      </c>
    </row>
    <row r="15" spans="1:13" ht="76.5" hidden="1">
      <c r="A15" s="87" t="s">
        <v>700</v>
      </c>
      <c r="B15" s="18" t="s">
        <v>701</v>
      </c>
      <c r="C15" s="211">
        <v>72875</v>
      </c>
      <c r="D15" s="114"/>
      <c r="E15" s="207">
        <f t="shared" si="0"/>
        <v>72875</v>
      </c>
      <c r="F15" s="114"/>
      <c r="G15" s="207">
        <f t="shared" si="1"/>
        <v>72875</v>
      </c>
      <c r="H15" s="114"/>
      <c r="I15" s="207">
        <f t="shared" si="2"/>
        <v>72875</v>
      </c>
      <c r="J15" s="114"/>
      <c r="K15" s="207">
        <f t="shared" si="3"/>
        <v>72875</v>
      </c>
      <c r="L15" s="114"/>
      <c r="M15" s="207">
        <f t="shared" si="4"/>
        <v>72875</v>
      </c>
    </row>
    <row r="16" spans="1:13" ht="76.5" hidden="1">
      <c r="A16" s="87" t="s">
        <v>700</v>
      </c>
      <c r="B16" s="18" t="s">
        <v>702</v>
      </c>
      <c r="C16" s="212">
        <v>18172</v>
      </c>
      <c r="D16" s="114"/>
      <c r="E16" s="207">
        <f t="shared" si="0"/>
        <v>18172</v>
      </c>
      <c r="F16" s="114"/>
      <c r="G16" s="207">
        <f t="shared" si="1"/>
        <v>18172</v>
      </c>
      <c r="H16" s="114"/>
      <c r="I16" s="207">
        <f t="shared" si="2"/>
        <v>18172</v>
      </c>
      <c r="J16" s="114"/>
      <c r="K16" s="207">
        <f t="shared" si="3"/>
        <v>18172</v>
      </c>
      <c r="L16" s="114"/>
      <c r="M16" s="207">
        <f t="shared" si="4"/>
        <v>18172</v>
      </c>
    </row>
    <row r="17" spans="1:13" ht="25.5" hidden="1">
      <c r="A17" s="66" t="s">
        <v>703</v>
      </c>
      <c r="B17" s="29" t="s">
        <v>704</v>
      </c>
      <c r="C17" s="213">
        <f>SUM(C18:C21)</f>
        <v>21180</v>
      </c>
      <c r="D17" s="114"/>
      <c r="E17" s="207">
        <f t="shared" si="0"/>
        <v>21180</v>
      </c>
      <c r="F17" s="114"/>
      <c r="G17" s="207">
        <f t="shared" si="1"/>
        <v>21180</v>
      </c>
      <c r="H17" s="114"/>
      <c r="I17" s="207">
        <f t="shared" si="2"/>
        <v>21180</v>
      </c>
      <c r="J17" s="114"/>
      <c r="K17" s="207">
        <f t="shared" si="3"/>
        <v>21180</v>
      </c>
      <c r="L17" s="114"/>
      <c r="M17" s="207">
        <f t="shared" si="4"/>
        <v>21180</v>
      </c>
    </row>
    <row r="18" spans="1:13" ht="60" hidden="1">
      <c r="A18" s="87" t="s">
        <v>705</v>
      </c>
      <c r="B18" s="214" t="s">
        <v>706</v>
      </c>
      <c r="C18" s="81">
        <v>9576</v>
      </c>
      <c r="D18" s="114"/>
      <c r="E18" s="207">
        <f t="shared" si="0"/>
        <v>9576</v>
      </c>
      <c r="F18" s="114"/>
      <c r="G18" s="207">
        <f t="shared" si="1"/>
        <v>9576</v>
      </c>
      <c r="H18" s="114"/>
      <c r="I18" s="207">
        <f t="shared" si="2"/>
        <v>9576</v>
      </c>
      <c r="J18" s="114"/>
      <c r="K18" s="207">
        <f t="shared" si="3"/>
        <v>9576</v>
      </c>
      <c r="L18" s="114"/>
      <c r="M18" s="207">
        <f t="shared" si="4"/>
        <v>9576</v>
      </c>
    </row>
    <row r="19" spans="1:13" ht="72" hidden="1">
      <c r="A19" s="87" t="s">
        <v>707</v>
      </c>
      <c r="B19" s="214" t="s">
        <v>708</v>
      </c>
      <c r="C19" s="81">
        <v>53</v>
      </c>
      <c r="D19" s="114"/>
      <c r="E19" s="207">
        <f t="shared" si="0"/>
        <v>53</v>
      </c>
      <c r="F19" s="114"/>
      <c r="G19" s="207">
        <f t="shared" si="1"/>
        <v>53</v>
      </c>
      <c r="H19" s="114"/>
      <c r="I19" s="207">
        <f t="shared" si="2"/>
        <v>53</v>
      </c>
      <c r="J19" s="114"/>
      <c r="K19" s="207">
        <f t="shared" si="3"/>
        <v>53</v>
      </c>
      <c r="L19" s="114"/>
      <c r="M19" s="207">
        <f t="shared" si="4"/>
        <v>53</v>
      </c>
    </row>
    <row r="20" spans="1:13" ht="60" hidden="1">
      <c r="A20" s="87" t="s">
        <v>709</v>
      </c>
      <c r="B20" s="214" t="s">
        <v>710</v>
      </c>
      <c r="C20" s="81">
        <v>12752</v>
      </c>
      <c r="D20" s="114"/>
      <c r="E20" s="207">
        <f t="shared" si="0"/>
        <v>12752</v>
      </c>
      <c r="F20" s="114"/>
      <c r="G20" s="207">
        <f t="shared" si="1"/>
        <v>12752</v>
      </c>
      <c r="H20" s="114"/>
      <c r="I20" s="207">
        <f t="shared" si="2"/>
        <v>12752</v>
      </c>
      <c r="J20" s="114"/>
      <c r="K20" s="207">
        <f t="shared" si="3"/>
        <v>12752</v>
      </c>
      <c r="L20" s="114"/>
      <c r="M20" s="207">
        <f t="shared" si="4"/>
        <v>12752</v>
      </c>
    </row>
    <row r="21" spans="1:13" ht="60" hidden="1">
      <c r="A21" s="87" t="s">
        <v>711</v>
      </c>
      <c r="B21" s="214" t="s">
        <v>712</v>
      </c>
      <c r="C21" s="81">
        <v>-1201</v>
      </c>
      <c r="D21" s="114"/>
      <c r="E21" s="207">
        <f t="shared" si="0"/>
        <v>-1201</v>
      </c>
      <c r="F21" s="114"/>
      <c r="G21" s="207">
        <f t="shared" si="1"/>
        <v>-1201</v>
      </c>
      <c r="H21" s="114"/>
      <c r="I21" s="207">
        <f t="shared" si="2"/>
        <v>-1201</v>
      </c>
      <c r="J21" s="114"/>
      <c r="K21" s="207">
        <f t="shared" si="3"/>
        <v>-1201</v>
      </c>
      <c r="L21" s="114"/>
      <c r="M21" s="207">
        <f t="shared" si="4"/>
        <v>-1201</v>
      </c>
    </row>
    <row r="22" spans="1:13" hidden="1">
      <c r="A22" s="204" t="s">
        <v>713</v>
      </c>
      <c r="B22" s="29" t="s">
        <v>714</v>
      </c>
      <c r="C22" s="208">
        <f>SUM(C23,C28,C30,C32)</f>
        <v>36875</v>
      </c>
      <c r="D22" s="114"/>
      <c r="E22" s="207">
        <f t="shared" si="0"/>
        <v>36875</v>
      </c>
      <c r="F22" s="114"/>
      <c r="G22" s="207">
        <f t="shared" si="1"/>
        <v>36875</v>
      </c>
      <c r="H22" s="114"/>
      <c r="I22" s="207">
        <f t="shared" si="2"/>
        <v>36875</v>
      </c>
      <c r="J22" s="114"/>
      <c r="K22" s="207">
        <f t="shared" si="3"/>
        <v>36875</v>
      </c>
      <c r="L22" s="114"/>
      <c r="M22" s="207">
        <f t="shared" si="4"/>
        <v>36875</v>
      </c>
    </row>
    <row r="23" spans="1:13" ht="25.5" hidden="1">
      <c r="A23" s="215" t="s">
        <v>715</v>
      </c>
      <c r="B23" s="44" t="s">
        <v>716</v>
      </c>
      <c r="C23" s="216">
        <f>C24+C26</f>
        <v>30810</v>
      </c>
      <c r="D23" s="114"/>
      <c r="E23" s="207">
        <f t="shared" si="0"/>
        <v>30810</v>
      </c>
      <c r="F23" s="114"/>
      <c r="G23" s="207">
        <f t="shared" si="1"/>
        <v>30810</v>
      </c>
      <c r="H23" s="114"/>
      <c r="I23" s="207">
        <f t="shared" si="2"/>
        <v>30810</v>
      </c>
      <c r="J23" s="114"/>
      <c r="K23" s="207">
        <f t="shared" si="3"/>
        <v>30810</v>
      </c>
      <c r="L23" s="114"/>
      <c r="M23" s="207">
        <f t="shared" si="4"/>
        <v>30810</v>
      </c>
    </row>
    <row r="24" spans="1:13" ht="38.25" hidden="1">
      <c r="A24" s="215" t="s">
        <v>717</v>
      </c>
      <c r="B24" s="44" t="s">
        <v>718</v>
      </c>
      <c r="C24" s="216">
        <f>C25</f>
        <v>19910</v>
      </c>
      <c r="D24" s="114"/>
      <c r="E24" s="207">
        <f t="shared" si="0"/>
        <v>19910</v>
      </c>
      <c r="F24" s="114"/>
      <c r="G24" s="207">
        <f t="shared" si="1"/>
        <v>19910</v>
      </c>
      <c r="H24" s="114"/>
      <c r="I24" s="207">
        <f t="shared" si="2"/>
        <v>19910</v>
      </c>
      <c r="J24" s="114"/>
      <c r="K24" s="207">
        <f t="shared" si="3"/>
        <v>19910</v>
      </c>
      <c r="L24" s="114"/>
      <c r="M24" s="207">
        <f t="shared" si="4"/>
        <v>19910</v>
      </c>
    </row>
    <row r="25" spans="1:13" ht="38.25" hidden="1">
      <c r="A25" s="215" t="s">
        <v>719</v>
      </c>
      <c r="B25" s="44" t="s">
        <v>718</v>
      </c>
      <c r="C25" s="216">
        <v>19910</v>
      </c>
      <c r="D25" s="114"/>
      <c r="E25" s="207">
        <f t="shared" si="0"/>
        <v>19910</v>
      </c>
      <c r="F25" s="114"/>
      <c r="G25" s="207">
        <f t="shared" si="1"/>
        <v>19910</v>
      </c>
      <c r="H25" s="114"/>
      <c r="I25" s="207">
        <f t="shared" si="2"/>
        <v>19910</v>
      </c>
      <c r="J25" s="114"/>
      <c r="K25" s="207">
        <f t="shared" si="3"/>
        <v>19910</v>
      </c>
      <c r="L25" s="114"/>
      <c r="M25" s="207">
        <f t="shared" si="4"/>
        <v>19910</v>
      </c>
    </row>
    <row r="26" spans="1:13" ht="38.25" hidden="1">
      <c r="A26" s="215" t="s">
        <v>720</v>
      </c>
      <c r="B26" s="44" t="s">
        <v>721</v>
      </c>
      <c r="C26" s="216">
        <f>C27</f>
        <v>10900</v>
      </c>
      <c r="D26" s="114"/>
      <c r="E26" s="207">
        <f t="shared" si="0"/>
        <v>10900</v>
      </c>
      <c r="F26" s="114"/>
      <c r="G26" s="207">
        <f t="shared" si="1"/>
        <v>10900</v>
      </c>
      <c r="H26" s="114"/>
      <c r="I26" s="207">
        <f t="shared" si="2"/>
        <v>10900</v>
      </c>
      <c r="J26" s="114"/>
      <c r="K26" s="207">
        <f t="shared" si="3"/>
        <v>10900</v>
      </c>
      <c r="L26" s="114"/>
      <c r="M26" s="207">
        <f t="shared" si="4"/>
        <v>10900</v>
      </c>
    </row>
    <row r="27" spans="1:13" ht="38.25" hidden="1">
      <c r="A27" s="215" t="s">
        <v>722</v>
      </c>
      <c r="B27" s="44" t="s">
        <v>721</v>
      </c>
      <c r="C27" s="216">
        <v>10900</v>
      </c>
      <c r="D27" s="114"/>
      <c r="E27" s="207">
        <f t="shared" si="0"/>
        <v>10900</v>
      </c>
      <c r="F27" s="114"/>
      <c r="G27" s="207">
        <f t="shared" si="1"/>
        <v>10900</v>
      </c>
      <c r="H27" s="114"/>
      <c r="I27" s="207">
        <f t="shared" si="2"/>
        <v>10900</v>
      </c>
      <c r="J27" s="114"/>
      <c r="K27" s="207">
        <f t="shared" si="3"/>
        <v>10900</v>
      </c>
      <c r="L27" s="114"/>
      <c r="M27" s="207">
        <f t="shared" si="4"/>
        <v>10900</v>
      </c>
    </row>
    <row r="28" spans="1:13" ht="25.5" hidden="1">
      <c r="A28" s="87" t="s">
        <v>723</v>
      </c>
      <c r="B28" s="18" t="s">
        <v>724</v>
      </c>
      <c r="C28" s="212">
        <f>C29</f>
        <v>65</v>
      </c>
      <c r="D28" s="114"/>
      <c r="E28" s="207">
        <f t="shared" si="0"/>
        <v>65</v>
      </c>
      <c r="F28" s="114"/>
      <c r="G28" s="207">
        <f t="shared" si="1"/>
        <v>65</v>
      </c>
      <c r="H28" s="114"/>
      <c r="I28" s="207">
        <f t="shared" si="2"/>
        <v>65</v>
      </c>
      <c r="J28" s="114"/>
      <c r="K28" s="207">
        <f t="shared" si="3"/>
        <v>65</v>
      </c>
      <c r="L28" s="114"/>
      <c r="M28" s="207">
        <f t="shared" si="4"/>
        <v>65</v>
      </c>
    </row>
    <row r="29" spans="1:13" ht="25.5" hidden="1">
      <c r="A29" s="87" t="s">
        <v>725</v>
      </c>
      <c r="B29" s="18" t="s">
        <v>724</v>
      </c>
      <c r="C29" s="212">
        <v>65</v>
      </c>
      <c r="D29" s="114"/>
      <c r="E29" s="207">
        <f t="shared" si="0"/>
        <v>65</v>
      </c>
      <c r="F29" s="114"/>
      <c r="G29" s="207">
        <f t="shared" si="1"/>
        <v>65</v>
      </c>
      <c r="H29" s="114"/>
      <c r="I29" s="207">
        <f t="shared" si="2"/>
        <v>65</v>
      </c>
      <c r="J29" s="114"/>
      <c r="K29" s="207">
        <f t="shared" si="3"/>
        <v>65</v>
      </c>
      <c r="L29" s="114"/>
      <c r="M29" s="207">
        <f t="shared" si="4"/>
        <v>65</v>
      </c>
    </row>
    <row r="30" spans="1:13" hidden="1">
      <c r="A30" s="87" t="s">
        <v>726</v>
      </c>
      <c r="B30" s="18" t="s">
        <v>727</v>
      </c>
      <c r="C30" s="212">
        <f>C31</f>
        <v>4900</v>
      </c>
      <c r="D30" s="114"/>
      <c r="E30" s="207">
        <f t="shared" si="0"/>
        <v>4900</v>
      </c>
      <c r="F30" s="114"/>
      <c r="G30" s="207">
        <f t="shared" si="1"/>
        <v>4900</v>
      </c>
      <c r="H30" s="114"/>
      <c r="I30" s="207">
        <f t="shared" si="2"/>
        <v>4900</v>
      </c>
      <c r="J30" s="114"/>
      <c r="K30" s="207">
        <f t="shared" si="3"/>
        <v>4900</v>
      </c>
      <c r="L30" s="114"/>
      <c r="M30" s="207">
        <f t="shared" si="4"/>
        <v>4900</v>
      </c>
    </row>
    <row r="31" spans="1:13" hidden="1">
      <c r="A31" s="87" t="s">
        <v>728</v>
      </c>
      <c r="B31" s="18" t="s">
        <v>729</v>
      </c>
      <c r="C31" s="212">
        <v>4900</v>
      </c>
      <c r="D31" s="114"/>
      <c r="E31" s="207">
        <f t="shared" si="0"/>
        <v>4900</v>
      </c>
      <c r="F31" s="114"/>
      <c r="G31" s="207">
        <f t="shared" si="1"/>
        <v>4900</v>
      </c>
      <c r="H31" s="114"/>
      <c r="I31" s="207">
        <f t="shared" si="2"/>
        <v>4900</v>
      </c>
      <c r="J31" s="114"/>
      <c r="K31" s="207">
        <f t="shared" si="3"/>
        <v>4900</v>
      </c>
      <c r="L31" s="114"/>
      <c r="M31" s="207">
        <f t="shared" si="4"/>
        <v>4900</v>
      </c>
    </row>
    <row r="32" spans="1:13" ht="38.25" hidden="1">
      <c r="A32" s="87" t="s">
        <v>730</v>
      </c>
      <c r="B32" s="18" t="s">
        <v>731</v>
      </c>
      <c r="C32" s="212">
        <v>1100</v>
      </c>
      <c r="D32" s="114"/>
      <c r="E32" s="207">
        <f t="shared" si="0"/>
        <v>1100</v>
      </c>
      <c r="F32" s="114"/>
      <c r="G32" s="207">
        <f t="shared" si="1"/>
        <v>1100</v>
      </c>
      <c r="H32" s="114"/>
      <c r="I32" s="207">
        <f t="shared" si="2"/>
        <v>1100</v>
      </c>
      <c r="J32" s="114"/>
      <c r="K32" s="207">
        <f t="shared" si="3"/>
        <v>1100</v>
      </c>
      <c r="L32" s="114"/>
      <c r="M32" s="207">
        <f t="shared" si="4"/>
        <v>1100</v>
      </c>
    </row>
    <row r="33" spans="1:13" hidden="1">
      <c r="A33" s="204" t="s">
        <v>732</v>
      </c>
      <c r="B33" s="29" t="s">
        <v>733</v>
      </c>
      <c r="C33" s="217">
        <f>C34</f>
        <v>294500</v>
      </c>
      <c r="D33" s="114"/>
      <c r="E33" s="207">
        <f t="shared" si="0"/>
        <v>294500</v>
      </c>
      <c r="F33" s="114"/>
      <c r="G33" s="207">
        <f t="shared" si="1"/>
        <v>294500</v>
      </c>
      <c r="H33" s="114"/>
      <c r="I33" s="207">
        <f t="shared" si="2"/>
        <v>294500</v>
      </c>
      <c r="J33" s="114"/>
      <c r="K33" s="207">
        <f t="shared" si="3"/>
        <v>294500</v>
      </c>
      <c r="L33" s="114"/>
      <c r="M33" s="207">
        <f t="shared" si="4"/>
        <v>294500</v>
      </c>
    </row>
    <row r="34" spans="1:13" hidden="1">
      <c r="A34" s="88" t="s">
        <v>734</v>
      </c>
      <c r="B34" s="18" t="s">
        <v>735</v>
      </c>
      <c r="C34" s="212">
        <f>SUM(C35:C35)</f>
        <v>294500</v>
      </c>
      <c r="D34" s="114"/>
      <c r="E34" s="207">
        <f t="shared" si="0"/>
        <v>294500</v>
      </c>
      <c r="F34" s="114"/>
      <c r="G34" s="207">
        <f t="shared" si="1"/>
        <v>294500</v>
      </c>
      <c r="H34" s="114"/>
      <c r="I34" s="207">
        <f t="shared" si="2"/>
        <v>294500</v>
      </c>
      <c r="J34" s="114"/>
      <c r="K34" s="207">
        <f t="shared" si="3"/>
        <v>294500</v>
      </c>
      <c r="L34" s="114"/>
      <c r="M34" s="207">
        <f t="shared" si="4"/>
        <v>294500</v>
      </c>
    </row>
    <row r="35" spans="1:13" ht="25.5" hidden="1">
      <c r="A35" s="88" t="s">
        <v>736</v>
      </c>
      <c r="B35" s="18" t="s">
        <v>737</v>
      </c>
      <c r="C35" s="212">
        <v>294500</v>
      </c>
      <c r="D35" s="114"/>
      <c r="E35" s="207">
        <f t="shared" si="0"/>
        <v>294500</v>
      </c>
      <c r="F35" s="114"/>
      <c r="G35" s="207">
        <f t="shared" si="1"/>
        <v>294500</v>
      </c>
      <c r="H35" s="114"/>
      <c r="I35" s="207">
        <f t="shared" si="2"/>
        <v>294500</v>
      </c>
      <c r="J35" s="114"/>
      <c r="K35" s="207">
        <f t="shared" si="3"/>
        <v>294500</v>
      </c>
      <c r="L35" s="114"/>
      <c r="M35" s="207">
        <f t="shared" si="4"/>
        <v>294500</v>
      </c>
    </row>
    <row r="36" spans="1:13" hidden="1">
      <c r="A36" s="204" t="s">
        <v>738</v>
      </c>
      <c r="B36" s="29" t="s">
        <v>739</v>
      </c>
      <c r="C36" s="217">
        <f>SUM(C37:C38)</f>
        <v>10000</v>
      </c>
      <c r="D36" s="114"/>
      <c r="E36" s="207">
        <f t="shared" si="0"/>
        <v>10000</v>
      </c>
      <c r="F36" s="114"/>
      <c r="G36" s="207">
        <f t="shared" si="1"/>
        <v>10000</v>
      </c>
      <c r="H36" s="114"/>
      <c r="I36" s="207">
        <f t="shared" si="2"/>
        <v>10000</v>
      </c>
      <c r="J36" s="114"/>
      <c r="K36" s="207">
        <f t="shared" si="3"/>
        <v>10000</v>
      </c>
      <c r="L36" s="114"/>
      <c r="M36" s="207">
        <f t="shared" si="4"/>
        <v>10000</v>
      </c>
    </row>
    <row r="37" spans="1:13" ht="51" hidden="1">
      <c r="A37" s="87" t="s">
        <v>740</v>
      </c>
      <c r="B37" s="18" t="s">
        <v>741</v>
      </c>
      <c r="C37" s="212">
        <v>10000</v>
      </c>
      <c r="D37" s="114"/>
      <c r="E37" s="207">
        <f t="shared" si="0"/>
        <v>10000</v>
      </c>
      <c r="F37" s="114"/>
      <c r="G37" s="207">
        <f t="shared" si="1"/>
        <v>10000</v>
      </c>
      <c r="H37" s="114"/>
      <c r="I37" s="207">
        <f t="shared" si="2"/>
        <v>10000</v>
      </c>
      <c r="J37" s="114"/>
      <c r="K37" s="207">
        <f t="shared" si="3"/>
        <v>10000</v>
      </c>
      <c r="L37" s="114"/>
      <c r="M37" s="207">
        <f t="shared" si="4"/>
        <v>10000</v>
      </c>
    </row>
    <row r="38" spans="1:13" ht="25.5" hidden="1">
      <c r="A38" s="87" t="s">
        <v>742</v>
      </c>
      <c r="B38" s="18" t="s">
        <v>743</v>
      </c>
      <c r="C38" s="212">
        <v>0</v>
      </c>
      <c r="D38" s="114"/>
      <c r="E38" s="207">
        <f t="shared" si="0"/>
        <v>0</v>
      </c>
      <c r="F38" s="114"/>
      <c r="G38" s="207">
        <f t="shared" si="1"/>
        <v>0</v>
      </c>
      <c r="H38" s="114"/>
      <c r="I38" s="207">
        <f t="shared" si="2"/>
        <v>0</v>
      </c>
      <c r="J38" s="114"/>
      <c r="K38" s="207">
        <f t="shared" si="3"/>
        <v>0</v>
      </c>
      <c r="L38" s="114"/>
      <c r="M38" s="207">
        <f t="shared" si="4"/>
        <v>0</v>
      </c>
    </row>
    <row r="39" spans="1:13" ht="38.25" hidden="1">
      <c r="A39" s="204" t="s">
        <v>744</v>
      </c>
      <c r="B39" s="29" t="s">
        <v>745</v>
      </c>
      <c r="C39" s="217">
        <f>SUM(C40:C44)</f>
        <v>30100</v>
      </c>
      <c r="D39" s="114"/>
      <c r="E39" s="207">
        <f t="shared" si="0"/>
        <v>30100</v>
      </c>
      <c r="F39" s="114"/>
      <c r="G39" s="207">
        <f t="shared" si="1"/>
        <v>30100</v>
      </c>
      <c r="H39" s="114"/>
      <c r="I39" s="207">
        <f t="shared" si="2"/>
        <v>30100</v>
      </c>
      <c r="J39" s="114"/>
      <c r="K39" s="207">
        <f t="shared" si="3"/>
        <v>30100</v>
      </c>
      <c r="L39" s="114"/>
      <c r="M39" s="207">
        <f t="shared" si="4"/>
        <v>30100</v>
      </c>
    </row>
    <row r="40" spans="1:13" ht="89.25" hidden="1">
      <c r="A40" s="21" t="s">
        <v>746</v>
      </c>
      <c r="B40" s="218" t="s">
        <v>747</v>
      </c>
      <c r="C40" s="212">
        <v>27100</v>
      </c>
      <c r="D40" s="114"/>
      <c r="E40" s="207">
        <f t="shared" si="0"/>
        <v>27100</v>
      </c>
      <c r="F40" s="114"/>
      <c r="G40" s="207">
        <f t="shared" si="1"/>
        <v>27100</v>
      </c>
      <c r="H40" s="114"/>
      <c r="I40" s="207">
        <f t="shared" si="2"/>
        <v>27100</v>
      </c>
      <c r="J40" s="114"/>
      <c r="K40" s="207">
        <f t="shared" si="3"/>
        <v>27100</v>
      </c>
      <c r="L40" s="114"/>
      <c r="M40" s="207">
        <f t="shared" si="4"/>
        <v>27100</v>
      </c>
    </row>
    <row r="41" spans="1:13" ht="76.5" hidden="1">
      <c r="A41" s="21" t="s">
        <v>748</v>
      </c>
      <c r="B41" s="25" t="s">
        <v>749</v>
      </c>
      <c r="C41" s="212">
        <v>2000</v>
      </c>
      <c r="D41" s="114"/>
      <c r="E41" s="207">
        <f t="shared" si="0"/>
        <v>2000</v>
      </c>
      <c r="F41" s="114"/>
      <c r="G41" s="207">
        <f t="shared" si="1"/>
        <v>2000</v>
      </c>
      <c r="H41" s="114"/>
      <c r="I41" s="207">
        <f t="shared" si="2"/>
        <v>2000</v>
      </c>
      <c r="J41" s="114"/>
      <c r="K41" s="207">
        <f t="shared" si="3"/>
        <v>2000</v>
      </c>
      <c r="L41" s="114"/>
      <c r="M41" s="207">
        <f t="shared" si="4"/>
        <v>2000</v>
      </c>
    </row>
    <row r="42" spans="1:13" ht="76.5" hidden="1">
      <c r="A42" s="87" t="s">
        <v>750</v>
      </c>
      <c r="B42" s="18" t="s">
        <v>751</v>
      </c>
      <c r="C42" s="212"/>
      <c r="D42" s="114"/>
      <c r="E42" s="207">
        <f t="shared" si="0"/>
        <v>0</v>
      </c>
      <c r="F42" s="114"/>
      <c r="G42" s="207">
        <f t="shared" si="1"/>
        <v>0</v>
      </c>
      <c r="H42" s="114"/>
      <c r="I42" s="207">
        <f t="shared" si="2"/>
        <v>0</v>
      </c>
      <c r="J42" s="114"/>
      <c r="K42" s="207">
        <f t="shared" si="3"/>
        <v>0</v>
      </c>
      <c r="L42" s="114"/>
      <c r="M42" s="207">
        <f t="shared" si="4"/>
        <v>0</v>
      </c>
    </row>
    <row r="43" spans="1:13" ht="72" hidden="1">
      <c r="A43" s="219" t="s">
        <v>750</v>
      </c>
      <c r="B43" s="14" t="s">
        <v>751</v>
      </c>
      <c r="C43" s="212">
        <v>0</v>
      </c>
      <c r="D43" s="114"/>
      <c r="E43" s="207">
        <f t="shared" si="0"/>
        <v>0</v>
      </c>
      <c r="F43" s="114"/>
      <c r="G43" s="207">
        <f t="shared" si="1"/>
        <v>0</v>
      </c>
      <c r="H43" s="114"/>
      <c r="I43" s="207">
        <f t="shared" si="2"/>
        <v>0</v>
      </c>
      <c r="J43" s="114"/>
      <c r="K43" s="207">
        <f t="shared" si="3"/>
        <v>0</v>
      </c>
      <c r="L43" s="114"/>
      <c r="M43" s="207">
        <f t="shared" si="4"/>
        <v>0</v>
      </c>
    </row>
    <row r="44" spans="1:13" ht="76.5" hidden="1">
      <c r="A44" s="87" t="s">
        <v>752</v>
      </c>
      <c r="B44" s="18" t="s">
        <v>753</v>
      </c>
      <c r="C44" s="212">
        <v>1000</v>
      </c>
      <c r="D44" s="114"/>
      <c r="E44" s="207">
        <f t="shared" si="0"/>
        <v>1000</v>
      </c>
      <c r="F44" s="114"/>
      <c r="G44" s="207">
        <f t="shared" si="1"/>
        <v>1000</v>
      </c>
      <c r="H44" s="114"/>
      <c r="I44" s="207">
        <f t="shared" si="2"/>
        <v>1000</v>
      </c>
      <c r="J44" s="114"/>
      <c r="K44" s="207">
        <f t="shared" si="3"/>
        <v>1000</v>
      </c>
      <c r="L44" s="114"/>
      <c r="M44" s="207">
        <f t="shared" si="4"/>
        <v>1000</v>
      </c>
    </row>
    <row r="45" spans="1:13" hidden="1">
      <c r="A45" s="204" t="s">
        <v>754</v>
      </c>
      <c r="B45" s="29" t="s">
        <v>755</v>
      </c>
      <c r="C45" s="217">
        <f>C46</f>
        <v>80</v>
      </c>
      <c r="D45" s="114"/>
      <c r="E45" s="207">
        <f t="shared" si="0"/>
        <v>80</v>
      </c>
      <c r="F45" s="114"/>
      <c r="G45" s="207">
        <f t="shared" si="1"/>
        <v>80</v>
      </c>
      <c r="H45" s="114"/>
      <c r="I45" s="207">
        <f t="shared" si="2"/>
        <v>80</v>
      </c>
      <c r="J45" s="114"/>
      <c r="K45" s="207">
        <f t="shared" si="3"/>
        <v>80</v>
      </c>
      <c r="L45" s="114"/>
      <c r="M45" s="207">
        <f t="shared" si="4"/>
        <v>80</v>
      </c>
    </row>
    <row r="46" spans="1:13" ht="30.75" hidden="1" customHeight="1">
      <c r="A46" s="87" t="s">
        <v>756</v>
      </c>
      <c r="B46" s="18" t="s">
        <v>757</v>
      </c>
      <c r="C46" s="212">
        <f>SUM(C47:C50)</f>
        <v>80</v>
      </c>
      <c r="D46" s="114"/>
      <c r="E46" s="207">
        <f t="shared" si="0"/>
        <v>80</v>
      </c>
      <c r="F46" s="114"/>
      <c r="G46" s="207">
        <f t="shared" si="1"/>
        <v>80</v>
      </c>
      <c r="H46" s="114"/>
      <c r="I46" s="207">
        <f t="shared" si="2"/>
        <v>80</v>
      </c>
      <c r="J46" s="114"/>
      <c r="K46" s="207">
        <f t="shared" si="3"/>
        <v>80</v>
      </c>
      <c r="L46" s="114"/>
      <c r="M46" s="207">
        <f t="shared" si="4"/>
        <v>80</v>
      </c>
    </row>
    <row r="47" spans="1:13" ht="29.25" hidden="1" customHeight="1">
      <c r="A47" s="88" t="s">
        <v>758</v>
      </c>
      <c r="B47" s="18" t="s">
        <v>759</v>
      </c>
      <c r="C47" s="212">
        <v>10</v>
      </c>
      <c r="D47" s="114"/>
      <c r="E47" s="207">
        <f t="shared" si="0"/>
        <v>10</v>
      </c>
      <c r="F47" s="114"/>
      <c r="G47" s="207">
        <f t="shared" si="1"/>
        <v>10</v>
      </c>
      <c r="H47" s="114"/>
      <c r="I47" s="207">
        <f t="shared" si="2"/>
        <v>10</v>
      </c>
      <c r="J47" s="114"/>
      <c r="K47" s="207">
        <f t="shared" si="3"/>
        <v>10</v>
      </c>
      <c r="L47" s="114"/>
      <c r="M47" s="207">
        <f t="shared" si="4"/>
        <v>10</v>
      </c>
    </row>
    <row r="48" spans="1:13" ht="31.5" hidden="1" customHeight="1">
      <c r="A48" s="88" t="s">
        <v>760</v>
      </c>
      <c r="B48" s="18" t="s">
        <v>761</v>
      </c>
      <c r="C48" s="212">
        <v>10</v>
      </c>
      <c r="D48" s="114"/>
      <c r="E48" s="207">
        <f t="shared" si="0"/>
        <v>10</v>
      </c>
      <c r="F48" s="114"/>
      <c r="G48" s="207">
        <f t="shared" si="1"/>
        <v>10</v>
      </c>
      <c r="H48" s="114"/>
      <c r="I48" s="207">
        <f t="shared" si="2"/>
        <v>10</v>
      </c>
      <c r="J48" s="114"/>
      <c r="K48" s="207">
        <f t="shared" si="3"/>
        <v>10</v>
      </c>
      <c r="L48" s="114"/>
      <c r="M48" s="207">
        <f t="shared" si="4"/>
        <v>10</v>
      </c>
    </row>
    <row r="49" spans="1:13" ht="30" hidden="1" customHeight="1">
      <c r="A49" s="88" t="s">
        <v>762</v>
      </c>
      <c r="B49" s="18" t="s">
        <v>763</v>
      </c>
      <c r="C49" s="212">
        <v>10</v>
      </c>
      <c r="D49" s="114"/>
      <c r="E49" s="207">
        <f t="shared" si="0"/>
        <v>10</v>
      </c>
      <c r="F49" s="114"/>
      <c r="G49" s="207">
        <f t="shared" si="1"/>
        <v>10</v>
      </c>
      <c r="H49" s="114"/>
      <c r="I49" s="207">
        <f t="shared" si="2"/>
        <v>10</v>
      </c>
      <c r="J49" s="114"/>
      <c r="K49" s="207">
        <f t="shared" si="3"/>
        <v>10</v>
      </c>
      <c r="L49" s="114"/>
      <c r="M49" s="207">
        <f t="shared" si="4"/>
        <v>10</v>
      </c>
    </row>
    <row r="50" spans="1:13" ht="28.5" hidden="1" customHeight="1">
      <c r="A50" s="88" t="s">
        <v>764</v>
      </c>
      <c r="B50" s="18" t="s">
        <v>765</v>
      </c>
      <c r="C50" s="212">
        <v>50</v>
      </c>
      <c r="D50" s="114"/>
      <c r="E50" s="207">
        <f t="shared" si="0"/>
        <v>50</v>
      </c>
      <c r="F50" s="114"/>
      <c r="G50" s="207">
        <f t="shared" si="1"/>
        <v>50</v>
      </c>
      <c r="H50" s="114"/>
      <c r="I50" s="207">
        <f t="shared" si="2"/>
        <v>50</v>
      </c>
      <c r="J50" s="114"/>
      <c r="K50" s="207">
        <f t="shared" si="3"/>
        <v>50</v>
      </c>
      <c r="L50" s="114"/>
      <c r="M50" s="207">
        <f t="shared" si="4"/>
        <v>50</v>
      </c>
    </row>
    <row r="51" spans="1:13" ht="41.25" hidden="1" customHeight="1">
      <c r="A51" s="32" t="s">
        <v>766</v>
      </c>
      <c r="B51" s="29" t="s">
        <v>767</v>
      </c>
      <c r="C51" s="217">
        <f>C52</f>
        <v>0</v>
      </c>
      <c r="D51" s="114"/>
      <c r="E51" s="207">
        <f t="shared" si="0"/>
        <v>0</v>
      </c>
      <c r="F51" s="114"/>
      <c r="G51" s="207">
        <f t="shared" si="1"/>
        <v>0</v>
      </c>
      <c r="H51" s="114"/>
      <c r="I51" s="207">
        <f t="shared" si="2"/>
        <v>0</v>
      </c>
      <c r="J51" s="114"/>
      <c r="K51" s="207">
        <f t="shared" si="3"/>
        <v>0</v>
      </c>
      <c r="L51" s="114"/>
      <c r="M51" s="207">
        <f t="shared" si="4"/>
        <v>0</v>
      </c>
    </row>
    <row r="52" spans="1:13" ht="42" hidden="1" customHeight="1">
      <c r="A52" s="88" t="s">
        <v>768</v>
      </c>
      <c r="B52" s="18" t="s">
        <v>769</v>
      </c>
      <c r="C52" s="212"/>
      <c r="D52" s="114"/>
      <c r="E52" s="207">
        <f t="shared" si="0"/>
        <v>0</v>
      </c>
      <c r="F52" s="114"/>
      <c r="G52" s="207">
        <f t="shared" si="1"/>
        <v>0</v>
      </c>
      <c r="H52" s="114"/>
      <c r="I52" s="207">
        <f t="shared" si="2"/>
        <v>0</v>
      </c>
      <c r="J52" s="114"/>
      <c r="K52" s="207">
        <f t="shared" si="3"/>
        <v>0</v>
      </c>
      <c r="L52" s="114"/>
      <c r="M52" s="207">
        <f t="shared" si="4"/>
        <v>0</v>
      </c>
    </row>
    <row r="53" spans="1:13" ht="25.5" hidden="1">
      <c r="A53" s="204" t="s">
        <v>770</v>
      </c>
      <c r="B53" s="29" t="s">
        <v>771</v>
      </c>
      <c r="C53" s="217">
        <f>SUM(C54:C58)</f>
        <v>600</v>
      </c>
      <c r="D53" s="114"/>
      <c r="E53" s="207">
        <f t="shared" si="0"/>
        <v>600</v>
      </c>
      <c r="F53" s="114"/>
      <c r="G53" s="207">
        <f t="shared" si="1"/>
        <v>600</v>
      </c>
      <c r="H53" s="114"/>
      <c r="I53" s="207">
        <f t="shared" si="2"/>
        <v>600</v>
      </c>
      <c r="J53" s="114"/>
      <c r="K53" s="207">
        <f t="shared" si="3"/>
        <v>600</v>
      </c>
      <c r="L53" s="114"/>
      <c r="M53" s="207">
        <f t="shared" si="4"/>
        <v>600</v>
      </c>
    </row>
    <row r="54" spans="1:13" ht="102" hidden="1">
      <c r="A54" s="87" t="s">
        <v>772</v>
      </c>
      <c r="B54" s="18" t="s">
        <v>773</v>
      </c>
      <c r="C54" s="212"/>
      <c r="D54" s="114"/>
      <c r="E54" s="207">
        <f t="shared" si="0"/>
        <v>0</v>
      </c>
      <c r="F54" s="114"/>
      <c r="G54" s="207">
        <f t="shared" si="1"/>
        <v>0</v>
      </c>
      <c r="H54" s="114"/>
      <c r="I54" s="207">
        <f t="shared" si="2"/>
        <v>0</v>
      </c>
      <c r="J54" s="114"/>
      <c r="K54" s="207">
        <f t="shared" si="3"/>
        <v>0</v>
      </c>
      <c r="L54" s="114"/>
      <c r="M54" s="207">
        <f t="shared" si="4"/>
        <v>0</v>
      </c>
    </row>
    <row r="55" spans="1:13" ht="63.75" hidden="1">
      <c r="A55" s="21" t="s">
        <v>774</v>
      </c>
      <c r="B55" s="218" t="s">
        <v>775</v>
      </c>
      <c r="C55" s="212"/>
      <c r="D55" s="114"/>
      <c r="E55" s="207">
        <f t="shared" si="0"/>
        <v>0</v>
      </c>
      <c r="F55" s="114"/>
      <c r="G55" s="207">
        <f t="shared" si="1"/>
        <v>0</v>
      </c>
      <c r="H55" s="114"/>
      <c r="I55" s="207">
        <f t="shared" si="2"/>
        <v>0</v>
      </c>
      <c r="J55" s="114"/>
      <c r="K55" s="207">
        <f t="shared" si="3"/>
        <v>0</v>
      </c>
      <c r="L55" s="114"/>
      <c r="M55" s="207">
        <f t="shared" si="4"/>
        <v>0</v>
      </c>
    </row>
    <row r="56" spans="1:13" ht="54.75" hidden="1" customHeight="1">
      <c r="A56" s="21" t="s">
        <v>776</v>
      </c>
      <c r="B56" s="25" t="s">
        <v>777</v>
      </c>
      <c r="C56" s="212"/>
      <c r="D56" s="114"/>
      <c r="E56" s="207">
        <f t="shared" si="0"/>
        <v>0</v>
      </c>
      <c r="F56" s="114"/>
      <c r="G56" s="207">
        <f t="shared" si="1"/>
        <v>0</v>
      </c>
      <c r="H56" s="114"/>
      <c r="I56" s="207">
        <f t="shared" si="2"/>
        <v>0</v>
      </c>
      <c r="J56" s="114"/>
      <c r="K56" s="207">
        <f t="shared" si="3"/>
        <v>0</v>
      </c>
      <c r="L56" s="114"/>
      <c r="M56" s="207">
        <f t="shared" si="4"/>
        <v>0</v>
      </c>
    </row>
    <row r="57" spans="1:13" ht="54.75" hidden="1" customHeight="1">
      <c r="A57" s="21" t="s">
        <v>778</v>
      </c>
      <c r="B57" s="25" t="s">
        <v>779</v>
      </c>
      <c r="C57" s="212">
        <v>600</v>
      </c>
      <c r="D57" s="114"/>
      <c r="E57" s="207">
        <f t="shared" si="0"/>
        <v>600</v>
      </c>
      <c r="F57" s="114"/>
      <c r="G57" s="207">
        <f t="shared" si="1"/>
        <v>600</v>
      </c>
      <c r="H57" s="114"/>
      <c r="I57" s="207">
        <f t="shared" si="2"/>
        <v>600</v>
      </c>
      <c r="J57" s="114"/>
      <c r="K57" s="207">
        <f t="shared" si="3"/>
        <v>600</v>
      </c>
      <c r="L57" s="114"/>
      <c r="M57" s="207">
        <f t="shared" si="4"/>
        <v>600</v>
      </c>
    </row>
    <row r="58" spans="1:13" ht="63.75" hidden="1">
      <c r="A58" s="21" t="s">
        <v>780</v>
      </c>
      <c r="B58" s="25" t="s">
        <v>781</v>
      </c>
      <c r="C58" s="212">
        <v>0</v>
      </c>
      <c r="D58" s="114"/>
      <c r="E58" s="207">
        <f t="shared" si="0"/>
        <v>0</v>
      </c>
      <c r="F58" s="114"/>
      <c r="G58" s="207">
        <f t="shared" si="1"/>
        <v>0</v>
      </c>
      <c r="H58" s="114"/>
      <c r="I58" s="207">
        <f t="shared" si="2"/>
        <v>0</v>
      </c>
      <c r="J58" s="114"/>
      <c r="K58" s="207">
        <f t="shared" si="3"/>
        <v>0</v>
      </c>
      <c r="L58" s="114"/>
      <c r="M58" s="207">
        <f t="shared" si="4"/>
        <v>0</v>
      </c>
    </row>
    <row r="59" spans="1:13" hidden="1">
      <c r="A59" s="29" t="s">
        <v>782</v>
      </c>
      <c r="B59" s="29" t="s">
        <v>783</v>
      </c>
      <c r="C59" s="217">
        <f>SUM(C60:C64)</f>
        <v>500</v>
      </c>
      <c r="D59" s="114"/>
      <c r="E59" s="207">
        <f t="shared" si="0"/>
        <v>500</v>
      </c>
      <c r="F59" s="114"/>
      <c r="G59" s="207">
        <f t="shared" si="1"/>
        <v>500</v>
      </c>
      <c r="H59" s="114"/>
      <c r="I59" s="207">
        <f t="shared" si="2"/>
        <v>500</v>
      </c>
      <c r="J59" s="114"/>
      <c r="K59" s="207">
        <f t="shared" si="3"/>
        <v>500</v>
      </c>
      <c r="L59" s="114"/>
      <c r="M59" s="207">
        <f t="shared" si="4"/>
        <v>500</v>
      </c>
    </row>
    <row r="60" spans="1:13" ht="102" hidden="1">
      <c r="A60" s="88" t="s">
        <v>784</v>
      </c>
      <c r="B60" s="220" t="s">
        <v>785</v>
      </c>
      <c r="C60" s="212">
        <v>200</v>
      </c>
      <c r="D60" s="114"/>
      <c r="E60" s="207">
        <f t="shared" si="0"/>
        <v>200</v>
      </c>
      <c r="F60" s="114"/>
      <c r="G60" s="207">
        <f t="shared" si="1"/>
        <v>200</v>
      </c>
      <c r="H60" s="114"/>
      <c r="I60" s="207">
        <f t="shared" si="2"/>
        <v>200</v>
      </c>
      <c r="J60" s="114"/>
      <c r="K60" s="207">
        <f t="shared" si="3"/>
        <v>200</v>
      </c>
      <c r="L60" s="114"/>
      <c r="M60" s="207">
        <f t="shared" si="4"/>
        <v>200</v>
      </c>
    </row>
    <row r="61" spans="1:13" ht="89.25" hidden="1">
      <c r="A61" s="88" t="s">
        <v>786</v>
      </c>
      <c r="B61" s="220" t="s">
        <v>787</v>
      </c>
      <c r="C61" s="212">
        <v>50</v>
      </c>
      <c r="D61" s="114"/>
      <c r="E61" s="207">
        <f t="shared" si="0"/>
        <v>50</v>
      </c>
      <c r="F61" s="114"/>
      <c r="G61" s="207">
        <f t="shared" si="1"/>
        <v>50</v>
      </c>
      <c r="H61" s="114"/>
      <c r="I61" s="207">
        <f t="shared" si="2"/>
        <v>50</v>
      </c>
      <c r="J61" s="114"/>
      <c r="K61" s="207">
        <f t="shared" si="3"/>
        <v>50</v>
      </c>
      <c r="L61" s="114"/>
      <c r="M61" s="207">
        <f t="shared" si="4"/>
        <v>50</v>
      </c>
    </row>
    <row r="62" spans="1:13" ht="102" hidden="1">
      <c r="A62" s="88" t="s">
        <v>788</v>
      </c>
      <c r="B62" s="220" t="s">
        <v>789</v>
      </c>
      <c r="C62" s="212">
        <v>50</v>
      </c>
      <c r="D62" s="114"/>
      <c r="E62" s="207">
        <f t="shared" si="0"/>
        <v>50</v>
      </c>
      <c r="F62" s="114"/>
      <c r="G62" s="207">
        <f t="shared" si="1"/>
        <v>50</v>
      </c>
      <c r="H62" s="114"/>
      <c r="I62" s="207">
        <f t="shared" si="2"/>
        <v>50</v>
      </c>
      <c r="J62" s="114"/>
      <c r="K62" s="207">
        <f t="shared" si="3"/>
        <v>50</v>
      </c>
      <c r="L62" s="114"/>
      <c r="M62" s="207">
        <f t="shared" si="4"/>
        <v>50</v>
      </c>
    </row>
    <row r="63" spans="1:13" ht="63.75" hidden="1">
      <c r="A63" s="221" t="s">
        <v>790</v>
      </c>
      <c r="B63" s="222" t="s">
        <v>791</v>
      </c>
      <c r="C63" s="212">
        <v>150</v>
      </c>
      <c r="D63" s="114"/>
      <c r="E63" s="207">
        <f t="shared" si="0"/>
        <v>150</v>
      </c>
      <c r="F63" s="114"/>
      <c r="G63" s="207">
        <f t="shared" si="1"/>
        <v>150</v>
      </c>
      <c r="H63" s="114"/>
      <c r="I63" s="207">
        <f t="shared" si="2"/>
        <v>150</v>
      </c>
      <c r="J63" s="114"/>
      <c r="K63" s="207">
        <f t="shared" si="3"/>
        <v>150</v>
      </c>
      <c r="L63" s="114"/>
      <c r="M63" s="207">
        <f t="shared" si="4"/>
        <v>150</v>
      </c>
    </row>
    <row r="64" spans="1:13" ht="87.75" hidden="1" customHeight="1">
      <c r="A64" s="221" t="s">
        <v>792</v>
      </c>
      <c r="B64" s="222" t="s">
        <v>793</v>
      </c>
      <c r="C64" s="212">
        <v>50</v>
      </c>
      <c r="D64" s="114"/>
      <c r="E64" s="207">
        <f t="shared" si="0"/>
        <v>50</v>
      </c>
      <c r="F64" s="114"/>
      <c r="G64" s="207">
        <f t="shared" si="1"/>
        <v>50</v>
      </c>
      <c r="H64" s="114"/>
      <c r="I64" s="207">
        <f t="shared" si="2"/>
        <v>50</v>
      </c>
      <c r="J64" s="114"/>
      <c r="K64" s="207">
        <f t="shared" si="3"/>
        <v>50</v>
      </c>
      <c r="L64" s="114"/>
      <c r="M64" s="207">
        <f t="shared" si="4"/>
        <v>50</v>
      </c>
    </row>
    <row r="65" spans="1:13" ht="30.75" customHeight="1">
      <c r="A65" s="204" t="s">
        <v>794</v>
      </c>
      <c r="B65" s="209" t="s">
        <v>795</v>
      </c>
      <c r="C65" s="208">
        <f>SUM(C66,C82,C70,C94)</f>
        <v>469171.30000000005</v>
      </c>
      <c r="D65" s="208">
        <f>SUM(D66,D82,D70,D94)</f>
        <v>60019.5</v>
      </c>
      <c r="E65" s="207">
        <f t="shared" si="0"/>
        <v>529190.80000000005</v>
      </c>
      <c r="F65" s="208">
        <f>SUM(F66,F82,F70,F94)</f>
        <v>10118.4</v>
      </c>
      <c r="G65" s="207">
        <f t="shared" si="1"/>
        <v>539309.20000000007</v>
      </c>
      <c r="H65" s="208">
        <f>SUM(H66,H82,H70,H94)</f>
        <v>15968.199999999999</v>
      </c>
      <c r="I65" s="207">
        <f t="shared" si="2"/>
        <v>555277.4</v>
      </c>
      <c r="J65" s="208">
        <f>J82+J70+J94+J66</f>
        <v>20192.02</v>
      </c>
      <c r="K65" s="207">
        <f t="shared" si="3"/>
        <v>575469.42000000004</v>
      </c>
      <c r="L65" s="208">
        <f>L66+L82+L94</f>
        <v>300</v>
      </c>
      <c r="M65" s="207">
        <f t="shared" si="4"/>
        <v>575769.42000000004</v>
      </c>
    </row>
    <row r="66" spans="1:13" ht="43.5" customHeight="1">
      <c r="A66" s="204" t="s">
        <v>796</v>
      </c>
      <c r="B66" s="29" t="s">
        <v>797</v>
      </c>
      <c r="C66" s="208">
        <f>C67</f>
        <v>37880</v>
      </c>
      <c r="D66" s="207">
        <f>D68</f>
        <v>4344</v>
      </c>
      <c r="E66" s="207">
        <f t="shared" si="0"/>
        <v>42224</v>
      </c>
      <c r="F66" s="207"/>
      <c r="G66" s="207">
        <f t="shared" si="1"/>
        <v>42224</v>
      </c>
      <c r="H66" s="207"/>
      <c r="I66" s="207">
        <f t="shared" si="2"/>
        <v>42224</v>
      </c>
      <c r="J66" s="207">
        <f>J69</f>
        <v>8490.6</v>
      </c>
      <c r="K66" s="207">
        <f t="shared" si="3"/>
        <v>50714.6</v>
      </c>
      <c r="L66" s="207"/>
      <c r="M66" s="207">
        <f t="shared" si="4"/>
        <v>50714.6</v>
      </c>
    </row>
    <row r="67" spans="1:13" ht="48.75" customHeight="1">
      <c r="A67" s="21" t="s">
        <v>798</v>
      </c>
      <c r="B67" s="25" t="s">
        <v>799</v>
      </c>
      <c r="C67" s="211">
        <v>37880</v>
      </c>
      <c r="D67" s="114"/>
      <c r="E67" s="114">
        <f t="shared" si="0"/>
        <v>37880</v>
      </c>
      <c r="F67" s="114"/>
      <c r="G67" s="207">
        <f t="shared" si="1"/>
        <v>37880</v>
      </c>
      <c r="H67" s="114"/>
      <c r="I67" s="207">
        <f t="shared" si="2"/>
        <v>37880</v>
      </c>
      <c r="J67" s="114"/>
      <c r="K67" s="207">
        <f t="shared" si="3"/>
        <v>37880</v>
      </c>
      <c r="L67" s="114"/>
      <c r="M67" s="207">
        <f t="shared" si="4"/>
        <v>37880</v>
      </c>
    </row>
    <row r="68" spans="1:13" ht="45" customHeight="1">
      <c r="A68" s="21" t="s">
        <v>800</v>
      </c>
      <c r="B68" s="60" t="s">
        <v>801</v>
      </c>
      <c r="C68" s="211"/>
      <c r="D68" s="114">
        <v>4344</v>
      </c>
      <c r="E68" s="114">
        <f t="shared" si="0"/>
        <v>4344</v>
      </c>
      <c r="F68" s="114"/>
      <c r="G68" s="207">
        <f t="shared" si="1"/>
        <v>4344</v>
      </c>
      <c r="H68" s="114"/>
      <c r="I68" s="207">
        <f t="shared" si="2"/>
        <v>4344</v>
      </c>
      <c r="J68" s="114"/>
      <c r="K68" s="207">
        <f t="shared" si="3"/>
        <v>4344</v>
      </c>
      <c r="L68" s="114"/>
      <c r="M68" s="207">
        <f t="shared" si="4"/>
        <v>4344</v>
      </c>
    </row>
    <row r="69" spans="1:13" ht="51.75" customHeight="1">
      <c r="A69" s="21" t="s">
        <v>802</v>
      </c>
      <c r="B69" s="60" t="s">
        <v>803</v>
      </c>
      <c r="C69" s="211"/>
      <c r="D69" s="114"/>
      <c r="E69" s="114"/>
      <c r="F69" s="114"/>
      <c r="G69" s="207"/>
      <c r="H69" s="114"/>
      <c r="I69" s="207"/>
      <c r="J69" s="114">
        <f>6272.2+2218.4</f>
        <v>8490.6</v>
      </c>
      <c r="K69" s="207">
        <f t="shared" si="3"/>
        <v>8490.6</v>
      </c>
      <c r="L69" s="114"/>
      <c r="M69" s="207">
        <f t="shared" si="4"/>
        <v>8490.6</v>
      </c>
    </row>
    <row r="70" spans="1:13" ht="48.75" customHeight="1">
      <c r="A70" s="204" t="s">
        <v>804</v>
      </c>
      <c r="B70" s="29" t="s">
        <v>805</v>
      </c>
      <c r="C70" s="208">
        <f>SUM(C71:C81)</f>
        <v>47883.3</v>
      </c>
      <c r="D70" s="208">
        <f>SUM(D71:D81)</f>
        <v>-106.3</v>
      </c>
      <c r="E70" s="207">
        <f t="shared" si="0"/>
        <v>47777</v>
      </c>
      <c r="F70" s="208">
        <f>SUM(F71:F81)</f>
        <v>10118.4</v>
      </c>
      <c r="G70" s="207">
        <f t="shared" si="1"/>
        <v>57895.4</v>
      </c>
      <c r="H70" s="208">
        <f>H78</f>
        <v>16638.3</v>
      </c>
      <c r="I70" s="207">
        <f t="shared" si="2"/>
        <v>74533.7</v>
      </c>
      <c r="J70" s="208">
        <f>J75</f>
        <v>7839.9</v>
      </c>
      <c r="K70" s="207">
        <f t="shared" si="3"/>
        <v>82373.599999999991</v>
      </c>
      <c r="L70" s="208"/>
      <c r="M70" s="207">
        <f t="shared" si="4"/>
        <v>82373.599999999991</v>
      </c>
    </row>
    <row r="71" spans="1:13" ht="89.25">
      <c r="A71" s="215" t="s">
        <v>806</v>
      </c>
      <c r="B71" s="18" t="s">
        <v>807</v>
      </c>
      <c r="C71" s="211">
        <v>21379.599999999999</v>
      </c>
      <c r="D71" s="114"/>
      <c r="E71" s="114">
        <f t="shared" si="0"/>
        <v>21379.599999999999</v>
      </c>
      <c r="F71" s="114"/>
      <c r="G71" s="207">
        <f t="shared" si="1"/>
        <v>21379.599999999999</v>
      </c>
      <c r="H71" s="114"/>
      <c r="I71" s="207">
        <f t="shared" si="2"/>
        <v>21379.599999999999</v>
      </c>
      <c r="J71" s="114"/>
      <c r="K71" s="207">
        <f t="shared" si="3"/>
        <v>21379.599999999999</v>
      </c>
      <c r="L71" s="114"/>
      <c r="M71" s="207">
        <f t="shared" si="4"/>
        <v>21379.599999999999</v>
      </c>
    </row>
    <row r="72" spans="1:13" ht="42" customHeight="1">
      <c r="A72" s="215" t="s">
        <v>808</v>
      </c>
      <c r="B72" s="18" t="s">
        <v>809</v>
      </c>
      <c r="C72" s="211">
        <v>1258.4000000000001</v>
      </c>
      <c r="D72" s="114"/>
      <c r="E72" s="114">
        <f t="shared" si="0"/>
        <v>1258.4000000000001</v>
      </c>
      <c r="F72" s="114"/>
      <c r="G72" s="207">
        <f t="shared" si="1"/>
        <v>1258.4000000000001</v>
      </c>
      <c r="H72" s="114"/>
      <c r="I72" s="207">
        <f t="shared" si="2"/>
        <v>1258.4000000000001</v>
      </c>
      <c r="J72" s="114"/>
      <c r="K72" s="207">
        <f t="shared" si="3"/>
        <v>1258.4000000000001</v>
      </c>
      <c r="L72" s="114"/>
      <c r="M72" s="207">
        <f t="shared" si="4"/>
        <v>1258.4000000000001</v>
      </c>
    </row>
    <row r="73" spans="1:13" ht="40.5" customHeight="1">
      <c r="A73" s="215" t="s">
        <v>810</v>
      </c>
      <c r="B73" s="14" t="s">
        <v>811</v>
      </c>
      <c r="C73" s="211"/>
      <c r="D73" s="114"/>
      <c r="E73" s="114">
        <f t="shared" si="0"/>
        <v>0</v>
      </c>
      <c r="F73" s="114"/>
      <c r="G73" s="207">
        <f t="shared" si="1"/>
        <v>0</v>
      </c>
      <c r="H73" s="114"/>
      <c r="I73" s="207">
        <f t="shared" si="2"/>
        <v>0</v>
      </c>
      <c r="J73" s="114"/>
      <c r="K73" s="207">
        <f t="shared" si="3"/>
        <v>0</v>
      </c>
      <c r="L73" s="114"/>
      <c r="M73" s="207">
        <f t="shared" si="4"/>
        <v>0</v>
      </c>
    </row>
    <row r="74" spans="1:13" ht="63" customHeight="1">
      <c r="A74" s="215" t="s">
        <v>812</v>
      </c>
      <c r="B74" s="223" t="s">
        <v>813</v>
      </c>
      <c r="C74" s="211">
        <v>858.8</v>
      </c>
      <c r="D74" s="114"/>
      <c r="E74" s="114">
        <f t="shared" si="0"/>
        <v>858.8</v>
      </c>
      <c r="F74" s="114"/>
      <c r="G74" s="207">
        <f t="shared" si="1"/>
        <v>858.8</v>
      </c>
      <c r="H74" s="114"/>
      <c r="I74" s="207">
        <f t="shared" si="2"/>
        <v>858.8</v>
      </c>
      <c r="J74" s="114"/>
      <c r="K74" s="207">
        <f t="shared" si="3"/>
        <v>858.8</v>
      </c>
      <c r="L74" s="114"/>
      <c r="M74" s="207">
        <f t="shared" si="4"/>
        <v>858.8</v>
      </c>
    </row>
    <row r="75" spans="1:13" ht="31.5" customHeight="1">
      <c r="A75" s="21" t="s">
        <v>814</v>
      </c>
      <c r="B75" s="25" t="s">
        <v>815</v>
      </c>
      <c r="C75" s="211">
        <v>7406.3</v>
      </c>
      <c r="D75" s="114"/>
      <c r="E75" s="114">
        <f t="shared" si="0"/>
        <v>7406.3</v>
      </c>
      <c r="F75" s="114"/>
      <c r="G75" s="207">
        <f t="shared" si="1"/>
        <v>7406.3</v>
      </c>
      <c r="H75" s="114"/>
      <c r="I75" s="207">
        <f t="shared" si="2"/>
        <v>7406.3</v>
      </c>
      <c r="J75" s="207">
        <f>107.5+7732.4</f>
        <v>7839.9</v>
      </c>
      <c r="K75" s="207">
        <f t="shared" si="3"/>
        <v>15246.2</v>
      </c>
      <c r="L75" s="207"/>
      <c r="M75" s="207">
        <f t="shared" si="4"/>
        <v>15246.2</v>
      </c>
    </row>
    <row r="76" spans="1:13" hidden="1">
      <c r="A76" s="21"/>
      <c r="B76" s="25"/>
      <c r="C76" s="211"/>
      <c r="D76" s="114"/>
      <c r="E76" s="114">
        <f t="shared" si="0"/>
        <v>0</v>
      </c>
      <c r="F76" s="114"/>
      <c r="G76" s="207">
        <f t="shared" si="1"/>
        <v>0</v>
      </c>
      <c r="H76" s="114"/>
      <c r="I76" s="207">
        <f t="shared" si="2"/>
        <v>0</v>
      </c>
      <c r="J76" s="114"/>
      <c r="K76" s="207">
        <f t="shared" si="3"/>
        <v>0</v>
      </c>
      <c r="L76" s="114"/>
      <c r="M76" s="207">
        <f t="shared" si="4"/>
        <v>0</v>
      </c>
    </row>
    <row r="77" spans="1:13" ht="48">
      <c r="A77" s="89" t="s">
        <v>816</v>
      </c>
      <c r="B77" s="14" t="s">
        <v>817</v>
      </c>
      <c r="C77" s="211">
        <v>15000</v>
      </c>
      <c r="D77" s="114"/>
      <c r="E77" s="114">
        <f t="shared" si="0"/>
        <v>15000</v>
      </c>
      <c r="F77" s="114"/>
      <c r="G77" s="207">
        <f t="shared" si="1"/>
        <v>15000</v>
      </c>
      <c r="H77" s="114"/>
      <c r="I77" s="207">
        <f t="shared" si="2"/>
        <v>15000</v>
      </c>
      <c r="J77" s="114"/>
      <c r="K77" s="207">
        <f t="shared" ref="K77:K101" si="5">I77+J77</f>
        <v>15000</v>
      </c>
      <c r="L77" s="114"/>
      <c r="M77" s="207">
        <f t="shared" ref="M77:M101" si="6">K77+L77</f>
        <v>15000</v>
      </c>
    </row>
    <row r="78" spans="1:13" ht="45" customHeight="1">
      <c r="A78" s="224" t="s">
        <v>818</v>
      </c>
      <c r="B78" s="225" t="s">
        <v>819</v>
      </c>
      <c r="C78" s="211"/>
      <c r="D78" s="114"/>
      <c r="E78" s="114"/>
      <c r="F78" s="114"/>
      <c r="G78" s="207"/>
      <c r="H78" s="114">
        <v>16638.3</v>
      </c>
      <c r="I78" s="207">
        <f t="shared" ref="I78:I101" si="7">G78+H78</f>
        <v>16638.3</v>
      </c>
      <c r="J78" s="114"/>
      <c r="K78" s="207">
        <f t="shared" si="5"/>
        <v>16638.3</v>
      </c>
      <c r="L78" s="114"/>
      <c r="M78" s="207">
        <f t="shared" si="6"/>
        <v>16638.3</v>
      </c>
    </row>
    <row r="79" spans="1:13" ht="46.5" customHeight="1">
      <c r="A79" s="224" t="s">
        <v>820</v>
      </c>
      <c r="B79" s="225" t="s">
        <v>821</v>
      </c>
      <c r="C79" s="211">
        <v>106.3</v>
      </c>
      <c r="D79" s="114">
        <v>-106.3</v>
      </c>
      <c r="E79" s="114">
        <f t="shared" ref="E79:E101" si="8">C79+D79</f>
        <v>0</v>
      </c>
      <c r="F79" s="114">
        <v>10118.4</v>
      </c>
      <c r="G79" s="207">
        <f t="shared" ref="G79:G101" si="9">E79+F79</f>
        <v>10118.4</v>
      </c>
      <c r="H79" s="114"/>
      <c r="I79" s="207">
        <f t="shared" si="7"/>
        <v>10118.4</v>
      </c>
      <c r="J79" s="114"/>
      <c r="K79" s="207">
        <f t="shared" si="5"/>
        <v>10118.4</v>
      </c>
      <c r="L79" s="114"/>
      <c r="M79" s="207">
        <f t="shared" si="6"/>
        <v>10118.4</v>
      </c>
    </row>
    <row r="80" spans="1:13" ht="36.75" customHeight="1">
      <c r="A80" s="21" t="s">
        <v>822</v>
      </c>
      <c r="B80" s="25" t="s">
        <v>823</v>
      </c>
      <c r="C80" s="211">
        <v>1873.9</v>
      </c>
      <c r="D80" s="114"/>
      <c r="E80" s="114">
        <f t="shared" si="8"/>
        <v>1873.9</v>
      </c>
      <c r="F80" s="114"/>
      <c r="G80" s="207">
        <f t="shared" si="9"/>
        <v>1873.9</v>
      </c>
      <c r="H80" s="114"/>
      <c r="I80" s="207">
        <f t="shared" si="7"/>
        <v>1873.9</v>
      </c>
      <c r="J80" s="114"/>
      <c r="K80" s="207">
        <f t="shared" si="5"/>
        <v>1873.9</v>
      </c>
      <c r="L80" s="114"/>
      <c r="M80" s="207">
        <f t="shared" si="6"/>
        <v>1873.9</v>
      </c>
    </row>
    <row r="81" spans="1:13" ht="28.5" hidden="1" customHeight="1">
      <c r="A81" s="21"/>
      <c r="B81" s="25"/>
      <c r="C81" s="211"/>
      <c r="D81" s="114"/>
      <c r="E81" s="114">
        <f t="shared" si="8"/>
        <v>0</v>
      </c>
      <c r="F81" s="114"/>
      <c r="G81" s="207">
        <f t="shared" si="9"/>
        <v>0</v>
      </c>
      <c r="H81" s="114"/>
      <c r="I81" s="207">
        <f t="shared" si="7"/>
        <v>0</v>
      </c>
      <c r="J81" s="114"/>
      <c r="K81" s="207">
        <f t="shared" si="5"/>
        <v>0</v>
      </c>
      <c r="L81" s="114"/>
      <c r="M81" s="207">
        <f t="shared" si="6"/>
        <v>0</v>
      </c>
    </row>
    <row r="82" spans="1:13" ht="54" customHeight="1">
      <c r="A82" s="66" t="s">
        <v>824</v>
      </c>
      <c r="B82" s="29" t="s">
        <v>825</v>
      </c>
      <c r="C82" s="208">
        <f>SUM(C83,C84,C92)+C93</f>
        <v>292215.30000000005</v>
      </c>
      <c r="D82" s="208">
        <f>SUM(D83,D84,D92)+D93</f>
        <v>30623.9</v>
      </c>
      <c r="E82" s="207">
        <f t="shared" si="8"/>
        <v>322839.20000000007</v>
      </c>
      <c r="F82" s="208"/>
      <c r="G82" s="207">
        <f t="shared" si="9"/>
        <v>322839.20000000007</v>
      </c>
      <c r="H82" s="208"/>
      <c r="I82" s="207">
        <f t="shared" si="7"/>
        <v>322839.20000000007</v>
      </c>
      <c r="J82" s="208">
        <f>J83+J87</f>
        <v>1160.92</v>
      </c>
      <c r="K82" s="207">
        <f t="shared" si="5"/>
        <v>324000.12000000005</v>
      </c>
      <c r="L82" s="208"/>
      <c r="M82" s="207">
        <f t="shared" si="6"/>
        <v>324000.12000000005</v>
      </c>
    </row>
    <row r="83" spans="1:13" ht="51">
      <c r="A83" s="215" t="s">
        <v>826</v>
      </c>
      <c r="B83" s="18" t="s">
        <v>827</v>
      </c>
      <c r="C83" s="211">
        <v>2820.9</v>
      </c>
      <c r="D83" s="114"/>
      <c r="E83" s="114">
        <f t="shared" si="8"/>
        <v>2820.9</v>
      </c>
      <c r="F83" s="114"/>
      <c r="G83" s="207">
        <f t="shared" si="9"/>
        <v>2820.9</v>
      </c>
      <c r="H83" s="114"/>
      <c r="I83" s="207">
        <f t="shared" si="7"/>
        <v>2820.9</v>
      </c>
      <c r="J83" s="207">
        <v>149.9</v>
      </c>
      <c r="K83" s="207">
        <f t="shared" si="5"/>
        <v>2970.8</v>
      </c>
      <c r="L83" s="207"/>
      <c r="M83" s="207">
        <f t="shared" si="6"/>
        <v>2970.8</v>
      </c>
    </row>
    <row r="84" spans="1:13" ht="38.25">
      <c r="A84" s="215" t="s">
        <v>828</v>
      </c>
      <c r="B84" s="25" t="s">
        <v>829</v>
      </c>
      <c r="C84" s="211">
        <f>SUM(C85:C90)</f>
        <v>286161.7</v>
      </c>
      <c r="D84" s="211">
        <f>SUM(D85:D91)</f>
        <v>30623.9</v>
      </c>
      <c r="E84" s="114">
        <f t="shared" si="8"/>
        <v>316785.60000000003</v>
      </c>
      <c r="F84" s="211"/>
      <c r="G84" s="207">
        <f t="shared" si="9"/>
        <v>316785.60000000003</v>
      </c>
      <c r="H84" s="211"/>
      <c r="I84" s="207">
        <f t="shared" si="7"/>
        <v>316785.60000000003</v>
      </c>
      <c r="J84" s="211"/>
      <c r="K84" s="207">
        <f t="shared" si="5"/>
        <v>316785.60000000003</v>
      </c>
      <c r="L84" s="211"/>
      <c r="M84" s="207">
        <f t="shared" si="6"/>
        <v>316785.60000000003</v>
      </c>
    </row>
    <row r="85" spans="1:13" ht="76.5">
      <c r="A85" s="22" t="s">
        <v>830</v>
      </c>
      <c r="B85" s="226" t="s">
        <v>831</v>
      </c>
      <c r="C85" s="211">
        <v>91621</v>
      </c>
      <c r="D85" s="114">
        <v>9338.6</v>
      </c>
      <c r="E85" s="114">
        <f t="shared" si="8"/>
        <v>100959.6</v>
      </c>
      <c r="F85" s="114"/>
      <c r="G85" s="207">
        <f t="shared" si="9"/>
        <v>100959.6</v>
      </c>
      <c r="H85" s="114"/>
      <c r="I85" s="207">
        <f t="shared" si="7"/>
        <v>100959.6</v>
      </c>
      <c r="J85" s="114"/>
      <c r="K85" s="207">
        <f t="shared" si="5"/>
        <v>100959.6</v>
      </c>
      <c r="L85" s="114"/>
      <c r="M85" s="207">
        <f t="shared" si="6"/>
        <v>100959.6</v>
      </c>
    </row>
    <row r="86" spans="1:13" ht="89.25">
      <c r="A86" s="22" t="s">
        <v>832</v>
      </c>
      <c r="B86" s="25" t="s">
        <v>833</v>
      </c>
      <c r="C86" s="211">
        <v>161279</v>
      </c>
      <c r="D86" s="114">
        <v>16472.7</v>
      </c>
      <c r="E86" s="114">
        <f t="shared" si="8"/>
        <v>177751.7</v>
      </c>
      <c r="F86" s="114"/>
      <c r="G86" s="207">
        <f t="shared" si="9"/>
        <v>177751.7</v>
      </c>
      <c r="H86" s="114"/>
      <c r="I86" s="207">
        <f t="shared" si="7"/>
        <v>177751.7</v>
      </c>
      <c r="J86" s="114"/>
      <c r="K86" s="207">
        <f t="shared" si="5"/>
        <v>177751.7</v>
      </c>
      <c r="L86" s="114"/>
      <c r="M86" s="207">
        <f t="shared" si="6"/>
        <v>177751.7</v>
      </c>
    </row>
    <row r="87" spans="1:13" ht="38.25">
      <c r="A87" s="22" t="s">
        <v>834</v>
      </c>
      <c r="B87" s="18" t="s">
        <v>835</v>
      </c>
      <c r="C87" s="211">
        <v>1876.2</v>
      </c>
      <c r="D87" s="114"/>
      <c r="E87" s="114">
        <f t="shared" si="8"/>
        <v>1876.2</v>
      </c>
      <c r="F87" s="114"/>
      <c r="G87" s="207">
        <f t="shared" si="9"/>
        <v>1876.2</v>
      </c>
      <c r="H87" s="114"/>
      <c r="I87" s="207">
        <f t="shared" si="7"/>
        <v>1876.2</v>
      </c>
      <c r="J87" s="207">
        <v>1011.02</v>
      </c>
      <c r="K87" s="207">
        <f t="shared" si="5"/>
        <v>2887.2200000000003</v>
      </c>
      <c r="L87" s="207"/>
      <c r="M87" s="207">
        <f t="shared" si="6"/>
        <v>2887.2200000000003</v>
      </c>
    </row>
    <row r="88" spans="1:13" ht="51">
      <c r="A88" s="22" t="s">
        <v>836</v>
      </c>
      <c r="B88" s="226" t="s">
        <v>837</v>
      </c>
      <c r="C88" s="211">
        <v>27019</v>
      </c>
      <c r="D88" s="114">
        <v>3123</v>
      </c>
      <c r="E88" s="114">
        <f t="shared" si="8"/>
        <v>30142</v>
      </c>
      <c r="F88" s="114"/>
      <c r="G88" s="207">
        <f t="shared" si="9"/>
        <v>30142</v>
      </c>
      <c r="H88" s="114"/>
      <c r="I88" s="207">
        <f t="shared" si="7"/>
        <v>30142</v>
      </c>
      <c r="J88" s="114"/>
      <c r="K88" s="207">
        <f t="shared" si="5"/>
        <v>30142</v>
      </c>
      <c r="L88" s="114"/>
      <c r="M88" s="207">
        <f t="shared" si="6"/>
        <v>30142</v>
      </c>
    </row>
    <row r="89" spans="1:13" ht="51">
      <c r="A89" s="22" t="s">
        <v>838</v>
      </c>
      <c r="B89" s="226" t="s">
        <v>839</v>
      </c>
      <c r="C89" s="211">
        <v>3984</v>
      </c>
      <c r="D89" s="114"/>
      <c r="E89" s="114">
        <f t="shared" si="8"/>
        <v>3984</v>
      </c>
      <c r="F89" s="114"/>
      <c r="G89" s="207">
        <f t="shared" si="9"/>
        <v>3984</v>
      </c>
      <c r="H89" s="114"/>
      <c r="I89" s="207">
        <f t="shared" si="7"/>
        <v>3984</v>
      </c>
      <c r="J89" s="114"/>
      <c r="K89" s="207">
        <f t="shared" si="5"/>
        <v>3984</v>
      </c>
      <c r="L89" s="114"/>
      <c r="M89" s="207">
        <f t="shared" si="6"/>
        <v>3984</v>
      </c>
    </row>
    <row r="90" spans="1:13" ht="51">
      <c r="A90" s="22" t="s">
        <v>840</v>
      </c>
      <c r="B90" s="226" t="s">
        <v>841</v>
      </c>
      <c r="C90" s="211">
        <v>382.5</v>
      </c>
      <c r="D90" s="114"/>
      <c r="E90" s="114">
        <f t="shared" si="8"/>
        <v>382.5</v>
      </c>
      <c r="F90" s="114"/>
      <c r="G90" s="207">
        <f t="shared" si="9"/>
        <v>382.5</v>
      </c>
      <c r="H90" s="114"/>
      <c r="I90" s="207">
        <f t="shared" si="7"/>
        <v>382.5</v>
      </c>
      <c r="J90" s="114"/>
      <c r="K90" s="207">
        <f t="shared" si="5"/>
        <v>382.5</v>
      </c>
      <c r="L90" s="114"/>
      <c r="M90" s="207">
        <f t="shared" si="6"/>
        <v>382.5</v>
      </c>
    </row>
    <row r="91" spans="1:13" ht="51">
      <c r="A91" s="22" t="s">
        <v>842</v>
      </c>
      <c r="B91" s="226" t="s">
        <v>843</v>
      </c>
      <c r="C91" s="211"/>
      <c r="D91" s="114">
        <v>1689.6</v>
      </c>
      <c r="E91" s="114">
        <f t="shared" si="8"/>
        <v>1689.6</v>
      </c>
      <c r="F91" s="114"/>
      <c r="G91" s="207">
        <f t="shared" si="9"/>
        <v>1689.6</v>
      </c>
      <c r="H91" s="114"/>
      <c r="I91" s="207">
        <f t="shared" si="7"/>
        <v>1689.6</v>
      </c>
      <c r="J91" s="114"/>
      <c r="K91" s="207">
        <f t="shared" si="5"/>
        <v>1689.6</v>
      </c>
      <c r="L91" s="114"/>
      <c r="M91" s="207">
        <f t="shared" si="6"/>
        <v>1689.6</v>
      </c>
    </row>
    <row r="92" spans="1:13" ht="76.5">
      <c r="A92" s="215" t="s">
        <v>844</v>
      </c>
      <c r="B92" s="18" t="s">
        <v>845</v>
      </c>
      <c r="C92" s="211">
        <v>3200</v>
      </c>
      <c r="D92" s="114"/>
      <c r="E92" s="114">
        <f t="shared" si="8"/>
        <v>3200</v>
      </c>
      <c r="F92" s="114"/>
      <c r="G92" s="207">
        <f t="shared" si="9"/>
        <v>3200</v>
      </c>
      <c r="H92" s="114"/>
      <c r="I92" s="207">
        <f t="shared" si="7"/>
        <v>3200</v>
      </c>
      <c r="J92" s="114"/>
      <c r="K92" s="207">
        <f t="shared" si="5"/>
        <v>3200</v>
      </c>
      <c r="L92" s="114"/>
      <c r="M92" s="207">
        <f t="shared" si="6"/>
        <v>3200</v>
      </c>
    </row>
    <row r="93" spans="1:13" ht="63.75">
      <c r="A93" s="215" t="s">
        <v>846</v>
      </c>
      <c r="B93" s="18" t="s">
        <v>847</v>
      </c>
      <c r="C93" s="73">
        <v>32.700000000000003</v>
      </c>
      <c r="D93" s="114"/>
      <c r="E93" s="114">
        <f t="shared" si="8"/>
        <v>32.700000000000003</v>
      </c>
      <c r="F93" s="114"/>
      <c r="G93" s="207">
        <f t="shared" si="9"/>
        <v>32.700000000000003</v>
      </c>
      <c r="H93" s="114"/>
      <c r="I93" s="207">
        <f t="shared" si="7"/>
        <v>32.700000000000003</v>
      </c>
      <c r="J93" s="114"/>
      <c r="K93" s="207">
        <f t="shared" si="5"/>
        <v>32.700000000000003</v>
      </c>
      <c r="L93" s="114"/>
      <c r="M93" s="207">
        <f t="shared" si="6"/>
        <v>32.700000000000003</v>
      </c>
    </row>
    <row r="94" spans="1:13" ht="27.75" customHeight="1">
      <c r="A94" s="66" t="s">
        <v>848</v>
      </c>
      <c r="B94" s="29" t="s">
        <v>849</v>
      </c>
      <c r="C94" s="208">
        <f>C95+C98+C99+C96</f>
        <v>91192.7</v>
      </c>
      <c r="D94" s="208">
        <f>D95+D98+D99+D96</f>
        <v>25157.9</v>
      </c>
      <c r="E94" s="207">
        <f t="shared" si="8"/>
        <v>116350.6</v>
      </c>
      <c r="F94" s="208"/>
      <c r="G94" s="207">
        <f t="shared" si="9"/>
        <v>116350.6</v>
      </c>
      <c r="H94" s="208">
        <f>H97+H99+H100</f>
        <v>-670.09999999999991</v>
      </c>
      <c r="I94" s="207">
        <f t="shared" si="7"/>
        <v>115680.5</v>
      </c>
      <c r="J94" s="208">
        <f>J99</f>
        <v>2700.6</v>
      </c>
      <c r="K94" s="207">
        <f t="shared" si="5"/>
        <v>118381.1</v>
      </c>
      <c r="L94" s="208">
        <f>L99</f>
        <v>300</v>
      </c>
      <c r="M94" s="207">
        <f t="shared" si="6"/>
        <v>118681.1</v>
      </c>
    </row>
    <row r="95" spans="1:13" ht="63.75">
      <c r="A95" s="227" t="s">
        <v>850</v>
      </c>
      <c r="B95" s="25" t="s">
        <v>851</v>
      </c>
      <c r="C95" s="211">
        <v>17186.400000000001</v>
      </c>
      <c r="D95" s="114"/>
      <c r="E95" s="114">
        <f t="shared" si="8"/>
        <v>17186.400000000001</v>
      </c>
      <c r="F95" s="114"/>
      <c r="G95" s="207">
        <f t="shared" si="9"/>
        <v>17186.400000000001</v>
      </c>
      <c r="H95" s="114"/>
      <c r="I95" s="207">
        <f t="shared" si="7"/>
        <v>17186.400000000001</v>
      </c>
      <c r="J95" s="114"/>
      <c r="K95" s="207">
        <f t="shared" si="5"/>
        <v>17186.400000000001</v>
      </c>
      <c r="L95" s="114"/>
      <c r="M95" s="207">
        <f t="shared" si="6"/>
        <v>17186.400000000001</v>
      </c>
    </row>
    <row r="96" spans="1:13" ht="76.5">
      <c r="A96" s="227" t="s">
        <v>852</v>
      </c>
      <c r="B96" s="25" t="s">
        <v>853</v>
      </c>
      <c r="C96" s="211">
        <v>50000</v>
      </c>
      <c r="D96" s="114">
        <v>25000</v>
      </c>
      <c r="E96" s="114">
        <f t="shared" si="8"/>
        <v>75000</v>
      </c>
      <c r="F96" s="114"/>
      <c r="G96" s="207">
        <f t="shared" si="9"/>
        <v>75000</v>
      </c>
      <c r="H96" s="114"/>
      <c r="I96" s="207">
        <f t="shared" si="7"/>
        <v>75000</v>
      </c>
      <c r="J96" s="114"/>
      <c r="K96" s="207">
        <f t="shared" si="5"/>
        <v>75000</v>
      </c>
      <c r="L96" s="114"/>
      <c r="M96" s="207">
        <f t="shared" si="6"/>
        <v>75000</v>
      </c>
    </row>
    <row r="97" spans="1:13" ht="38.25">
      <c r="A97" s="89" t="s">
        <v>854</v>
      </c>
      <c r="B97" s="60" t="s">
        <v>855</v>
      </c>
      <c r="C97" s="211"/>
      <c r="D97" s="114"/>
      <c r="E97" s="114"/>
      <c r="F97" s="114"/>
      <c r="G97" s="207"/>
      <c r="H97" s="114">
        <v>339.9</v>
      </c>
      <c r="I97" s="207">
        <f t="shared" si="7"/>
        <v>339.9</v>
      </c>
      <c r="J97" s="114"/>
      <c r="K97" s="207">
        <f t="shared" si="5"/>
        <v>339.9</v>
      </c>
      <c r="L97" s="114"/>
      <c r="M97" s="207">
        <f t="shared" si="6"/>
        <v>339.9</v>
      </c>
    </row>
    <row r="98" spans="1:13" ht="76.5">
      <c r="A98" s="89" t="s">
        <v>856</v>
      </c>
      <c r="B98" s="60" t="s">
        <v>857</v>
      </c>
      <c r="C98" s="211">
        <v>17156.3</v>
      </c>
      <c r="D98" s="114">
        <v>157.9</v>
      </c>
      <c r="E98" s="114">
        <f t="shared" si="8"/>
        <v>17314.2</v>
      </c>
      <c r="F98" s="114"/>
      <c r="G98" s="207">
        <f t="shared" si="9"/>
        <v>17314.2</v>
      </c>
      <c r="H98" s="114"/>
      <c r="I98" s="207">
        <f t="shared" si="7"/>
        <v>17314.2</v>
      </c>
      <c r="J98" s="114"/>
      <c r="K98" s="207">
        <f t="shared" si="5"/>
        <v>17314.2</v>
      </c>
      <c r="L98" s="114"/>
      <c r="M98" s="207">
        <f t="shared" si="6"/>
        <v>17314.2</v>
      </c>
    </row>
    <row r="99" spans="1:13" ht="89.25">
      <c r="A99" s="89" t="s">
        <v>858</v>
      </c>
      <c r="B99" s="60" t="s">
        <v>859</v>
      </c>
      <c r="C99" s="211">
        <v>6850</v>
      </c>
      <c r="D99" s="114"/>
      <c r="E99" s="114">
        <f t="shared" si="8"/>
        <v>6850</v>
      </c>
      <c r="F99" s="114"/>
      <c r="G99" s="207">
        <f t="shared" si="9"/>
        <v>6850</v>
      </c>
      <c r="H99" s="114">
        <v>-2000</v>
      </c>
      <c r="I99" s="207">
        <f t="shared" si="7"/>
        <v>4850</v>
      </c>
      <c r="J99" s="207">
        <v>2700.6</v>
      </c>
      <c r="K99" s="207">
        <f t="shared" si="5"/>
        <v>7550.6</v>
      </c>
      <c r="L99" s="207">
        <v>300</v>
      </c>
      <c r="M99" s="207">
        <f t="shared" si="6"/>
        <v>7850.6</v>
      </c>
    </row>
    <row r="100" spans="1:13" ht="63.75">
      <c r="A100" s="89" t="s">
        <v>860</v>
      </c>
      <c r="B100" s="60" t="s">
        <v>861</v>
      </c>
      <c r="C100" s="211"/>
      <c r="D100" s="114"/>
      <c r="E100" s="114"/>
      <c r="F100" s="114"/>
      <c r="G100" s="207"/>
      <c r="H100" s="114">
        <v>990</v>
      </c>
      <c r="I100" s="207">
        <f t="shared" si="7"/>
        <v>990</v>
      </c>
      <c r="J100" s="114"/>
      <c r="K100" s="207">
        <f t="shared" si="5"/>
        <v>990</v>
      </c>
      <c r="L100" s="114"/>
      <c r="M100" s="207">
        <f t="shared" si="6"/>
        <v>990</v>
      </c>
    </row>
    <row r="101" spans="1:13" ht="31.5" customHeight="1">
      <c r="A101" s="250" t="s">
        <v>862</v>
      </c>
      <c r="B101" s="250"/>
      <c r="C101" s="208">
        <f>C12+C65</f>
        <v>954053.3</v>
      </c>
      <c r="D101" s="208">
        <f>D12+D65</f>
        <v>60019.5</v>
      </c>
      <c r="E101" s="207">
        <f t="shared" si="8"/>
        <v>1014072.8</v>
      </c>
      <c r="F101" s="208">
        <f>F12+F65</f>
        <v>10118.4</v>
      </c>
      <c r="G101" s="207">
        <f t="shared" si="9"/>
        <v>1024191.2000000001</v>
      </c>
      <c r="H101" s="208">
        <f>H12+H65</f>
        <v>15968.199999999999</v>
      </c>
      <c r="I101" s="207">
        <f t="shared" si="7"/>
        <v>1040159.4</v>
      </c>
      <c r="J101" s="208">
        <f>J12+J65</f>
        <v>20192.02</v>
      </c>
      <c r="K101" s="207">
        <f t="shared" si="5"/>
        <v>1060351.42</v>
      </c>
      <c r="L101" s="208">
        <f>L12+L65</f>
        <v>300</v>
      </c>
      <c r="M101" s="207">
        <f t="shared" si="6"/>
        <v>1060651.42</v>
      </c>
    </row>
    <row r="102" spans="1:13">
      <c r="G102" s="229"/>
    </row>
    <row r="103" spans="1:13">
      <c r="G103" s="229"/>
    </row>
    <row r="104" spans="1:13">
      <c r="G104" s="229"/>
    </row>
    <row r="105" spans="1:13">
      <c r="G105" s="229"/>
    </row>
  </sheetData>
  <mergeCells count="10">
    <mergeCell ref="A9:M9"/>
    <mergeCell ref="C10:M10"/>
    <mergeCell ref="A12:B12"/>
    <mergeCell ref="A101:B101"/>
    <mergeCell ref="C2:M2"/>
    <mergeCell ref="C3:M3"/>
    <mergeCell ref="A5:M5"/>
    <mergeCell ref="G6:M6"/>
    <mergeCell ref="B7:C7"/>
    <mergeCell ref="A8:M8"/>
  </mergeCells>
  <pageMargins left="0.70866141732283472" right="0" top="0" bottom="0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S436"/>
  <sheetViews>
    <sheetView workbookViewId="0">
      <selection activeCell="S1" sqref="S1"/>
    </sheetView>
  </sheetViews>
  <sheetFormatPr defaultRowHeight="12.75"/>
  <cols>
    <col min="1" max="1" width="44.28515625" style="144" customWidth="1"/>
    <col min="2" max="2" width="10" style="26" customWidth="1"/>
    <col min="3" max="3" width="9.7109375" style="70" customWidth="1"/>
    <col min="4" max="4" width="13.5703125" style="26" customWidth="1"/>
    <col min="5" max="5" width="8.85546875" style="26" customWidth="1"/>
    <col min="6" max="6" width="11.5703125" style="67" hidden="1" customWidth="1"/>
    <col min="7" max="7" width="10.140625" style="67" hidden="1" customWidth="1"/>
    <col min="8" max="8" width="11" style="117" hidden="1" customWidth="1"/>
    <col min="9" max="9" width="13.85546875" style="136" hidden="1" customWidth="1"/>
    <col min="10" max="12" width="10.5703125" style="117" hidden="1" customWidth="1"/>
    <col min="13" max="13" width="11.85546875" style="117" hidden="1" customWidth="1"/>
    <col min="14" max="16" width="10.5703125" style="117" hidden="1" customWidth="1"/>
    <col min="17" max="18" width="10.5703125" style="117" customWidth="1"/>
    <col min="19" max="19" width="13.5703125" style="136" customWidth="1"/>
  </cols>
  <sheetData>
    <row r="2" spans="1:19">
      <c r="E2" s="263" t="s">
        <v>586</v>
      </c>
      <c r="F2" s="264"/>
      <c r="G2" s="264"/>
      <c r="H2" s="264"/>
      <c r="I2" s="264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69.75" customHeight="1">
      <c r="E3" s="253" t="s">
        <v>877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5.75" customHeight="1">
      <c r="B4" s="195"/>
      <c r="C4" s="68"/>
      <c r="D4" s="195"/>
      <c r="E4" s="195"/>
      <c r="F4" s="264" t="s">
        <v>102</v>
      </c>
      <c r="G4" s="264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64.5" customHeight="1">
      <c r="A5" s="145"/>
      <c r="B5" s="137"/>
      <c r="C5" s="138"/>
      <c r="D5" s="138"/>
      <c r="E5" s="261" t="s">
        <v>551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4.25" customHeight="1">
      <c r="A6" s="145"/>
      <c r="B6" s="196"/>
      <c r="C6" s="196"/>
      <c r="D6" s="257"/>
      <c r="E6" s="257"/>
      <c r="F6" s="257"/>
      <c r="G6" s="196"/>
    </row>
    <row r="7" spans="1:19" ht="18.75" customHeight="1">
      <c r="A7" s="145"/>
      <c r="B7" s="196"/>
      <c r="C7" s="196"/>
      <c r="D7" s="196"/>
      <c r="E7" s="196"/>
      <c r="F7" s="257" t="s">
        <v>107</v>
      </c>
      <c r="G7" s="257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pans="1:19" ht="9.75" hidden="1" customHeight="1">
      <c r="A8" s="156"/>
      <c r="B8" s="196"/>
      <c r="C8" s="196"/>
      <c r="D8" s="196"/>
      <c r="E8" s="196"/>
      <c r="F8" s="196"/>
      <c r="G8" s="196"/>
    </row>
    <row r="9" spans="1:19" ht="33" customHeight="1">
      <c r="A9" s="266" t="s">
        <v>564</v>
      </c>
      <c r="B9" s="266"/>
      <c r="C9" s="266"/>
      <c r="D9" s="266"/>
      <c r="E9" s="266"/>
      <c r="F9" s="266"/>
      <c r="G9" s="266"/>
      <c r="H9" s="267"/>
      <c r="I9" s="267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pans="1:19" ht="21" customHeight="1">
      <c r="A10" s="157"/>
      <c r="B10" s="139"/>
      <c r="C10" s="139"/>
      <c r="D10" s="139"/>
      <c r="E10" s="139"/>
      <c r="F10" s="139"/>
      <c r="G10" s="139"/>
      <c r="H10" s="194"/>
      <c r="I10" s="259" t="s">
        <v>589</v>
      </c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" customFormat="1" ht="45.75" customHeight="1">
      <c r="A11" s="98" t="s">
        <v>88</v>
      </c>
      <c r="B11" s="71" t="s">
        <v>66</v>
      </c>
      <c r="C11" s="50" t="s">
        <v>67</v>
      </c>
      <c r="D11" s="28" t="s">
        <v>110</v>
      </c>
      <c r="E11" s="28" t="s">
        <v>68</v>
      </c>
      <c r="F11" s="116" t="s">
        <v>464</v>
      </c>
      <c r="G11" s="66" t="s">
        <v>585</v>
      </c>
      <c r="H11" s="81" t="s">
        <v>585</v>
      </c>
      <c r="I11" s="116" t="s">
        <v>464</v>
      </c>
      <c r="J11" s="75" t="s">
        <v>585</v>
      </c>
      <c r="K11" s="116" t="s">
        <v>464</v>
      </c>
      <c r="L11" s="75" t="s">
        <v>585</v>
      </c>
      <c r="M11" s="75" t="s">
        <v>464</v>
      </c>
      <c r="N11" s="75" t="s">
        <v>585</v>
      </c>
      <c r="O11" s="75" t="s">
        <v>464</v>
      </c>
      <c r="P11" s="75" t="s">
        <v>585</v>
      </c>
      <c r="Q11" s="75" t="s">
        <v>464</v>
      </c>
      <c r="R11" s="75" t="s">
        <v>585</v>
      </c>
      <c r="S11" s="116" t="s">
        <v>464</v>
      </c>
    </row>
    <row r="12" spans="1:19" ht="22.5" customHeight="1">
      <c r="A12" s="42" t="s">
        <v>69</v>
      </c>
      <c r="B12" s="17"/>
      <c r="C12" s="50"/>
      <c r="D12" s="195"/>
      <c r="E12" s="28"/>
      <c r="F12" s="72">
        <f>SUM(F13,F123,F171,F192,F227,F293,F355,F375,F201)+F423</f>
        <v>954053.29999999993</v>
      </c>
      <c r="G12" s="72">
        <f>SUM(G13,G123,G171,G192,G227,G293,G355,G375,G201)+G423</f>
        <v>60019.5</v>
      </c>
      <c r="H12" s="72">
        <f>SUM(H13,H123,H171,H192,H227,H293,H355,H375,H201)+H423</f>
        <v>42496</v>
      </c>
      <c r="I12" s="80">
        <f>F12+H12+G12</f>
        <v>1056568.7999999998</v>
      </c>
      <c r="J12" s="72">
        <f>SUM(J13,J123,J171,J192,J227,J293,J355,J375,J201)</f>
        <v>28478.400000000001</v>
      </c>
      <c r="K12" s="72">
        <f t="shared" ref="K12:K19" si="0">I12+J12</f>
        <v>1085047.1999999997</v>
      </c>
      <c r="L12" s="72">
        <f>SUM(L13,L123,L171,L192,L227,L293,L355,L375,L201)</f>
        <v>44918.200000000004</v>
      </c>
      <c r="M12" s="72">
        <f>K12+L12</f>
        <v>1129965.3999999997</v>
      </c>
      <c r="N12" s="72">
        <f>N13+N123+N227+N293+N375+N171+N201</f>
        <v>20192</v>
      </c>
      <c r="O12" s="72">
        <f>M12+N12</f>
        <v>1150157.3999999997</v>
      </c>
      <c r="P12" s="72">
        <f>P13+P201+P227+P293</f>
        <v>6500</v>
      </c>
      <c r="Q12" s="72">
        <f>O12+P12</f>
        <v>1156657.3999999997</v>
      </c>
      <c r="R12" s="72">
        <f>R13+R123+R171+R293</f>
        <v>900</v>
      </c>
      <c r="S12" s="80">
        <f>Q12+R12</f>
        <v>1157557.3999999997</v>
      </c>
    </row>
    <row r="13" spans="1:19" ht="37.5" customHeight="1">
      <c r="A13" s="42" t="s">
        <v>60</v>
      </c>
      <c r="B13" s="28">
        <v>439</v>
      </c>
      <c r="C13" s="50"/>
      <c r="D13" s="28"/>
      <c r="E13" s="28"/>
      <c r="F13" s="72">
        <f>SUM(F14,F72,F104,F89)</f>
        <v>63866.2</v>
      </c>
      <c r="G13" s="72">
        <f>SUM(G14,G72,G104,G89)</f>
        <v>0</v>
      </c>
      <c r="H13" s="72">
        <f>SUM(H14,H72,H104,H89)</f>
        <v>2200</v>
      </c>
      <c r="I13" s="80">
        <f t="shared" ref="I13:I79" si="1">F13+H13</f>
        <v>66066.2</v>
      </c>
      <c r="J13" s="80">
        <v>783</v>
      </c>
      <c r="K13" s="72">
        <f t="shared" si="0"/>
        <v>66849.2</v>
      </c>
      <c r="L13" s="80">
        <f>L89+L55</f>
        <v>2339.9</v>
      </c>
      <c r="M13" s="72">
        <f t="shared" ref="M13:M79" si="2">K13+L13</f>
        <v>69189.099999999991</v>
      </c>
      <c r="N13" s="80">
        <f>N14</f>
        <v>-730.39999999999986</v>
      </c>
      <c r="O13" s="72">
        <f t="shared" ref="O13:O76" si="3">M13+N13</f>
        <v>68458.7</v>
      </c>
      <c r="P13" s="80">
        <f>P104</f>
        <v>1000</v>
      </c>
      <c r="Q13" s="72">
        <f t="shared" ref="Q13:Q76" si="4">O13+P13</f>
        <v>69458.7</v>
      </c>
      <c r="R13" s="80">
        <f>R14+R72+R89+R104</f>
        <v>1500</v>
      </c>
      <c r="S13" s="80">
        <f t="shared" ref="S13:S76" si="5">Q13+R13</f>
        <v>70958.7</v>
      </c>
    </row>
    <row r="14" spans="1:19" ht="25.5" customHeight="1">
      <c r="A14" s="42" t="s">
        <v>70</v>
      </c>
      <c r="B14" s="28">
        <v>439</v>
      </c>
      <c r="C14" s="50" t="s">
        <v>71</v>
      </c>
      <c r="D14" s="51"/>
      <c r="E14" s="51"/>
      <c r="F14" s="72">
        <f>SUM(F15,F23,F31,F48,F61,F66,F55)+F46</f>
        <v>49541.2</v>
      </c>
      <c r="G14" s="72"/>
      <c r="H14" s="72">
        <f>SUM(H15,H23,H31,H48,H61,H66,H55)+H46</f>
        <v>2200</v>
      </c>
      <c r="I14" s="80">
        <f t="shared" si="1"/>
        <v>51741.2</v>
      </c>
      <c r="J14" s="81"/>
      <c r="K14" s="72">
        <f t="shared" si="0"/>
        <v>51741.2</v>
      </c>
      <c r="L14" s="81"/>
      <c r="M14" s="72">
        <f t="shared" si="2"/>
        <v>51741.2</v>
      </c>
      <c r="N14" s="80">
        <f>N15+N31+N61</f>
        <v>-730.39999999999986</v>
      </c>
      <c r="O14" s="72">
        <f t="shared" si="3"/>
        <v>51010.799999999996</v>
      </c>
      <c r="P14" s="80"/>
      <c r="Q14" s="72">
        <f t="shared" si="4"/>
        <v>51010.799999999996</v>
      </c>
      <c r="R14" s="80">
        <f>R31</f>
        <v>-100</v>
      </c>
      <c r="S14" s="80">
        <f t="shared" si="5"/>
        <v>50910.799999999996</v>
      </c>
    </row>
    <row r="15" spans="1:19" ht="48.75" hidden="1" customHeight="1">
      <c r="A15" s="42" t="s">
        <v>72</v>
      </c>
      <c r="B15" s="28">
        <v>439</v>
      </c>
      <c r="C15" s="50" t="s">
        <v>73</v>
      </c>
      <c r="D15" s="51"/>
      <c r="E15" s="51"/>
      <c r="F15" s="72">
        <f>SUM(F17)</f>
        <v>1700</v>
      </c>
      <c r="G15" s="72"/>
      <c r="H15" s="81"/>
      <c r="I15" s="81">
        <f t="shared" si="1"/>
        <v>1700</v>
      </c>
      <c r="J15" s="81"/>
      <c r="K15" s="72">
        <f t="shared" si="0"/>
        <v>1700</v>
      </c>
      <c r="L15" s="81"/>
      <c r="M15" s="72">
        <f t="shared" si="2"/>
        <v>1700</v>
      </c>
      <c r="N15" s="80">
        <f>N16</f>
        <v>130.19999999999999</v>
      </c>
      <c r="O15" s="72">
        <f t="shared" si="3"/>
        <v>1830.2</v>
      </c>
      <c r="P15" s="80"/>
      <c r="Q15" s="72">
        <f t="shared" si="4"/>
        <v>1830.2</v>
      </c>
      <c r="R15" s="80"/>
      <c r="S15" s="80">
        <f t="shared" si="5"/>
        <v>1830.2</v>
      </c>
    </row>
    <row r="16" spans="1:19" ht="37.5" hidden="1" customHeight="1">
      <c r="A16" s="42" t="s">
        <v>184</v>
      </c>
      <c r="B16" s="28">
        <v>439</v>
      </c>
      <c r="C16" s="50" t="s">
        <v>73</v>
      </c>
      <c r="D16" s="51" t="s">
        <v>133</v>
      </c>
      <c r="E16" s="51"/>
      <c r="F16" s="72">
        <f>SUM(F17)</f>
        <v>1700</v>
      </c>
      <c r="G16" s="72"/>
      <c r="H16" s="81"/>
      <c r="I16" s="81">
        <f t="shared" si="1"/>
        <v>1700</v>
      </c>
      <c r="J16" s="81"/>
      <c r="K16" s="72">
        <f t="shared" si="0"/>
        <v>1700</v>
      </c>
      <c r="L16" s="81"/>
      <c r="M16" s="72">
        <f t="shared" si="2"/>
        <v>1700</v>
      </c>
      <c r="N16" s="80">
        <f>N17</f>
        <v>130.19999999999999</v>
      </c>
      <c r="O16" s="72">
        <f t="shared" si="3"/>
        <v>1830.2</v>
      </c>
      <c r="P16" s="80"/>
      <c r="Q16" s="72">
        <f t="shared" si="4"/>
        <v>1830.2</v>
      </c>
      <c r="R16" s="80"/>
      <c r="S16" s="80">
        <f t="shared" si="5"/>
        <v>1830.2</v>
      </c>
    </row>
    <row r="17" spans="1:19" ht="30" hidden="1" customHeight="1">
      <c r="A17" s="43" t="s">
        <v>74</v>
      </c>
      <c r="B17" s="91">
        <v>439</v>
      </c>
      <c r="C17" s="52" t="s">
        <v>73</v>
      </c>
      <c r="D17" s="53" t="s">
        <v>134</v>
      </c>
      <c r="E17" s="53"/>
      <c r="F17" s="54">
        <f>SUM(F18,F21)</f>
        <v>1700</v>
      </c>
      <c r="G17" s="54"/>
      <c r="H17" s="81"/>
      <c r="I17" s="81">
        <f t="shared" si="1"/>
        <v>1700</v>
      </c>
      <c r="J17" s="81"/>
      <c r="K17" s="72">
        <f t="shared" si="0"/>
        <v>1700</v>
      </c>
      <c r="L17" s="81"/>
      <c r="M17" s="72">
        <f t="shared" si="2"/>
        <v>1700</v>
      </c>
      <c r="N17" s="80">
        <f>N20</f>
        <v>130.19999999999999</v>
      </c>
      <c r="O17" s="72">
        <f t="shared" si="3"/>
        <v>1830.2</v>
      </c>
      <c r="P17" s="80"/>
      <c r="Q17" s="72">
        <f t="shared" si="4"/>
        <v>1830.2</v>
      </c>
      <c r="R17" s="80"/>
      <c r="S17" s="80">
        <f t="shared" si="5"/>
        <v>1830.2</v>
      </c>
    </row>
    <row r="18" spans="1:19" ht="31.5" hidden="1" customHeight="1">
      <c r="A18" s="43" t="s">
        <v>114</v>
      </c>
      <c r="B18" s="91">
        <v>439</v>
      </c>
      <c r="C18" s="52" t="s">
        <v>73</v>
      </c>
      <c r="D18" s="53" t="s">
        <v>135</v>
      </c>
      <c r="E18" s="53"/>
      <c r="F18" s="54">
        <f>SUM(F19)</f>
        <v>1700</v>
      </c>
      <c r="G18" s="54"/>
      <c r="H18" s="81"/>
      <c r="I18" s="81">
        <f t="shared" si="1"/>
        <v>1700</v>
      </c>
      <c r="J18" s="81"/>
      <c r="K18" s="72">
        <f t="shared" si="0"/>
        <v>1700</v>
      </c>
      <c r="L18" s="81"/>
      <c r="M18" s="72">
        <f t="shared" si="2"/>
        <v>1700</v>
      </c>
      <c r="N18" s="81"/>
      <c r="O18" s="72">
        <f t="shared" si="3"/>
        <v>1700</v>
      </c>
      <c r="P18" s="81"/>
      <c r="Q18" s="72">
        <f t="shared" si="4"/>
        <v>1700</v>
      </c>
      <c r="R18" s="81"/>
      <c r="S18" s="80">
        <f t="shared" si="5"/>
        <v>1700</v>
      </c>
    </row>
    <row r="19" spans="1:19" ht="33.75" hidden="1" customHeight="1">
      <c r="A19" s="43" t="s">
        <v>116</v>
      </c>
      <c r="B19" s="91">
        <v>439</v>
      </c>
      <c r="C19" s="52" t="s">
        <v>73</v>
      </c>
      <c r="D19" s="53" t="s">
        <v>135</v>
      </c>
      <c r="E19" s="53" t="s">
        <v>115</v>
      </c>
      <c r="F19" s="54">
        <v>1700</v>
      </c>
      <c r="G19" s="54"/>
      <c r="H19" s="81"/>
      <c r="I19" s="81">
        <f t="shared" si="1"/>
        <v>1700</v>
      </c>
      <c r="J19" s="81"/>
      <c r="K19" s="72">
        <f t="shared" si="0"/>
        <v>1700</v>
      </c>
      <c r="L19" s="81"/>
      <c r="M19" s="72">
        <f t="shared" si="2"/>
        <v>1700</v>
      </c>
      <c r="N19" s="81"/>
      <c r="O19" s="72">
        <f t="shared" si="3"/>
        <v>1700</v>
      </c>
      <c r="P19" s="81"/>
      <c r="Q19" s="72">
        <f t="shared" si="4"/>
        <v>1700</v>
      </c>
      <c r="R19" s="81"/>
      <c r="S19" s="80">
        <f t="shared" si="5"/>
        <v>1700</v>
      </c>
    </row>
    <row r="20" spans="1:19" ht="33.75" hidden="1" customHeight="1">
      <c r="A20" s="43" t="s">
        <v>624</v>
      </c>
      <c r="B20" s="91">
        <v>439</v>
      </c>
      <c r="C20" s="52" t="s">
        <v>73</v>
      </c>
      <c r="D20" s="53" t="s">
        <v>623</v>
      </c>
      <c r="E20" s="53" t="s">
        <v>115</v>
      </c>
      <c r="F20" s="54"/>
      <c r="G20" s="54"/>
      <c r="H20" s="81"/>
      <c r="I20" s="81"/>
      <c r="J20" s="81"/>
      <c r="K20" s="72"/>
      <c r="L20" s="81"/>
      <c r="M20" s="72"/>
      <c r="N20" s="81">
        <v>130.19999999999999</v>
      </c>
      <c r="O20" s="72">
        <f t="shared" si="3"/>
        <v>130.19999999999999</v>
      </c>
      <c r="P20" s="81"/>
      <c r="Q20" s="72">
        <f t="shared" si="4"/>
        <v>130.19999999999999</v>
      </c>
      <c r="R20" s="81"/>
      <c r="S20" s="80">
        <f t="shared" si="5"/>
        <v>130.19999999999999</v>
      </c>
    </row>
    <row r="21" spans="1:19" ht="35.25" hidden="1" customHeight="1">
      <c r="A21" s="43" t="s">
        <v>101</v>
      </c>
      <c r="B21" s="91">
        <v>439</v>
      </c>
      <c r="C21" s="52" t="s">
        <v>73</v>
      </c>
      <c r="D21" s="53" t="s">
        <v>136</v>
      </c>
      <c r="E21" s="53"/>
      <c r="F21" s="54">
        <f>F22</f>
        <v>0</v>
      </c>
      <c r="G21" s="54"/>
      <c r="H21" s="81"/>
      <c r="I21" s="81">
        <f t="shared" si="1"/>
        <v>0</v>
      </c>
      <c r="J21" s="81"/>
      <c r="K21" s="72">
        <f t="shared" ref="K21:K35" si="6">I21+J21</f>
        <v>0</v>
      </c>
      <c r="L21" s="81"/>
      <c r="M21" s="72">
        <f t="shared" si="2"/>
        <v>0</v>
      </c>
      <c r="N21" s="81"/>
      <c r="O21" s="72">
        <f t="shared" si="3"/>
        <v>0</v>
      </c>
      <c r="P21" s="81"/>
      <c r="Q21" s="72">
        <f t="shared" si="4"/>
        <v>0</v>
      </c>
      <c r="R21" s="81"/>
      <c r="S21" s="80">
        <f t="shared" si="5"/>
        <v>0</v>
      </c>
    </row>
    <row r="22" spans="1:19" ht="33.75" hidden="1" customHeight="1">
      <c r="A22" s="43" t="s">
        <v>112</v>
      </c>
      <c r="B22" s="91">
        <v>439</v>
      </c>
      <c r="C22" s="52" t="s">
        <v>73</v>
      </c>
      <c r="D22" s="53" t="s">
        <v>136</v>
      </c>
      <c r="E22" s="53" t="s">
        <v>111</v>
      </c>
      <c r="F22" s="54">
        <v>0</v>
      </c>
      <c r="G22" s="54"/>
      <c r="H22" s="81"/>
      <c r="I22" s="81">
        <f t="shared" si="1"/>
        <v>0</v>
      </c>
      <c r="J22" s="81"/>
      <c r="K22" s="72">
        <f t="shared" si="6"/>
        <v>0</v>
      </c>
      <c r="L22" s="81"/>
      <c r="M22" s="72">
        <f t="shared" si="2"/>
        <v>0</v>
      </c>
      <c r="N22" s="81"/>
      <c r="O22" s="72">
        <f t="shared" si="3"/>
        <v>0</v>
      </c>
      <c r="P22" s="81"/>
      <c r="Q22" s="72">
        <f t="shared" si="4"/>
        <v>0</v>
      </c>
      <c r="R22" s="81"/>
      <c r="S22" s="80">
        <f t="shared" si="5"/>
        <v>0</v>
      </c>
    </row>
    <row r="23" spans="1:19" ht="44.25" hidden="1" customHeight="1">
      <c r="A23" s="42" t="s">
        <v>108</v>
      </c>
      <c r="B23" s="28">
        <v>439</v>
      </c>
      <c r="C23" s="50" t="s">
        <v>207</v>
      </c>
      <c r="D23" s="51"/>
      <c r="E23" s="51"/>
      <c r="F23" s="72">
        <f>F24</f>
        <v>1486</v>
      </c>
      <c r="G23" s="72"/>
      <c r="H23" s="81"/>
      <c r="I23" s="81">
        <f t="shared" si="1"/>
        <v>1486</v>
      </c>
      <c r="J23" s="81"/>
      <c r="K23" s="72">
        <f t="shared" si="6"/>
        <v>1486</v>
      </c>
      <c r="L23" s="81"/>
      <c r="M23" s="72">
        <f t="shared" si="2"/>
        <v>1486</v>
      </c>
      <c r="N23" s="81"/>
      <c r="O23" s="72">
        <f t="shared" si="3"/>
        <v>1486</v>
      </c>
      <c r="P23" s="81"/>
      <c r="Q23" s="72">
        <f t="shared" si="4"/>
        <v>1486</v>
      </c>
      <c r="R23" s="81"/>
      <c r="S23" s="80">
        <f t="shared" si="5"/>
        <v>1486</v>
      </c>
    </row>
    <row r="24" spans="1:19" ht="39" hidden="1" customHeight="1">
      <c r="A24" s="42" t="s">
        <v>184</v>
      </c>
      <c r="B24" s="28">
        <v>439</v>
      </c>
      <c r="C24" s="50" t="s">
        <v>207</v>
      </c>
      <c r="D24" s="51" t="s">
        <v>133</v>
      </c>
      <c r="E24" s="51"/>
      <c r="F24" s="72">
        <f>SUM(F25)+F30</f>
        <v>1486</v>
      </c>
      <c r="G24" s="72"/>
      <c r="H24" s="81"/>
      <c r="I24" s="80">
        <f t="shared" si="1"/>
        <v>1486</v>
      </c>
      <c r="J24" s="80"/>
      <c r="K24" s="72">
        <f t="shared" si="6"/>
        <v>1486</v>
      </c>
      <c r="L24" s="80"/>
      <c r="M24" s="72">
        <f t="shared" si="2"/>
        <v>1486</v>
      </c>
      <c r="N24" s="80"/>
      <c r="O24" s="72">
        <f t="shared" si="3"/>
        <v>1486</v>
      </c>
      <c r="P24" s="80"/>
      <c r="Q24" s="72">
        <f t="shared" si="4"/>
        <v>1486</v>
      </c>
      <c r="R24" s="80"/>
      <c r="S24" s="80">
        <f t="shared" si="5"/>
        <v>1486</v>
      </c>
    </row>
    <row r="25" spans="1:19" ht="28.5" hidden="1" customHeight="1">
      <c r="A25" s="43" t="s">
        <v>206</v>
      </c>
      <c r="B25" s="91">
        <v>439</v>
      </c>
      <c r="C25" s="52" t="s">
        <v>207</v>
      </c>
      <c r="D25" s="53" t="s">
        <v>137</v>
      </c>
      <c r="E25" s="53"/>
      <c r="F25" s="54">
        <f>SUM(F26,F28)</f>
        <v>1486</v>
      </c>
      <c r="G25" s="54"/>
      <c r="H25" s="81"/>
      <c r="I25" s="81">
        <f t="shared" si="1"/>
        <v>1486</v>
      </c>
      <c r="J25" s="81"/>
      <c r="K25" s="72">
        <f t="shared" si="6"/>
        <v>1486</v>
      </c>
      <c r="L25" s="81"/>
      <c r="M25" s="72">
        <f t="shared" si="2"/>
        <v>1486</v>
      </c>
      <c r="N25" s="81"/>
      <c r="O25" s="72">
        <f t="shared" si="3"/>
        <v>1486</v>
      </c>
      <c r="P25" s="81"/>
      <c r="Q25" s="72">
        <f t="shared" si="4"/>
        <v>1486</v>
      </c>
      <c r="R25" s="81"/>
      <c r="S25" s="80">
        <f t="shared" si="5"/>
        <v>1486</v>
      </c>
    </row>
    <row r="26" spans="1:19" ht="28.5" hidden="1" customHeight="1">
      <c r="A26" s="43" t="s">
        <v>114</v>
      </c>
      <c r="B26" s="91">
        <v>439</v>
      </c>
      <c r="C26" s="52" t="s">
        <v>207</v>
      </c>
      <c r="D26" s="53" t="s">
        <v>138</v>
      </c>
      <c r="E26" s="53"/>
      <c r="F26" s="54">
        <f>SUM(F27)</f>
        <v>1086</v>
      </c>
      <c r="G26" s="54"/>
      <c r="H26" s="81"/>
      <c r="I26" s="81">
        <f t="shared" si="1"/>
        <v>1086</v>
      </c>
      <c r="J26" s="81"/>
      <c r="K26" s="72">
        <f t="shared" si="6"/>
        <v>1086</v>
      </c>
      <c r="L26" s="81"/>
      <c r="M26" s="72">
        <f t="shared" si="2"/>
        <v>1086</v>
      </c>
      <c r="N26" s="81"/>
      <c r="O26" s="72">
        <f t="shared" si="3"/>
        <v>1086</v>
      </c>
      <c r="P26" s="81"/>
      <c r="Q26" s="72">
        <f t="shared" si="4"/>
        <v>1086</v>
      </c>
      <c r="R26" s="81"/>
      <c r="S26" s="80">
        <f t="shared" si="5"/>
        <v>1086</v>
      </c>
    </row>
    <row r="27" spans="1:19" ht="25.5" hidden="1">
      <c r="A27" s="43" t="s">
        <v>116</v>
      </c>
      <c r="B27" s="91">
        <v>439</v>
      </c>
      <c r="C27" s="52" t="s">
        <v>207</v>
      </c>
      <c r="D27" s="53" t="s">
        <v>138</v>
      </c>
      <c r="E27" s="53" t="s">
        <v>115</v>
      </c>
      <c r="F27" s="54">
        <v>1086</v>
      </c>
      <c r="G27" s="54"/>
      <c r="H27" s="81"/>
      <c r="I27" s="81">
        <f t="shared" si="1"/>
        <v>1086</v>
      </c>
      <c r="J27" s="81"/>
      <c r="K27" s="72">
        <f t="shared" si="6"/>
        <v>1086</v>
      </c>
      <c r="L27" s="81"/>
      <c r="M27" s="72">
        <f t="shared" si="2"/>
        <v>1086</v>
      </c>
      <c r="N27" s="81"/>
      <c r="O27" s="72">
        <f t="shared" si="3"/>
        <v>1086</v>
      </c>
      <c r="P27" s="81"/>
      <c r="Q27" s="72">
        <f t="shared" si="4"/>
        <v>1086</v>
      </c>
      <c r="R27" s="81"/>
      <c r="S27" s="80">
        <f t="shared" si="5"/>
        <v>1086</v>
      </c>
    </row>
    <row r="28" spans="1:19" ht="30" hidden="1" customHeight="1">
      <c r="A28" s="43" t="s">
        <v>101</v>
      </c>
      <c r="B28" s="91">
        <v>439</v>
      </c>
      <c r="C28" s="52" t="s">
        <v>207</v>
      </c>
      <c r="D28" s="53" t="s">
        <v>139</v>
      </c>
      <c r="E28" s="53"/>
      <c r="F28" s="54">
        <f>F29</f>
        <v>400</v>
      </c>
      <c r="G28" s="54"/>
      <c r="H28" s="81"/>
      <c r="I28" s="81">
        <f t="shared" si="1"/>
        <v>400</v>
      </c>
      <c r="J28" s="81"/>
      <c r="K28" s="72">
        <f t="shared" si="6"/>
        <v>400</v>
      </c>
      <c r="L28" s="81"/>
      <c r="M28" s="72">
        <f t="shared" si="2"/>
        <v>400</v>
      </c>
      <c r="N28" s="81"/>
      <c r="O28" s="72">
        <f t="shared" si="3"/>
        <v>400</v>
      </c>
      <c r="P28" s="81"/>
      <c r="Q28" s="72">
        <f t="shared" si="4"/>
        <v>400</v>
      </c>
      <c r="R28" s="81"/>
      <c r="S28" s="80">
        <f t="shared" si="5"/>
        <v>400</v>
      </c>
    </row>
    <row r="29" spans="1:19" ht="36" hidden="1" customHeight="1">
      <c r="A29" s="43" t="s">
        <v>112</v>
      </c>
      <c r="B29" s="91">
        <v>439</v>
      </c>
      <c r="C29" s="52" t="s">
        <v>207</v>
      </c>
      <c r="D29" s="53" t="s">
        <v>139</v>
      </c>
      <c r="E29" s="53" t="s">
        <v>111</v>
      </c>
      <c r="F29" s="54">
        <v>400</v>
      </c>
      <c r="G29" s="54"/>
      <c r="H29" s="81"/>
      <c r="I29" s="81">
        <f t="shared" si="1"/>
        <v>400</v>
      </c>
      <c r="J29" s="81"/>
      <c r="K29" s="72">
        <f t="shared" si="6"/>
        <v>400</v>
      </c>
      <c r="L29" s="81"/>
      <c r="M29" s="72">
        <f t="shared" si="2"/>
        <v>400</v>
      </c>
      <c r="N29" s="81"/>
      <c r="O29" s="72">
        <f t="shared" si="3"/>
        <v>400</v>
      </c>
      <c r="P29" s="81"/>
      <c r="Q29" s="72">
        <f t="shared" si="4"/>
        <v>400</v>
      </c>
      <c r="R29" s="81"/>
      <c r="S29" s="80">
        <f t="shared" si="5"/>
        <v>400</v>
      </c>
    </row>
    <row r="30" spans="1:19" ht="30.75" hidden="1" customHeight="1">
      <c r="A30" s="43" t="s">
        <v>484</v>
      </c>
      <c r="B30" s="91">
        <v>439</v>
      </c>
      <c r="C30" s="52" t="s">
        <v>207</v>
      </c>
      <c r="D30" s="53" t="s">
        <v>483</v>
      </c>
      <c r="E30" s="53" t="s">
        <v>111</v>
      </c>
      <c r="F30" s="54">
        <v>0</v>
      </c>
      <c r="G30" s="54"/>
      <c r="H30" s="81"/>
      <c r="I30" s="81">
        <f t="shared" si="1"/>
        <v>0</v>
      </c>
      <c r="J30" s="81"/>
      <c r="K30" s="72">
        <f t="shared" si="6"/>
        <v>0</v>
      </c>
      <c r="L30" s="81"/>
      <c r="M30" s="72">
        <f t="shared" si="2"/>
        <v>0</v>
      </c>
      <c r="N30" s="81"/>
      <c r="O30" s="72">
        <f t="shared" si="3"/>
        <v>0</v>
      </c>
      <c r="P30" s="81"/>
      <c r="Q30" s="72">
        <f t="shared" si="4"/>
        <v>0</v>
      </c>
      <c r="R30" s="81"/>
      <c r="S30" s="80">
        <f t="shared" si="5"/>
        <v>0</v>
      </c>
    </row>
    <row r="31" spans="1:19" ht="43.5" customHeight="1">
      <c r="A31" s="42" t="s">
        <v>208</v>
      </c>
      <c r="B31" s="91">
        <v>439</v>
      </c>
      <c r="C31" s="50" t="s">
        <v>209</v>
      </c>
      <c r="D31" s="51"/>
      <c r="E31" s="51"/>
      <c r="F31" s="72">
        <f>SUM(F32)</f>
        <v>38319</v>
      </c>
      <c r="G31" s="72"/>
      <c r="H31" s="72">
        <f>SUM(H32)</f>
        <v>2200</v>
      </c>
      <c r="I31" s="80">
        <f t="shared" si="1"/>
        <v>40519</v>
      </c>
      <c r="J31" s="80">
        <f>J32</f>
        <v>783</v>
      </c>
      <c r="K31" s="72">
        <f t="shared" si="6"/>
        <v>41302</v>
      </c>
      <c r="L31" s="80"/>
      <c r="M31" s="72">
        <f t="shared" si="2"/>
        <v>41302</v>
      </c>
      <c r="N31" s="80">
        <f>N32+N37</f>
        <v>1392.4</v>
      </c>
      <c r="O31" s="72">
        <f t="shared" si="3"/>
        <v>42694.400000000001</v>
      </c>
      <c r="P31" s="80"/>
      <c r="Q31" s="72">
        <f t="shared" si="4"/>
        <v>42694.400000000001</v>
      </c>
      <c r="R31" s="80">
        <f>R32</f>
        <v>-100</v>
      </c>
      <c r="S31" s="80">
        <f t="shared" si="5"/>
        <v>42594.400000000001</v>
      </c>
    </row>
    <row r="32" spans="1:19" ht="33.75" customHeight="1">
      <c r="A32" s="42" t="s">
        <v>185</v>
      </c>
      <c r="B32" s="91">
        <v>439</v>
      </c>
      <c r="C32" s="50" t="s">
        <v>209</v>
      </c>
      <c r="D32" s="51" t="s">
        <v>141</v>
      </c>
      <c r="E32" s="51"/>
      <c r="F32" s="72">
        <f>SUM(F37)+F33</f>
        <v>38319</v>
      </c>
      <c r="G32" s="72"/>
      <c r="H32" s="72">
        <f>SUM(H37)+H33</f>
        <v>2200</v>
      </c>
      <c r="I32" s="80">
        <f t="shared" si="1"/>
        <v>40519</v>
      </c>
      <c r="J32" s="80">
        <f>J37</f>
        <v>783</v>
      </c>
      <c r="K32" s="72">
        <f t="shared" si="6"/>
        <v>41302</v>
      </c>
      <c r="L32" s="80"/>
      <c r="M32" s="72">
        <f t="shared" si="2"/>
        <v>41302</v>
      </c>
      <c r="N32" s="80">
        <f>N33</f>
        <v>117.2</v>
      </c>
      <c r="O32" s="72">
        <f t="shared" si="3"/>
        <v>41419.199999999997</v>
      </c>
      <c r="P32" s="80"/>
      <c r="Q32" s="72">
        <f t="shared" si="4"/>
        <v>41419.199999999997</v>
      </c>
      <c r="R32" s="80">
        <f>R37</f>
        <v>-100</v>
      </c>
      <c r="S32" s="80">
        <f t="shared" si="5"/>
        <v>41319.199999999997</v>
      </c>
    </row>
    <row r="33" spans="1:19" ht="42" customHeight="1">
      <c r="A33" s="43" t="s">
        <v>210</v>
      </c>
      <c r="B33" s="91">
        <v>439</v>
      </c>
      <c r="C33" s="53" t="s">
        <v>209</v>
      </c>
      <c r="D33" s="53" t="s">
        <v>142</v>
      </c>
      <c r="E33" s="53"/>
      <c r="F33" s="54">
        <f>F34</f>
        <v>1175</v>
      </c>
      <c r="G33" s="54"/>
      <c r="H33" s="81"/>
      <c r="I33" s="81">
        <f t="shared" si="1"/>
        <v>1175</v>
      </c>
      <c r="J33" s="81"/>
      <c r="K33" s="72">
        <f t="shared" si="6"/>
        <v>1175</v>
      </c>
      <c r="L33" s="81"/>
      <c r="M33" s="72">
        <f t="shared" si="2"/>
        <v>1175</v>
      </c>
      <c r="N33" s="81">
        <f>N36</f>
        <v>117.2</v>
      </c>
      <c r="O33" s="72">
        <f t="shared" si="3"/>
        <v>1292.2</v>
      </c>
      <c r="P33" s="81"/>
      <c r="Q33" s="72">
        <f t="shared" si="4"/>
        <v>1292.2</v>
      </c>
      <c r="R33" s="81"/>
      <c r="S33" s="80">
        <f t="shared" si="5"/>
        <v>1292.2</v>
      </c>
    </row>
    <row r="34" spans="1:19" ht="33.75" customHeight="1">
      <c r="A34" s="43" t="s">
        <v>114</v>
      </c>
      <c r="B34" s="91">
        <v>439</v>
      </c>
      <c r="C34" s="53" t="s">
        <v>209</v>
      </c>
      <c r="D34" s="53" t="s">
        <v>143</v>
      </c>
      <c r="E34" s="53"/>
      <c r="F34" s="54">
        <f>F35</f>
        <v>1175</v>
      </c>
      <c r="G34" s="54"/>
      <c r="H34" s="81"/>
      <c r="I34" s="81">
        <f t="shared" si="1"/>
        <v>1175</v>
      </c>
      <c r="J34" s="81"/>
      <c r="K34" s="72">
        <f t="shared" si="6"/>
        <v>1175</v>
      </c>
      <c r="L34" s="81"/>
      <c r="M34" s="72">
        <f t="shared" si="2"/>
        <v>1175</v>
      </c>
      <c r="N34" s="81"/>
      <c r="O34" s="72">
        <f t="shared" si="3"/>
        <v>1175</v>
      </c>
      <c r="P34" s="81"/>
      <c r="Q34" s="72">
        <f t="shared" si="4"/>
        <v>1175</v>
      </c>
      <c r="R34" s="81"/>
      <c r="S34" s="80">
        <f t="shared" si="5"/>
        <v>1175</v>
      </c>
    </row>
    <row r="35" spans="1:19" ht="33.75" customHeight="1">
      <c r="A35" s="43" t="s">
        <v>116</v>
      </c>
      <c r="B35" s="91">
        <v>439</v>
      </c>
      <c r="C35" s="53" t="s">
        <v>209</v>
      </c>
      <c r="D35" s="53" t="s">
        <v>143</v>
      </c>
      <c r="E35" s="53" t="s">
        <v>115</v>
      </c>
      <c r="F35" s="54">
        <v>1175</v>
      </c>
      <c r="G35" s="54"/>
      <c r="H35" s="81"/>
      <c r="I35" s="81">
        <f t="shared" si="1"/>
        <v>1175</v>
      </c>
      <c r="J35" s="81"/>
      <c r="K35" s="72">
        <f t="shared" si="6"/>
        <v>1175</v>
      </c>
      <c r="L35" s="81"/>
      <c r="M35" s="72">
        <f t="shared" si="2"/>
        <v>1175</v>
      </c>
      <c r="N35" s="81"/>
      <c r="O35" s="72">
        <f t="shared" si="3"/>
        <v>1175</v>
      </c>
      <c r="P35" s="81"/>
      <c r="Q35" s="72">
        <f t="shared" si="4"/>
        <v>1175</v>
      </c>
      <c r="R35" s="81"/>
      <c r="S35" s="80">
        <f t="shared" si="5"/>
        <v>1175</v>
      </c>
    </row>
    <row r="36" spans="1:19" ht="33.75" customHeight="1">
      <c r="A36" s="43" t="s">
        <v>624</v>
      </c>
      <c r="B36" s="91">
        <v>439</v>
      </c>
      <c r="C36" s="53" t="s">
        <v>209</v>
      </c>
      <c r="D36" s="53" t="s">
        <v>625</v>
      </c>
      <c r="E36" s="53" t="s">
        <v>115</v>
      </c>
      <c r="F36" s="54"/>
      <c r="G36" s="54"/>
      <c r="H36" s="81"/>
      <c r="I36" s="81"/>
      <c r="J36" s="81"/>
      <c r="K36" s="72"/>
      <c r="L36" s="81"/>
      <c r="M36" s="72"/>
      <c r="N36" s="81">
        <v>117.2</v>
      </c>
      <c r="O36" s="72">
        <f t="shared" si="3"/>
        <v>117.2</v>
      </c>
      <c r="P36" s="81"/>
      <c r="Q36" s="72">
        <f t="shared" si="4"/>
        <v>117.2</v>
      </c>
      <c r="R36" s="81"/>
      <c r="S36" s="80">
        <f t="shared" si="5"/>
        <v>117.2</v>
      </c>
    </row>
    <row r="37" spans="1:19" ht="29.25" customHeight="1">
      <c r="A37" s="43" t="s">
        <v>109</v>
      </c>
      <c r="B37" s="91">
        <v>439</v>
      </c>
      <c r="C37" s="52" t="s">
        <v>209</v>
      </c>
      <c r="D37" s="53" t="s">
        <v>145</v>
      </c>
      <c r="E37" s="53"/>
      <c r="F37" s="54">
        <f>SUM(F39,F42)</f>
        <v>37144</v>
      </c>
      <c r="G37" s="54"/>
      <c r="H37" s="54">
        <f>SUM(H39,H42)</f>
        <v>2200</v>
      </c>
      <c r="I37" s="81">
        <f t="shared" si="1"/>
        <v>39344</v>
      </c>
      <c r="J37" s="81">
        <f>J40</f>
        <v>783</v>
      </c>
      <c r="K37" s="72">
        <f>I37+J37</f>
        <v>40127</v>
      </c>
      <c r="L37" s="81"/>
      <c r="M37" s="72">
        <f t="shared" si="2"/>
        <v>40127</v>
      </c>
      <c r="N37" s="80">
        <f>N41</f>
        <v>1275.2</v>
      </c>
      <c r="O37" s="72">
        <f t="shared" si="3"/>
        <v>41402.199999999997</v>
      </c>
      <c r="P37" s="80"/>
      <c r="Q37" s="72">
        <f t="shared" si="4"/>
        <v>41402.199999999997</v>
      </c>
      <c r="R37" s="80">
        <f>R39</f>
        <v>-100</v>
      </c>
      <c r="S37" s="80">
        <f t="shared" si="5"/>
        <v>41302.199999999997</v>
      </c>
    </row>
    <row r="38" spans="1:19" ht="33" customHeight="1">
      <c r="A38" s="43" t="s">
        <v>114</v>
      </c>
      <c r="B38" s="91">
        <v>439</v>
      </c>
      <c r="C38" s="52" t="s">
        <v>209</v>
      </c>
      <c r="D38" s="53" t="s">
        <v>146</v>
      </c>
      <c r="E38" s="53"/>
      <c r="F38" s="54">
        <f>SUM(F39)</f>
        <v>28319</v>
      </c>
      <c r="G38" s="54"/>
      <c r="H38" s="81"/>
      <c r="I38" s="81">
        <f t="shared" si="1"/>
        <v>28319</v>
      </c>
      <c r="J38" s="81"/>
      <c r="K38" s="72">
        <f>I38+J38</f>
        <v>28319</v>
      </c>
      <c r="L38" s="81"/>
      <c r="M38" s="72">
        <f t="shared" si="2"/>
        <v>28319</v>
      </c>
      <c r="N38" s="81"/>
      <c r="O38" s="72">
        <f t="shared" si="3"/>
        <v>28319</v>
      </c>
      <c r="P38" s="81"/>
      <c r="Q38" s="72">
        <f t="shared" si="4"/>
        <v>28319</v>
      </c>
      <c r="R38" s="81"/>
      <c r="S38" s="80">
        <f t="shared" si="5"/>
        <v>28319</v>
      </c>
    </row>
    <row r="39" spans="1:19" ht="28.5" customHeight="1">
      <c r="A39" s="43" t="s">
        <v>116</v>
      </c>
      <c r="B39" s="91">
        <v>439</v>
      </c>
      <c r="C39" s="52" t="s">
        <v>209</v>
      </c>
      <c r="D39" s="53" t="s">
        <v>146</v>
      </c>
      <c r="E39" s="53" t="s">
        <v>115</v>
      </c>
      <c r="F39" s="54">
        <v>28319</v>
      </c>
      <c r="G39" s="54"/>
      <c r="H39" s="81"/>
      <c r="I39" s="81">
        <f t="shared" si="1"/>
        <v>28319</v>
      </c>
      <c r="J39" s="81"/>
      <c r="K39" s="72">
        <f>I39+J39</f>
        <v>28319</v>
      </c>
      <c r="L39" s="81"/>
      <c r="M39" s="72">
        <f t="shared" si="2"/>
        <v>28319</v>
      </c>
      <c r="N39" s="81"/>
      <c r="O39" s="72">
        <f t="shared" si="3"/>
        <v>28319</v>
      </c>
      <c r="P39" s="81"/>
      <c r="Q39" s="72">
        <f t="shared" si="4"/>
        <v>28319</v>
      </c>
      <c r="R39" s="80">
        <v>-100</v>
      </c>
      <c r="S39" s="80">
        <f t="shared" si="5"/>
        <v>28219</v>
      </c>
    </row>
    <row r="40" spans="1:19" ht="28.5" customHeight="1">
      <c r="A40" s="43" t="s">
        <v>605</v>
      </c>
      <c r="B40" s="91">
        <v>439</v>
      </c>
      <c r="C40" s="52" t="s">
        <v>209</v>
      </c>
      <c r="D40" s="53" t="s">
        <v>604</v>
      </c>
      <c r="E40" s="53" t="s">
        <v>115</v>
      </c>
      <c r="F40" s="54">
        <v>0</v>
      </c>
      <c r="G40" s="54"/>
      <c r="H40" s="81"/>
      <c r="I40" s="81">
        <f t="shared" ref="I40" si="7">F40+H40</f>
        <v>0</v>
      </c>
      <c r="J40" s="81">
        <v>783</v>
      </c>
      <c r="K40" s="72">
        <f>I40+J40</f>
        <v>783</v>
      </c>
      <c r="L40" s="81"/>
      <c r="M40" s="72">
        <f t="shared" si="2"/>
        <v>783</v>
      </c>
      <c r="N40" s="81"/>
      <c r="O40" s="72">
        <f t="shared" si="3"/>
        <v>783</v>
      </c>
      <c r="P40" s="81"/>
      <c r="Q40" s="72">
        <f t="shared" si="4"/>
        <v>783</v>
      </c>
      <c r="R40" s="81"/>
      <c r="S40" s="80">
        <f t="shared" si="5"/>
        <v>783</v>
      </c>
    </row>
    <row r="41" spans="1:19" ht="28.5" customHeight="1">
      <c r="A41" s="43" t="s">
        <v>624</v>
      </c>
      <c r="B41" s="91">
        <v>439</v>
      </c>
      <c r="C41" s="52" t="s">
        <v>209</v>
      </c>
      <c r="D41" s="53" t="s">
        <v>626</v>
      </c>
      <c r="E41" s="92" t="s">
        <v>115</v>
      </c>
      <c r="F41" s="54"/>
      <c r="G41" s="54"/>
      <c r="H41" s="81"/>
      <c r="I41" s="81"/>
      <c r="J41" s="81"/>
      <c r="K41" s="72"/>
      <c r="L41" s="81"/>
      <c r="M41" s="72"/>
      <c r="N41" s="81">
        <v>1275.2</v>
      </c>
      <c r="O41" s="72">
        <f t="shared" si="3"/>
        <v>1275.2</v>
      </c>
      <c r="P41" s="81"/>
      <c r="Q41" s="72">
        <f t="shared" si="4"/>
        <v>1275.2</v>
      </c>
      <c r="R41" s="81"/>
      <c r="S41" s="80">
        <f t="shared" si="5"/>
        <v>1275.2</v>
      </c>
    </row>
    <row r="42" spans="1:19" ht="32.25" customHeight="1">
      <c r="A42" s="43" t="s">
        <v>101</v>
      </c>
      <c r="B42" s="91">
        <v>439</v>
      </c>
      <c r="C42" s="52" t="s">
        <v>209</v>
      </c>
      <c r="D42" s="53" t="s">
        <v>147</v>
      </c>
      <c r="E42" s="92"/>
      <c r="F42" s="54">
        <f>F43+F45+F44</f>
        <v>8825</v>
      </c>
      <c r="G42" s="54"/>
      <c r="H42" s="81">
        <f>H43</f>
        <v>2200</v>
      </c>
      <c r="I42" s="81">
        <f t="shared" si="1"/>
        <v>11025</v>
      </c>
      <c r="J42" s="81"/>
      <c r="K42" s="72">
        <f t="shared" ref="K42:K73" si="8">I42+J42</f>
        <v>11025</v>
      </c>
      <c r="L42" s="81"/>
      <c r="M42" s="72">
        <f t="shared" si="2"/>
        <v>11025</v>
      </c>
      <c r="N42" s="81"/>
      <c r="O42" s="72">
        <f t="shared" si="3"/>
        <v>11025</v>
      </c>
      <c r="P42" s="81"/>
      <c r="Q42" s="72">
        <f t="shared" si="4"/>
        <v>11025</v>
      </c>
      <c r="R42" s="81"/>
      <c r="S42" s="80">
        <f t="shared" si="5"/>
        <v>11025</v>
      </c>
    </row>
    <row r="43" spans="1:19" ht="32.25" customHeight="1">
      <c r="A43" s="43" t="s">
        <v>112</v>
      </c>
      <c r="B43" s="91">
        <v>439</v>
      </c>
      <c r="C43" s="52" t="s">
        <v>209</v>
      </c>
      <c r="D43" s="53" t="s">
        <v>147</v>
      </c>
      <c r="E43" s="53" t="s">
        <v>416</v>
      </c>
      <c r="F43" s="54">
        <v>8525</v>
      </c>
      <c r="G43" s="54"/>
      <c r="H43" s="81">
        <v>2200</v>
      </c>
      <c r="I43" s="81">
        <f t="shared" si="1"/>
        <v>10725</v>
      </c>
      <c r="J43" s="81"/>
      <c r="K43" s="72">
        <f t="shared" si="8"/>
        <v>10725</v>
      </c>
      <c r="L43" s="81"/>
      <c r="M43" s="72">
        <f t="shared" si="2"/>
        <v>10725</v>
      </c>
      <c r="N43" s="81"/>
      <c r="O43" s="72">
        <f t="shared" si="3"/>
        <v>10725</v>
      </c>
      <c r="P43" s="81"/>
      <c r="Q43" s="72">
        <f t="shared" si="4"/>
        <v>10725</v>
      </c>
      <c r="R43" s="81"/>
      <c r="S43" s="80">
        <f t="shared" si="5"/>
        <v>10725</v>
      </c>
    </row>
    <row r="44" spans="1:19" ht="46.5" hidden="1" customHeight="1">
      <c r="A44" s="43"/>
      <c r="B44" s="91"/>
      <c r="C44" s="52"/>
      <c r="D44" s="53"/>
      <c r="E44" s="53"/>
      <c r="F44" s="54"/>
      <c r="G44" s="54"/>
      <c r="H44" s="81"/>
      <c r="I44" s="81"/>
      <c r="J44" s="81"/>
      <c r="K44" s="72">
        <f t="shared" si="8"/>
        <v>0</v>
      </c>
      <c r="L44" s="81"/>
      <c r="M44" s="72">
        <f t="shared" si="2"/>
        <v>0</v>
      </c>
      <c r="N44" s="81"/>
      <c r="O44" s="72">
        <f t="shared" si="3"/>
        <v>0</v>
      </c>
      <c r="P44" s="81"/>
      <c r="Q44" s="72">
        <f t="shared" si="4"/>
        <v>0</v>
      </c>
      <c r="R44" s="81"/>
      <c r="S44" s="80">
        <f t="shared" si="5"/>
        <v>0</v>
      </c>
    </row>
    <row r="45" spans="1:19" ht="27" customHeight="1">
      <c r="A45" s="43" t="s">
        <v>15</v>
      </c>
      <c r="B45" s="93">
        <v>439</v>
      </c>
      <c r="C45" s="52" t="s">
        <v>209</v>
      </c>
      <c r="D45" s="53" t="s">
        <v>147</v>
      </c>
      <c r="E45" s="53" t="s">
        <v>127</v>
      </c>
      <c r="F45" s="54">
        <v>300</v>
      </c>
      <c r="G45" s="54"/>
      <c r="H45" s="81"/>
      <c r="I45" s="81">
        <f t="shared" si="1"/>
        <v>300</v>
      </c>
      <c r="J45" s="81"/>
      <c r="K45" s="72">
        <f t="shared" si="8"/>
        <v>300</v>
      </c>
      <c r="L45" s="81"/>
      <c r="M45" s="72">
        <f t="shared" si="2"/>
        <v>300</v>
      </c>
      <c r="N45" s="81"/>
      <c r="O45" s="72">
        <f t="shared" si="3"/>
        <v>300</v>
      </c>
      <c r="P45" s="81"/>
      <c r="Q45" s="72">
        <f t="shared" si="4"/>
        <v>300</v>
      </c>
      <c r="R45" s="81"/>
      <c r="S45" s="80">
        <f t="shared" si="5"/>
        <v>300</v>
      </c>
    </row>
    <row r="46" spans="1:19" ht="22.5" customHeight="1">
      <c r="A46" s="42" t="s">
        <v>445</v>
      </c>
      <c r="B46" s="28">
        <v>439</v>
      </c>
      <c r="C46" s="103" t="s">
        <v>446</v>
      </c>
      <c r="D46" s="51"/>
      <c r="E46" s="53"/>
      <c r="F46" s="54">
        <f>F47</f>
        <v>32.700000000000003</v>
      </c>
      <c r="G46" s="54"/>
      <c r="H46" s="81"/>
      <c r="I46" s="80">
        <f t="shared" si="1"/>
        <v>32.700000000000003</v>
      </c>
      <c r="J46" s="81"/>
      <c r="K46" s="72">
        <f t="shared" si="8"/>
        <v>32.700000000000003</v>
      </c>
      <c r="L46" s="81"/>
      <c r="M46" s="72">
        <f t="shared" si="2"/>
        <v>32.700000000000003</v>
      </c>
      <c r="N46" s="81"/>
      <c r="O46" s="72">
        <f t="shared" si="3"/>
        <v>32.700000000000003</v>
      </c>
      <c r="P46" s="81"/>
      <c r="Q46" s="72">
        <f t="shared" si="4"/>
        <v>32.700000000000003</v>
      </c>
      <c r="R46" s="81"/>
      <c r="S46" s="80">
        <f t="shared" si="5"/>
        <v>32.700000000000003</v>
      </c>
    </row>
    <row r="47" spans="1:19" ht="55.5" customHeight="1">
      <c r="A47" s="147" t="s">
        <v>447</v>
      </c>
      <c r="B47" s="104" t="s">
        <v>548</v>
      </c>
      <c r="C47" s="104" t="s">
        <v>446</v>
      </c>
      <c r="D47" s="105" t="s">
        <v>448</v>
      </c>
      <c r="E47" s="53" t="s">
        <v>111</v>
      </c>
      <c r="F47" s="54">
        <v>32.700000000000003</v>
      </c>
      <c r="G47" s="54"/>
      <c r="H47" s="81"/>
      <c r="I47" s="81">
        <f t="shared" si="1"/>
        <v>32.700000000000003</v>
      </c>
      <c r="J47" s="81"/>
      <c r="K47" s="72">
        <f t="shared" si="8"/>
        <v>32.700000000000003</v>
      </c>
      <c r="L47" s="81"/>
      <c r="M47" s="72">
        <f t="shared" si="2"/>
        <v>32.700000000000003</v>
      </c>
      <c r="N47" s="81"/>
      <c r="O47" s="72">
        <f t="shared" si="3"/>
        <v>32.700000000000003</v>
      </c>
      <c r="P47" s="81"/>
      <c r="Q47" s="72">
        <f t="shared" si="4"/>
        <v>32.700000000000003</v>
      </c>
      <c r="R47" s="81"/>
      <c r="S47" s="80">
        <f t="shared" si="5"/>
        <v>32.700000000000003</v>
      </c>
    </row>
    <row r="48" spans="1:19" ht="42.75" customHeight="1">
      <c r="A48" s="46" t="s">
        <v>221</v>
      </c>
      <c r="B48" s="28">
        <v>439</v>
      </c>
      <c r="C48" s="50" t="s">
        <v>211</v>
      </c>
      <c r="D48" s="53"/>
      <c r="E48" s="53"/>
      <c r="F48" s="72">
        <f>SUM(F49)</f>
        <v>1715</v>
      </c>
      <c r="G48" s="72"/>
      <c r="H48" s="81"/>
      <c r="I48" s="80">
        <f t="shared" si="1"/>
        <v>1715</v>
      </c>
      <c r="J48" s="80"/>
      <c r="K48" s="72">
        <f t="shared" si="8"/>
        <v>1715</v>
      </c>
      <c r="L48" s="80"/>
      <c r="M48" s="72">
        <f t="shared" si="2"/>
        <v>1715</v>
      </c>
      <c r="N48" s="80"/>
      <c r="O48" s="72">
        <f t="shared" si="3"/>
        <v>1715</v>
      </c>
      <c r="P48" s="80"/>
      <c r="Q48" s="72">
        <f t="shared" si="4"/>
        <v>1715</v>
      </c>
      <c r="R48" s="80"/>
      <c r="S48" s="80">
        <f t="shared" si="5"/>
        <v>1715</v>
      </c>
    </row>
    <row r="49" spans="1:19" ht="30.75" hidden="1" customHeight="1">
      <c r="A49" s="42" t="s">
        <v>182</v>
      </c>
      <c r="B49" s="91">
        <v>439</v>
      </c>
      <c r="C49" s="50" t="s">
        <v>211</v>
      </c>
      <c r="D49" s="51" t="s">
        <v>20</v>
      </c>
      <c r="E49" s="53"/>
      <c r="F49" s="72">
        <f>SUM(F50)</f>
        <v>1715</v>
      </c>
      <c r="G49" s="72"/>
      <c r="H49" s="81"/>
      <c r="I49" s="80">
        <f t="shared" si="1"/>
        <v>1715</v>
      </c>
      <c r="J49" s="80"/>
      <c r="K49" s="72">
        <f t="shared" si="8"/>
        <v>1715</v>
      </c>
      <c r="L49" s="80"/>
      <c r="M49" s="72">
        <f t="shared" si="2"/>
        <v>1715</v>
      </c>
      <c r="N49" s="80"/>
      <c r="O49" s="72">
        <f t="shared" si="3"/>
        <v>1715</v>
      </c>
      <c r="P49" s="80"/>
      <c r="Q49" s="72">
        <f t="shared" si="4"/>
        <v>1715</v>
      </c>
      <c r="R49" s="80"/>
      <c r="S49" s="80">
        <f t="shared" si="5"/>
        <v>1715</v>
      </c>
    </row>
    <row r="50" spans="1:19" ht="29.25" hidden="1" customHeight="1">
      <c r="A50" s="43" t="s">
        <v>119</v>
      </c>
      <c r="B50" s="91">
        <v>439</v>
      </c>
      <c r="C50" s="52" t="s">
        <v>211</v>
      </c>
      <c r="D50" s="53" t="s">
        <v>148</v>
      </c>
      <c r="E50" s="53"/>
      <c r="F50" s="54">
        <f>SUM(F51,F53)</f>
        <v>1715</v>
      </c>
      <c r="G50" s="54"/>
      <c r="H50" s="81"/>
      <c r="I50" s="81">
        <f t="shared" si="1"/>
        <v>1715</v>
      </c>
      <c r="J50" s="81"/>
      <c r="K50" s="72">
        <f t="shared" si="8"/>
        <v>1715</v>
      </c>
      <c r="L50" s="81"/>
      <c r="M50" s="72">
        <f t="shared" si="2"/>
        <v>1715</v>
      </c>
      <c r="N50" s="81"/>
      <c r="O50" s="72">
        <f t="shared" si="3"/>
        <v>1715</v>
      </c>
      <c r="P50" s="81"/>
      <c r="Q50" s="72">
        <f t="shared" si="4"/>
        <v>1715</v>
      </c>
      <c r="R50" s="81"/>
      <c r="S50" s="80">
        <f t="shared" si="5"/>
        <v>1715</v>
      </c>
    </row>
    <row r="51" spans="1:19" ht="29.25" hidden="1" customHeight="1">
      <c r="A51" s="43" t="s">
        <v>114</v>
      </c>
      <c r="B51" s="91">
        <v>439</v>
      </c>
      <c r="C51" s="52" t="s">
        <v>211</v>
      </c>
      <c r="D51" s="53" t="s">
        <v>149</v>
      </c>
      <c r="E51" s="53"/>
      <c r="F51" s="54">
        <f>SUM(F52)</f>
        <v>1415</v>
      </c>
      <c r="G51" s="54"/>
      <c r="H51" s="81"/>
      <c r="I51" s="81">
        <f t="shared" si="1"/>
        <v>1415</v>
      </c>
      <c r="J51" s="81"/>
      <c r="K51" s="72">
        <f t="shared" si="8"/>
        <v>1415</v>
      </c>
      <c r="L51" s="81"/>
      <c r="M51" s="72">
        <f t="shared" si="2"/>
        <v>1415</v>
      </c>
      <c r="N51" s="81"/>
      <c r="O51" s="72">
        <f t="shared" si="3"/>
        <v>1415</v>
      </c>
      <c r="P51" s="81"/>
      <c r="Q51" s="72">
        <f t="shared" si="4"/>
        <v>1415</v>
      </c>
      <c r="R51" s="81"/>
      <c r="S51" s="80">
        <f t="shared" si="5"/>
        <v>1415</v>
      </c>
    </row>
    <row r="52" spans="1:19" ht="29.25" hidden="1" customHeight="1">
      <c r="A52" s="43" t="s">
        <v>116</v>
      </c>
      <c r="B52" s="91">
        <v>439</v>
      </c>
      <c r="C52" s="52" t="s">
        <v>211</v>
      </c>
      <c r="D52" s="53" t="s">
        <v>149</v>
      </c>
      <c r="E52" s="53" t="s">
        <v>115</v>
      </c>
      <c r="F52" s="54">
        <v>1415</v>
      </c>
      <c r="G52" s="54"/>
      <c r="H52" s="81"/>
      <c r="I52" s="81">
        <f t="shared" si="1"/>
        <v>1415</v>
      </c>
      <c r="J52" s="81"/>
      <c r="K52" s="72">
        <f t="shared" si="8"/>
        <v>1415</v>
      </c>
      <c r="L52" s="81"/>
      <c r="M52" s="72">
        <f t="shared" si="2"/>
        <v>1415</v>
      </c>
      <c r="N52" s="81"/>
      <c r="O52" s="72">
        <f t="shared" si="3"/>
        <v>1415</v>
      </c>
      <c r="P52" s="81"/>
      <c r="Q52" s="72">
        <f t="shared" si="4"/>
        <v>1415</v>
      </c>
      <c r="R52" s="81"/>
      <c r="S52" s="80">
        <f t="shared" si="5"/>
        <v>1415</v>
      </c>
    </row>
    <row r="53" spans="1:19" ht="39" hidden="1" customHeight="1">
      <c r="A53" s="43" t="s">
        <v>101</v>
      </c>
      <c r="B53" s="91">
        <v>439</v>
      </c>
      <c r="C53" s="52" t="s">
        <v>211</v>
      </c>
      <c r="D53" s="53" t="s">
        <v>356</v>
      </c>
      <c r="E53" s="53"/>
      <c r="F53" s="54">
        <f>F54</f>
        <v>300</v>
      </c>
      <c r="G53" s="54"/>
      <c r="H53" s="81"/>
      <c r="I53" s="81">
        <f t="shared" si="1"/>
        <v>300</v>
      </c>
      <c r="J53" s="81"/>
      <c r="K53" s="72">
        <f t="shared" si="8"/>
        <v>300</v>
      </c>
      <c r="L53" s="81"/>
      <c r="M53" s="72">
        <f t="shared" si="2"/>
        <v>300</v>
      </c>
      <c r="N53" s="81"/>
      <c r="O53" s="72">
        <f t="shared" si="3"/>
        <v>300</v>
      </c>
      <c r="P53" s="81"/>
      <c r="Q53" s="72">
        <f t="shared" si="4"/>
        <v>300</v>
      </c>
      <c r="R53" s="81"/>
      <c r="S53" s="80">
        <f t="shared" si="5"/>
        <v>300</v>
      </c>
    </row>
    <row r="54" spans="1:19" ht="33.75" hidden="1" customHeight="1">
      <c r="A54" s="43" t="s">
        <v>112</v>
      </c>
      <c r="B54" s="91">
        <v>439</v>
      </c>
      <c r="C54" s="52" t="s">
        <v>211</v>
      </c>
      <c r="D54" s="53" t="s">
        <v>356</v>
      </c>
      <c r="E54" s="53" t="s">
        <v>111</v>
      </c>
      <c r="F54" s="54">
        <v>300</v>
      </c>
      <c r="G54" s="54"/>
      <c r="H54" s="81"/>
      <c r="I54" s="81">
        <f t="shared" si="1"/>
        <v>300</v>
      </c>
      <c r="J54" s="81"/>
      <c r="K54" s="72">
        <f t="shared" si="8"/>
        <v>300</v>
      </c>
      <c r="L54" s="81"/>
      <c r="M54" s="72">
        <f t="shared" si="2"/>
        <v>300</v>
      </c>
      <c r="N54" s="81"/>
      <c r="O54" s="72">
        <f t="shared" si="3"/>
        <v>300</v>
      </c>
      <c r="P54" s="81"/>
      <c r="Q54" s="72">
        <f t="shared" si="4"/>
        <v>300</v>
      </c>
      <c r="R54" s="81"/>
      <c r="S54" s="80">
        <f t="shared" si="5"/>
        <v>300</v>
      </c>
    </row>
    <row r="55" spans="1:19" ht="19.5" hidden="1" customHeight="1">
      <c r="A55" s="148" t="s">
        <v>22</v>
      </c>
      <c r="B55" s="28">
        <v>439</v>
      </c>
      <c r="C55" s="51" t="s">
        <v>21</v>
      </c>
      <c r="D55" s="51"/>
      <c r="E55" s="51"/>
      <c r="F55" s="72">
        <f>SUM(F56)</f>
        <v>2906</v>
      </c>
      <c r="G55" s="72"/>
      <c r="H55" s="81"/>
      <c r="I55" s="80">
        <f t="shared" si="1"/>
        <v>2906</v>
      </c>
      <c r="J55" s="80"/>
      <c r="K55" s="72">
        <f t="shared" si="8"/>
        <v>2906</v>
      </c>
      <c r="L55" s="80">
        <f>L56</f>
        <v>2000</v>
      </c>
      <c r="M55" s="72">
        <f t="shared" si="2"/>
        <v>4906</v>
      </c>
      <c r="N55" s="80"/>
      <c r="O55" s="72">
        <f t="shared" si="3"/>
        <v>4906</v>
      </c>
      <c r="P55" s="80"/>
      <c r="Q55" s="72">
        <f t="shared" si="4"/>
        <v>4906</v>
      </c>
      <c r="R55" s="80"/>
      <c r="S55" s="80">
        <f t="shared" si="5"/>
        <v>4906</v>
      </c>
    </row>
    <row r="56" spans="1:19" ht="34.5" hidden="1" customHeight="1">
      <c r="A56" s="149" t="s">
        <v>397</v>
      </c>
      <c r="B56" s="91">
        <v>439</v>
      </c>
      <c r="C56" s="53" t="s">
        <v>21</v>
      </c>
      <c r="D56" s="53" t="s">
        <v>150</v>
      </c>
      <c r="E56" s="53"/>
      <c r="F56" s="54">
        <f>SUM(F57,F59)</f>
        <v>2906</v>
      </c>
      <c r="G56" s="54"/>
      <c r="H56" s="81"/>
      <c r="I56" s="81">
        <f t="shared" si="1"/>
        <v>2906</v>
      </c>
      <c r="J56" s="81"/>
      <c r="K56" s="72">
        <f t="shared" si="8"/>
        <v>2906</v>
      </c>
      <c r="L56" s="81">
        <f>L57</f>
        <v>2000</v>
      </c>
      <c r="M56" s="72">
        <f t="shared" si="2"/>
        <v>4906</v>
      </c>
      <c r="N56" s="81"/>
      <c r="O56" s="72">
        <f t="shared" si="3"/>
        <v>4906</v>
      </c>
      <c r="P56" s="81"/>
      <c r="Q56" s="72">
        <f t="shared" si="4"/>
        <v>4906</v>
      </c>
      <c r="R56" s="81"/>
      <c r="S56" s="80">
        <f t="shared" si="5"/>
        <v>4906</v>
      </c>
    </row>
    <row r="57" spans="1:19" ht="27.75" hidden="1" customHeight="1">
      <c r="A57" s="149" t="s">
        <v>398</v>
      </c>
      <c r="B57" s="91">
        <v>439</v>
      </c>
      <c r="C57" s="53" t="s">
        <v>21</v>
      </c>
      <c r="D57" s="53" t="s">
        <v>399</v>
      </c>
      <c r="E57" s="53"/>
      <c r="F57" s="54">
        <f>F58</f>
        <v>1000</v>
      </c>
      <c r="G57" s="54"/>
      <c r="H57" s="81"/>
      <c r="I57" s="81">
        <f t="shared" si="1"/>
        <v>1000</v>
      </c>
      <c r="J57" s="81"/>
      <c r="K57" s="72">
        <f t="shared" si="8"/>
        <v>1000</v>
      </c>
      <c r="L57" s="81">
        <f>L58</f>
        <v>2000</v>
      </c>
      <c r="M57" s="72">
        <f t="shared" si="2"/>
        <v>3000</v>
      </c>
      <c r="N57" s="81"/>
      <c r="O57" s="72">
        <f t="shared" si="3"/>
        <v>3000</v>
      </c>
      <c r="P57" s="81"/>
      <c r="Q57" s="72">
        <f t="shared" si="4"/>
        <v>3000</v>
      </c>
      <c r="R57" s="81"/>
      <c r="S57" s="80">
        <f t="shared" si="5"/>
        <v>3000</v>
      </c>
    </row>
    <row r="58" spans="1:19" ht="29.25" hidden="1" customHeight="1">
      <c r="A58" s="43" t="s">
        <v>112</v>
      </c>
      <c r="B58" s="91">
        <v>439</v>
      </c>
      <c r="C58" s="53" t="s">
        <v>21</v>
      </c>
      <c r="D58" s="53" t="s">
        <v>354</v>
      </c>
      <c r="E58" s="53" t="s">
        <v>111</v>
      </c>
      <c r="F58" s="54">
        <v>1000</v>
      </c>
      <c r="G58" s="54"/>
      <c r="H58" s="81"/>
      <c r="I58" s="81">
        <f t="shared" si="1"/>
        <v>1000</v>
      </c>
      <c r="J58" s="81"/>
      <c r="K58" s="72">
        <f t="shared" si="8"/>
        <v>1000</v>
      </c>
      <c r="L58" s="81">
        <v>2000</v>
      </c>
      <c r="M58" s="72">
        <f t="shared" si="2"/>
        <v>3000</v>
      </c>
      <c r="N58" s="81"/>
      <c r="O58" s="72">
        <f t="shared" si="3"/>
        <v>3000</v>
      </c>
      <c r="P58" s="81"/>
      <c r="Q58" s="72">
        <f t="shared" si="4"/>
        <v>3000</v>
      </c>
      <c r="R58" s="81"/>
      <c r="S58" s="80">
        <f t="shared" si="5"/>
        <v>3000</v>
      </c>
    </row>
    <row r="59" spans="1:19" ht="28.5" hidden="1" customHeight="1">
      <c r="A59" s="43" t="s">
        <v>396</v>
      </c>
      <c r="B59" s="91">
        <v>439</v>
      </c>
      <c r="C59" s="53" t="s">
        <v>21</v>
      </c>
      <c r="D59" s="53" t="s">
        <v>400</v>
      </c>
      <c r="E59" s="53"/>
      <c r="F59" s="54">
        <f>F60</f>
        <v>1906</v>
      </c>
      <c r="G59" s="54"/>
      <c r="H59" s="81"/>
      <c r="I59" s="81">
        <f t="shared" si="1"/>
        <v>1906</v>
      </c>
      <c r="J59" s="81"/>
      <c r="K59" s="72">
        <f t="shared" si="8"/>
        <v>1906</v>
      </c>
      <c r="L59" s="81"/>
      <c r="M59" s="72">
        <f t="shared" si="2"/>
        <v>1906</v>
      </c>
      <c r="N59" s="81"/>
      <c r="O59" s="72">
        <f t="shared" si="3"/>
        <v>1906</v>
      </c>
      <c r="P59" s="81"/>
      <c r="Q59" s="72">
        <f t="shared" si="4"/>
        <v>1906</v>
      </c>
      <c r="R59" s="81"/>
      <c r="S59" s="80">
        <f t="shared" si="5"/>
        <v>1906</v>
      </c>
    </row>
    <row r="60" spans="1:19" ht="30" hidden="1" customHeight="1">
      <c r="A60" s="43" t="s">
        <v>112</v>
      </c>
      <c r="B60" s="91">
        <v>439</v>
      </c>
      <c r="C60" s="53" t="s">
        <v>21</v>
      </c>
      <c r="D60" s="53" t="s">
        <v>354</v>
      </c>
      <c r="E60" s="53" t="s">
        <v>111</v>
      </c>
      <c r="F60" s="54">
        <v>1906</v>
      </c>
      <c r="G60" s="54"/>
      <c r="H60" s="81"/>
      <c r="I60" s="81">
        <f t="shared" si="1"/>
        <v>1906</v>
      </c>
      <c r="J60" s="81"/>
      <c r="K60" s="72">
        <f t="shared" si="8"/>
        <v>1906</v>
      </c>
      <c r="L60" s="81"/>
      <c r="M60" s="72">
        <f t="shared" si="2"/>
        <v>1906</v>
      </c>
      <c r="N60" s="81"/>
      <c r="O60" s="72">
        <f t="shared" si="3"/>
        <v>1906</v>
      </c>
      <c r="P60" s="81"/>
      <c r="Q60" s="72">
        <f t="shared" si="4"/>
        <v>1906</v>
      </c>
      <c r="R60" s="81"/>
      <c r="S60" s="80">
        <f t="shared" si="5"/>
        <v>1906</v>
      </c>
    </row>
    <row r="61" spans="1:19" ht="23.25" hidden="1" customHeight="1">
      <c r="A61" s="42" t="s">
        <v>14</v>
      </c>
      <c r="B61" s="91">
        <v>439</v>
      </c>
      <c r="C61" s="50" t="s">
        <v>212</v>
      </c>
      <c r="D61" s="51"/>
      <c r="E61" s="51"/>
      <c r="F61" s="72">
        <v>3000</v>
      </c>
      <c r="G61" s="72"/>
      <c r="H61" s="81"/>
      <c r="I61" s="80">
        <f t="shared" si="1"/>
        <v>3000</v>
      </c>
      <c r="J61" s="80"/>
      <c r="K61" s="72">
        <f t="shared" si="8"/>
        <v>3000</v>
      </c>
      <c r="L61" s="80"/>
      <c r="M61" s="72">
        <f t="shared" si="2"/>
        <v>3000</v>
      </c>
      <c r="N61" s="80">
        <f>N62</f>
        <v>-2253</v>
      </c>
      <c r="O61" s="72">
        <f t="shared" si="3"/>
        <v>747</v>
      </c>
      <c r="P61" s="80"/>
      <c r="Q61" s="72">
        <f t="shared" si="4"/>
        <v>747</v>
      </c>
      <c r="R61" s="80"/>
      <c r="S61" s="80">
        <f t="shared" si="5"/>
        <v>747</v>
      </c>
    </row>
    <row r="62" spans="1:19" ht="18.75" hidden="1" customHeight="1">
      <c r="A62" s="43" t="s">
        <v>13</v>
      </c>
      <c r="B62" s="91">
        <v>439</v>
      </c>
      <c r="C62" s="52" t="s">
        <v>212</v>
      </c>
      <c r="D62" s="53" t="s">
        <v>151</v>
      </c>
      <c r="E62" s="53"/>
      <c r="F62" s="54">
        <v>3000</v>
      </c>
      <c r="G62" s="54"/>
      <c r="H62" s="81"/>
      <c r="I62" s="81">
        <f t="shared" si="1"/>
        <v>3000</v>
      </c>
      <c r="J62" s="81"/>
      <c r="K62" s="72">
        <f t="shared" si="8"/>
        <v>3000</v>
      </c>
      <c r="L62" s="81"/>
      <c r="M62" s="72">
        <f t="shared" si="2"/>
        <v>3000</v>
      </c>
      <c r="N62" s="81">
        <f>N63</f>
        <v>-2253</v>
      </c>
      <c r="O62" s="72">
        <f t="shared" si="3"/>
        <v>747</v>
      </c>
      <c r="P62" s="81"/>
      <c r="Q62" s="72">
        <f t="shared" si="4"/>
        <v>747</v>
      </c>
      <c r="R62" s="81"/>
      <c r="S62" s="80">
        <f t="shared" si="5"/>
        <v>747</v>
      </c>
    </row>
    <row r="63" spans="1:19" ht="17.25" hidden="1" customHeight="1">
      <c r="A63" s="43" t="s">
        <v>14</v>
      </c>
      <c r="B63" s="91">
        <v>439</v>
      </c>
      <c r="C63" s="52" t="s">
        <v>212</v>
      </c>
      <c r="D63" s="53" t="s">
        <v>152</v>
      </c>
      <c r="E63" s="53"/>
      <c r="F63" s="54">
        <f>F64</f>
        <v>3000</v>
      </c>
      <c r="G63" s="54"/>
      <c r="H63" s="81"/>
      <c r="I63" s="81">
        <f t="shared" si="1"/>
        <v>3000</v>
      </c>
      <c r="J63" s="81"/>
      <c r="K63" s="72">
        <f t="shared" si="8"/>
        <v>3000</v>
      </c>
      <c r="L63" s="81"/>
      <c r="M63" s="72">
        <f t="shared" si="2"/>
        <v>3000</v>
      </c>
      <c r="N63" s="81">
        <f>N64</f>
        <v>-2253</v>
      </c>
      <c r="O63" s="72">
        <f t="shared" si="3"/>
        <v>747</v>
      </c>
      <c r="P63" s="81"/>
      <c r="Q63" s="72">
        <f t="shared" si="4"/>
        <v>747</v>
      </c>
      <c r="R63" s="81"/>
      <c r="S63" s="80">
        <f t="shared" si="5"/>
        <v>747</v>
      </c>
    </row>
    <row r="64" spans="1:19" ht="16.5" hidden="1" customHeight="1">
      <c r="A64" s="43" t="s">
        <v>213</v>
      </c>
      <c r="B64" s="91">
        <v>439</v>
      </c>
      <c r="C64" s="52" t="s">
        <v>212</v>
      </c>
      <c r="D64" s="53" t="s">
        <v>153</v>
      </c>
      <c r="E64" s="53"/>
      <c r="F64" s="54">
        <v>3000</v>
      </c>
      <c r="G64" s="54"/>
      <c r="H64" s="81"/>
      <c r="I64" s="81">
        <f t="shared" si="1"/>
        <v>3000</v>
      </c>
      <c r="J64" s="81"/>
      <c r="K64" s="72">
        <f t="shared" si="8"/>
        <v>3000</v>
      </c>
      <c r="L64" s="81"/>
      <c r="M64" s="72">
        <f t="shared" si="2"/>
        <v>3000</v>
      </c>
      <c r="N64" s="81">
        <f>N65</f>
        <v>-2253</v>
      </c>
      <c r="O64" s="72">
        <f t="shared" si="3"/>
        <v>747</v>
      </c>
      <c r="P64" s="81"/>
      <c r="Q64" s="72">
        <f t="shared" si="4"/>
        <v>747</v>
      </c>
      <c r="R64" s="81"/>
      <c r="S64" s="80">
        <f t="shared" si="5"/>
        <v>747</v>
      </c>
    </row>
    <row r="65" spans="1:19" ht="26.25" hidden="1" customHeight="1">
      <c r="A65" s="60" t="s">
        <v>39</v>
      </c>
      <c r="B65" s="91">
        <v>439</v>
      </c>
      <c r="C65" s="52" t="s">
        <v>212</v>
      </c>
      <c r="D65" s="53" t="s">
        <v>153</v>
      </c>
      <c r="E65" s="53" t="s">
        <v>37</v>
      </c>
      <c r="F65" s="54">
        <v>3000</v>
      </c>
      <c r="G65" s="54"/>
      <c r="H65" s="81"/>
      <c r="I65" s="81">
        <f t="shared" si="1"/>
        <v>3000</v>
      </c>
      <c r="J65" s="81"/>
      <c r="K65" s="72">
        <f t="shared" si="8"/>
        <v>3000</v>
      </c>
      <c r="L65" s="81"/>
      <c r="M65" s="72">
        <f t="shared" si="2"/>
        <v>3000</v>
      </c>
      <c r="N65" s="81">
        <v>-2253</v>
      </c>
      <c r="O65" s="72">
        <f t="shared" si="3"/>
        <v>747</v>
      </c>
      <c r="P65" s="81"/>
      <c r="Q65" s="72">
        <f t="shared" si="4"/>
        <v>747</v>
      </c>
      <c r="R65" s="81"/>
      <c r="S65" s="80">
        <f t="shared" si="5"/>
        <v>747</v>
      </c>
    </row>
    <row r="66" spans="1:19" ht="30" hidden="1" customHeight="1">
      <c r="A66" s="150" t="s">
        <v>130</v>
      </c>
      <c r="B66" s="91">
        <v>439</v>
      </c>
      <c r="C66" s="50" t="s">
        <v>65</v>
      </c>
      <c r="D66" s="51"/>
      <c r="E66" s="51"/>
      <c r="F66" s="72">
        <f>SUM(F68)</f>
        <v>382.5</v>
      </c>
      <c r="G66" s="72"/>
      <c r="H66" s="81"/>
      <c r="I66" s="80">
        <f t="shared" si="1"/>
        <v>382.5</v>
      </c>
      <c r="J66" s="80"/>
      <c r="K66" s="72">
        <f t="shared" si="8"/>
        <v>382.5</v>
      </c>
      <c r="L66" s="80"/>
      <c r="M66" s="72">
        <f t="shared" si="2"/>
        <v>382.5</v>
      </c>
      <c r="N66" s="80"/>
      <c r="O66" s="72">
        <f t="shared" si="3"/>
        <v>382.5</v>
      </c>
      <c r="P66" s="80"/>
      <c r="Q66" s="72">
        <f t="shared" si="4"/>
        <v>382.5</v>
      </c>
      <c r="R66" s="80"/>
      <c r="S66" s="80">
        <f t="shared" si="5"/>
        <v>382.5</v>
      </c>
    </row>
    <row r="67" spans="1:19" ht="33" hidden="1" customHeight="1">
      <c r="A67" s="42" t="s">
        <v>182</v>
      </c>
      <c r="B67" s="91">
        <v>439</v>
      </c>
      <c r="C67" s="52" t="s">
        <v>65</v>
      </c>
      <c r="D67" s="53" t="s">
        <v>154</v>
      </c>
      <c r="E67" s="53"/>
      <c r="F67" s="54">
        <f>F68</f>
        <v>382.5</v>
      </c>
      <c r="G67" s="54"/>
      <c r="H67" s="81"/>
      <c r="I67" s="81">
        <f t="shared" si="1"/>
        <v>382.5</v>
      </c>
      <c r="J67" s="81"/>
      <c r="K67" s="72">
        <f t="shared" si="8"/>
        <v>382.5</v>
      </c>
      <c r="L67" s="81"/>
      <c r="M67" s="72">
        <f t="shared" si="2"/>
        <v>382.5</v>
      </c>
      <c r="N67" s="81"/>
      <c r="O67" s="72">
        <f t="shared" si="3"/>
        <v>382.5</v>
      </c>
      <c r="P67" s="81"/>
      <c r="Q67" s="72">
        <f t="shared" si="4"/>
        <v>382.5</v>
      </c>
      <c r="R67" s="81"/>
      <c r="S67" s="80">
        <f t="shared" si="5"/>
        <v>382.5</v>
      </c>
    </row>
    <row r="68" spans="1:19" ht="32.25" hidden="1" customHeight="1">
      <c r="A68" s="60" t="s">
        <v>120</v>
      </c>
      <c r="B68" s="91">
        <v>439</v>
      </c>
      <c r="C68" s="52" t="s">
        <v>65</v>
      </c>
      <c r="D68" s="53" t="s">
        <v>155</v>
      </c>
      <c r="E68" s="53"/>
      <c r="F68" s="54">
        <f>F69</f>
        <v>382.5</v>
      </c>
      <c r="G68" s="54"/>
      <c r="H68" s="81"/>
      <c r="I68" s="81">
        <f t="shared" si="1"/>
        <v>382.5</v>
      </c>
      <c r="J68" s="81"/>
      <c r="K68" s="72">
        <f t="shared" si="8"/>
        <v>382.5</v>
      </c>
      <c r="L68" s="81"/>
      <c r="M68" s="72">
        <f t="shared" si="2"/>
        <v>382.5</v>
      </c>
      <c r="N68" s="81"/>
      <c r="O68" s="72">
        <f t="shared" si="3"/>
        <v>382.5</v>
      </c>
      <c r="P68" s="81"/>
      <c r="Q68" s="72">
        <f t="shared" si="4"/>
        <v>382.5</v>
      </c>
      <c r="R68" s="81"/>
      <c r="S68" s="80">
        <f t="shared" si="5"/>
        <v>382.5</v>
      </c>
    </row>
    <row r="69" spans="1:19" ht="42" hidden="1" customHeight="1">
      <c r="A69" s="43" t="s">
        <v>193</v>
      </c>
      <c r="B69" s="91">
        <v>439</v>
      </c>
      <c r="C69" s="52" t="s">
        <v>65</v>
      </c>
      <c r="D69" s="53" t="s">
        <v>156</v>
      </c>
      <c r="E69" s="53"/>
      <c r="F69" s="54">
        <f>F70+F71</f>
        <v>382.5</v>
      </c>
      <c r="G69" s="54"/>
      <c r="H69" s="81"/>
      <c r="I69" s="81">
        <f t="shared" si="1"/>
        <v>382.5</v>
      </c>
      <c r="J69" s="81"/>
      <c r="K69" s="72">
        <f t="shared" si="8"/>
        <v>382.5</v>
      </c>
      <c r="L69" s="81"/>
      <c r="M69" s="72">
        <f t="shared" si="2"/>
        <v>382.5</v>
      </c>
      <c r="N69" s="81"/>
      <c r="O69" s="72">
        <f t="shared" si="3"/>
        <v>382.5</v>
      </c>
      <c r="P69" s="81"/>
      <c r="Q69" s="72">
        <f t="shared" si="4"/>
        <v>382.5</v>
      </c>
      <c r="R69" s="81"/>
      <c r="S69" s="80">
        <f t="shared" si="5"/>
        <v>382.5</v>
      </c>
    </row>
    <row r="70" spans="1:19" ht="33" hidden="1" customHeight="1">
      <c r="A70" s="43" t="s">
        <v>116</v>
      </c>
      <c r="B70" s="91">
        <v>439</v>
      </c>
      <c r="C70" s="52" t="s">
        <v>65</v>
      </c>
      <c r="D70" s="53" t="s">
        <v>157</v>
      </c>
      <c r="E70" s="53" t="s">
        <v>115</v>
      </c>
      <c r="F70" s="54">
        <v>320</v>
      </c>
      <c r="G70" s="54"/>
      <c r="H70" s="81"/>
      <c r="I70" s="81">
        <f t="shared" si="1"/>
        <v>320</v>
      </c>
      <c r="J70" s="81"/>
      <c r="K70" s="72">
        <f t="shared" si="8"/>
        <v>320</v>
      </c>
      <c r="L70" s="81"/>
      <c r="M70" s="72">
        <f t="shared" si="2"/>
        <v>320</v>
      </c>
      <c r="N70" s="81"/>
      <c r="O70" s="72">
        <f t="shared" si="3"/>
        <v>320</v>
      </c>
      <c r="P70" s="81"/>
      <c r="Q70" s="72">
        <f t="shared" si="4"/>
        <v>320</v>
      </c>
      <c r="R70" s="81"/>
      <c r="S70" s="80">
        <f t="shared" si="5"/>
        <v>320</v>
      </c>
    </row>
    <row r="71" spans="1:19" ht="45.75" hidden="1" customHeight="1">
      <c r="A71" s="43" t="s">
        <v>112</v>
      </c>
      <c r="B71" s="91">
        <v>439</v>
      </c>
      <c r="C71" s="52" t="s">
        <v>65</v>
      </c>
      <c r="D71" s="53" t="s">
        <v>157</v>
      </c>
      <c r="E71" s="53" t="s">
        <v>111</v>
      </c>
      <c r="F71" s="54">
        <v>62.5</v>
      </c>
      <c r="G71" s="54"/>
      <c r="H71" s="81"/>
      <c r="I71" s="81">
        <f t="shared" si="1"/>
        <v>62.5</v>
      </c>
      <c r="J71" s="81"/>
      <c r="K71" s="72">
        <f t="shared" si="8"/>
        <v>62.5</v>
      </c>
      <c r="L71" s="81"/>
      <c r="M71" s="72">
        <f t="shared" si="2"/>
        <v>62.5</v>
      </c>
      <c r="N71" s="81"/>
      <c r="O71" s="72">
        <f t="shared" si="3"/>
        <v>62.5</v>
      </c>
      <c r="P71" s="81"/>
      <c r="Q71" s="72">
        <f t="shared" si="4"/>
        <v>62.5</v>
      </c>
      <c r="R71" s="81"/>
      <c r="S71" s="80">
        <f t="shared" si="5"/>
        <v>62.5</v>
      </c>
    </row>
    <row r="72" spans="1:19" ht="33" customHeight="1">
      <c r="A72" s="150" t="s">
        <v>89</v>
      </c>
      <c r="B72" s="28">
        <v>439</v>
      </c>
      <c r="C72" s="50" t="s">
        <v>90</v>
      </c>
      <c r="D72" s="51"/>
      <c r="E72" s="51"/>
      <c r="F72" s="72">
        <f>SUM(F73,F77,F81,F85)</f>
        <v>725</v>
      </c>
      <c r="G72" s="72"/>
      <c r="H72" s="81"/>
      <c r="I72" s="80">
        <f t="shared" si="1"/>
        <v>725</v>
      </c>
      <c r="J72" s="80"/>
      <c r="K72" s="72">
        <f t="shared" si="8"/>
        <v>725</v>
      </c>
      <c r="L72" s="80"/>
      <c r="M72" s="72">
        <f t="shared" si="2"/>
        <v>725</v>
      </c>
      <c r="N72" s="80"/>
      <c r="O72" s="72">
        <f t="shared" si="3"/>
        <v>725</v>
      </c>
      <c r="P72" s="80"/>
      <c r="Q72" s="72">
        <f t="shared" si="4"/>
        <v>725</v>
      </c>
      <c r="R72" s="80">
        <f>R73</f>
        <v>-200</v>
      </c>
      <c r="S72" s="80">
        <f t="shared" si="5"/>
        <v>525</v>
      </c>
    </row>
    <row r="73" spans="1:19" ht="40.5" customHeight="1">
      <c r="A73" s="152" t="s">
        <v>500</v>
      </c>
      <c r="B73" s="91">
        <v>439</v>
      </c>
      <c r="C73" s="50" t="s">
        <v>25</v>
      </c>
      <c r="D73" s="51" t="s">
        <v>158</v>
      </c>
      <c r="E73" s="51"/>
      <c r="F73" s="72">
        <f>F74</f>
        <v>590</v>
      </c>
      <c r="G73" s="72"/>
      <c r="H73" s="81"/>
      <c r="I73" s="81">
        <f t="shared" si="1"/>
        <v>590</v>
      </c>
      <c r="J73" s="81"/>
      <c r="K73" s="72">
        <f t="shared" si="8"/>
        <v>590</v>
      </c>
      <c r="L73" s="81"/>
      <c r="M73" s="72">
        <f t="shared" si="2"/>
        <v>590</v>
      </c>
      <c r="N73" s="81"/>
      <c r="O73" s="72">
        <f t="shared" si="3"/>
        <v>590</v>
      </c>
      <c r="P73" s="81"/>
      <c r="Q73" s="72">
        <f t="shared" si="4"/>
        <v>590</v>
      </c>
      <c r="R73" s="81">
        <v>-200</v>
      </c>
      <c r="S73" s="80">
        <f t="shared" si="5"/>
        <v>390</v>
      </c>
    </row>
    <row r="74" spans="1:19" ht="48" customHeight="1">
      <c r="A74" s="151" t="s">
        <v>271</v>
      </c>
      <c r="B74" s="91">
        <v>439</v>
      </c>
      <c r="C74" s="52" t="s">
        <v>25</v>
      </c>
      <c r="D74" s="53" t="s">
        <v>283</v>
      </c>
      <c r="E74" s="51"/>
      <c r="F74" s="54">
        <f>SUM(F75)</f>
        <v>590</v>
      </c>
      <c r="G74" s="54"/>
      <c r="H74" s="81"/>
      <c r="I74" s="81">
        <f t="shared" si="1"/>
        <v>590</v>
      </c>
      <c r="J74" s="81"/>
      <c r="K74" s="72">
        <f t="shared" ref="K74:K105" si="9">I74+J74</f>
        <v>590</v>
      </c>
      <c r="L74" s="81"/>
      <c r="M74" s="72">
        <f t="shared" si="2"/>
        <v>590</v>
      </c>
      <c r="N74" s="81"/>
      <c r="O74" s="72">
        <f t="shared" si="3"/>
        <v>590</v>
      </c>
      <c r="P74" s="81"/>
      <c r="Q74" s="72">
        <f t="shared" si="4"/>
        <v>590</v>
      </c>
      <c r="R74" s="81">
        <v>-200</v>
      </c>
      <c r="S74" s="80">
        <f t="shared" si="5"/>
        <v>390</v>
      </c>
    </row>
    <row r="75" spans="1:19" ht="43.5" customHeight="1">
      <c r="A75" s="151" t="s">
        <v>501</v>
      </c>
      <c r="B75" s="91">
        <v>439</v>
      </c>
      <c r="C75" s="52" t="s">
        <v>25</v>
      </c>
      <c r="D75" s="53" t="s">
        <v>284</v>
      </c>
      <c r="E75" s="53"/>
      <c r="F75" s="54">
        <f>SUM(F76)</f>
        <v>590</v>
      </c>
      <c r="G75" s="54"/>
      <c r="H75" s="81"/>
      <c r="I75" s="81">
        <f t="shared" si="1"/>
        <v>590</v>
      </c>
      <c r="J75" s="81"/>
      <c r="K75" s="72">
        <f t="shared" si="9"/>
        <v>590</v>
      </c>
      <c r="L75" s="81"/>
      <c r="M75" s="72">
        <f t="shared" si="2"/>
        <v>590</v>
      </c>
      <c r="N75" s="81"/>
      <c r="O75" s="72">
        <f t="shared" si="3"/>
        <v>590</v>
      </c>
      <c r="P75" s="81"/>
      <c r="Q75" s="72">
        <f t="shared" si="4"/>
        <v>590</v>
      </c>
      <c r="R75" s="81">
        <v>-200</v>
      </c>
      <c r="S75" s="80">
        <f t="shared" si="5"/>
        <v>390</v>
      </c>
    </row>
    <row r="76" spans="1:19" ht="36.75" customHeight="1">
      <c r="A76" s="44" t="s">
        <v>112</v>
      </c>
      <c r="B76" s="91">
        <v>439</v>
      </c>
      <c r="C76" s="52" t="s">
        <v>25</v>
      </c>
      <c r="D76" s="53" t="s">
        <v>284</v>
      </c>
      <c r="E76" s="53" t="s">
        <v>111</v>
      </c>
      <c r="F76" s="54">
        <v>590</v>
      </c>
      <c r="G76" s="54"/>
      <c r="H76" s="81"/>
      <c r="I76" s="81">
        <f t="shared" si="1"/>
        <v>590</v>
      </c>
      <c r="J76" s="81"/>
      <c r="K76" s="72">
        <f t="shared" si="9"/>
        <v>590</v>
      </c>
      <c r="L76" s="81"/>
      <c r="M76" s="72">
        <f t="shared" si="2"/>
        <v>590</v>
      </c>
      <c r="N76" s="81"/>
      <c r="O76" s="72">
        <f t="shared" si="3"/>
        <v>590</v>
      </c>
      <c r="P76" s="81"/>
      <c r="Q76" s="72">
        <f t="shared" si="4"/>
        <v>590</v>
      </c>
      <c r="R76" s="81">
        <v>-200</v>
      </c>
      <c r="S76" s="80">
        <f t="shared" si="5"/>
        <v>390</v>
      </c>
    </row>
    <row r="77" spans="1:19" ht="51" hidden="1">
      <c r="A77" s="152" t="s">
        <v>502</v>
      </c>
      <c r="B77" s="28">
        <v>439</v>
      </c>
      <c r="C77" s="50" t="s">
        <v>25</v>
      </c>
      <c r="D77" s="51" t="s">
        <v>159</v>
      </c>
      <c r="E77" s="51"/>
      <c r="F77" s="72">
        <f t="shared" ref="F77:F79" si="10">SUM(F78)</f>
        <v>35</v>
      </c>
      <c r="G77" s="72"/>
      <c r="H77" s="81"/>
      <c r="I77" s="81">
        <f t="shared" si="1"/>
        <v>35</v>
      </c>
      <c r="J77" s="81"/>
      <c r="K77" s="72">
        <f t="shared" si="9"/>
        <v>35</v>
      </c>
      <c r="L77" s="81"/>
      <c r="M77" s="72">
        <f t="shared" si="2"/>
        <v>35</v>
      </c>
      <c r="N77" s="81"/>
      <c r="O77" s="72">
        <f t="shared" ref="O77:O140" si="11">M77+N77</f>
        <v>35</v>
      </c>
      <c r="P77" s="81"/>
      <c r="Q77" s="72">
        <f t="shared" ref="Q77:Q140" si="12">O77+P77</f>
        <v>35</v>
      </c>
      <c r="R77" s="81"/>
      <c r="S77" s="80">
        <f t="shared" ref="S77:S140" si="13">Q77+R77</f>
        <v>35</v>
      </c>
    </row>
    <row r="78" spans="1:19" ht="45" hidden="1" customHeight="1">
      <c r="A78" s="151" t="s">
        <v>270</v>
      </c>
      <c r="B78" s="91">
        <v>439</v>
      </c>
      <c r="C78" s="52" t="s">
        <v>25</v>
      </c>
      <c r="D78" s="53" t="s">
        <v>285</v>
      </c>
      <c r="E78" s="51"/>
      <c r="F78" s="54">
        <f t="shared" si="10"/>
        <v>35</v>
      </c>
      <c r="G78" s="54"/>
      <c r="H78" s="81"/>
      <c r="I78" s="81">
        <f t="shared" si="1"/>
        <v>35</v>
      </c>
      <c r="J78" s="81"/>
      <c r="K78" s="72">
        <f t="shared" si="9"/>
        <v>35</v>
      </c>
      <c r="L78" s="81"/>
      <c r="M78" s="72">
        <f t="shared" si="2"/>
        <v>35</v>
      </c>
      <c r="N78" s="81"/>
      <c r="O78" s="72">
        <f t="shared" si="11"/>
        <v>35</v>
      </c>
      <c r="P78" s="81"/>
      <c r="Q78" s="72">
        <f t="shared" si="12"/>
        <v>35</v>
      </c>
      <c r="R78" s="81"/>
      <c r="S78" s="80">
        <f t="shared" si="13"/>
        <v>35</v>
      </c>
    </row>
    <row r="79" spans="1:19" ht="60.75" hidden="1" customHeight="1">
      <c r="A79" s="151" t="s">
        <v>503</v>
      </c>
      <c r="B79" s="91">
        <v>439</v>
      </c>
      <c r="C79" s="52" t="s">
        <v>25</v>
      </c>
      <c r="D79" s="53" t="s">
        <v>286</v>
      </c>
      <c r="E79" s="53"/>
      <c r="F79" s="54">
        <f t="shared" si="10"/>
        <v>35</v>
      </c>
      <c r="G79" s="54"/>
      <c r="H79" s="81"/>
      <c r="I79" s="81">
        <f t="shared" si="1"/>
        <v>35</v>
      </c>
      <c r="J79" s="81"/>
      <c r="K79" s="72">
        <f t="shared" si="9"/>
        <v>35</v>
      </c>
      <c r="L79" s="81"/>
      <c r="M79" s="72">
        <f t="shared" si="2"/>
        <v>35</v>
      </c>
      <c r="N79" s="81"/>
      <c r="O79" s="72">
        <f t="shared" si="11"/>
        <v>35</v>
      </c>
      <c r="P79" s="81"/>
      <c r="Q79" s="72">
        <f t="shared" si="12"/>
        <v>35</v>
      </c>
      <c r="R79" s="81"/>
      <c r="S79" s="80">
        <f t="shared" si="13"/>
        <v>35</v>
      </c>
    </row>
    <row r="80" spans="1:19" ht="36.75" hidden="1" customHeight="1">
      <c r="A80" s="44" t="s">
        <v>112</v>
      </c>
      <c r="B80" s="91">
        <v>439</v>
      </c>
      <c r="C80" s="52" t="s">
        <v>25</v>
      </c>
      <c r="D80" s="53" t="s">
        <v>286</v>
      </c>
      <c r="E80" s="53" t="s">
        <v>111</v>
      </c>
      <c r="F80" s="54">
        <v>35</v>
      </c>
      <c r="G80" s="54"/>
      <c r="H80" s="81"/>
      <c r="I80" s="81">
        <f t="shared" ref="I80:I145" si="14">F80+H80</f>
        <v>35</v>
      </c>
      <c r="J80" s="81"/>
      <c r="K80" s="72">
        <f t="shared" si="9"/>
        <v>35</v>
      </c>
      <c r="L80" s="81"/>
      <c r="M80" s="72">
        <f t="shared" ref="M80:M144" si="15">K80+L80</f>
        <v>35</v>
      </c>
      <c r="N80" s="81"/>
      <c r="O80" s="72">
        <f t="shared" si="11"/>
        <v>35</v>
      </c>
      <c r="P80" s="81"/>
      <c r="Q80" s="72">
        <f t="shared" si="12"/>
        <v>35</v>
      </c>
      <c r="R80" s="81"/>
      <c r="S80" s="80">
        <f t="shared" si="13"/>
        <v>35</v>
      </c>
    </row>
    <row r="81" spans="1:19" ht="54.75" hidden="1" customHeight="1">
      <c r="A81" s="152" t="s">
        <v>504</v>
      </c>
      <c r="B81" s="28">
        <v>439</v>
      </c>
      <c r="C81" s="50" t="s">
        <v>25</v>
      </c>
      <c r="D81" s="51" t="s">
        <v>160</v>
      </c>
      <c r="E81" s="51"/>
      <c r="F81" s="72">
        <f t="shared" ref="F81:F83" si="16">SUM(F82)</f>
        <v>50</v>
      </c>
      <c r="G81" s="72"/>
      <c r="H81" s="81"/>
      <c r="I81" s="81">
        <f t="shared" si="14"/>
        <v>50</v>
      </c>
      <c r="J81" s="81"/>
      <c r="K81" s="72">
        <f t="shared" si="9"/>
        <v>50</v>
      </c>
      <c r="L81" s="81"/>
      <c r="M81" s="72">
        <f t="shared" si="15"/>
        <v>50</v>
      </c>
      <c r="N81" s="81"/>
      <c r="O81" s="72">
        <f t="shared" si="11"/>
        <v>50</v>
      </c>
      <c r="P81" s="81"/>
      <c r="Q81" s="72">
        <f t="shared" si="12"/>
        <v>50</v>
      </c>
      <c r="R81" s="81"/>
      <c r="S81" s="80">
        <f t="shared" si="13"/>
        <v>50</v>
      </c>
    </row>
    <row r="82" spans="1:19" ht="57" hidden="1" customHeight="1">
      <c r="A82" s="151" t="s">
        <v>272</v>
      </c>
      <c r="B82" s="91">
        <v>439</v>
      </c>
      <c r="C82" s="52" t="s">
        <v>25</v>
      </c>
      <c r="D82" s="53" t="s">
        <v>338</v>
      </c>
      <c r="E82" s="51"/>
      <c r="F82" s="54">
        <f t="shared" si="16"/>
        <v>50</v>
      </c>
      <c r="G82" s="54"/>
      <c r="H82" s="81"/>
      <c r="I82" s="81">
        <f t="shared" si="14"/>
        <v>50</v>
      </c>
      <c r="J82" s="81"/>
      <c r="K82" s="72">
        <f t="shared" si="9"/>
        <v>50</v>
      </c>
      <c r="L82" s="81"/>
      <c r="M82" s="72">
        <f t="shared" si="15"/>
        <v>50</v>
      </c>
      <c r="N82" s="81"/>
      <c r="O82" s="72">
        <f t="shared" si="11"/>
        <v>50</v>
      </c>
      <c r="P82" s="81"/>
      <c r="Q82" s="72">
        <f t="shared" si="12"/>
        <v>50</v>
      </c>
      <c r="R82" s="81"/>
      <c r="S82" s="80">
        <f t="shared" si="13"/>
        <v>50</v>
      </c>
    </row>
    <row r="83" spans="1:19" ht="58.5" hidden="1" customHeight="1">
      <c r="A83" s="151" t="s">
        <v>506</v>
      </c>
      <c r="B83" s="91">
        <v>439</v>
      </c>
      <c r="C83" s="52" t="s">
        <v>25</v>
      </c>
      <c r="D83" s="53" t="s">
        <v>338</v>
      </c>
      <c r="E83" s="53"/>
      <c r="F83" s="54">
        <f t="shared" si="16"/>
        <v>50</v>
      </c>
      <c r="G83" s="54"/>
      <c r="H83" s="81"/>
      <c r="I83" s="81">
        <f t="shared" si="14"/>
        <v>50</v>
      </c>
      <c r="J83" s="81"/>
      <c r="K83" s="72">
        <f t="shared" si="9"/>
        <v>50</v>
      </c>
      <c r="L83" s="81"/>
      <c r="M83" s="72">
        <f t="shared" si="15"/>
        <v>50</v>
      </c>
      <c r="N83" s="81"/>
      <c r="O83" s="72">
        <f t="shared" si="11"/>
        <v>50</v>
      </c>
      <c r="P83" s="81"/>
      <c r="Q83" s="72">
        <f t="shared" si="12"/>
        <v>50</v>
      </c>
      <c r="R83" s="81"/>
      <c r="S83" s="80">
        <f t="shared" si="13"/>
        <v>50</v>
      </c>
    </row>
    <row r="84" spans="1:19" ht="36" hidden="1" customHeight="1">
      <c r="A84" s="44" t="s">
        <v>112</v>
      </c>
      <c r="B84" s="91">
        <v>439</v>
      </c>
      <c r="C84" s="52" t="s">
        <v>25</v>
      </c>
      <c r="D84" s="53" t="s">
        <v>338</v>
      </c>
      <c r="E84" s="53" t="s">
        <v>111</v>
      </c>
      <c r="F84" s="54">
        <v>50</v>
      </c>
      <c r="G84" s="54"/>
      <c r="H84" s="81"/>
      <c r="I84" s="81">
        <f t="shared" si="14"/>
        <v>50</v>
      </c>
      <c r="J84" s="81"/>
      <c r="K84" s="72">
        <f t="shared" si="9"/>
        <v>50</v>
      </c>
      <c r="L84" s="81"/>
      <c r="M84" s="72">
        <f t="shared" si="15"/>
        <v>50</v>
      </c>
      <c r="N84" s="81"/>
      <c r="O84" s="72">
        <f t="shared" si="11"/>
        <v>50</v>
      </c>
      <c r="P84" s="81"/>
      <c r="Q84" s="72">
        <f t="shared" si="12"/>
        <v>50</v>
      </c>
      <c r="R84" s="81"/>
      <c r="S84" s="80">
        <f t="shared" si="13"/>
        <v>50</v>
      </c>
    </row>
    <row r="85" spans="1:19" ht="48.75" hidden="1" customHeight="1">
      <c r="A85" s="152" t="s">
        <v>505</v>
      </c>
      <c r="B85" s="91">
        <v>439</v>
      </c>
      <c r="C85" s="50" t="s">
        <v>25</v>
      </c>
      <c r="D85" s="51" t="s">
        <v>161</v>
      </c>
      <c r="E85" s="51"/>
      <c r="F85" s="72">
        <f t="shared" ref="F85:F87" si="17">SUM(F86)</f>
        <v>50</v>
      </c>
      <c r="G85" s="72"/>
      <c r="H85" s="81"/>
      <c r="I85" s="81">
        <f t="shared" si="14"/>
        <v>50</v>
      </c>
      <c r="J85" s="81"/>
      <c r="K85" s="72">
        <f t="shared" si="9"/>
        <v>50</v>
      </c>
      <c r="L85" s="81"/>
      <c r="M85" s="72">
        <f t="shared" si="15"/>
        <v>50</v>
      </c>
      <c r="N85" s="81"/>
      <c r="O85" s="72">
        <f t="shared" si="11"/>
        <v>50</v>
      </c>
      <c r="P85" s="81"/>
      <c r="Q85" s="72">
        <f t="shared" si="12"/>
        <v>50</v>
      </c>
      <c r="R85" s="81"/>
      <c r="S85" s="80">
        <f t="shared" si="13"/>
        <v>50</v>
      </c>
    </row>
    <row r="86" spans="1:19" ht="54" hidden="1" customHeight="1">
      <c r="A86" s="151" t="s">
        <v>273</v>
      </c>
      <c r="B86" s="91">
        <v>439</v>
      </c>
      <c r="C86" s="52" t="s">
        <v>25</v>
      </c>
      <c r="D86" s="53" t="s">
        <v>287</v>
      </c>
      <c r="E86" s="53"/>
      <c r="F86" s="54">
        <f t="shared" si="17"/>
        <v>50</v>
      </c>
      <c r="G86" s="54"/>
      <c r="H86" s="81"/>
      <c r="I86" s="81">
        <f t="shared" si="14"/>
        <v>50</v>
      </c>
      <c r="J86" s="81"/>
      <c r="K86" s="72">
        <f t="shared" si="9"/>
        <v>50</v>
      </c>
      <c r="L86" s="81"/>
      <c r="M86" s="72">
        <f t="shared" si="15"/>
        <v>50</v>
      </c>
      <c r="N86" s="81"/>
      <c r="O86" s="72">
        <f t="shared" si="11"/>
        <v>50</v>
      </c>
      <c r="P86" s="81"/>
      <c r="Q86" s="72">
        <f t="shared" si="12"/>
        <v>50</v>
      </c>
      <c r="R86" s="81"/>
      <c r="S86" s="80">
        <f t="shared" si="13"/>
        <v>50</v>
      </c>
    </row>
    <row r="87" spans="1:19" ht="51.75" hidden="1" customHeight="1">
      <c r="A87" s="151" t="s">
        <v>507</v>
      </c>
      <c r="B87" s="91">
        <v>439</v>
      </c>
      <c r="C87" s="52" t="s">
        <v>25</v>
      </c>
      <c r="D87" s="53" t="s">
        <v>288</v>
      </c>
      <c r="E87" s="53"/>
      <c r="F87" s="54">
        <f t="shared" si="17"/>
        <v>50</v>
      </c>
      <c r="G87" s="54"/>
      <c r="H87" s="81"/>
      <c r="I87" s="81">
        <f t="shared" si="14"/>
        <v>50</v>
      </c>
      <c r="J87" s="81"/>
      <c r="K87" s="72">
        <f t="shared" si="9"/>
        <v>50</v>
      </c>
      <c r="L87" s="81"/>
      <c r="M87" s="72">
        <f t="shared" si="15"/>
        <v>50</v>
      </c>
      <c r="N87" s="81"/>
      <c r="O87" s="72">
        <f t="shared" si="11"/>
        <v>50</v>
      </c>
      <c r="P87" s="81"/>
      <c r="Q87" s="72">
        <f t="shared" si="12"/>
        <v>50</v>
      </c>
      <c r="R87" s="81"/>
      <c r="S87" s="80">
        <f t="shared" si="13"/>
        <v>50</v>
      </c>
    </row>
    <row r="88" spans="1:19" ht="35.25" hidden="1" customHeight="1">
      <c r="A88" s="44" t="s">
        <v>112</v>
      </c>
      <c r="B88" s="91">
        <v>439</v>
      </c>
      <c r="C88" s="52" t="s">
        <v>25</v>
      </c>
      <c r="D88" s="53" t="s">
        <v>288</v>
      </c>
      <c r="E88" s="53" t="s">
        <v>111</v>
      </c>
      <c r="F88" s="54">
        <v>50</v>
      </c>
      <c r="G88" s="54"/>
      <c r="H88" s="81"/>
      <c r="I88" s="81">
        <f t="shared" si="14"/>
        <v>50</v>
      </c>
      <c r="J88" s="81"/>
      <c r="K88" s="72">
        <f t="shared" si="9"/>
        <v>50</v>
      </c>
      <c r="L88" s="81"/>
      <c r="M88" s="72">
        <f t="shared" si="15"/>
        <v>50</v>
      </c>
      <c r="N88" s="81"/>
      <c r="O88" s="72">
        <f t="shared" si="11"/>
        <v>50</v>
      </c>
      <c r="P88" s="81"/>
      <c r="Q88" s="72">
        <f t="shared" si="12"/>
        <v>50</v>
      </c>
      <c r="R88" s="81"/>
      <c r="S88" s="80">
        <f t="shared" si="13"/>
        <v>50</v>
      </c>
    </row>
    <row r="89" spans="1:19" ht="30" customHeight="1">
      <c r="A89" s="152" t="s">
        <v>91</v>
      </c>
      <c r="B89" s="94">
        <v>439</v>
      </c>
      <c r="C89" s="95" t="s">
        <v>92</v>
      </c>
      <c r="D89" s="55"/>
      <c r="E89" s="55"/>
      <c r="F89" s="77">
        <f>SUM(F93,F97,F101)+F90</f>
        <v>2300</v>
      </c>
      <c r="G89" s="77"/>
      <c r="H89" s="81"/>
      <c r="I89" s="80">
        <f t="shared" si="14"/>
        <v>2300</v>
      </c>
      <c r="J89" s="80"/>
      <c r="K89" s="72">
        <f t="shared" si="9"/>
        <v>2300</v>
      </c>
      <c r="L89" s="80">
        <f>L90</f>
        <v>339.9</v>
      </c>
      <c r="M89" s="72">
        <f t="shared" si="15"/>
        <v>2639.9</v>
      </c>
      <c r="N89" s="80"/>
      <c r="O89" s="72">
        <f t="shared" si="11"/>
        <v>2639.9</v>
      </c>
      <c r="P89" s="80"/>
      <c r="Q89" s="72">
        <f t="shared" si="12"/>
        <v>2639.9</v>
      </c>
      <c r="R89" s="80">
        <f>R92</f>
        <v>-500</v>
      </c>
      <c r="S89" s="80">
        <f t="shared" si="13"/>
        <v>2139.9</v>
      </c>
    </row>
    <row r="90" spans="1:19" ht="34.5" customHeight="1">
      <c r="A90" s="152" t="s">
        <v>489</v>
      </c>
      <c r="B90" s="94">
        <v>439</v>
      </c>
      <c r="C90" s="56" t="s">
        <v>475</v>
      </c>
      <c r="D90" s="56"/>
      <c r="E90" s="55"/>
      <c r="F90" s="77">
        <v>0</v>
      </c>
      <c r="G90" s="77"/>
      <c r="H90" s="81"/>
      <c r="I90" s="81">
        <f t="shared" si="14"/>
        <v>0</v>
      </c>
      <c r="J90" s="81"/>
      <c r="K90" s="72">
        <f t="shared" si="9"/>
        <v>0</v>
      </c>
      <c r="L90" s="81">
        <f>L91</f>
        <v>339.9</v>
      </c>
      <c r="M90" s="72">
        <f t="shared" si="15"/>
        <v>339.9</v>
      </c>
      <c r="N90" s="81"/>
      <c r="O90" s="72">
        <f t="shared" si="11"/>
        <v>339.9</v>
      </c>
      <c r="P90" s="81"/>
      <c r="Q90" s="72">
        <f t="shared" si="12"/>
        <v>339.9</v>
      </c>
      <c r="R90" s="81"/>
      <c r="S90" s="80">
        <f t="shared" si="13"/>
        <v>339.9</v>
      </c>
    </row>
    <row r="91" spans="1:19" ht="30.75" customHeight="1">
      <c r="A91" s="43" t="s">
        <v>112</v>
      </c>
      <c r="B91" s="96">
        <v>439</v>
      </c>
      <c r="C91" s="57" t="s">
        <v>475</v>
      </c>
      <c r="D91" s="57" t="s">
        <v>488</v>
      </c>
      <c r="E91" s="58" t="s">
        <v>111</v>
      </c>
      <c r="F91" s="76">
        <v>0</v>
      </c>
      <c r="G91" s="76"/>
      <c r="H91" s="81"/>
      <c r="I91" s="81">
        <f t="shared" si="14"/>
        <v>0</v>
      </c>
      <c r="J91" s="81"/>
      <c r="K91" s="72">
        <f t="shared" si="9"/>
        <v>0</v>
      </c>
      <c r="L91" s="81">
        <v>339.9</v>
      </c>
      <c r="M91" s="72">
        <f t="shared" si="15"/>
        <v>339.9</v>
      </c>
      <c r="N91" s="81"/>
      <c r="O91" s="72">
        <f t="shared" si="11"/>
        <v>339.9</v>
      </c>
      <c r="P91" s="81"/>
      <c r="Q91" s="72">
        <f t="shared" si="12"/>
        <v>339.9</v>
      </c>
      <c r="R91" s="81"/>
      <c r="S91" s="80">
        <f t="shared" si="13"/>
        <v>339.9</v>
      </c>
    </row>
    <row r="92" spans="1:19" ht="24.75" customHeight="1">
      <c r="A92" s="152" t="s">
        <v>23</v>
      </c>
      <c r="B92" s="94">
        <v>439</v>
      </c>
      <c r="C92" s="95" t="s">
        <v>214</v>
      </c>
      <c r="D92" s="55"/>
      <c r="E92" s="55"/>
      <c r="F92" s="77">
        <f>SUM(F93,F97)</f>
        <v>2200</v>
      </c>
      <c r="G92" s="77"/>
      <c r="H92" s="81"/>
      <c r="I92" s="81">
        <f t="shared" si="14"/>
        <v>2200</v>
      </c>
      <c r="J92" s="81"/>
      <c r="K92" s="72">
        <f t="shared" si="9"/>
        <v>2200</v>
      </c>
      <c r="L92" s="81"/>
      <c r="M92" s="72">
        <f t="shared" si="15"/>
        <v>2200</v>
      </c>
      <c r="N92" s="81"/>
      <c r="O92" s="72">
        <f t="shared" si="11"/>
        <v>2200</v>
      </c>
      <c r="P92" s="81"/>
      <c r="Q92" s="72">
        <f t="shared" si="12"/>
        <v>2200</v>
      </c>
      <c r="R92" s="81">
        <f>R97</f>
        <v>-500</v>
      </c>
      <c r="S92" s="80">
        <f t="shared" si="13"/>
        <v>1700</v>
      </c>
    </row>
    <row r="93" spans="1:19" ht="42.75" customHeight="1">
      <c r="A93" s="152" t="s">
        <v>526</v>
      </c>
      <c r="B93" s="28">
        <v>439</v>
      </c>
      <c r="C93" s="50" t="s">
        <v>214</v>
      </c>
      <c r="D93" s="51" t="s">
        <v>162</v>
      </c>
      <c r="E93" s="51"/>
      <c r="F93" s="72">
        <f>SUM(F95)</f>
        <v>900</v>
      </c>
      <c r="G93" s="72"/>
      <c r="H93" s="81"/>
      <c r="I93" s="81">
        <f t="shared" si="14"/>
        <v>900</v>
      </c>
      <c r="J93" s="81"/>
      <c r="K93" s="72">
        <f t="shared" si="9"/>
        <v>900</v>
      </c>
      <c r="L93" s="81"/>
      <c r="M93" s="72">
        <f t="shared" si="15"/>
        <v>900</v>
      </c>
      <c r="N93" s="81"/>
      <c r="O93" s="72">
        <f t="shared" si="11"/>
        <v>900</v>
      </c>
      <c r="P93" s="81"/>
      <c r="Q93" s="72">
        <f t="shared" si="12"/>
        <v>900</v>
      </c>
      <c r="R93" s="81"/>
      <c r="S93" s="80">
        <f t="shared" si="13"/>
        <v>900</v>
      </c>
    </row>
    <row r="94" spans="1:19" ht="36.75" customHeight="1">
      <c r="A94" s="43" t="s">
        <v>295</v>
      </c>
      <c r="B94" s="91">
        <v>439</v>
      </c>
      <c r="C94" s="52" t="s">
        <v>214</v>
      </c>
      <c r="D94" s="53" t="s">
        <v>296</v>
      </c>
      <c r="E94" s="51"/>
      <c r="F94" s="54">
        <f>SUM(F95)</f>
        <v>900</v>
      </c>
      <c r="G94" s="54"/>
      <c r="H94" s="81"/>
      <c r="I94" s="81">
        <f t="shared" si="14"/>
        <v>900</v>
      </c>
      <c r="J94" s="81"/>
      <c r="K94" s="72">
        <f t="shared" si="9"/>
        <v>900</v>
      </c>
      <c r="L94" s="81"/>
      <c r="M94" s="72">
        <f t="shared" si="15"/>
        <v>900</v>
      </c>
      <c r="N94" s="81"/>
      <c r="O94" s="72">
        <f t="shared" si="11"/>
        <v>900</v>
      </c>
      <c r="P94" s="81"/>
      <c r="Q94" s="72">
        <f t="shared" si="12"/>
        <v>900</v>
      </c>
      <c r="R94" s="81"/>
      <c r="S94" s="80">
        <f t="shared" si="13"/>
        <v>900</v>
      </c>
    </row>
    <row r="95" spans="1:19" ht="35.25" customHeight="1">
      <c r="A95" s="44" t="s">
        <v>1</v>
      </c>
      <c r="B95" s="91">
        <v>439</v>
      </c>
      <c r="C95" s="52" t="s">
        <v>214</v>
      </c>
      <c r="D95" s="53" t="s">
        <v>339</v>
      </c>
      <c r="E95" s="53"/>
      <c r="F95" s="54">
        <f>SUM(F96)</f>
        <v>900</v>
      </c>
      <c r="G95" s="54"/>
      <c r="H95" s="81"/>
      <c r="I95" s="81">
        <f t="shared" si="14"/>
        <v>900</v>
      </c>
      <c r="J95" s="81"/>
      <c r="K95" s="72">
        <f t="shared" si="9"/>
        <v>900</v>
      </c>
      <c r="L95" s="81"/>
      <c r="M95" s="72">
        <f t="shared" si="15"/>
        <v>900</v>
      </c>
      <c r="N95" s="81"/>
      <c r="O95" s="72">
        <f t="shared" si="11"/>
        <v>900</v>
      </c>
      <c r="P95" s="81"/>
      <c r="Q95" s="72">
        <f t="shared" si="12"/>
        <v>900</v>
      </c>
      <c r="R95" s="81"/>
      <c r="S95" s="80">
        <f t="shared" si="13"/>
        <v>900</v>
      </c>
    </row>
    <row r="96" spans="1:19" ht="45" customHeight="1">
      <c r="A96" s="149" t="s">
        <v>34</v>
      </c>
      <c r="B96" s="91">
        <v>439</v>
      </c>
      <c r="C96" s="52" t="s">
        <v>214</v>
      </c>
      <c r="D96" s="53" t="s">
        <v>297</v>
      </c>
      <c r="E96" s="53" t="s">
        <v>111</v>
      </c>
      <c r="F96" s="54">
        <v>900</v>
      </c>
      <c r="G96" s="54"/>
      <c r="H96" s="81"/>
      <c r="I96" s="81">
        <f t="shared" si="14"/>
        <v>900</v>
      </c>
      <c r="J96" s="81"/>
      <c r="K96" s="72">
        <f t="shared" si="9"/>
        <v>900</v>
      </c>
      <c r="L96" s="81"/>
      <c r="M96" s="72">
        <f t="shared" si="15"/>
        <v>900</v>
      </c>
      <c r="N96" s="81"/>
      <c r="O96" s="72">
        <f t="shared" si="11"/>
        <v>900</v>
      </c>
      <c r="P96" s="81"/>
      <c r="Q96" s="72">
        <f t="shared" si="12"/>
        <v>900</v>
      </c>
      <c r="R96" s="81"/>
      <c r="S96" s="80">
        <f t="shared" si="13"/>
        <v>900</v>
      </c>
    </row>
    <row r="97" spans="1:19" ht="46.5" customHeight="1">
      <c r="A97" s="150" t="s">
        <v>525</v>
      </c>
      <c r="B97" s="94">
        <v>439</v>
      </c>
      <c r="C97" s="50" t="s">
        <v>214</v>
      </c>
      <c r="D97" s="51" t="s">
        <v>163</v>
      </c>
      <c r="E97" s="107"/>
      <c r="F97" s="80">
        <f>SUM(F99)</f>
        <v>1300</v>
      </c>
      <c r="G97" s="80"/>
      <c r="H97" s="81"/>
      <c r="I97" s="81">
        <f t="shared" si="14"/>
        <v>1300</v>
      </c>
      <c r="J97" s="81"/>
      <c r="K97" s="72">
        <f t="shared" si="9"/>
        <v>1300</v>
      </c>
      <c r="L97" s="81"/>
      <c r="M97" s="72">
        <f t="shared" si="15"/>
        <v>1300</v>
      </c>
      <c r="N97" s="81"/>
      <c r="O97" s="72">
        <f t="shared" si="11"/>
        <v>1300</v>
      </c>
      <c r="P97" s="81"/>
      <c r="Q97" s="72">
        <f t="shared" si="12"/>
        <v>1300</v>
      </c>
      <c r="R97" s="80">
        <f>R98</f>
        <v>-500</v>
      </c>
      <c r="S97" s="80">
        <f t="shared" si="13"/>
        <v>800</v>
      </c>
    </row>
    <row r="98" spans="1:19" ht="30" customHeight="1">
      <c r="A98" s="43" t="s">
        <v>275</v>
      </c>
      <c r="B98" s="96">
        <v>439</v>
      </c>
      <c r="C98" s="52" t="s">
        <v>214</v>
      </c>
      <c r="D98" s="53" t="s">
        <v>298</v>
      </c>
      <c r="E98" s="24"/>
      <c r="F98" s="81">
        <f>SUM(F99)</f>
        <v>1300</v>
      </c>
      <c r="G98" s="81"/>
      <c r="H98" s="81"/>
      <c r="I98" s="81">
        <f t="shared" si="14"/>
        <v>1300</v>
      </c>
      <c r="J98" s="81"/>
      <c r="K98" s="72">
        <f t="shared" si="9"/>
        <v>1300</v>
      </c>
      <c r="L98" s="81"/>
      <c r="M98" s="72">
        <f t="shared" si="15"/>
        <v>1300</v>
      </c>
      <c r="N98" s="81"/>
      <c r="O98" s="72">
        <f t="shared" si="11"/>
        <v>1300</v>
      </c>
      <c r="P98" s="81"/>
      <c r="Q98" s="72">
        <f t="shared" si="12"/>
        <v>1300</v>
      </c>
      <c r="R98" s="80">
        <v>-500</v>
      </c>
      <c r="S98" s="80">
        <f t="shared" si="13"/>
        <v>800</v>
      </c>
    </row>
    <row r="99" spans="1:19" ht="44.25" customHeight="1">
      <c r="A99" s="60" t="s">
        <v>545</v>
      </c>
      <c r="B99" s="91">
        <v>439</v>
      </c>
      <c r="C99" s="52" t="s">
        <v>214</v>
      </c>
      <c r="D99" s="53" t="s">
        <v>299</v>
      </c>
      <c r="E99" s="24"/>
      <c r="F99" s="81">
        <f>SUM(F100)</f>
        <v>1300</v>
      </c>
      <c r="G99" s="81"/>
      <c r="H99" s="81"/>
      <c r="I99" s="81">
        <f t="shared" si="14"/>
        <v>1300</v>
      </c>
      <c r="J99" s="81"/>
      <c r="K99" s="72">
        <f t="shared" si="9"/>
        <v>1300</v>
      </c>
      <c r="L99" s="81"/>
      <c r="M99" s="72">
        <f t="shared" si="15"/>
        <v>1300</v>
      </c>
      <c r="N99" s="81"/>
      <c r="O99" s="72">
        <f t="shared" si="11"/>
        <v>1300</v>
      </c>
      <c r="P99" s="81"/>
      <c r="Q99" s="72">
        <f t="shared" si="12"/>
        <v>1300</v>
      </c>
      <c r="R99" s="80">
        <v>-500</v>
      </c>
      <c r="S99" s="80">
        <f t="shared" si="13"/>
        <v>800</v>
      </c>
    </row>
    <row r="100" spans="1:19" ht="30.75" customHeight="1">
      <c r="A100" s="44" t="s">
        <v>112</v>
      </c>
      <c r="B100" s="91">
        <v>439</v>
      </c>
      <c r="C100" s="52" t="s">
        <v>214</v>
      </c>
      <c r="D100" s="53" t="s">
        <v>299</v>
      </c>
      <c r="E100" s="53" t="s">
        <v>111</v>
      </c>
      <c r="F100" s="54">
        <v>1300</v>
      </c>
      <c r="G100" s="54"/>
      <c r="H100" s="81"/>
      <c r="I100" s="81">
        <f t="shared" si="14"/>
        <v>1300</v>
      </c>
      <c r="J100" s="81"/>
      <c r="K100" s="72">
        <f t="shared" si="9"/>
        <v>1300</v>
      </c>
      <c r="L100" s="81"/>
      <c r="M100" s="72">
        <f t="shared" si="15"/>
        <v>1300</v>
      </c>
      <c r="N100" s="81"/>
      <c r="O100" s="72">
        <f t="shared" si="11"/>
        <v>1300</v>
      </c>
      <c r="P100" s="81"/>
      <c r="Q100" s="72">
        <f t="shared" si="12"/>
        <v>1300</v>
      </c>
      <c r="R100" s="81">
        <v>-500</v>
      </c>
      <c r="S100" s="80">
        <f t="shared" si="13"/>
        <v>800</v>
      </c>
    </row>
    <row r="101" spans="1:19" ht="44.25" customHeight="1">
      <c r="A101" s="148" t="s">
        <v>527</v>
      </c>
      <c r="B101" s="91">
        <v>439</v>
      </c>
      <c r="C101" s="52" t="s">
        <v>214</v>
      </c>
      <c r="D101" s="53" t="s">
        <v>401</v>
      </c>
      <c r="E101" s="53"/>
      <c r="F101" s="72">
        <f>SUM(F102)</f>
        <v>100</v>
      </c>
      <c r="G101" s="72"/>
      <c r="H101" s="81"/>
      <c r="I101" s="81">
        <f t="shared" si="14"/>
        <v>100</v>
      </c>
      <c r="J101" s="81"/>
      <c r="K101" s="72">
        <f t="shared" si="9"/>
        <v>100</v>
      </c>
      <c r="L101" s="81"/>
      <c r="M101" s="72">
        <f t="shared" si="15"/>
        <v>100</v>
      </c>
      <c r="N101" s="81"/>
      <c r="O101" s="72">
        <f t="shared" si="11"/>
        <v>100</v>
      </c>
      <c r="P101" s="81"/>
      <c r="Q101" s="72">
        <f t="shared" si="12"/>
        <v>100</v>
      </c>
      <c r="R101" s="81"/>
      <c r="S101" s="80">
        <f t="shared" si="13"/>
        <v>100</v>
      </c>
    </row>
    <row r="102" spans="1:19" ht="37.5" customHeight="1">
      <c r="A102" s="149" t="s">
        <v>405</v>
      </c>
      <c r="B102" s="91">
        <v>439</v>
      </c>
      <c r="C102" s="52" t="s">
        <v>214</v>
      </c>
      <c r="D102" s="53" t="s">
        <v>401</v>
      </c>
      <c r="E102" s="53"/>
      <c r="F102" s="54">
        <f>SUM(F103)</f>
        <v>100</v>
      </c>
      <c r="G102" s="54"/>
      <c r="H102" s="81"/>
      <c r="I102" s="81">
        <f t="shared" si="14"/>
        <v>100</v>
      </c>
      <c r="J102" s="81"/>
      <c r="K102" s="72">
        <f t="shared" si="9"/>
        <v>100</v>
      </c>
      <c r="L102" s="81"/>
      <c r="M102" s="72">
        <f t="shared" si="15"/>
        <v>100</v>
      </c>
      <c r="N102" s="81"/>
      <c r="O102" s="72">
        <f t="shared" si="11"/>
        <v>100</v>
      </c>
      <c r="P102" s="81"/>
      <c r="Q102" s="72">
        <f t="shared" si="12"/>
        <v>100</v>
      </c>
      <c r="R102" s="81"/>
      <c r="S102" s="80">
        <f t="shared" si="13"/>
        <v>100</v>
      </c>
    </row>
    <row r="103" spans="1:19" ht="30" customHeight="1">
      <c r="A103" s="44" t="s">
        <v>112</v>
      </c>
      <c r="B103" s="91">
        <v>439</v>
      </c>
      <c r="C103" s="52" t="s">
        <v>214</v>
      </c>
      <c r="D103" s="53" t="s">
        <v>401</v>
      </c>
      <c r="E103" s="53" t="s">
        <v>111</v>
      </c>
      <c r="F103" s="54">
        <v>100</v>
      </c>
      <c r="G103" s="54"/>
      <c r="H103" s="81"/>
      <c r="I103" s="81">
        <f t="shared" si="14"/>
        <v>100</v>
      </c>
      <c r="J103" s="81"/>
      <c r="K103" s="72">
        <f t="shared" si="9"/>
        <v>100</v>
      </c>
      <c r="L103" s="81"/>
      <c r="M103" s="72">
        <f t="shared" si="15"/>
        <v>100</v>
      </c>
      <c r="N103" s="81"/>
      <c r="O103" s="72">
        <f t="shared" si="11"/>
        <v>100</v>
      </c>
      <c r="P103" s="81"/>
      <c r="Q103" s="72">
        <f t="shared" si="12"/>
        <v>100</v>
      </c>
      <c r="R103" s="81"/>
      <c r="S103" s="80">
        <f t="shared" si="13"/>
        <v>100</v>
      </c>
    </row>
    <row r="104" spans="1:19" ht="26.25" customHeight="1">
      <c r="A104" s="42" t="s">
        <v>64</v>
      </c>
      <c r="B104" s="28">
        <v>439</v>
      </c>
      <c r="C104" s="50" t="s">
        <v>132</v>
      </c>
      <c r="D104" s="51"/>
      <c r="E104" s="51"/>
      <c r="F104" s="72">
        <f>SUM(F109,F105)</f>
        <v>11300</v>
      </c>
      <c r="G104" s="72"/>
      <c r="H104" s="81"/>
      <c r="I104" s="80">
        <f t="shared" si="14"/>
        <v>11300</v>
      </c>
      <c r="J104" s="80"/>
      <c r="K104" s="72">
        <f t="shared" si="9"/>
        <v>11300</v>
      </c>
      <c r="L104" s="80"/>
      <c r="M104" s="72">
        <f t="shared" si="15"/>
        <v>11300</v>
      </c>
      <c r="N104" s="80"/>
      <c r="O104" s="72">
        <f t="shared" si="11"/>
        <v>11300</v>
      </c>
      <c r="P104" s="80">
        <f>P109</f>
        <v>1000</v>
      </c>
      <c r="Q104" s="72">
        <f t="shared" si="12"/>
        <v>12300</v>
      </c>
      <c r="R104" s="80">
        <f>R105+R109</f>
        <v>2300</v>
      </c>
      <c r="S104" s="80">
        <f t="shared" si="13"/>
        <v>14600</v>
      </c>
    </row>
    <row r="105" spans="1:19" ht="31.5" customHeight="1">
      <c r="A105" s="150" t="s">
        <v>508</v>
      </c>
      <c r="B105" s="28">
        <v>439</v>
      </c>
      <c r="C105" s="50" t="s">
        <v>215</v>
      </c>
      <c r="D105" s="51"/>
      <c r="E105" s="51"/>
      <c r="F105" s="72">
        <f t="shared" ref="F105:F107" si="18">SUM(F106)</f>
        <v>7300</v>
      </c>
      <c r="G105" s="72"/>
      <c r="H105" s="81"/>
      <c r="I105" s="80">
        <f t="shared" si="14"/>
        <v>7300</v>
      </c>
      <c r="J105" s="80"/>
      <c r="K105" s="72">
        <f t="shared" si="9"/>
        <v>7300</v>
      </c>
      <c r="L105" s="80"/>
      <c r="M105" s="72">
        <f t="shared" si="15"/>
        <v>7300</v>
      </c>
      <c r="N105" s="80"/>
      <c r="O105" s="72">
        <f t="shared" si="11"/>
        <v>7300</v>
      </c>
      <c r="P105" s="80"/>
      <c r="Q105" s="72">
        <f t="shared" si="12"/>
        <v>7300</v>
      </c>
      <c r="R105" s="80">
        <f>R106</f>
        <v>2100</v>
      </c>
      <c r="S105" s="80">
        <f t="shared" si="13"/>
        <v>9400</v>
      </c>
    </row>
    <row r="106" spans="1:19" ht="31.5" customHeight="1">
      <c r="A106" s="60" t="s">
        <v>367</v>
      </c>
      <c r="B106" s="28">
        <v>439</v>
      </c>
      <c r="C106" s="50" t="s">
        <v>215</v>
      </c>
      <c r="D106" s="53" t="s">
        <v>366</v>
      </c>
      <c r="E106" s="51"/>
      <c r="F106" s="72">
        <f t="shared" si="18"/>
        <v>7300</v>
      </c>
      <c r="G106" s="72"/>
      <c r="H106" s="81"/>
      <c r="I106" s="81">
        <f t="shared" si="14"/>
        <v>7300</v>
      </c>
      <c r="J106" s="81"/>
      <c r="K106" s="72">
        <f t="shared" ref="K106:K129" si="19">I106+J106</f>
        <v>7300</v>
      </c>
      <c r="L106" s="81"/>
      <c r="M106" s="72">
        <f t="shared" si="15"/>
        <v>7300</v>
      </c>
      <c r="N106" s="81"/>
      <c r="O106" s="72">
        <f t="shared" si="11"/>
        <v>7300</v>
      </c>
      <c r="P106" s="81"/>
      <c r="Q106" s="72">
        <f t="shared" si="12"/>
        <v>7300</v>
      </c>
      <c r="R106" s="80">
        <f>R107</f>
        <v>2100</v>
      </c>
      <c r="S106" s="80">
        <f t="shared" si="13"/>
        <v>9400</v>
      </c>
    </row>
    <row r="107" spans="1:19" ht="18.75" customHeight="1">
      <c r="A107" s="43" t="s">
        <v>191</v>
      </c>
      <c r="B107" s="91">
        <v>439</v>
      </c>
      <c r="C107" s="52" t="s">
        <v>215</v>
      </c>
      <c r="D107" s="53" t="s">
        <v>365</v>
      </c>
      <c r="E107" s="53"/>
      <c r="F107" s="54">
        <f t="shared" si="18"/>
        <v>7300</v>
      </c>
      <c r="G107" s="54"/>
      <c r="H107" s="81"/>
      <c r="I107" s="81">
        <f t="shared" si="14"/>
        <v>7300</v>
      </c>
      <c r="J107" s="81"/>
      <c r="K107" s="72">
        <f t="shared" si="19"/>
        <v>7300</v>
      </c>
      <c r="L107" s="81"/>
      <c r="M107" s="72">
        <f t="shared" si="15"/>
        <v>7300</v>
      </c>
      <c r="N107" s="81"/>
      <c r="O107" s="72">
        <f t="shared" si="11"/>
        <v>7300</v>
      </c>
      <c r="P107" s="81"/>
      <c r="Q107" s="72">
        <f t="shared" si="12"/>
        <v>7300</v>
      </c>
      <c r="R107" s="80">
        <f>R108</f>
        <v>2100</v>
      </c>
      <c r="S107" s="80">
        <f t="shared" si="13"/>
        <v>9400</v>
      </c>
    </row>
    <row r="108" spans="1:19" ht="30.75" customHeight="1">
      <c r="A108" s="43" t="s">
        <v>82</v>
      </c>
      <c r="B108" s="91">
        <v>439</v>
      </c>
      <c r="C108" s="52" t="s">
        <v>215</v>
      </c>
      <c r="D108" s="53" t="s">
        <v>365</v>
      </c>
      <c r="E108" s="53" t="s">
        <v>419</v>
      </c>
      <c r="F108" s="54">
        <v>7300</v>
      </c>
      <c r="G108" s="54"/>
      <c r="H108" s="81"/>
      <c r="I108" s="81">
        <f t="shared" si="14"/>
        <v>7300</v>
      </c>
      <c r="J108" s="81"/>
      <c r="K108" s="72">
        <f t="shared" si="19"/>
        <v>7300</v>
      </c>
      <c r="L108" s="81"/>
      <c r="M108" s="72">
        <f t="shared" si="15"/>
        <v>7300</v>
      </c>
      <c r="N108" s="81"/>
      <c r="O108" s="72">
        <f t="shared" si="11"/>
        <v>7300</v>
      </c>
      <c r="P108" s="81"/>
      <c r="Q108" s="72">
        <f t="shared" si="12"/>
        <v>7300</v>
      </c>
      <c r="R108" s="80">
        <v>2100</v>
      </c>
      <c r="S108" s="80">
        <f t="shared" si="13"/>
        <v>9400</v>
      </c>
    </row>
    <row r="109" spans="1:19" ht="23.25" customHeight="1">
      <c r="A109" s="42" t="s">
        <v>26</v>
      </c>
      <c r="B109" s="28">
        <v>439</v>
      </c>
      <c r="C109" s="50" t="s">
        <v>222</v>
      </c>
      <c r="D109" s="53"/>
      <c r="E109" s="53"/>
      <c r="F109" s="72">
        <f>SUM(F110)</f>
        <v>4000</v>
      </c>
      <c r="G109" s="72"/>
      <c r="H109" s="81"/>
      <c r="I109" s="81">
        <f t="shared" si="14"/>
        <v>4000</v>
      </c>
      <c r="J109" s="81"/>
      <c r="K109" s="72">
        <f t="shared" si="19"/>
        <v>4000</v>
      </c>
      <c r="L109" s="81"/>
      <c r="M109" s="72">
        <f t="shared" si="15"/>
        <v>4000</v>
      </c>
      <c r="N109" s="81"/>
      <c r="O109" s="72">
        <f t="shared" si="11"/>
        <v>4000</v>
      </c>
      <c r="P109" s="81">
        <f>P110</f>
        <v>1000</v>
      </c>
      <c r="Q109" s="72">
        <f t="shared" si="12"/>
        <v>5000</v>
      </c>
      <c r="R109" s="80">
        <f>R110</f>
        <v>200</v>
      </c>
      <c r="S109" s="80">
        <f t="shared" si="13"/>
        <v>5200</v>
      </c>
    </row>
    <row r="110" spans="1:19" ht="35.25" customHeight="1">
      <c r="A110" s="150" t="s">
        <v>508</v>
      </c>
      <c r="B110" s="28">
        <v>439</v>
      </c>
      <c r="C110" s="50" t="s">
        <v>222</v>
      </c>
      <c r="D110" s="51" t="s">
        <v>165</v>
      </c>
      <c r="E110" s="51"/>
      <c r="F110" s="72">
        <f>SUM(F112,F115,F118,F121)</f>
        <v>4000</v>
      </c>
      <c r="G110" s="72"/>
      <c r="H110" s="81"/>
      <c r="I110" s="81">
        <f t="shared" si="14"/>
        <v>4000</v>
      </c>
      <c r="J110" s="81"/>
      <c r="K110" s="72">
        <f t="shared" si="19"/>
        <v>4000</v>
      </c>
      <c r="L110" s="81"/>
      <c r="M110" s="72">
        <f t="shared" si="15"/>
        <v>4000</v>
      </c>
      <c r="N110" s="81"/>
      <c r="O110" s="72">
        <f t="shared" si="11"/>
        <v>4000</v>
      </c>
      <c r="P110" s="81">
        <f>P115</f>
        <v>1000</v>
      </c>
      <c r="Q110" s="72">
        <f t="shared" si="12"/>
        <v>5000</v>
      </c>
      <c r="R110" s="80">
        <f>R115</f>
        <v>200</v>
      </c>
      <c r="S110" s="80">
        <f t="shared" si="13"/>
        <v>5200</v>
      </c>
    </row>
    <row r="111" spans="1:19" ht="43.5" customHeight="1">
      <c r="A111" s="60" t="s">
        <v>278</v>
      </c>
      <c r="B111" s="91">
        <v>439</v>
      </c>
      <c r="C111" s="52" t="s">
        <v>222</v>
      </c>
      <c r="D111" s="53" t="s">
        <v>316</v>
      </c>
      <c r="E111" s="53"/>
      <c r="F111" s="72">
        <f>F112</f>
        <v>300</v>
      </c>
      <c r="G111" s="72"/>
      <c r="H111" s="81"/>
      <c r="I111" s="81">
        <f t="shared" si="14"/>
        <v>300</v>
      </c>
      <c r="J111" s="81"/>
      <c r="K111" s="72">
        <f t="shared" si="19"/>
        <v>300</v>
      </c>
      <c r="L111" s="81"/>
      <c r="M111" s="72">
        <f t="shared" si="15"/>
        <v>300</v>
      </c>
      <c r="N111" s="81"/>
      <c r="O111" s="72">
        <f t="shared" si="11"/>
        <v>300</v>
      </c>
      <c r="P111" s="81"/>
      <c r="Q111" s="72">
        <f t="shared" si="12"/>
        <v>300</v>
      </c>
      <c r="R111" s="81"/>
      <c r="S111" s="80">
        <f t="shared" si="13"/>
        <v>300</v>
      </c>
    </row>
    <row r="112" spans="1:19" ht="20.25" customHeight="1">
      <c r="A112" s="60" t="s">
        <v>180</v>
      </c>
      <c r="B112" s="91">
        <v>439</v>
      </c>
      <c r="C112" s="52" t="s">
        <v>222</v>
      </c>
      <c r="D112" s="53" t="s">
        <v>317</v>
      </c>
      <c r="E112" s="53"/>
      <c r="F112" s="54">
        <f>F113+F114</f>
        <v>300</v>
      </c>
      <c r="G112" s="54"/>
      <c r="H112" s="81"/>
      <c r="I112" s="81">
        <f t="shared" si="14"/>
        <v>300</v>
      </c>
      <c r="J112" s="81"/>
      <c r="K112" s="72">
        <f t="shared" si="19"/>
        <v>300</v>
      </c>
      <c r="L112" s="81"/>
      <c r="M112" s="72">
        <f t="shared" si="15"/>
        <v>300</v>
      </c>
      <c r="N112" s="81"/>
      <c r="O112" s="72">
        <f t="shared" si="11"/>
        <v>300</v>
      </c>
      <c r="P112" s="81"/>
      <c r="Q112" s="72">
        <f t="shared" si="12"/>
        <v>300</v>
      </c>
      <c r="R112" s="81"/>
      <c r="S112" s="80">
        <f t="shared" si="13"/>
        <v>300</v>
      </c>
    </row>
    <row r="113" spans="1:19" ht="30.75" customHeight="1">
      <c r="A113" s="44" t="s">
        <v>112</v>
      </c>
      <c r="B113" s="91">
        <v>439</v>
      </c>
      <c r="C113" s="52" t="s">
        <v>222</v>
      </c>
      <c r="D113" s="53" t="s">
        <v>317</v>
      </c>
      <c r="E113" s="53" t="s">
        <v>111</v>
      </c>
      <c r="F113" s="54">
        <v>200</v>
      </c>
      <c r="G113" s="54"/>
      <c r="H113" s="81"/>
      <c r="I113" s="81">
        <f t="shared" si="14"/>
        <v>200</v>
      </c>
      <c r="J113" s="81"/>
      <c r="K113" s="72">
        <f t="shared" si="19"/>
        <v>200</v>
      </c>
      <c r="L113" s="81"/>
      <c r="M113" s="72">
        <f t="shared" si="15"/>
        <v>200</v>
      </c>
      <c r="N113" s="81"/>
      <c r="O113" s="72">
        <f t="shared" si="11"/>
        <v>200</v>
      </c>
      <c r="P113" s="81"/>
      <c r="Q113" s="72">
        <f t="shared" si="12"/>
        <v>200</v>
      </c>
      <c r="R113" s="81"/>
      <c r="S113" s="80">
        <f t="shared" si="13"/>
        <v>200</v>
      </c>
    </row>
    <row r="114" spans="1:19" ht="19.5" customHeight="1">
      <c r="A114" s="151" t="s">
        <v>195</v>
      </c>
      <c r="B114" s="91"/>
      <c r="C114" s="52"/>
      <c r="D114" s="53"/>
      <c r="E114" s="53" t="s">
        <v>205</v>
      </c>
      <c r="F114" s="54">
        <v>100</v>
      </c>
      <c r="G114" s="54"/>
      <c r="H114" s="81"/>
      <c r="I114" s="81">
        <f t="shared" si="14"/>
        <v>100</v>
      </c>
      <c r="J114" s="81"/>
      <c r="K114" s="72">
        <f t="shared" si="19"/>
        <v>100</v>
      </c>
      <c r="L114" s="81"/>
      <c r="M114" s="72">
        <f t="shared" si="15"/>
        <v>100</v>
      </c>
      <c r="N114" s="81"/>
      <c r="O114" s="72">
        <f t="shared" si="11"/>
        <v>100</v>
      </c>
      <c r="P114" s="81"/>
      <c r="Q114" s="72">
        <f t="shared" si="12"/>
        <v>100</v>
      </c>
      <c r="R114" s="81"/>
      <c r="S114" s="80">
        <f t="shared" si="13"/>
        <v>100</v>
      </c>
    </row>
    <row r="115" spans="1:19" ht="28.5" customHeight="1">
      <c r="A115" s="43" t="s">
        <v>181</v>
      </c>
      <c r="B115" s="91">
        <v>439</v>
      </c>
      <c r="C115" s="52" t="s">
        <v>222</v>
      </c>
      <c r="D115" s="53" t="s">
        <v>318</v>
      </c>
      <c r="E115" s="51"/>
      <c r="F115" s="72">
        <f>SUM(F116)+F117</f>
        <v>3100</v>
      </c>
      <c r="G115" s="72"/>
      <c r="H115" s="81"/>
      <c r="I115" s="81">
        <f t="shared" si="14"/>
        <v>3100</v>
      </c>
      <c r="J115" s="81"/>
      <c r="K115" s="72">
        <f t="shared" si="19"/>
        <v>3100</v>
      </c>
      <c r="L115" s="81"/>
      <c r="M115" s="72">
        <f t="shared" si="15"/>
        <v>3100</v>
      </c>
      <c r="N115" s="81"/>
      <c r="O115" s="72">
        <f t="shared" si="11"/>
        <v>3100</v>
      </c>
      <c r="P115" s="81">
        <f>P116</f>
        <v>1000</v>
      </c>
      <c r="Q115" s="72">
        <f t="shared" si="12"/>
        <v>4100</v>
      </c>
      <c r="R115" s="80">
        <f>R116</f>
        <v>200</v>
      </c>
      <c r="S115" s="80">
        <f t="shared" si="13"/>
        <v>4300</v>
      </c>
    </row>
    <row r="116" spans="1:19" ht="21" customHeight="1">
      <c r="A116" s="151" t="s">
        <v>195</v>
      </c>
      <c r="B116" s="91">
        <v>439</v>
      </c>
      <c r="C116" s="52" t="s">
        <v>222</v>
      </c>
      <c r="D116" s="53" t="s">
        <v>318</v>
      </c>
      <c r="E116" s="53" t="s">
        <v>205</v>
      </c>
      <c r="F116" s="54">
        <v>2600</v>
      </c>
      <c r="G116" s="54"/>
      <c r="H116" s="81"/>
      <c r="I116" s="81">
        <f t="shared" si="14"/>
        <v>2600</v>
      </c>
      <c r="J116" s="81"/>
      <c r="K116" s="72">
        <f t="shared" si="19"/>
        <v>2600</v>
      </c>
      <c r="L116" s="81"/>
      <c r="M116" s="72">
        <f t="shared" si="15"/>
        <v>2600</v>
      </c>
      <c r="N116" s="81"/>
      <c r="O116" s="72">
        <f t="shared" si="11"/>
        <v>2600</v>
      </c>
      <c r="P116" s="81">
        <v>1000</v>
      </c>
      <c r="Q116" s="72">
        <f t="shared" si="12"/>
        <v>3600</v>
      </c>
      <c r="R116" s="80">
        <v>200</v>
      </c>
      <c r="S116" s="80">
        <f t="shared" si="13"/>
        <v>3800</v>
      </c>
    </row>
    <row r="117" spans="1:19" ht="30" customHeight="1">
      <c r="A117" s="44" t="s">
        <v>112</v>
      </c>
      <c r="B117" s="91">
        <v>439</v>
      </c>
      <c r="C117" s="52" t="s">
        <v>222</v>
      </c>
      <c r="D117" s="53" t="s">
        <v>318</v>
      </c>
      <c r="E117" s="53" t="s">
        <v>416</v>
      </c>
      <c r="F117" s="54">
        <v>500</v>
      </c>
      <c r="G117" s="54"/>
      <c r="H117" s="81"/>
      <c r="I117" s="81">
        <f t="shared" si="14"/>
        <v>500</v>
      </c>
      <c r="J117" s="81"/>
      <c r="K117" s="72">
        <f t="shared" si="19"/>
        <v>500</v>
      </c>
      <c r="L117" s="81"/>
      <c r="M117" s="72">
        <f t="shared" si="15"/>
        <v>500</v>
      </c>
      <c r="N117" s="81"/>
      <c r="O117" s="72">
        <f t="shared" si="11"/>
        <v>500</v>
      </c>
      <c r="P117" s="81"/>
      <c r="Q117" s="72">
        <f t="shared" si="12"/>
        <v>500</v>
      </c>
      <c r="R117" s="81"/>
      <c r="S117" s="80">
        <f t="shared" si="13"/>
        <v>500</v>
      </c>
    </row>
    <row r="118" spans="1:19" ht="33" customHeight="1">
      <c r="A118" s="60" t="s">
        <v>369</v>
      </c>
      <c r="B118" s="91">
        <v>439</v>
      </c>
      <c r="C118" s="53" t="s">
        <v>222</v>
      </c>
      <c r="D118" s="53" t="s">
        <v>371</v>
      </c>
      <c r="E118" s="53"/>
      <c r="F118" s="72">
        <v>100</v>
      </c>
      <c r="G118" s="72"/>
      <c r="H118" s="81"/>
      <c r="I118" s="81">
        <f t="shared" si="14"/>
        <v>100</v>
      </c>
      <c r="J118" s="81"/>
      <c r="K118" s="72">
        <f t="shared" si="19"/>
        <v>100</v>
      </c>
      <c r="L118" s="81"/>
      <c r="M118" s="72">
        <f t="shared" si="15"/>
        <v>100</v>
      </c>
      <c r="N118" s="81"/>
      <c r="O118" s="72">
        <f t="shared" si="11"/>
        <v>100</v>
      </c>
      <c r="P118" s="81"/>
      <c r="Q118" s="72">
        <f t="shared" si="12"/>
        <v>100</v>
      </c>
      <c r="R118" s="81"/>
      <c r="S118" s="80">
        <f t="shared" si="13"/>
        <v>100</v>
      </c>
    </row>
    <row r="119" spans="1:19" ht="21.75" customHeight="1">
      <c r="A119" s="43" t="s">
        <v>374</v>
      </c>
      <c r="B119" s="91">
        <v>439</v>
      </c>
      <c r="C119" s="53" t="s">
        <v>222</v>
      </c>
      <c r="D119" s="53" t="s">
        <v>372</v>
      </c>
      <c r="E119" s="53"/>
      <c r="F119" s="54">
        <v>100</v>
      </c>
      <c r="G119" s="54"/>
      <c r="H119" s="81"/>
      <c r="I119" s="81">
        <f t="shared" si="14"/>
        <v>100</v>
      </c>
      <c r="J119" s="81"/>
      <c r="K119" s="72">
        <f t="shared" si="19"/>
        <v>100</v>
      </c>
      <c r="L119" s="81"/>
      <c r="M119" s="72">
        <f t="shared" si="15"/>
        <v>100</v>
      </c>
      <c r="N119" s="81"/>
      <c r="O119" s="72">
        <f t="shared" si="11"/>
        <v>100</v>
      </c>
      <c r="P119" s="81"/>
      <c r="Q119" s="72">
        <f t="shared" si="12"/>
        <v>100</v>
      </c>
      <c r="R119" s="81"/>
      <c r="S119" s="80">
        <f t="shared" si="13"/>
        <v>100</v>
      </c>
    </row>
    <row r="120" spans="1:19" ht="29.25" customHeight="1">
      <c r="A120" s="44" t="s">
        <v>112</v>
      </c>
      <c r="B120" s="91">
        <v>439</v>
      </c>
      <c r="C120" s="53" t="s">
        <v>222</v>
      </c>
      <c r="D120" s="53" t="s">
        <v>372</v>
      </c>
      <c r="E120" s="53" t="s">
        <v>111</v>
      </c>
      <c r="F120" s="54">
        <v>100</v>
      </c>
      <c r="G120" s="54"/>
      <c r="H120" s="81"/>
      <c r="I120" s="81">
        <f t="shared" si="14"/>
        <v>100</v>
      </c>
      <c r="J120" s="81"/>
      <c r="K120" s="72">
        <f t="shared" si="19"/>
        <v>100</v>
      </c>
      <c r="L120" s="81"/>
      <c r="M120" s="72">
        <f t="shared" si="15"/>
        <v>100</v>
      </c>
      <c r="N120" s="81"/>
      <c r="O120" s="72">
        <f t="shared" si="11"/>
        <v>100</v>
      </c>
      <c r="P120" s="81"/>
      <c r="Q120" s="72">
        <f t="shared" si="12"/>
        <v>100</v>
      </c>
      <c r="R120" s="81"/>
      <c r="S120" s="80">
        <f t="shared" si="13"/>
        <v>100</v>
      </c>
    </row>
    <row r="121" spans="1:19" ht="27" customHeight="1">
      <c r="A121" s="43" t="s">
        <v>463</v>
      </c>
      <c r="B121" s="28">
        <v>439</v>
      </c>
      <c r="C121" s="51" t="s">
        <v>222</v>
      </c>
      <c r="D121" s="51" t="s">
        <v>462</v>
      </c>
      <c r="E121" s="51"/>
      <c r="F121" s="72">
        <f>F122</f>
        <v>500</v>
      </c>
      <c r="G121" s="72"/>
      <c r="H121" s="81"/>
      <c r="I121" s="81">
        <f t="shared" si="14"/>
        <v>500</v>
      </c>
      <c r="J121" s="81"/>
      <c r="K121" s="72">
        <f t="shared" si="19"/>
        <v>500</v>
      </c>
      <c r="L121" s="81"/>
      <c r="M121" s="72">
        <f t="shared" si="15"/>
        <v>500</v>
      </c>
      <c r="N121" s="81"/>
      <c r="O121" s="72">
        <f t="shared" si="11"/>
        <v>500</v>
      </c>
      <c r="P121" s="81"/>
      <c r="Q121" s="72">
        <f t="shared" si="12"/>
        <v>500</v>
      </c>
      <c r="R121" s="81"/>
      <c r="S121" s="80">
        <f t="shared" si="13"/>
        <v>500</v>
      </c>
    </row>
    <row r="122" spans="1:19" ht="33.75" customHeight="1">
      <c r="A122" s="44" t="s">
        <v>112</v>
      </c>
      <c r="B122" s="91">
        <v>439</v>
      </c>
      <c r="C122" s="53" t="s">
        <v>222</v>
      </c>
      <c r="D122" s="53" t="s">
        <v>462</v>
      </c>
      <c r="E122" s="53" t="s">
        <v>111</v>
      </c>
      <c r="F122" s="54">
        <v>500</v>
      </c>
      <c r="G122" s="54"/>
      <c r="H122" s="81"/>
      <c r="I122" s="81">
        <f t="shared" si="14"/>
        <v>500</v>
      </c>
      <c r="J122" s="81"/>
      <c r="K122" s="72">
        <f t="shared" si="19"/>
        <v>500</v>
      </c>
      <c r="L122" s="81"/>
      <c r="M122" s="72">
        <f t="shared" si="15"/>
        <v>500</v>
      </c>
      <c r="N122" s="81"/>
      <c r="O122" s="72">
        <f t="shared" si="11"/>
        <v>500</v>
      </c>
      <c r="P122" s="81"/>
      <c r="Q122" s="72">
        <f t="shared" si="12"/>
        <v>500</v>
      </c>
      <c r="R122" s="81"/>
      <c r="S122" s="80">
        <f t="shared" si="13"/>
        <v>500</v>
      </c>
    </row>
    <row r="123" spans="1:19" ht="33" customHeight="1">
      <c r="A123" s="152" t="s">
        <v>61</v>
      </c>
      <c r="B123" s="71">
        <v>460</v>
      </c>
      <c r="C123" s="52"/>
      <c r="D123" s="53"/>
      <c r="E123" s="53"/>
      <c r="F123" s="72">
        <f>SUM(F124,F135,F143,F149,F155)</f>
        <v>48836.9</v>
      </c>
      <c r="G123" s="72">
        <f>SUM(G124,G135,G143,G149,G155)</f>
        <v>0</v>
      </c>
      <c r="H123" s="72">
        <f>SUM(H124,H135,H143,H149,H155)</f>
        <v>5000</v>
      </c>
      <c r="I123" s="80">
        <f>F123+H123+G123</f>
        <v>53836.9</v>
      </c>
      <c r="J123" s="80">
        <f>J155+J124</f>
        <v>982</v>
      </c>
      <c r="K123" s="72">
        <f t="shared" si="19"/>
        <v>54818.9</v>
      </c>
      <c r="L123" s="80"/>
      <c r="M123" s="72">
        <f t="shared" si="15"/>
        <v>54818.9</v>
      </c>
      <c r="N123" s="80">
        <f>N135+N124</f>
        <v>448.1</v>
      </c>
      <c r="O123" s="72">
        <f t="shared" si="11"/>
        <v>55267</v>
      </c>
      <c r="P123" s="80"/>
      <c r="Q123" s="72">
        <f t="shared" si="12"/>
        <v>55267</v>
      </c>
      <c r="R123" s="80">
        <f>R155</f>
        <v>-1000</v>
      </c>
      <c r="S123" s="80">
        <f t="shared" si="13"/>
        <v>54267</v>
      </c>
    </row>
    <row r="124" spans="1:19" ht="29.25" customHeight="1">
      <c r="A124" s="42" t="s">
        <v>70</v>
      </c>
      <c r="B124" s="28">
        <v>460</v>
      </c>
      <c r="C124" s="50" t="s">
        <v>71</v>
      </c>
      <c r="D124" s="53"/>
      <c r="E124" s="53"/>
      <c r="F124" s="72">
        <f>SUM(F125)</f>
        <v>8032</v>
      </c>
      <c r="G124" s="72"/>
      <c r="H124" s="81"/>
      <c r="I124" s="80">
        <f t="shared" si="14"/>
        <v>8032</v>
      </c>
      <c r="J124" s="80">
        <f>J125</f>
        <v>222</v>
      </c>
      <c r="K124" s="72">
        <f t="shared" si="19"/>
        <v>8254</v>
      </c>
      <c r="L124" s="80"/>
      <c r="M124" s="72">
        <f t="shared" si="15"/>
        <v>8254</v>
      </c>
      <c r="N124" s="80">
        <f>N125</f>
        <v>298.2</v>
      </c>
      <c r="O124" s="72">
        <f t="shared" si="11"/>
        <v>8552.2000000000007</v>
      </c>
      <c r="P124" s="80"/>
      <c r="Q124" s="72">
        <f t="shared" si="12"/>
        <v>8552.2000000000007</v>
      </c>
      <c r="R124" s="80"/>
      <c r="S124" s="80">
        <f t="shared" si="13"/>
        <v>8552.2000000000007</v>
      </c>
    </row>
    <row r="125" spans="1:19" ht="45.75" hidden="1" customHeight="1">
      <c r="A125" s="46" t="s">
        <v>221</v>
      </c>
      <c r="B125" s="28">
        <v>460</v>
      </c>
      <c r="C125" s="50" t="s">
        <v>211</v>
      </c>
      <c r="D125" s="51"/>
      <c r="E125" s="51"/>
      <c r="F125" s="72">
        <f>F126</f>
        <v>8032</v>
      </c>
      <c r="G125" s="72"/>
      <c r="H125" s="81"/>
      <c r="I125" s="80">
        <f t="shared" si="14"/>
        <v>8032</v>
      </c>
      <c r="J125" s="80">
        <f>J126</f>
        <v>222</v>
      </c>
      <c r="K125" s="72">
        <f t="shared" si="19"/>
        <v>8254</v>
      </c>
      <c r="L125" s="80"/>
      <c r="M125" s="72">
        <f t="shared" si="15"/>
        <v>8254</v>
      </c>
      <c r="N125" s="80">
        <f>N126</f>
        <v>298.2</v>
      </c>
      <c r="O125" s="72">
        <f t="shared" si="11"/>
        <v>8552.2000000000007</v>
      </c>
      <c r="P125" s="80"/>
      <c r="Q125" s="72">
        <f t="shared" si="12"/>
        <v>8552.2000000000007</v>
      </c>
      <c r="R125" s="80"/>
      <c r="S125" s="80">
        <f t="shared" si="13"/>
        <v>8552.2000000000007</v>
      </c>
    </row>
    <row r="126" spans="1:19" ht="33" hidden="1" customHeight="1">
      <c r="A126" s="42" t="s">
        <v>183</v>
      </c>
      <c r="B126" s="28">
        <v>460</v>
      </c>
      <c r="C126" s="50" t="s">
        <v>211</v>
      </c>
      <c r="D126" s="51" t="s">
        <v>141</v>
      </c>
      <c r="E126" s="51"/>
      <c r="F126" s="72">
        <f>SUM(F127)</f>
        <v>8032</v>
      </c>
      <c r="G126" s="72"/>
      <c r="H126" s="81"/>
      <c r="I126" s="81">
        <f t="shared" si="14"/>
        <v>8032</v>
      </c>
      <c r="J126" s="80">
        <f>J127</f>
        <v>222</v>
      </c>
      <c r="K126" s="72">
        <f t="shared" si="19"/>
        <v>8254</v>
      </c>
      <c r="L126" s="80"/>
      <c r="M126" s="72">
        <f t="shared" si="15"/>
        <v>8254</v>
      </c>
      <c r="N126" s="80">
        <f>N127</f>
        <v>298.2</v>
      </c>
      <c r="O126" s="72">
        <f t="shared" si="11"/>
        <v>8552.2000000000007</v>
      </c>
      <c r="P126" s="80"/>
      <c r="Q126" s="72">
        <f t="shared" si="12"/>
        <v>8552.2000000000007</v>
      </c>
      <c r="R126" s="80"/>
      <c r="S126" s="80">
        <f t="shared" si="13"/>
        <v>8552.2000000000007</v>
      </c>
    </row>
    <row r="127" spans="1:19" ht="38.25" hidden="1" customHeight="1">
      <c r="A127" s="44" t="s">
        <v>118</v>
      </c>
      <c r="B127" s="91">
        <v>460</v>
      </c>
      <c r="C127" s="52" t="s">
        <v>211</v>
      </c>
      <c r="D127" s="53" t="s">
        <v>166</v>
      </c>
      <c r="E127" s="53"/>
      <c r="F127" s="54">
        <f>SUM(F128,F131)</f>
        <v>8032</v>
      </c>
      <c r="G127" s="54"/>
      <c r="H127" s="81"/>
      <c r="I127" s="81">
        <f t="shared" si="14"/>
        <v>8032</v>
      </c>
      <c r="J127" s="80">
        <f>J132</f>
        <v>222</v>
      </c>
      <c r="K127" s="72">
        <f t="shared" si="19"/>
        <v>8254</v>
      </c>
      <c r="L127" s="80"/>
      <c r="M127" s="72">
        <f t="shared" si="15"/>
        <v>8254</v>
      </c>
      <c r="N127" s="80">
        <f>N130</f>
        <v>298.2</v>
      </c>
      <c r="O127" s="72">
        <f t="shared" si="11"/>
        <v>8552.2000000000007</v>
      </c>
      <c r="P127" s="80"/>
      <c r="Q127" s="72">
        <f t="shared" si="12"/>
        <v>8552.2000000000007</v>
      </c>
      <c r="R127" s="80"/>
      <c r="S127" s="80">
        <f t="shared" si="13"/>
        <v>8552.2000000000007</v>
      </c>
    </row>
    <row r="128" spans="1:19" ht="30" hidden="1" customHeight="1">
      <c r="A128" s="43" t="s">
        <v>114</v>
      </c>
      <c r="B128" s="91">
        <v>460</v>
      </c>
      <c r="C128" s="52" t="s">
        <v>211</v>
      </c>
      <c r="D128" s="53" t="s">
        <v>167</v>
      </c>
      <c r="E128" s="53"/>
      <c r="F128" s="54">
        <f>SUM(F129)</f>
        <v>7302</v>
      </c>
      <c r="G128" s="54"/>
      <c r="H128" s="81"/>
      <c r="I128" s="81">
        <f t="shared" si="14"/>
        <v>7302</v>
      </c>
      <c r="J128" s="80"/>
      <c r="K128" s="72">
        <f t="shared" si="19"/>
        <v>7302</v>
      </c>
      <c r="L128" s="80"/>
      <c r="M128" s="72">
        <f t="shared" si="15"/>
        <v>7302</v>
      </c>
      <c r="N128" s="80"/>
      <c r="O128" s="72">
        <f t="shared" si="11"/>
        <v>7302</v>
      </c>
      <c r="P128" s="80"/>
      <c r="Q128" s="72">
        <f t="shared" si="12"/>
        <v>7302</v>
      </c>
      <c r="R128" s="80"/>
      <c r="S128" s="80">
        <f t="shared" si="13"/>
        <v>7302</v>
      </c>
    </row>
    <row r="129" spans="1:19" ht="30" hidden="1" customHeight="1">
      <c r="A129" s="43" t="s">
        <v>116</v>
      </c>
      <c r="B129" s="91">
        <v>460</v>
      </c>
      <c r="C129" s="52" t="s">
        <v>211</v>
      </c>
      <c r="D129" s="53" t="s">
        <v>167</v>
      </c>
      <c r="E129" s="53" t="s">
        <v>115</v>
      </c>
      <c r="F129" s="54">
        <v>7302</v>
      </c>
      <c r="G129" s="54"/>
      <c r="H129" s="81"/>
      <c r="I129" s="81">
        <f t="shared" si="14"/>
        <v>7302</v>
      </c>
      <c r="J129" s="80"/>
      <c r="K129" s="72">
        <f t="shared" si="19"/>
        <v>7302</v>
      </c>
      <c r="L129" s="80"/>
      <c r="M129" s="72">
        <f t="shared" si="15"/>
        <v>7302</v>
      </c>
      <c r="N129" s="80"/>
      <c r="O129" s="72">
        <f t="shared" si="11"/>
        <v>7302</v>
      </c>
      <c r="P129" s="80"/>
      <c r="Q129" s="72">
        <f t="shared" si="12"/>
        <v>7302</v>
      </c>
      <c r="R129" s="80"/>
      <c r="S129" s="80">
        <f t="shared" si="13"/>
        <v>7302</v>
      </c>
    </row>
    <row r="130" spans="1:19" ht="30" hidden="1" customHeight="1">
      <c r="A130" s="43" t="s">
        <v>624</v>
      </c>
      <c r="B130" s="91">
        <v>460</v>
      </c>
      <c r="C130" s="52" t="s">
        <v>211</v>
      </c>
      <c r="D130" s="53" t="s">
        <v>627</v>
      </c>
      <c r="E130" s="53" t="s">
        <v>115</v>
      </c>
      <c r="F130" s="54"/>
      <c r="G130" s="54"/>
      <c r="H130" s="81"/>
      <c r="I130" s="81"/>
      <c r="J130" s="80"/>
      <c r="K130" s="72"/>
      <c r="L130" s="80"/>
      <c r="M130" s="72"/>
      <c r="N130" s="80">
        <v>298.2</v>
      </c>
      <c r="O130" s="72">
        <f t="shared" si="11"/>
        <v>298.2</v>
      </c>
      <c r="P130" s="80"/>
      <c r="Q130" s="72">
        <f t="shared" si="12"/>
        <v>298.2</v>
      </c>
      <c r="R130" s="80"/>
      <c r="S130" s="80">
        <f t="shared" si="13"/>
        <v>298.2</v>
      </c>
    </row>
    <row r="131" spans="1:19" ht="37.5" hidden="1" customHeight="1">
      <c r="A131" s="43" t="s">
        <v>101</v>
      </c>
      <c r="B131" s="91">
        <v>460</v>
      </c>
      <c r="C131" s="52" t="s">
        <v>211</v>
      </c>
      <c r="D131" s="53" t="s">
        <v>168</v>
      </c>
      <c r="E131" s="53"/>
      <c r="F131" s="54">
        <f>F133+F134</f>
        <v>730</v>
      </c>
      <c r="G131" s="54"/>
      <c r="H131" s="81"/>
      <c r="I131" s="81">
        <f t="shared" si="14"/>
        <v>730</v>
      </c>
      <c r="J131" s="80"/>
      <c r="K131" s="72">
        <f t="shared" ref="K131:K178" si="20">I131+J131</f>
        <v>730</v>
      </c>
      <c r="L131" s="80"/>
      <c r="M131" s="72">
        <f t="shared" si="15"/>
        <v>730</v>
      </c>
      <c r="N131" s="80"/>
      <c r="O131" s="72">
        <f t="shared" si="11"/>
        <v>730</v>
      </c>
      <c r="P131" s="80"/>
      <c r="Q131" s="72">
        <f t="shared" si="12"/>
        <v>730</v>
      </c>
      <c r="R131" s="80"/>
      <c r="S131" s="80">
        <f t="shared" si="13"/>
        <v>730</v>
      </c>
    </row>
    <row r="132" spans="1:19" ht="37.5" hidden="1" customHeight="1">
      <c r="A132" s="43" t="s">
        <v>605</v>
      </c>
      <c r="B132" s="91">
        <v>460</v>
      </c>
      <c r="C132" s="52" t="s">
        <v>211</v>
      </c>
      <c r="D132" s="53" t="s">
        <v>609</v>
      </c>
      <c r="E132" s="53" t="s">
        <v>115</v>
      </c>
      <c r="F132" s="54"/>
      <c r="G132" s="54"/>
      <c r="H132" s="81"/>
      <c r="I132" s="81"/>
      <c r="J132" s="81">
        <v>222</v>
      </c>
      <c r="K132" s="72">
        <f t="shared" si="20"/>
        <v>222</v>
      </c>
      <c r="L132" s="81"/>
      <c r="M132" s="72">
        <f t="shared" si="15"/>
        <v>222</v>
      </c>
      <c r="N132" s="81"/>
      <c r="O132" s="72">
        <f t="shared" si="11"/>
        <v>222</v>
      </c>
      <c r="P132" s="81"/>
      <c r="Q132" s="72">
        <f t="shared" si="12"/>
        <v>222</v>
      </c>
      <c r="R132" s="81"/>
      <c r="S132" s="80">
        <f t="shared" si="13"/>
        <v>222</v>
      </c>
    </row>
    <row r="133" spans="1:19" ht="37.5" hidden="1" customHeight="1">
      <c r="A133" s="43" t="s">
        <v>112</v>
      </c>
      <c r="B133" s="91">
        <v>460</v>
      </c>
      <c r="C133" s="52" t="s">
        <v>211</v>
      </c>
      <c r="D133" s="53" t="s">
        <v>168</v>
      </c>
      <c r="E133" s="53" t="s">
        <v>111</v>
      </c>
      <c r="F133" s="54">
        <v>720</v>
      </c>
      <c r="G133" s="54"/>
      <c r="H133" s="81"/>
      <c r="I133" s="81">
        <f t="shared" si="14"/>
        <v>720</v>
      </c>
      <c r="J133" s="80"/>
      <c r="K133" s="72">
        <f t="shared" si="20"/>
        <v>720</v>
      </c>
      <c r="L133" s="80"/>
      <c r="M133" s="72">
        <f t="shared" si="15"/>
        <v>720</v>
      </c>
      <c r="N133" s="80"/>
      <c r="O133" s="72">
        <f t="shared" si="11"/>
        <v>720</v>
      </c>
      <c r="P133" s="80"/>
      <c r="Q133" s="72">
        <f t="shared" si="12"/>
        <v>720</v>
      </c>
      <c r="R133" s="80"/>
      <c r="S133" s="80">
        <f t="shared" si="13"/>
        <v>720</v>
      </c>
    </row>
    <row r="134" spans="1:19" ht="24.95" hidden="1" customHeight="1">
      <c r="A134" s="43" t="s">
        <v>15</v>
      </c>
      <c r="B134" s="93">
        <v>460</v>
      </c>
      <c r="C134" s="52" t="s">
        <v>211</v>
      </c>
      <c r="D134" s="53" t="s">
        <v>168</v>
      </c>
      <c r="E134" s="53" t="s">
        <v>127</v>
      </c>
      <c r="F134" s="54">
        <v>10</v>
      </c>
      <c r="G134" s="54"/>
      <c r="H134" s="81"/>
      <c r="I134" s="81">
        <f t="shared" si="14"/>
        <v>10</v>
      </c>
      <c r="J134" s="80"/>
      <c r="K134" s="72">
        <f t="shared" si="20"/>
        <v>10</v>
      </c>
      <c r="L134" s="80"/>
      <c r="M134" s="72">
        <f t="shared" si="15"/>
        <v>10</v>
      </c>
      <c r="N134" s="80"/>
      <c r="O134" s="72">
        <f t="shared" si="11"/>
        <v>10</v>
      </c>
      <c r="P134" s="80"/>
      <c r="Q134" s="72">
        <f t="shared" si="12"/>
        <v>10</v>
      </c>
      <c r="R134" s="80"/>
      <c r="S134" s="80">
        <f t="shared" si="13"/>
        <v>10</v>
      </c>
    </row>
    <row r="135" spans="1:19" ht="24.95" hidden="1" customHeight="1">
      <c r="A135" s="150" t="s">
        <v>216</v>
      </c>
      <c r="B135" s="28">
        <v>460</v>
      </c>
      <c r="C135" s="50" t="s">
        <v>217</v>
      </c>
      <c r="D135" s="51"/>
      <c r="E135" s="51"/>
      <c r="F135" s="69">
        <f>F136</f>
        <v>2820.9</v>
      </c>
      <c r="G135" s="69"/>
      <c r="H135" s="81"/>
      <c r="I135" s="81">
        <f t="shared" si="14"/>
        <v>2820.9</v>
      </c>
      <c r="J135" s="80"/>
      <c r="K135" s="72">
        <f t="shared" si="20"/>
        <v>2820.9</v>
      </c>
      <c r="L135" s="80"/>
      <c r="M135" s="72">
        <f t="shared" si="15"/>
        <v>2820.9</v>
      </c>
      <c r="N135" s="80">
        <f>N136</f>
        <v>149.9</v>
      </c>
      <c r="O135" s="72">
        <f t="shared" si="11"/>
        <v>2970.8</v>
      </c>
      <c r="P135" s="80"/>
      <c r="Q135" s="72">
        <f t="shared" si="12"/>
        <v>2970.8</v>
      </c>
      <c r="R135" s="80"/>
      <c r="S135" s="80">
        <f t="shared" si="13"/>
        <v>2970.8</v>
      </c>
    </row>
    <row r="136" spans="1:19" ht="40.5" hidden="1" customHeight="1">
      <c r="A136" s="60" t="s">
        <v>13</v>
      </c>
      <c r="B136" s="91">
        <v>460</v>
      </c>
      <c r="C136" s="52" t="s">
        <v>218</v>
      </c>
      <c r="D136" s="53" t="s">
        <v>151</v>
      </c>
      <c r="E136" s="53"/>
      <c r="F136" s="54">
        <f>F137+F140</f>
        <v>2820.9</v>
      </c>
      <c r="G136" s="54"/>
      <c r="H136" s="81"/>
      <c r="I136" s="81">
        <f t="shared" si="14"/>
        <v>2820.9</v>
      </c>
      <c r="J136" s="80"/>
      <c r="K136" s="72">
        <f t="shared" si="20"/>
        <v>2820.9</v>
      </c>
      <c r="L136" s="80"/>
      <c r="M136" s="72">
        <f t="shared" si="15"/>
        <v>2820.9</v>
      </c>
      <c r="N136" s="80">
        <f>N137</f>
        <v>149.9</v>
      </c>
      <c r="O136" s="72">
        <f t="shared" si="11"/>
        <v>2970.8</v>
      </c>
      <c r="P136" s="80"/>
      <c r="Q136" s="72">
        <f t="shared" si="12"/>
        <v>2970.8</v>
      </c>
      <c r="R136" s="80"/>
      <c r="S136" s="80">
        <f t="shared" si="13"/>
        <v>2970.8</v>
      </c>
    </row>
    <row r="137" spans="1:19" ht="43.5" hidden="1" customHeight="1">
      <c r="A137" s="60" t="s">
        <v>29</v>
      </c>
      <c r="B137" s="91">
        <v>460</v>
      </c>
      <c r="C137" s="52" t="s">
        <v>218</v>
      </c>
      <c r="D137" s="53" t="s">
        <v>169</v>
      </c>
      <c r="E137" s="53"/>
      <c r="F137" s="54">
        <f>F138</f>
        <v>1540</v>
      </c>
      <c r="G137" s="54"/>
      <c r="H137" s="81"/>
      <c r="I137" s="81">
        <f t="shared" si="14"/>
        <v>1540</v>
      </c>
      <c r="J137" s="80"/>
      <c r="K137" s="72">
        <f t="shared" si="20"/>
        <v>1540</v>
      </c>
      <c r="L137" s="80"/>
      <c r="M137" s="72">
        <f t="shared" si="15"/>
        <v>1540</v>
      </c>
      <c r="N137" s="80">
        <f>N138</f>
        <v>149.9</v>
      </c>
      <c r="O137" s="72">
        <f t="shared" si="11"/>
        <v>1689.9</v>
      </c>
      <c r="P137" s="80"/>
      <c r="Q137" s="72">
        <f t="shared" si="12"/>
        <v>1689.9</v>
      </c>
      <c r="R137" s="80"/>
      <c r="S137" s="80">
        <f t="shared" si="13"/>
        <v>1689.9</v>
      </c>
    </row>
    <row r="138" spans="1:19" ht="30" hidden="1" customHeight="1">
      <c r="A138" s="60" t="s">
        <v>125</v>
      </c>
      <c r="B138" s="91">
        <v>460</v>
      </c>
      <c r="C138" s="52" t="s">
        <v>218</v>
      </c>
      <c r="D138" s="53" t="s">
        <v>237</v>
      </c>
      <c r="E138" s="53"/>
      <c r="F138" s="54">
        <f>F139</f>
        <v>1540</v>
      </c>
      <c r="G138" s="54"/>
      <c r="H138" s="81"/>
      <c r="I138" s="81">
        <f t="shared" si="14"/>
        <v>1540</v>
      </c>
      <c r="J138" s="80"/>
      <c r="K138" s="72">
        <f t="shared" si="20"/>
        <v>1540</v>
      </c>
      <c r="L138" s="80"/>
      <c r="M138" s="72">
        <f t="shared" si="15"/>
        <v>1540</v>
      </c>
      <c r="N138" s="80">
        <f>N139</f>
        <v>149.9</v>
      </c>
      <c r="O138" s="72">
        <f t="shared" si="11"/>
        <v>1689.9</v>
      </c>
      <c r="P138" s="80"/>
      <c r="Q138" s="72">
        <f t="shared" si="12"/>
        <v>1689.9</v>
      </c>
      <c r="R138" s="80"/>
      <c r="S138" s="80">
        <f t="shared" si="13"/>
        <v>1689.9</v>
      </c>
    </row>
    <row r="139" spans="1:19" ht="24.95" hidden="1" customHeight="1">
      <c r="A139" s="60" t="s">
        <v>42</v>
      </c>
      <c r="B139" s="91">
        <v>460</v>
      </c>
      <c r="C139" s="52" t="s">
        <v>218</v>
      </c>
      <c r="D139" s="53" t="s">
        <v>237</v>
      </c>
      <c r="E139" s="53" t="s">
        <v>43</v>
      </c>
      <c r="F139" s="54">
        <v>1540</v>
      </c>
      <c r="G139" s="54"/>
      <c r="H139" s="81"/>
      <c r="I139" s="81">
        <f t="shared" si="14"/>
        <v>1540</v>
      </c>
      <c r="J139" s="80"/>
      <c r="K139" s="72">
        <f t="shared" si="20"/>
        <v>1540</v>
      </c>
      <c r="L139" s="80"/>
      <c r="M139" s="72">
        <f t="shared" si="15"/>
        <v>1540</v>
      </c>
      <c r="N139" s="80">
        <v>149.9</v>
      </c>
      <c r="O139" s="72">
        <f t="shared" si="11"/>
        <v>1689.9</v>
      </c>
      <c r="P139" s="80"/>
      <c r="Q139" s="72">
        <f t="shared" si="12"/>
        <v>1689.9</v>
      </c>
      <c r="R139" s="80"/>
      <c r="S139" s="80">
        <f t="shared" si="13"/>
        <v>1689.9</v>
      </c>
    </row>
    <row r="140" spans="1:19" ht="22.5" hidden="1" customHeight="1">
      <c r="A140" s="60" t="s">
        <v>30</v>
      </c>
      <c r="B140" s="91">
        <v>460</v>
      </c>
      <c r="C140" s="52" t="s">
        <v>218</v>
      </c>
      <c r="D140" s="53" t="s">
        <v>238</v>
      </c>
      <c r="E140" s="53"/>
      <c r="F140" s="54">
        <f>F141</f>
        <v>1280.9000000000001</v>
      </c>
      <c r="G140" s="54"/>
      <c r="H140" s="81"/>
      <c r="I140" s="81">
        <f t="shared" si="14"/>
        <v>1280.9000000000001</v>
      </c>
      <c r="J140" s="80"/>
      <c r="K140" s="72">
        <f t="shared" si="20"/>
        <v>1280.9000000000001</v>
      </c>
      <c r="L140" s="80"/>
      <c r="M140" s="72">
        <f t="shared" si="15"/>
        <v>1280.9000000000001</v>
      </c>
      <c r="N140" s="80"/>
      <c r="O140" s="72">
        <f t="shared" si="11"/>
        <v>1280.9000000000001</v>
      </c>
      <c r="P140" s="80"/>
      <c r="Q140" s="72">
        <f t="shared" si="12"/>
        <v>1280.9000000000001</v>
      </c>
      <c r="R140" s="80"/>
      <c r="S140" s="80">
        <f t="shared" si="13"/>
        <v>1280.9000000000001</v>
      </c>
    </row>
    <row r="141" spans="1:19" ht="47.25" hidden="1" customHeight="1">
      <c r="A141" s="60" t="s">
        <v>125</v>
      </c>
      <c r="B141" s="91">
        <v>460</v>
      </c>
      <c r="C141" s="52" t="s">
        <v>218</v>
      </c>
      <c r="D141" s="53" t="s">
        <v>239</v>
      </c>
      <c r="E141" s="53"/>
      <c r="F141" s="54">
        <f>F142</f>
        <v>1280.9000000000001</v>
      </c>
      <c r="G141" s="54"/>
      <c r="H141" s="81"/>
      <c r="I141" s="81">
        <f t="shared" si="14"/>
        <v>1280.9000000000001</v>
      </c>
      <c r="J141" s="80"/>
      <c r="K141" s="72">
        <f t="shared" si="20"/>
        <v>1280.9000000000001</v>
      </c>
      <c r="L141" s="80"/>
      <c r="M141" s="72">
        <f t="shared" si="15"/>
        <v>1280.9000000000001</v>
      </c>
      <c r="N141" s="80"/>
      <c r="O141" s="72">
        <f t="shared" ref="O141:O204" si="21">M141+N141</f>
        <v>1280.9000000000001</v>
      </c>
      <c r="P141" s="80"/>
      <c r="Q141" s="72">
        <f t="shared" ref="Q141:Q204" si="22">O141+P141</f>
        <v>1280.9000000000001</v>
      </c>
      <c r="R141" s="80"/>
      <c r="S141" s="80">
        <f t="shared" ref="S141:S204" si="23">Q141+R141</f>
        <v>1280.9000000000001</v>
      </c>
    </row>
    <row r="142" spans="1:19" ht="24.95" hidden="1" customHeight="1">
      <c r="A142" s="60" t="s">
        <v>42</v>
      </c>
      <c r="B142" s="91">
        <v>460</v>
      </c>
      <c r="C142" s="52" t="s">
        <v>218</v>
      </c>
      <c r="D142" s="53" t="s">
        <v>239</v>
      </c>
      <c r="E142" s="53" t="s">
        <v>43</v>
      </c>
      <c r="F142" s="54">
        <v>1280.9000000000001</v>
      </c>
      <c r="G142" s="54"/>
      <c r="H142" s="81"/>
      <c r="I142" s="81">
        <f t="shared" si="14"/>
        <v>1280.9000000000001</v>
      </c>
      <c r="J142" s="80"/>
      <c r="K142" s="72">
        <f t="shared" si="20"/>
        <v>1280.9000000000001</v>
      </c>
      <c r="L142" s="80"/>
      <c r="M142" s="72">
        <f t="shared" si="15"/>
        <v>1280.9000000000001</v>
      </c>
      <c r="N142" s="80"/>
      <c r="O142" s="72">
        <f t="shared" si="21"/>
        <v>1280.9000000000001</v>
      </c>
      <c r="P142" s="80"/>
      <c r="Q142" s="72">
        <f t="shared" si="22"/>
        <v>1280.9000000000001</v>
      </c>
      <c r="R142" s="80"/>
      <c r="S142" s="80">
        <f t="shared" si="23"/>
        <v>1280.9000000000001</v>
      </c>
    </row>
    <row r="143" spans="1:19" ht="24.95" hidden="1" customHeight="1">
      <c r="A143" s="42" t="s">
        <v>96</v>
      </c>
      <c r="B143" s="28">
        <v>460</v>
      </c>
      <c r="C143" s="50" t="s">
        <v>97</v>
      </c>
      <c r="D143" s="51"/>
      <c r="E143" s="51"/>
      <c r="F143" s="72">
        <f>SUM(F144)</f>
        <v>4000</v>
      </c>
      <c r="G143" s="72"/>
      <c r="H143" s="81"/>
      <c r="I143" s="80">
        <f t="shared" si="14"/>
        <v>4000</v>
      </c>
      <c r="J143" s="80"/>
      <c r="K143" s="72">
        <f t="shared" si="20"/>
        <v>4000</v>
      </c>
      <c r="L143" s="80"/>
      <c r="M143" s="72">
        <f t="shared" si="15"/>
        <v>4000</v>
      </c>
      <c r="N143" s="80"/>
      <c r="O143" s="72">
        <f t="shared" si="21"/>
        <v>4000</v>
      </c>
      <c r="P143" s="80"/>
      <c r="Q143" s="72">
        <f t="shared" si="22"/>
        <v>4000</v>
      </c>
      <c r="R143" s="80"/>
      <c r="S143" s="80">
        <f t="shared" si="23"/>
        <v>4000</v>
      </c>
    </row>
    <row r="144" spans="1:19" ht="21.75" hidden="1" customHeight="1">
      <c r="A144" s="42" t="s">
        <v>203</v>
      </c>
      <c r="B144" s="28">
        <v>460</v>
      </c>
      <c r="C144" s="50" t="s">
        <v>225</v>
      </c>
      <c r="D144" s="51"/>
      <c r="E144" s="51"/>
      <c r="F144" s="72">
        <f>SUM(F146)</f>
        <v>4000</v>
      </c>
      <c r="G144" s="72"/>
      <c r="H144" s="81"/>
      <c r="I144" s="80">
        <f t="shared" si="14"/>
        <v>4000</v>
      </c>
      <c r="J144" s="80"/>
      <c r="K144" s="72">
        <f t="shared" si="20"/>
        <v>4000</v>
      </c>
      <c r="L144" s="80"/>
      <c r="M144" s="72">
        <f t="shared" si="15"/>
        <v>4000</v>
      </c>
      <c r="N144" s="80"/>
      <c r="O144" s="72">
        <f t="shared" si="21"/>
        <v>4000</v>
      </c>
      <c r="P144" s="80"/>
      <c r="Q144" s="72">
        <f t="shared" si="22"/>
        <v>4000</v>
      </c>
      <c r="R144" s="80"/>
      <c r="S144" s="80">
        <f t="shared" si="23"/>
        <v>4000</v>
      </c>
    </row>
    <row r="145" spans="1:19" ht="29.25" hidden="1" customHeight="1">
      <c r="A145" s="43" t="s">
        <v>13</v>
      </c>
      <c r="B145" s="91">
        <v>460</v>
      </c>
      <c r="C145" s="52" t="s">
        <v>225</v>
      </c>
      <c r="D145" s="53" t="s">
        <v>151</v>
      </c>
      <c r="E145" s="53"/>
      <c r="F145" s="54">
        <f>F146</f>
        <v>4000</v>
      </c>
      <c r="G145" s="54"/>
      <c r="H145" s="81"/>
      <c r="I145" s="81">
        <f t="shared" si="14"/>
        <v>4000</v>
      </c>
      <c r="J145" s="80"/>
      <c r="K145" s="72">
        <f t="shared" si="20"/>
        <v>4000</v>
      </c>
      <c r="L145" s="80"/>
      <c r="M145" s="72">
        <f t="shared" ref="M145:M210" si="24">K145+L145</f>
        <v>4000</v>
      </c>
      <c r="N145" s="80"/>
      <c r="O145" s="72">
        <f t="shared" si="21"/>
        <v>4000</v>
      </c>
      <c r="P145" s="80"/>
      <c r="Q145" s="72">
        <f t="shared" si="22"/>
        <v>4000</v>
      </c>
      <c r="R145" s="80"/>
      <c r="S145" s="80">
        <f t="shared" si="23"/>
        <v>4000</v>
      </c>
    </row>
    <row r="146" spans="1:19" ht="35.25" hidden="1" customHeight="1">
      <c r="A146" s="43" t="s">
        <v>104</v>
      </c>
      <c r="B146" s="91">
        <v>460</v>
      </c>
      <c r="C146" s="52" t="s">
        <v>225</v>
      </c>
      <c r="D146" s="53" t="s">
        <v>259</v>
      </c>
      <c r="E146" s="53"/>
      <c r="F146" s="54">
        <f>SUM(F147)</f>
        <v>4000</v>
      </c>
      <c r="G146" s="54"/>
      <c r="H146" s="81"/>
      <c r="I146" s="81">
        <f t="shared" ref="I146:I200" si="25">F146+H146</f>
        <v>4000</v>
      </c>
      <c r="J146" s="80"/>
      <c r="K146" s="72">
        <f t="shared" si="20"/>
        <v>4000</v>
      </c>
      <c r="L146" s="80"/>
      <c r="M146" s="72">
        <f t="shared" si="24"/>
        <v>4000</v>
      </c>
      <c r="N146" s="80"/>
      <c r="O146" s="72">
        <f t="shared" si="21"/>
        <v>4000</v>
      </c>
      <c r="P146" s="80"/>
      <c r="Q146" s="72">
        <f t="shared" si="22"/>
        <v>4000</v>
      </c>
      <c r="R146" s="80"/>
      <c r="S146" s="80">
        <f t="shared" si="23"/>
        <v>4000</v>
      </c>
    </row>
    <row r="147" spans="1:19" ht="33.75" hidden="1" customHeight="1">
      <c r="A147" s="43" t="s">
        <v>124</v>
      </c>
      <c r="B147" s="91">
        <v>460</v>
      </c>
      <c r="C147" s="52" t="s">
        <v>225</v>
      </c>
      <c r="D147" s="53" t="s">
        <v>260</v>
      </c>
      <c r="E147" s="53"/>
      <c r="F147" s="54">
        <f>SUM(F148)</f>
        <v>4000</v>
      </c>
      <c r="G147" s="54"/>
      <c r="H147" s="81"/>
      <c r="I147" s="81">
        <f t="shared" si="25"/>
        <v>4000</v>
      </c>
      <c r="J147" s="80"/>
      <c r="K147" s="72">
        <f t="shared" si="20"/>
        <v>4000</v>
      </c>
      <c r="L147" s="80"/>
      <c r="M147" s="72">
        <f t="shared" si="24"/>
        <v>4000</v>
      </c>
      <c r="N147" s="80"/>
      <c r="O147" s="72">
        <f t="shared" si="21"/>
        <v>4000</v>
      </c>
      <c r="P147" s="80"/>
      <c r="Q147" s="72">
        <f t="shared" si="22"/>
        <v>4000</v>
      </c>
      <c r="R147" s="80"/>
      <c r="S147" s="80">
        <f t="shared" si="23"/>
        <v>4000</v>
      </c>
    </row>
    <row r="148" spans="1:19" ht="24.95" hidden="1" customHeight="1">
      <c r="A148" s="43" t="s">
        <v>40</v>
      </c>
      <c r="B148" s="91">
        <v>460</v>
      </c>
      <c r="C148" s="52" t="s">
        <v>225</v>
      </c>
      <c r="D148" s="53" t="s">
        <v>260</v>
      </c>
      <c r="E148" s="53" t="s">
        <v>376</v>
      </c>
      <c r="F148" s="54">
        <v>4000</v>
      </c>
      <c r="G148" s="54"/>
      <c r="H148" s="81"/>
      <c r="I148" s="81">
        <f t="shared" si="25"/>
        <v>4000</v>
      </c>
      <c r="J148" s="80"/>
      <c r="K148" s="72">
        <f t="shared" si="20"/>
        <v>4000</v>
      </c>
      <c r="L148" s="80"/>
      <c r="M148" s="72">
        <f t="shared" si="24"/>
        <v>4000</v>
      </c>
      <c r="N148" s="80"/>
      <c r="O148" s="72">
        <f t="shared" si="21"/>
        <v>4000</v>
      </c>
      <c r="P148" s="80"/>
      <c r="Q148" s="72">
        <f t="shared" si="22"/>
        <v>4000</v>
      </c>
      <c r="R148" s="80"/>
      <c r="S148" s="80">
        <f t="shared" si="23"/>
        <v>4000</v>
      </c>
    </row>
    <row r="149" spans="1:19" ht="35.25" hidden="1" customHeight="1">
      <c r="A149" s="42" t="s">
        <v>98</v>
      </c>
      <c r="B149" s="28">
        <v>460</v>
      </c>
      <c r="C149" s="50" t="s">
        <v>223</v>
      </c>
      <c r="D149" s="51"/>
      <c r="E149" s="51"/>
      <c r="F149" s="72">
        <f>SUM(F150)</f>
        <v>0</v>
      </c>
      <c r="G149" s="72"/>
      <c r="H149" s="81"/>
      <c r="I149" s="81">
        <f t="shared" si="25"/>
        <v>0</v>
      </c>
      <c r="J149" s="80"/>
      <c r="K149" s="72">
        <f t="shared" si="20"/>
        <v>0</v>
      </c>
      <c r="L149" s="80"/>
      <c r="M149" s="72">
        <f t="shared" si="24"/>
        <v>0</v>
      </c>
      <c r="N149" s="80"/>
      <c r="O149" s="72">
        <f t="shared" si="21"/>
        <v>0</v>
      </c>
      <c r="P149" s="80"/>
      <c r="Q149" s="72">
        <f t="shared" si="22"/>
        <v>0</v>
      </c>
      <c r="R149" s="80"/>
      <c r="S149" s="80">
        <f t="shared" si="23"/>
        <v>0</v>
      </c>
    </row>
    <row r="150" spans="1:19" ht="32.25" hidden="1" customHeight="1">
      <c r="A150" s="150" t="s">
        <v>55</v>
      </c>
      <c r="B150" s="28">
        <v>460</v>
      </c>
      <c r="C150" s="50" t="s">
        <v>224</v>
      </c>
      <c r="D150" s="51"/>
      <c r="E150" s="51"/>
      <c r="F150" s="72">
        <f>SUM(F153)</f>
        <v>0</v>
      </c>
      <c r="G150" s="72"/>
      <c r="H150" s="81"/>
      <c r="I150" s="81">
        <f t="shared" si="25"/>
        <v>0</v>
      </c>
      <c r="J150" s="80"/>
      <c r="K150" s="72">
        <f t="shared" si="20"/>
        <v>0</v>
      </c>
      <c r="L150" s="80"/>
      <c r="M150" s="72">
        <f t="shared" si="24"/>
        <v>0</v>
      </c>
      <c r="N150" s="80"/>
      <c r="O150" s="72">
        <f t="shared" si="21"/>
        <v>0</v>
      </c>
      <c r="P150" s="80"/>
      <c r="Q150" s="72">
        <f t="shared" si="22"/>
        <v>0</v>
      </c>
      <c r="R150" s="80"/>
      <c r="S150" s="80">
        <f t="shared" si="23"/>
        <v>0</v>
      </c>
    </row>
    <row r="151" spans="1:19" ht="25.5" hidden="1" customHeight="1">
      <c r="A151" s="42" t="s">
        <v>13</v>
      </c>
      <c r="B151" s="28">
        <v>460</v>
      </c>
      <c r="C151" s="50" t="s">
        <v>224</v>
      </c>
      <c r="D151" s="51" t="s">
        <v>151</v>
      </c>
      <c r="E151" s="51"/>
      <c r="F151" s="72">
        <f t="shared" ref="F151:F153" si="26">SUM(F152)</f>
        <v>0</v>
      </c>
      <c r="G151" s="72"/>
      <c r="H151" s="81"/>
      <c r="I151" s="81">
        <f t="shared" si="25"/>
        <v>0</v>
      </c>
      <c r="J151" s="80"/>
      <c r="K151" s="72">
        <f t="shared" si="20"/>
        <v>0</v>
      </c>
      <c r="L151" s="80"/>
      <c r="M151" s="72">
        <f t="shared" si="24"/>
        <v>0</v>
      </c>
      <c r="N151" s="80"/>
      <c r="O151" s="72">
        <f t="shared" si="21"/>
        <v>0</v>
      </c>
      <c r="P151" s="80"/>
      <c r="Q151" s="72">
        <f t="shared" si="22"/>
        <v>0</v>
      </c>
      <c r="R151" s="80"/>
      <c r="S151" s="80">
        <f t="shared" si="23"/>
        <v>0</v>
      </c>
    </row>
    <row r="152" spans="1:19" ht="26.25" hidden="1" customHeight="1">
      <c r="A152" s="150" t="s">
        <v>197</v>
      </c>
      <c r="B152" s="28">
        <v>460</v>
      </c>
      <c r="C152" s="50" t="s">
        <v>224</v>
      </c>
      <c r="D152" s="51" t="s">
        <v>261</v>
      </c>
      <c r="E152" s="51"/>
      <c r="F152" s="72">
        <f t="shared" si="26"/>
        <v>0</v>
      </c>
      <c r="G152" s="72"/>
      <c r="H152" s="81"/>
      <c r="I152" s="81">
        <f t="shared" si="25"/>
        <v>0</v>
      </c>
      <c r="J152" s="80"/>
      <c r="K152" s="72">
        <f t="shared" si="20"/>
        <v>0</v>
      </c>
      <c r="L152" s="80"/>
      <c r="M152" s="72">
        <f t="shared" si="24"/>
        <v>0</v>
      </c>
      <c r="N152" s="80"/>
      <c r="O152" s="72">
        <f t="shared" si="21"/>
        <v>0</v>
      </c>
      <c r="P152" s="80"/>
      <c r="Q152" s="72">
        <f t="shared" si="22"/>
        <v>0</v>
      </c>
      <c r="R152" s="80"/>
      <c r="S152" s="80">
        <f t="shared" si="23"/>
        <v>0</v>
      </c>
    </row>
    <row r="153" spans="1:19" ht="24" hidden="1" customHeight="1">
      <c r="A153" s="154" t="s">
        <v>86</v>
      </c>
      <c r="B153" s="91">
        <v>460</v>
      </c>
      <c r="C153" s="52" t="s">
        <v>224</v>
      </c>
      <c r="D153" s="53" t="s">
        <v>262</v>
      </c>
      <c r="E153" s="53"/>
      <c r="F153" s="54">
        <f t="shared" si="26"/>
        <v>0</v>
      </c>
      <c r="G153" s="54"/>
      <c r="H153" s="81"/>
      <c r="I153" s="81">
        <f t="shared" si="25"/>
        <v>0</v>
      </c>
      <c r="J153" s="80"/>
      <c r="K153" s="72">
        <f t="shared" si="20"/>
        <v>0</v>
      </c>
      <c r="L153" s="80"/>
      <c r="M153" s="72">
        <f t="shared" si="24"/>
        <v>0</v>
      </c>
      <c r="N153" s="80"/>
      <c r="O153" s="72">
        <f t="shared" si="21"/>
        <v>0</v>
      </c>
      <c r="P153" s="80"/>
      <c r="Q153" s="72">
        <f t="shared" si="22"/>
        <v>0</v>
      </c>
      <c r="R153" s="80"/>
      <c r="S153" s="80">
        <f t="shared" si="23"/>
        <v>0</v>
      </c>
    </row>
    <row r="154" spans="1:19" ht="21.75" hidden="1" customHeight="1">
      <c r="A154" s="43" t="s">
        <v>197</v>
      </c>
      <c r="B154" s="91">
        <v>460</v>
      </c>
      <c r="C154" s="52" t="s">
        <v>224</v>
      </c>
      <c r="D154" s="53" t="s">
        <v>262</v>
      </c>
      <c r="E154" s="53" t="s">
        <v>38</v>
      </c>
      <c r="F154" s="54">
        <v>0</v>
      </c>
      <c r="G154" s="54"/>
      <c r="H154" s="81"/>
      <c r="I154" s="81">
        <f t="shared" si="25"/>
        <v>0</v>
      </c>
      <c r="J154" s="80"/>
      <c r="K154" s="72">
        <f t="shared" si="20"/>
        <v>0</v>
      </c>
      <c r="L154" s="80"/>
      <c r="M154" s="72">
        <f t="shared" si="24"/>
        <v>0</v>
      </c>
      <c r="N154" s="80"/>
      <c r="O154" s="72">
        <f t="shared" si="21"/>
        <v>0</v>
      </c>
      <c r="P154" s="80"/>
      <c r="Q154" s="72">
        <f t="shared" si="22"/>
        <v>0</v>
      </c>
      <c r="R154" s="80"/>
      <c r="S154" s="80">
        <f t="shared" si="23"/>
        <v>0</v>
      </c>
    </row>
    <row r="155" spans="1:19" ht="53.25" customHeight="1">
      <c r="A155" s="150" t="s">
        <v>100</v>
      </c>
      <c r="B155" s="28">
        <v>460</v>
      </c>
      <c r="C155" s="50" t="s">
        <v>99</v>
      </c>
      <c r="D155" s="51"/>
      <c r="E155" s="51"/>
      <c r="F155" s="72">
        <f>SUM(F157)+F168</f>
        <v>33984</v>
      </c>
      <c r="G155" s="72">
        <f t="shared" ref="G155:H155" si="27">SUM(G157)+G168</f>
        <v>0</v>
      </c>
      <c r="H155" s="72">
        <f t="shared" si="27"/>
        <v>5000</v>
      </c>
      <c r="I155" s="80">
        <f>F155+H155+G155</f>
        <v>38984</v>
      </c>
      <c r="J155" s="80">
        <f>J168</f>
        <v>760</v>
      </c>
      <c r="K155" s="72">
        <f t="shared" si="20"/>
        <v>39744</v>
      </c>
      <c r="L155" s="80"/>
      <c r="M155" s="72">
        <f t="shared" si="24"/>
        <v>39744</v>
      </c>
      <c r="N155" s="80"/>
      <c r="O155" s="72">
        <f t="shared" si="21"/>
        <v>39744</v>
      </c>
      <c r="P155" s="80"/>
      <c r="Q155" s="72">
        <f t="shared" si="22"/>
        <v>39744</v>
      </c>
      <c r="R155" s="80">
        <f>R168</f>
        <v>-1000</v>
      </c>
      <c r="S155" s="80">
        <f t="shared" si="23"/>
        <v>38744</v>
      </c>
    </row>
    <row r="156" spans="1:19" ht="43.5" hidden="1" customHeight="1">
      <c r="A156" s="158" t="s">
        <v>194</v>
      </c>
      <c r="B156" s="28">
        <v>460</v>
      </c>
      <c r="C156" s="50" t="s">
        <v>56</v>
      </c>
      <c r="D156" s="51"/>
      <c r="E156" s="51"/>
      <c r="F156" s="72">
        <f>F157</f>
        <v>33984</v>
      </c>
      <c r="G156" s="72">
        <f t="shared" ref="G156:H156" si="28">G157</f>
        <v>0</v>
      </c>
      <c r="H156" s="72">
        <f t="shared" si="28"/>
        <v>0</v>
      </c>
      <c r="I156" s="80">
        <f t="shared" si="25"/>
        <v>33984</v>
      </c>
      <c r="J156" s="80"/>
      <c r="K156" s="72">
        <f t="shared" si="20"/>
        <v>33984</v>
      </c>
      <c r="L156" s="80"/>
      <c r="M156" s="72">
        <f t="shared" si="24"/>
        <v>33984</v>
      </c>
      <c r="N156" s="80"/>
      <c r="O156" s="72">
        <f t="shared" si="21"/>
        <v>33984</v>
      </c>
      <c r="P156" s="80"/>
      <c r="Q156" s="72">
        <f t="shared" si="22"/>
        <v>33984</v>
      </c>
      <c r="R156" s="80"/>
      <c r="S156" s="80">
        <f t="shared" si="23"/>
        <v>33984</v>
      </c>
    </row>
    <row r="157" spans="1:19" ht="26.25" hidden="1" customHeight="1">
      <c r="A157" s="42" t="s">
        <v>13</v>
      </c>
      <c r="B157" s="28">
        <v>460</v>
      </c>
      <c r="C157" s="50" t="s">
        <v>56</v>
      </c>
      <c r="D157" s="51" t="s">
        <v>151</v>
      </c>
      <c r="E157" s="51"/>
      <c r="F157" s="72">
        <f>SUM(F158,F163)</f>
        <v>33984</v>
      </c>
      <c r="G157" s="72"/>
      <c r="H157" s="81"/>
      <c r="I157" s="80">
        <f t="shared" si="25"/>
        <v>33984</v>
      </c>
      <c r="J157" s="80"/>
      <c r="K157" s="72">
        <f t="shared" si="20"/>
        <v>33984</v>
      </c>
      <c r="L157" s="80"/>
      <c r="M157" s="72">
        <f t="shared" si="24"/>
        <v>33984</v>
      </c>
      <c r="N157" s="80"/>
      <c r="O157" s="72">
        <f t="shared" si="21"/>
        <v>33984</v>
      </c>
      <c r="P157" s="80"/>
      <c r="Q157" s="72">
        <f t="shared" si="22"/>
        <v>33984</v>
      </c>
      <c r="R157" s="80"/>
      <c r="S157" s="80">
        <f t="shared" si="23"/>
        <v>33984</v>
      </c>
    </row>
    <row r="158" spans="1:19" ht="28.5" hidden="1" customHeight="1">
      <c r="A158" s="150" t="s">
        <v>29</v>
      </c>
      <c r="B158" s="28">
        <v>460</v>
      </c>
      <c r="C158" s="50" t="s">
        <v>56</v>
      </c>
      <c r="D158" s="51" t="s">
        <v>169</v>
      </c>
      <c r="E158" s="51"/>
      <c r="F158" s="72">
        <f>SUM(F159,F161)</f>
        <v>23365.8</v>
      </c>
      <c r="G158" s="72"/>
      <c r="H158" s="81"/>
      <c r="I158" s="80">
        <f t="shared" si="25"/>
        <v>23365.8</v>
      </c>
      <c r="J158" s="80"/>
      <c r="K158" s="72">
        <f t="shared" si="20"/>
        <v>23365.8</v>
      </c>
      <c r="L158" s="80"/>
      <c r="M158" s="72">
        <f t="shared" si="24"/>
        <v>23365.8</v>
      </c>
      <c r="N158" s="80"/>
      <c r="O158" s="72">
        <f t="shared" si="21"/>
        <v>23365.8</v>
      </c>
      <c r="P158" s="80"/>
      <c r="Q158" s="72">
        <f t="shared" si="22"/>
        <v>23365.8</v>
      </c>
      <c r="R158" s="80"/>
      <c r="S158" s="80">
        <f t="shared" si="23"/>
        <v>23365.8</v>
      </c>
    </row>
    <row r="159" spans="1:19" ht="41.25" hidden="1" customHeight="1">
      <c r="A159" s="45" t="s">
        <v>32</v>
      </c>
      <c r="B159" s="91">
        <v>460</v>
      </c>
      <c r="C159" s="52" t="s">
        <v>56</v>
      </c>
      <c r="D159" s="53" t="s">
        <v>344</v>
      </c>
      <c r="E159" s="53"/>
      <c r="F159" s="73">
        <f>F160</f>
        <v>1498.8</v>
      </c>
      <c r="G159" s="73"/>
      <c r="H159" s="81"/>
      <c r="I159" s="81">
        <f t="shared" si="25"/>
        <v>1498.8</v>
      </c>
      <c r="J159" s="80"/>
      <c r="K159" s="72">
        <f t="shared" si="20"/>
        <v>1498.8</v>
      </c>
      <c r="L159" s="80"/>
      <c r="M159" s="72">
        <f t="shared" si="24"/>
        <v>1498.8</v>
      </c>
      <c r="N159" s="80"/>
      <c r="O159" s="72">
        <f t="shared" si="21"/>
        <v>1498.8</v>
      </c>
      <c r="P159" s="80"/>
      <c r="Q159" s="72">
        <f t="shared" si="22"/>
        <v>1498.8</v>
      </c>
      <c r="R159" s="80"/>
      <c r="S159" s="80">
        <f t="shared" si="23"/>
        <v>1498.8</v>
      </c>
    </row>
    <row r="160" spans="1:19" ht="24.75" hidden="1" customHeight="1">
      <c r="A160" s="45" t="s">
        <v>220</v>
      </c>
      <c r="B160" s="91">
        <v>460</v>
      </c>
      <c r="C160" s="52" t="s">
        <v>56</v>
      </c>
      <c r="D160" s="53" t="s">
        <v>344</v>
      </c>
      <c r="E160" s="53" t="s">
        <v>219</v>
      </c>
      <c r="F160" s="76">
        <v>1498.8</v>
      </c>
      <c r="G160" s="76"/>
      <c r="H160" s="81"/>
      <c r="I160" s="81">
        <f t="shared" si="25"/>
        <v>1498.8</v>
      </c>
      <c r="J160" s="80"/>
      <c r="K160" s="72">
        <f t="shared" si="20"/>
        <v>1498.8</v>
      </c>
      <c r="L160" s="80"/>
      <c r="M160" s="72">
        <f t="shared" si="24"/>
        <v>1498.8</v>
      </c>
      <c r="N160" s="80"/>
      <c r="O160" s="72">
        <f t="shared" si="21"/>
        <v>1498.8</v>
      </c>
      <c r="P160" s="80"/>
      <c r="Q160" s="72">
        <f t="shared" si="22"/>
        <v>1498.8</v>
      </c>
      <c r="R160" s="80"/>
      <c r="S160" s="80">
        <f t="shared" si="23"/>
        <v>1498.8</v>
      </c>
    </row>
    <row r="161" spans="1:19" ht="39" hidden="1" customHeight="1">
      <c r="A161" s="159" t="s">
        <v>449</v>
      </c>
      <c r="B161" s="91">
        <v>460</v>
      </c>
      <c r="C161" s="140" t="s">
        <v>56</v>
      </c>
      <c r="D161" s="58" t="s">
        <v>263</v>
      </c>
      <c r="E161" s="58"/>
      <c r="F161" s="54">
        <f>SUM(F162)</f>
        <v>21867</v>
      </c>
      <c r="G161" s="54"/>
      <c r="H161" s="81"/>
      <c r="I161" s="81">
        <f t="shared" si="25"/>
        <v>21867</v>
      </c>
      <c r="J161" s="80"/>
      <c r="K161" s="72">
        <f t="shared" si="20"/>
        <v>21867</v>
      </c>
      <c r="L161" s="80"/>
      <c r="M161" s="72">
        <f t="shared" si="24"/>
        <v>21867</v>
      </c>
      <c r="N161" s="80"/>
      <c r="O161" s="72">
        <f t="shared" si="21"/>
        <v>21867</v>
      </c>
      <c r="P161" s="80"/>
      <c r="Q161" s="72">
        <f t="shared" si="22"/>
        <v>21867</v>
      </c>
      <c r="R161" s="80"/>
      <c r="S161" s="80">
        <f t="shared" si="23"/>
        <v>21867</v>
      </c>
    </row>
    <row r="162" spans="1:19" ht="24" hidden="1" customHeight="1">
      <c r="A162" s="45" t="s">
        <v>220</v>
      </c>
      <c r="B162" s="91">
        <v>460</v>
      </c>
      <c r="C162" s="140" t="s">
        <v>56</v>
      </c>
      <c r="D162" s="58" t="s">
        <v>263</v>
      </c>
      <c r="E162" s="58" t="s">
        <v>219</v>
      </c>
      <c r="F162" s="76">
        <v>21867</v>
      </c>
      <c r="G162" s="76"/>
      <c r="H162" s="81"/>
      <c r="I162" s="81">
        <f t="shared" si="25"/>
        <v>21867</v>
      </c>
      <c r="J162" s="80"/>
      <c r="K162" s="72">
        <f t="shared" si="20"/>
        <v>21867</v>
      </c>
      <c r="L162" s="80"/>
      <c r="M162" s="72">
        <f t="shared" si="24"/>
        <v>21867</v>
      </c>
      <c r="N162" s="80"/>
      <c r="O162" s="72">
        <f t="shared" si="21"/>
        <v>21867</v>
      </c>
      <c r="P162" s="80"/>
      <c r="Q162" s="72">
        <f t="shared" si="22"/>
        <v>21867</v>
      </c>
      <c r="R162" s="80"/>
      <c r="S162" s="80">
        <f t="shared" si="23"/>
        <v>21867</v>
      </c>
    </row>
    <row r="163" spans="1:19" ht="24.75" hidden="1" customHeight="1">
      <c r="A163" s="150" t="s">
        <v>35</v>
      </c>
      <c r="B163" s="28">
        <v>460</v>
      </c>
      <c r="C163" s="50" t="s">
        <v>56</v>
      </c>
      <c r="D163" s="51" t="s">
        <v>238</v>
      </c>
      <c r="E163" s="51"/>
      <c r="F163" s="72">
        <f>SUM(F164,F166)</f>
        <v>10618.2</v>
      </c>
      <c r="G163" s="72"/>
      <c r="H163" s="81"/>
      <c r="I163" s="81">
        <f t="shared" si="25"/>
        <v>10618.2</v>
      </c>
      <c r="J163" s="80"/>
      <c r="K163" s="72">
        <f t="shared" si="20"/>
        <v>10618.2</v>
      </c>
      <c r="L163" s="80"/>
      <c r="M163" s="72">
        <f t="shared" si="24"/>
        <v>10618.2</v>
      </c>
      <c r="N163" s="80"/>
      <c r="O163" s="72">
        <f t="shared" si="21"/>
        <v>10618.2</v>
      </c>
      <c r="P163" s="80"/>
      <c r="Q163" s="72">
        <f t="shared" si="22"/>
        <v>10618.2</v>
      </c>
      <c r="R163" s="80"/>
      <c r="S163" s="80">
        <f t="shared" si="23"/>
        <v>10618.2</v>
      </c>
    </row>
    <row r="164" spans="1:19" ht="40.5" hidden="1" customHeight="1">
      <c r="A164" s="45" t="s">
        <v>31</v>
      </c>
      <c r="B164" s="91">
        <v>460</v>
      </c>
      <c r="C164" s="52" t="s">
        <v>56</v>
      </c>
      <c r="D164" s="53" t="s">
        <v>345</v>
      </c>
      <c r="E164" s="53"/>
      <c r="F164" s="54">
        <f>F165</f>
        <v>2485.1999999999998</v>
      </c>
      <c r="G164" s="54"/>
      <c r="H164" s="81"/>
      <c r="I164" s="81">
        <f t="shared" si="25"/>
        <v>2485.1999999999998</v>
      </c>
      <c r="J164" s="80"/>
      <c r="K164" s="72">
        <f t="shared" si="20"/>
        <v>2485.1999999999998</v>
      </c>
      <c r="L164" s="80"/>
      <c r="M164" s="72">
        <f t="shared" si="24"/>
        <v>2485.1999999999998</v>
      </c>
      <c r="N164" s="80"/>
      <c r="O164" s="72">
        <f t="shared" si="21"/>
        <v>2485.1999999999998</v>
      </c>
      <c r="P164" s="80"/>
      <c r="Q164" s="72">
        <f t="shared" si="22"/>
        <v>2485.1999999999998</v>
      </c>
      <c r="R164" s="80"/>
      <c r="S164" s="80">
        <f t="shared" si="23"/>
        <v>2485.1999999999998</v>
      </c>
    </row>
    <row r="165" spans="1:19" ht="24" hidden="1" customHeight="1">
      <c r="A165" s="45" t="s">
        <v>220</v>
      </c>
      <c r="B165" s="91">
        <v>460</v>
      </c>
      <c r="C165" s="52" t="s">
        <v>56</v>
      </c>
      <c r="D165" s="53" t="s">
        <v>345</v>
      </c>
      <c r="E165" s="53" t="s">
        <v>219</v>
      </c>
      <c r="F165" s="54">
        <v>2485.1999999999998</v>
      </c>
      <c r="G165" s="54"/>
      <c r="H165" s="81"/>
      <c r="I165" s="81">
        <f t="shared" si="25"/>
        <v>2485.1999999999998</v>
      </c>
      <c r="J165" s="80"/>
      <c r="K165" s="72">
        <f t="shared" si="20"/>
        <v>2485.1999999999998</v>
      </c>
      <c r="L165" s="80"/>
      <c r="M165" s="72">
        <f t="shared" si="24"/>
        <v>2485.1999999999998</v>
      </c>
      <c r="N165" s="80"/>
      <c r="O165" s="72">
        <f t="shared" si="21"/>
        <v>2485.1999999999998</v>
      </c>
      <c r="P165" s="80"/>
      <c r="Q165" s="72">
        <f t="shared" si="22"/>
        <v>2485.1999999999998</v>
      </c>
      <c r="R165" s="80"/>
      <c r="S165" s="80">
        <f t="shared" si="23"/>
        <v>2485.1999999999998</v>
      </c>
    </row>
    <row r="166" spans="1:19" ht="43.5" hidden="1" customHeight="1">
      <c r="A166" s="159" t="s">
        <v>450</v>
      </c>
      <c r="B166" s="91">
        <v>460</v>
      </c>
      <c r="C166" s="140" t="s">
        <v>56</v>
      </c>
      <c r="D166" s="58" t="s">
        <v>265</v>
      </c>
      <c r="E166" s="58"/>
      <c r="F166" s="54">
        <f>SUM(F167)</f>
        <v>8133</v>
      </c>
      <c r="G166" s="54"/>
      <c r="H166" s="81"/>
      <c r="I166" s="81">
        <f t="shared" si="25"/>
        <v>8133</v>
      </c>
      <c r="J166" s="80"/>
      <c r="K166" s="72">
        <f t="shared" si="20"/>
        <v>8133</v>
      </c>
      <c r="L166" s="80"/>
      <c r="M166" s="72">
        <f t="shared" si="24"/>
        <v>8133</v>
      </c>
      <c r="N166" s="80"/>
      <c r="O166" s="72">
        <f t="shared" si="21"/>
        <v>8133</v>
      </c>
      <c r="P166" s="80"/>
      <c r="Q166" s="72">
        <f t="shared" si="22"/>
        <v>8133</v>
      </c>
      <c r="R166" s="80"/>
      <c r="S166" s="80">
        <f t="shared" si="23"/>
        <v>8133</v>
      </c>
    </row>
    <row r="167" spans="1:19" ht="24" hidden="1" customHeight="1">
      <c r="A167" s="45" t="s">
        <v>220</v>
      </c>
      <c r="B167" s="91">
        <v>460</v>
      </c>
      <c r="C167" s="140" t="s">
        <v>56</v>
      </c>
      <c r="D167" s="58" t="s">
        <v>264</v>
      </c>
      <c r="E167" s="58" t="s">
        <v>219</v>
      </c>
      <c r="F167" s="76">
        <v>8133</v>
      </c>
      <c r="G167" s="76"/>
      <c r="H167" s="81"/>
      <c r="I167" s="81">
        <f t="shared" si="25"/>
        <v>8133</v>
      </c>
      <c r="J167" s="80"/>
      <c r="K167" s="72">
        <f t="shared" si="20"/>
        <v>8133</v>
      </c>
      <c r="L167" s="80"/>
      <c r="M167" s="72">
        <f t="shared" si="24"/>
        <v>8133</v>
      </c>
      <c r="N167" s="80"/>
      <c r="O167" s="72">
        <f t="shared" si="21"/>
        <v>8133</v>
      </c>
      <c r="P167" s="80"/>
      <c r="Q167" s="72">
        <f t="shared" si="22"/>
        <v>8133</v>
      </c>
      <c r="R167" s="80"/>
      <c r="S167" s="80">
        <f t="shared" si="23"/>
        <v>8133</v>
      </c>
    </row>
    <row r="168" spans="1:19" ht="24.95" customHeight="1">
      <c r="A168" s="160" t="s">
        <v>497</v>
      </c>
      <c r="B168" s="28">
        <v>460</v>
      </c>
      <c r="C168" s="141">
        <v>1403</v>
      </c>
      <c r="D168" s="55"/>
      <c r="E168" s="55"/>
      <c r="F168" s="77">
        <v>0</v>
      </c>
      <c r="G168" s="77"/>
      <c r="H168" s="80">
        <f>H170+H169</f>
        <v>5000</v>
      </c>
      <c r="I168" s="80">
        <f t="shared" si="25"/>
        <v>5000</v>
      </c>
      <c r="J168" s="80">
        <f>J169</f>
        <v>760</v>
      </c>
      <c r="K168" s="72">
        <f t="shared" si="20"/>
        <v>5760</v>
      </c>
      <c r="L168" s="80"/>
      <c r="M168" s="72">
        <f t="shared" si="24"/>
        <v>5760</v>
      </c>
      <c r="N168" s="80"/>
      <c r="O168" s="72">
        <f t="shared" si="21"/>
        <v>5760</v>
      </c>
      <c r="P168" s="80"/>
      <c r="Q168" s="72">
        <f t="shared" si="22"/>
        <v>5760</v>
      </c>
      <c r="R168" s="80">
        <f>R169</f>
        <v>-1000</v>
      </c>
      <c r="S168" s="80">
        <f t="shared" si="23"/>
        <v>4760</v>
      </c>
    </row>
    <row r="169" spans="1:19" ht="24.95" customHeight="1">
      <c r="A169" s="161" t="s">
        <v>498</v>
      </c>
      <c r="B169" s="91">
        <v>460</v>
      </c>
      <c r="C169" s="58" t="s">
        <v>496</v>
      </c>
      <c r="D169" s="58" t="s">
        <v>495</v>
      </c>
      <c r="E169" s="58" t="s">
        <v>499</v>
      </c>
      <c r="F169" s="77"/>
      <c r="G169" s="77"/>
      <c r="H169" s="81">
        <v>1000</v>
      </c>
      <c r="I169" s="81">
        <f t="shared" si="25"/>
        <v>1000</v>
      </c>
      <c r="J169" s="81">
        <v>760</v>
      </c>
      <c r="K169" s="72">
        <f t="shared" si="20"/>
        <v>1760</v>
      </c>
      <c r="L169" s="81"/>
      <c r="M169" s="72">
        <f t="shared" si="24"/>
        <v>1760</v>
      </c>
      <c r="N169" s="81"/>
      <c r="O169" s="72">
        <f t="shared" si="21"/>
        <v>1760</v>
      </c>
      <c r="P169" s="81"/>
      <c r="Q169" s="72">
        <f t="shared" si="22"/>
        <v>1760</v>
      </c>
      <c r="R169" s="81">
        <v>-1000</v>
      </c>
      <c r="S169" s="80">
        <f t="shared" si="23"/>
        <v>760</v>
      </c>
    </row>
    <row r="170" spans="1:19" ht="24.95" customHeight="1">
      <c r="A170" s="161" t="s">
        <v>591</v>
      </c>
      <c r="B170" s="91">
        <v>460</v>
      </c>
      <c r="C170" s="58" t="s">
        <v>496</v>
      </c>
      <c r="D170" s="58" t="s">
        <v>592</v>
      </c>
      <c r="E170" s="58" t="s">
        <v>499</v>
      </c>
      <c r="F170" s="76">
        <v>0</v>
      </c>
      <c r="G170" s="76"/>
      <c r="H170" s="81">
        <v>4000</v>
      </c>
      <c r="I170" s="81">
        <f t="shared" si="25"/>
        <v>4000</v>
      </c>
      <c r="J170" s="81"/>
      <c r="K170" s="72">
        <f t="shared" si="20"/>
        <v>4000</v>
      </c>
      <c r="L170" s="81"/>
      <c r="M170" s="72">
        <f t="shared" si="24"/>
        <v>4000</v>
      </c>
      <c r="N170" s="81"/>
      <c r="O170" s="72">
        <f t="shared" si="21"/>
        <v>4000</v>
      </c>
      <c r="P170" s="81"/>
      <c r="Q170" s="72">
        <f t="shared" si="22"/>
        <v>4000</v>
      </c>
      <c r="R170" s="81"/>
      <c r="S170" s="80">
        <f t="shared" si="23"/>
        <v>4000</v>
      </c>
    </row>
    <row r="171" spans="1:19" ht="44.25" customHeight="1">
      <c r="A171" s="42" t="s">
        <v>106</v>
      </c>
      <c r="B171" s="71">
        <v>461</v>
      </c>
      <c r="C171" s="52"/>
      <c r="D171" s="58"/>
      <c r="E171" s="58"/>
      <c r="F171" s="77">
        <f>SUM(F172)</f>
        <v>9147</v>
      </c>
      <c r="G171" s="77"/>
      <c r="H171" s="77">
        <f>SUM(H172)</f>
        <v>0</v>
      </c>
      <c r="I171" s="80">
        <f t="shared" si="25"/>
        <v>9147</v>
      </c>
      <c r="J171" s="80">
        <f t="shared" ref="J171:J176" si="29">J172</f>
        <v>150</v>
      </c>
      <c r="K171" s="72">
        <f t="shared" si="20"/>
        <v>9297</v>
      </c>
      <c r="L171" s="80">
        <f>L188</f>
        <v>1689.6</v>
      </c>
      <c r="M171" s="72">
        <f t="shared" si="24"/>
        <v>10986.6</v>
      </c>
      <c r="N171" s="80">
        <f>N172</f>
        <v>218.7</v>
      </c>
      <c r="O171" s="72">
        <f t="shared" si="21"/>
        <v>11205.300000000001</v>
      </c>
      <c r="P171" s="80"/>
      <c r="Q171" s="72">
        <f t="shared" si="22"/>
        <v>11205.300000000001</v>
      </c>
      <c r="R171" s="80">
        <f>R172</f>
        <v>100</v>
      </c>
      <c r="S171" s="80">
        <f t="shared" si="23"/>
        <v>11305.300000000001</v>
      </c>
    </row>
    <row r="172" spans="1:19" ht="25.5" customHeight="1">
      <c r="A172" s="42" t="s">
        <v>91</v>
      </c>
      <c r="B172" s="71">
        <v>461</v>
      </c>
      <c r="C172" s="97" t="s">
        <v>92</v>
      </c>
      <c r="D172" s="58"/>
      <c r="E172" s="58"/>
      <c r="F172" s="77">
        <f>SUM(F173,F183)</f>
        <v>9147</v>
      </c>
      <c r="G172" s="77"/>
      <c r="H172" s="81"/>
      <c r="I172" s="80">
        <f t="shared" si="25"/>
        <v>9147</v>
      </c>
      <c r="J172" s="80">
        <f t="shared" si="29"/>
        <v>150</v>
      </c>
      <c r="K172" s="72">
        <f t="shared" si="20"/>
        <v>9297</v>
      </c>
      <c r="L172" s="80"/>
      <c r="M172" s="72">
        <f t="shared" si="24"/>
        <v>9297</v>
      </c>
      <c r="N172" s="80">
        <f>N173</f>
        <v>218.7</v>
      </c>
      <c r="O172" s="72">
        <f t="shared" si="21"/>
        <v>9515.7000000000007</v>
      </c>
      <c r="P172" s="80"/>
      <c r="Q172" s="72">
        <f t="shared" si="22"/>
        <v>9515.7000000000007</v>
      </c>
      <c r="R172" s="80">
        <f>R173</f>
        <v>100</v>
      </c>
      <c r="S172" s="80">
        <f t="shared" si="23"/>
        <v>9615.7000000000007</v>
      </c>
    </row>
    <row r="173" spans="1:19" ht="19.5" customHeight="1">
      <c r="A173" s="42" t="s">
        <v>186</v>
      </c>
      <c r="B173" s="71">
        <v>461</v>
      </c>
      <c r="C173" s="50" t="s">
        <v>228</v>
      </c>
      <c r="D173" s="51"/>
      <c r="E173" s="55"/>
      <c r="F173" s="77">
        <f>SUM(F174)</f>
        <v>6147</v>
      </c>
      <c r="G173" s="77"/>
      <c r="H173" s="81"/>
      <c r="I173" s="80">
        <f t="shared" si="25"/>
        <v>6147</v>
      </c>
      <c r="J173" s="80">
        <f t="shared" si="29"/>
        <v>150</v>
      </c>
      <c r="K173" s="72">
        <f t="shared" si="20"/>
        <v>6297</v>
      </c>
      <c r="L173" s="80"/>
      <c r="M173" s="72">
        <f t="shared" si="24"/>
        <v>6297</v>
      </c>
      <c r="N173" s="80">
        <f>N174</f>
        <v>218.7</v>
      </c>
      <c r="O173" s="72">
        <f t="shared" si="21"/>
        <v>6515.7</v>
      </c>
      <c r="P173" s="80"/>
      <c r="Q173" s="72">
        <f t="shared" si="22"/>
        <v>6515.7</v>
      </c>
      <c r="R173" s="80">
        <f>R174</f>
        <v>100</v>
      </c>
      <c r="S173" s="80">
        <f t="shared" si="23"/>
        <v>6615.7</v>
      </c>
    </row>
    <row r="174" spans="1:19" ht="28.5" customHeight="1">
      <c r="A174" s="42" t="s">
        <v>183</v>
      </c>
      <c r="B174" s="71">
        <v>461</v>
      </c>
      <c r="C174" s="50" t="s">
        <v>228</v>
      </c>
      <c r="D174" s="51" t="s">
        <v>141</v>
      </c>
      <c r="E174" s="51"/>
      <c r="F174" s="72">
        <f>SUM(F175)</f>
        <v>6147</v>
      </c>
      <c r="G174" s="72"/>
      <c r="H174" s="81"/>
      <c r="I174" s="80">
        <f t="shared" si="25"/>
        <v>6147</v>
      </c>
      <c r="J174" s="80">
        <f t="shared" si="29"/>
        <v>150</v>
      </c>
      <c r="K174" s="72">
        <f t="shared" si="20"/>
        <v>6297</v>
      </c>
      <c r="L174" s="80"/>
      <c r="M174" s="72">
        <f t="shared" si="24"/>
        <v>6297</v>
      </c>
      <c r="N174" s="80">
        <f>N175</f>
        <v>218.7</v>
      </c>
      <c r="O174" s="72">
        <f t="shared" si="21"/>
        <v>6515.7</v>
      </c>
      <c r="P174" s="80"/>
      <c r="Q174" s="72">
        <f t="shared" si="22"/>
        <v>6515.7</v>
      </c>
      <c r="R174" s="80">
        <f>R175</f>
        <v>100</v>
      </c>
      <c r="S174" s="80">
        <f t="shared" si="23"/>
        <v>6615.7</v>
      </c>
    </row>
    <row r="175" spans="1:19" ht="41.25" customHeight="1">
      <c r="A175" s="43" t="s">
        <v>75</v>
      </c>
      <c r="B175" s="93">
        <v>461</v>
      </c>
      <c r="C175" s="52" t="s">
        <v>228</v>
      </c>
      <c r="D175" s="53" t="s">
        <v>170</v>
      </c>
      <c r="E175" s="53"/>
      <c r="F175" s="54">
        <f>SUM(F176,F180)</f>
        <v>6147</v>
      </c>
      <c r="G175" s="54"/>
      <c r="H175" s="81"/>
      <c r="I175" s="81">
        <f t="shared" si="25"/>
        <v>6147</v>
      </c>
      <c r="J175" s="81">
        <f>J178</f>
        <v>150</v>
      </c>
      <c r="K175" s="72">
        <f t="shared" si="20"/>
        <v>6297</v>
      </c>
      <c r="L175" s="81"/>
      <c r="M175" s="72">
        <f t="shared" si="24"/>
        <v>6297</v>
      </c>
      <c r="N175" s="81">
        <f>N179</f>
        <v>218.7</v>
      </c>
      <c r="O175" s="72">
        <f t="shared" si="21"/>
        <v>6515.7</v>
      </c>
      <c r="P175" s="81"/>
      <c r="Q175" s="72">
        <f t="shared" si="22"/>
        <v>6515.7</v>
      </c>
      <c r="R175" s="80">
        <f>R180</f>
        <v>100</v>
      </c>
      <c r="S175" s="80">
        <f t="shared" si="23"/>
        <v>6615.7</v>
      </c>
    </row>
    <row r="176" spans="1:19" ht="36" customHeight="1">
      <c r="A176" s="43" t="s">
        <v>114</v>
      </c>
      <c r="B176" s="93">
        <v>461</v>
      </c>
      <c r="C176" s="52" t="s">
        <v>228</v>
      </c>
      <c r="D176" s="53" t="s">
        <v>171</v>
      </c>
      <c r="E176" s="53"/>
      <c r="F176" s="54">
        <f>SUM(F177)</f>
        <v>5212</v>
      </c>
      <c r="G176" s="54"/>
      <c r="H176" s="81"/>
      <c r="I176" s="81">
        <f t="shared" si="25"/>
        <v>5212</v>
      </c>
      <c r="J176" s="81">
        <f t="shared" si="29"/>
        <v>0</v>
      </c>
      <c r="K176" s="72">
        <f t="shared" si="20"/>
        <v>5212</v>
      </c>
      <c r="L176" s="81"/>
      <c r="M176" s="72">
        <f t="shared" si="24"/>
        <v>5212</v>
      </c>
      <c r="N176" s="81"/>
      <c r="O176" s="72">
        <f t="shared" si="21"/>
        <v>5212</v>
      </c>
      <c r="P176" s="81"/>
      <c r="Q176" s="72">
        <f t="shared" si="22"/>
        <v>5212</v>
      </c>
      <c r="R176" s="81"/>
      <c r="S176" s="80">
        <f t="shared" si="23"/>
        <v>5212</v>
      </c>
    </row>
    <row r="177" spans="1:19" ht="30" customHeight="1">
      <c r="A177" s="43" t="s">
        <v>116</v>
      </c>
      <c r="B177" s="93">
        <v>461</v>
      </c>
      <c r="C177" s="52" t="s">
        <v>228</v>
      </c>
      <c r="D177" s="53" t="s">
        <v>171</v>
      </c>
      <c r="E177" s="53" t="s">
        <v>115</v>
      </c>
      <c r="F177" s="54">
        <v>5212</v>
      </c>
      <c r="G177" s="54"/>
      <c r="H177" s="81"/>
      <c r="I177" s="81">
        <f t="shared" si="25"/>
        <v>5212</v>
      </c>
      <c r="J177" s="81"/>
      <c r="K177" s="72">
        <f t="shared" si="20"/>
        <v>5212</v>
      </c>
      <c r="L177" s="81"/>
      <c r="M177" s="72">
        <f t="shared" si="24"/>
        <v>5212</v>
      </c>
      <c r="N177" s="81"/>
      <c r="O177" s="72">
        <f t="shared" si="21"/>
        <v>5212</v>
      </c>
      <c r="P177" s="81"/>
      <c r="Q177" s="72">
        <f t="shared" si="22"/>
        <v>5212</v>
      </c>
      <c r="R177" s="81"/>
      <c r="S177" s="80">
        <f t="shared" si="23"/>
        <v>5212</v>
      </c>
    </row>
    <row r="178" spans="1:19" ht="36.75" customHeight="1">
      <c r="A178" s="43" t="s">
        <v>605</v>
      </c>
      <c r="B178" s="93">
        <v>461</v>
      </c>
      <c r="C178" s="52" t="s">
        <v>228</v>
      </c>
      <c r="D178" s="53" t="s">
        <v>608</v>
      </c>
      <c r="E178" s="53" t="s">
        <v>115</v>
      </c>
      <c r="F178" s="54"/>
      <c r="G178" s="54"/>
      <c r="H178" s="81"/>
      <c r="I178" s="81"/>
      <c r="J178" s="81">
        <v>150</v>
      </c>
      <c r="K178" s="72">
        <f t="shared" si="20"/>
        <v>150</v>
      </c>
      <c r="L178" s="81"/>
      <c r="M178" s="72">
        <f t="shared" si="24"/>
        <v>150</v>
      </c>
      <c r="N178" s="81"/>
      <c r="O178" s="72">
        <f t="shared" si="21"/>
        <v>150</v>
      </c>
      <c r="P178" s="81"/>
      <c r="Q178" s="72">
        <f t="shared" si="22"/>
        <v>150</v>
      </c>
      <c r="R178" s="81"/>
      <c r="S178" s="80">
        <f t="shared" si="23"/>
        <v>150</v>
      </c>
    </row>
    <row r="179" spans="1:19" ht="29.25" customHeight="1">
      <c r="A179" s="43" t="s">
        <v>624</v>
      </c>
      <c r="B179" s="93">
        <v>461</v>
      </c>
      <c r="C179" s="52" t="s">
        <v>228</v>
      </c>
      <c r="D179" s="53" t="s">
        <v>628</v>
      </c>
      <c r="E179" s="53"/>
      <c r="F179" s="54"/>
      <c r="G179" s="54"/>
      <c r="H179" s="81"/>
      <c r="I179" s="81"/>
      <c r="J179" s="81"/>
      <c r="K179" s="72"/>
      <c r="L179" s="81"/>
      <c r="M179" s="72"/>
      <c r="N179" s="81">
        <v>218.7</v>
      </c>
      <c r="O179" s="72">
        <f t="shared" si="21"/>
        <v>218.7</v>
      </c>
      <c r="P179" s="81"/>
      <c r="Q179" s="72">
        <f t="shared" si="22"/>
        <v>218.7</v>
      </c>
      <c r="R179" s="81"/>
      <c r="S179" s="80">
        <f t="shared" si="23"/>
        <v>218.7</v>
      </c>
    </row>
    <row r="180" spans="1:19" ht="33" customHeight="1">
      <c r="A180" s="43" t="s">
        <v>117</v>
      </c>
      <c r="B180" s="93">
        <v>461</v>
      </c>
      <c r="C180" s="52" t="s">
        <v>228</v>
      </c>
      <c r="D180" s="53" t="s">
        <v>172</v>
      </c>
      <c r="E180" s="53"/>
      <c r="F180" s="54">
        <f>SUM(F181:F182)</f>
        <v>935</v>
      </c>
      <c r="G180" s="54"/>
      <c r="H180" s="81"/>
      <c r="I180" s="81">
        <f t="shared" si="25"/>
        <v>935</v>
      </c>
      <c r="J180" s="81"/>
      <c r="K180" s="72">
        <f t="shared" ref="K180:K187" si="30">I180+J180</f>
        <v>935</v>
      </c>
      <c r="L180" s="81"/>
      <c r="M180" s="72">
        <f t="shared" si="24"/>
        <v>935</v>
      </c>
      <c r="N180" s="81"/>
      <c r="O180" s="72">
        <f t="shared" si="21"/>
        <v>935</v>
      </c>
      <c r="P180" s="81"/>
      <c r="Q180" s="72">
        <f t="shared" si="22"/>
        <v>935</v>
      </c>
      <c r="R180" s="80">
        <f>R181</f>
        <v>100</v>
      </c>
      <c r="S180" s="80">
        <f t="shared" si="23"/>
        <v>1035</v>
      </c>
    </row>
    <row r="181" spans="1:19" ht="34.5" customHeight="1">
      <c r="A181" s="43" t="s">
        <v>112</v>
      </c>
      <c r="B181" s="93">
        <v>461</v>
      </c>
      <c r="C181" s="52" t="s">
        <v>228</v>
      </c>
      <c r="D181" s="53" t="s">
        <v>172</v>
      </c>
      <c r="E181" s="53" t="s">
        <v>111</v>
      </c>
      <c r="F181" s="54">
        <v>900</v>
      </c>
      <c r="G181" s="54"/>
      <c r="H181" s="81"/>
      <c r="I181" s="81">
        <f t="shared" si="25"/>
        <v>900</v>
      </c>
      <c r="J181" s="81"/>
      <c r="K181" s="72">
        <f t="shared" si="30"/>
        <v>900</v>
      </c>
      <c r="L181" s="81"/>
      <c r="M181" s="72">
        <f t="shared" si="24"/>
        <v>900</v>
      </c>
      <c r="N181" s="81"/>
      <c r="O181" s="72">
        <f t="shared" si="21"/>
        <v>900</v>
      </c>
      <c r="P181" s="81"/>
      <c r="Q181" s="72">
        <f t="shared" si="22"/>
        <v>900</v>
      </c>
      <c r="R181" s="80">
        <v>100</v>
      </c>
      <c r="S181" s="80">
        <f t="shared" si="23"/>
        <v>1000</v>
      </c>
    </row>
    <row r="182" spans="1:19" ht="26.25" customHeight="1">
      <c r="A182" s="43" t="s">
        <v>15</v>
      </c>
      <c r="B182" s="93">
        <v>461</v>
      </c>
      <c r="C182" s="52" t="s">
        <v>228</v>
      </c>
      <c r="D182" s="53" t="s">
        <v>172</v>
      </c>
      <c r="E182" s="53" t="s">
        <v>127</v>
      </c>
      <c r="F182" s="54">
        <v>35</v>
      </c>
      <c r="G182" s="54"/>
      <c r="H182" s="81"/>
      <c r="I182" s="81">
        <f t="shared" si="25"/>
        <v>35</v>
      </c>
      <c r="J182" s="81"/>
      <c r="K182" s="72">
        <f t="shared" si="30"/>
        <v>35</v>
      </c>
      <c r="L182" s="81"/>
      <c r="M182" s="72">
        <f t="shared" si="24"/>
        <v>35</v>
      </c>
      <c r="N182" s="81"/>
      <c r="O182" s="72">
        <f t="shared" si="21"/>
        <v>35</v>
      </c>
      <c r="P182" s="81"/>
      <c r="Q182" s="72">
        <f t="shared" si="22"/>
        <v>35</v>
      </c>
      <c r="R182" s="81"/>
      <c r="S182" s="80">
        <f t="shared" si="23"/>
        <v>35</v>
      </c>
    </row>
    <row r="183" spans="1:19" ht="25.5" hidden="1" customHeight="1">
      <c r="A183" s="152" t="s">
        <v>23</v>
      </c>
      <c r="B183" s="94">
        <v>461</v>
      </c>
      <c r="C183" s="95" t="s">
        <v>214</v>
      </c>
      <c r="D183" s="53"/>
      <c r="E183" s="53"/>
      <c r="F183" s="72">
        <f>F184</f>
        <v>3000</v>
      </c>
      <c r="G183" s="72"/>
      <c r="H183" s="81"/>
      <c r="I183" s="81">
        <f t="shared" si="25"/>
        <v>3000</v>
      </c>
      <c r="J183" s="81"/>
      <c r="K183" s="72">
        <f t="shared" si="30"/>
        <v>3000</v>
      </c>
      <c r="L183" s="81"/>
      <c r="M183" s="72">
        <f t="shared" si="24"/>
        <v>3000</v>
      </c>
      <c r="N183" s="81"/>
      <c r="O183" s="72">
        <f t="shared" si="21"/>
        <v>3000</v>
      </c>
      <c r="P183" s="81"/>
      <c r="Q183" s="72">
        <f t="shared" si="22"/>
        <v>3000</v>
      </c>
      <c r="R183" s="81"/>
      <c r="S183" s="80">
        <f t="shared" si="23"/>
        <v>3000</v>
      </c>
    </row>
    <row r="184" spans="1:19" ht="42" hidden="1" customHeight="1">
      <c r="A184" s="152" t="s">
        <v>519</v>
      </c>
      <c r="B184" s="71">
        <v>461</v>
      </c>
      <c r="C184" s="50" t="s">
        <v>214</v>
      </c>
      <c r="D184" s="51" t="s">
        <v>173</v>
      </c>
      <c r="E184" s="51"/>
      <c r="F184" s="72">
        <f t="shared" ref="F184:F186" si="31">SUM(F185)</f>
        <v>3000</v>
      </c>
      <c r="G184" s="72"/>
      <c r="H184" s="81"/>
      <c r="I184" s="81">
        <f t="shared" si="25"/>
        <v>3000</v>
      </c>
      <c r="J184" s="81"/>
      <c r="K184" s="72">
        <f t="shared" si="30"/>
        <v>3000</v>
      </c>
      <c r="L184" s="81"/>
      <c r="M184" s="72">
        <f t="shared" si="24"/>
        <v>3000</v>
      </c>
      <c r="N184" s="81"/>
      <c r="O184" s="72">
        <f t="shared" si="21"/>
        <v>3000</v>
      </c>
      <c r="P184" s="81"/>
      <c r="Q184" s="72">
        <f t="shared" si="22"/>
        <v>3000</v>
      </c>
      <c r="R184" s="81"/>
      <c r="S184" s="80">
        <f t="shared" si="23"/>
        <v>3000</v>
      </c>
    </row>
    <row r="185" spans="1:19" ht="32.25" hidden="1" customHeight="1">
      <c r="A185" s="43" t="s">
        <v>276</v>
      </c>
      <c r="B185" s="93">
        <v>461</v>
      </c>
      <c r="C185" s="52" t="s">
        <v>214</v>
      </c>
      <c r="D185" s="53" t="s">
        <v>293</v>
      </c>
      <c r="E185" s="53"/>
      <c r="F185" s="54">
        <f t="shared" si="31"/>
        <v>3000</v>
      </c>
      <c r="G185" s="54"/>
      <c r="H185" s="81"/>
      <c r="I185" s="81">
        <f t="shared" si="25"/>
        <v>3000</v>
      </c>
      <c r="J185" s="81"/>
      <c r="K185" s="72">
        <f t="shared" si="30"/>
        <v>3000</v>
      </c>
      <c r="L185" s="81"/>
      <c r="M185" s="72">
        <f t="shared" si="24"/>
        <v>3000</v>
      </c>
      <c r="N185" s="81"/>
      <c r="O185" s="72">
        <f t="shared" si="21"/>
        <v>3000</v>
      </c>
      <c r="P185" s="81"/>
      <c r="Q185" s="72">
        <f t="shared" si="22"/>
        <v>3000</v>
      </c>
      <c r="R185" s="81"/>
      <c r="S185" s="80">
        <f t="shared" si="23"/>
        <v>3000</v>
      </c>
    </row>
    <row r="186" spans="1:19" ht="32.25" hidden="1" customHeight="1">
      <c r="A186" s="44" t="s">
        <v>129</v>
      </c>
      <c r="B186" s="93">
        <v>461</v>
      </c>
      <c r="C186" s="52" t="s">
        <v>214</v>
      </c>
      <c r="D186" s="53" t="s">
        <v>294</v>
      </c>
      <c r="E186" s="53"/>
      <c r="F186" s="54">
        <f t="shared" si="31"/>
        <v>3000</v>
      </c>
      <c r="G186" s="54"/>
      <c r="H186" s="81"/>
      <c r="I186" s="81">
        <f t="shared" si="25"/>
        <v>3000</v>
      </c>
      <c r="J186" s="81"/>
      <c r="K186" s="72">
        <f t="shared" si="30"/>
        <v>3000</v>
      </c>
      <c r="L186" s="81"/>
      <c r="M186" s="72">
        <f t="shared" si="24"/>
        <v>3000</v>
      </c>
      <c r="N186" s="81"/>
      <c r="O186" s="72">
        <f t="shared" si="21"/>
        <v>3000</v>
      </c>
      <c r="P186" s="81"/>
      <c r="Q186" s="72">
        <f t="shared" si="22"/>
        <v>3000</v>
      </c>
      <c r="R186" s="81"/>
      <c r="S186" s="80">
        <f t="shared" si="23"/>
        <v>3000</v>
      </c>
    </row>
    <row r="187" spans="1:19" ht="31.5" hidden="1" customHeight="1">
      <c r="A187" s="44" t="s">
        <v>112</v>
      </c>
      <c r="B187" s="93">
        <v>461</v>
      </c>
      <c r="C187" s="52" t="s">
        <v>214</v>
      </c>
      <c r="D187" s="53" t="s">
        <v>294</v>
      </c>
      <c r="E187" s="53" t="s">
        <v>111</v>
      </c>
      <c r="F187" s="54">
        <v>3000</v>
      </c>
      <c r="G187" s="54"/>
      <c r="H187" s="81"/>
      <c r="I187" s="81">
        <f t="shared" si="25"/>
        <v>3000</v>
      </c>
      <c r="J187" s="81"/>
      <c r="K187" s="72">
        <f t="shared" si="30"/>
        <v>3000</v>
      </c>
      <c r="L187" s="81"/>
      <c r="M187" s="72">
        <f t="shared" si="24"/>
        <v>3000</v>
      </c>
      <c r="N187" s="81"/>
      <c r="O187" s="72">
        <f t="shared" si="21"/>
        <v>3000</v>
      </c>
      <c r="P187" s="81"/>
      <c r="Q187" s="72">
        <f t="shared" si="22"/>
        <v>3000</v>
      </c>
      <c r="R187" s="81"/>
      <c r="S187" s="80">
        <f t="shared" si="23"/>
        <v>3000</v>
      </c>
    </row>
    <row r="188" spans="1:19" ht="56.25" hidden="1" customHeight="1" thickBot="1">
      <c r="A188" s="42" t="s">
        <v>516</v>
      </c>
      <c r="B188" s="71">
        <v>461</v>
      </c>
      <c r="C188" s="66"/>
      <c r="D188" s="51" t="s">
        <v>177</v>
      </c>
      <c r="E188" s="51"/>
      <c r="F188" s="72"/>
      <c r="G188" s="72"/>
      <c r="H188" s="80"/>
      <c r="I188" s="80"/>
      <c r="J188" s="80"/>
      <c r="K188" s="72"/>
      <c r="L188" s="80">
        <f>L189</f>
        <v>1689.6</v>
      </c>
      <c r="M188" s="72">
        <f t="shared" si="24"/>
        <v>1689.6</v>
      </c>
      <c r="N188" s="80"/>
      <c r="O188" s="72">
        <f t="shared" si="21"/>
        <v>1689.6</v>
      </c>
      <c r="P188" s="80"/>
      <c r="Q188" s="72">
        <f t="shared" si="22"/>
        <v>1689.6</v>
      </c>
      <c r="R188" s="80"/>
      <c r="S188" s="80">
        <f t="shared" si="23"/>
        <v>1689.6</v>
      </c>
    </row>
    <row r="189" spans="1:19" ht="31.5" hidden="1" customHeight="1" thickBot="1">
      <c r="A189" s="162" t="s">
        <v>571</v>
      </c>
      <c r="B189" s="98">
        <v>461</v>
      </c>
      <c r="C189" s="66" t="s">
        <v>568</v>
      </c>
      <c r="D189" s="53"/>
      <c r="E189" s="53"/>
      <c r="F189" s="54"/>
      <c r="G189" s="54"/>
      <c r="H189" s="81"/>
      <c r="I189" s="81"/>
      <c r="J189" s="81"/>
      <c r="K189" s="72"/>
      <c r="L189" s="81">
        <f>L190</f>
        <v>1689.6</v>
      </c>
      <c r="M189" s="72">
        <f t="shared" si="24"/>
        <v>1689.6</v>
      </c>
      <c r="N189" s="81"/>
      <c r="O189" s="72">
        <f t="shared" si="21"/>
        <v>1689.6</v>
      </c>
      <c r="P189" s="81"/>
      <c r="Q189" s="72">
        <f t="shared" si="22"/>
        <v>1689.6</v>
      </c>
      <c r="R189" s="81"/>
      <c r="S189" s="80">
        <f t="shared" si="23"/>
        <v>1689.6</v>
      </c>
    </row>
    <row r="190" spans="1:19" ht="31.5" hidden="1" customHeight="1">
      <c r="A190" s="43" t="s">
        <v>594</v>
      </c>
      <c r="B190" s="99">
        <v>461</v>
      </c>
      <c r="C190" s="88" t="s">
        <v>568</v>
      </c>
      <c r="D190" s="53" t="s">
        <v>593</v>
      </c>
      <c r="E190" s="53"/>
      <c r="F190" s="82"/>
      <c r="G190" s="82">
        <v>1689.6</v>
      </c>
      <c r="H190" s="81"/>
      <c r="I190" s="81">
        <f t="shared" ref="I190:I191" si="32">F190+H190+G190</f>
        <v>1689.6</v>
      </c>
      <c r="J190" s="81"/>
      <c r="K190" s="72"/>
      <c r="L190" s="81">
        <f>L191</f>
        <v>1689.6</v>
      </c>
      <c r="M190" s="72">
        <f t="shared" si="24"/>
        <v>1689.6</v>
      </c>
      <c r="N190" s="81"/>
      <c r="O190" s="72">
        <f t="shared" si="21"/>
        <v>1689.6</v>
      </c>
      <c r="P190" s="81"/>
      <c r="Q190" s="72">
        <f t="shared" si="22"/>
        <v>1689.6</v>
      </c>
      <c r="R190" s="81"/>
      <c r="S190" s="80">
        <f t="shared" si="23"/>
        <v>1689.6</v>
      </c>
    </row>
    <row r="191" spans="1:19" ht="31.5" hidden="1" customHeight="1">
      <c r="A191" s="43" t="s">
        <v>112</v>
      </c>
      <c r="B191" s="99">
        <v>461</v>
      </c>
      <c r="C191" s="88" t="s">
        <v>568</v>
      </c>
      <c r="D191" s="53" t="s">
        <v>593</v>
      </c>
      <c r="E191" s="53" t="s">
        <v>111</v>
      </c>
      <c r="F191" s="82"/>
      <c r="G191" s="82">
        <v>1689.6</v>
      </c>
      <c r="H191" s="81"/>
      <c r="I191" s="81">
        <f t="shared" si="32"/>
        <v>1689.6</v>
      </c>
      <c r="J191" s="81"/>
      <c r="K191" s="72"/>
      <c r="L191" s="81">
        <v>1689.6</v>
      </c>
      <c r="M191" s="72">
        <f t="shared" si="24"/>
        <v>1689.6</v>
      </c>
      <c r="N191" s="81"/>
      <c r="O191" s="72">
        <f t="shared" si="21"/>
        <v>1689.6</v>
      </c>
      <c r="P191" s="81"/>
      <c r="Q191" s="72">
        <f t="shared" si="22"/>
        <v>1689.6</v>
      </c>
      <c r="R191" s="81"/>
      <c r="S191" s="80">
        <f t="shared" si="23"/>
        <v>1689.6</v>
      </c>
    </row>
    <row r="192" spans="1:19" ht="30" hidden="1" customHeight="1">
      <c r="A192" s="42" t="s">
        <v>128</v>
      </c>
      <c r="B192" s="28">
        <v>463</v>
      </c>
      <c r="C192" s="52"/>
      <c r="D192" s="53"/>
      <c r="E192" s="53"/>
      <c r="F192" s="72">
        <f t="shared" ref="F192:H194" si="33">F193</f>
        <v>6352</v>
      </c>
      <c r="G192" s="72"/>
      <c r="H192" s="72">
        <f t="shared" si="33"/>
        <v>0</v>
      </c>
      <c r="I192" s="80">
        <f t="shared" si="25"/>
        <v>6352</v>
      </c>
      <c r="J192" s="81"/>
      <c r="K192" s="72">
        <f t="shared" ref="K192:K207" si="34">I192+J192</f>
        <v>6352</v>
      </c>
      <c r="L192" s="81"/>
      <c r="M192" s="72">
        <f t="shared" si="24"/>
        <v>6352</v>
      </c>
      <c r="N192" s="81"/>
      <c r="O192" s="72">
        <f t="shared" si="21"/>
        <v>6352</v>
      </c>
      <c r="P192" s="81"/>
      <c r="Q192" s="72">
        <f t="shared" si="22"/>
        <v>6352</v>
      </c>
      <c r="R192" s="81"/>
      <c r="S192" s="80">
        <f t="shared" si="23"/>
        <v>6352</v>
      </c>
    </row>
    <row r="193" spans="1:19" ht="32.25" hidden="1" customHeight="1">
      <c r="A193" s="150" t="s">
        <v>89</v>
      </c>
      <c r="B193" s="28">
        <v>463</v>
      </c>
      <c r="C193" s="50" t="s">
        <v>90</v>
      </c>
      <c r="D193" s="51"/>
      <c r="E193" s="51"/>
      <c r="F193" s="72">
        <f t="shared" si="33"/>
        <v>6352</v>
      </c>
      <c r="G193" s="72"/>
      <c r="H193" s="81"/>
      <c r="I193" s="81">
        <f t="shared" si="25"/>
        <v>6352</v>
      </c>
      <c r="J193" s="81"/>
      <c r="K193" s="72">
        <f t="shared" si="34"/>
        <v>6352</v>
      </c>
      <c r="L193" s="81"/>
      <c r="M193" s="72">
        <f t="shared" si="24"/>
        <v>6352</v>
      </c>
      <c r="N193" s="81"/>
      <c r="O193" s="72">
        <f t="shared" si="21"/>
        <v>6352</v>
      </c>
      <c r="P193" s="81"/>
      <c r="Q193" s="72">
        <f t="shared" si="22"/>
        <v>6352</v>
      </c>
      <c r="R193" s="81"/>
      <c r="S193" s="80">
        <f t="shared" si="23"/>
        <v>6352</v>
      </c>
    </row>
    <row r="194" spans="1:19" ht="40.5" hidden="1" customHeight="1">
      <c r="A194" s="150" t="s">
        <v>84</v>
      </c>
      <c r="B194" s="28">
        <v>463</v>
      </c>
      <c r="C194" s="50" t="s">
        <v>113</v>
      </c>
      <c r="D194" s="51"/>
      <c r="E194" s="51"/>
      <c r="F194" s="72">
        <f t="shared" si="33"/>
        <v>6352</v>
      </c>
      <c r="G194" s="72"/>
      <c r="H194" s="81"/>
      <c r="I194" s="81">
        <f t="shared" si="25"/>
        <v>6352</v>
      </c>
      <c r="J194" s="81"/>
      <c r="K194" s="72">
        <f t="shared" si="34"/>
        <v>6352</v>
      </c>
      <c r="L194" s="81"/>
      <c r="M194" s="72">
        <f t="shared" si="24"/>
        <v>6352</v>
      </c>
      <c r="N194" s="81"/>
      <c r="O194" s="72">
        <f t="shared" si="21"/>
        <v>6352</v>
      </c>
      <c r="P194" s="81"/>
      <c r="Q194" s="72">
        <f t="shared" si="22"/>
        <v>6352</v>
      </c>
      <c r="R194" s="81"/>
      <c r="S194" s="80">
        <f t="shared" si="23"/>
        <v>6352</v>
      </c>
    </row>
    <row r="195" spans="1:19" ht="47.25" hidden="1" customHeight="1">
      <c r="A195" s="150" t="s">
        <v>509</v>
      </c>
      <c r="B195" s="28">
        <v>463</v>
      </c>
      <c r="C195" s="51" t="s">
        <v>113</v>
      </c>
      <c r="D195" s="51" t="s">
        <v>174</v>
      </c>
      <c r="E195" s="53"/>
      <c r="F195" s="54">
        <f>SUM(F197)</f>
        <v>6352</v>
      </c>
      <c r="G195" s="54"/>
      <c r="H195" s="81"/>
      <c r="I195" s="81">
        <f t="shared" si="25"/>
        <v>6352</v>
      </c>
      <c r="J195" s="81"/>
      <c r="K195" s="72">
        <f t="shared" si="34"/>
        <v>6352</v>
      </c>
      <c r="L195" s="81"/>
      <c r="M195" s="72">
        <f t="shared" si="24"/>
        <v>6352</v>
      </c>
      <c r="N195" s="81"/>
      <c r="O195" s="72">
        <f t="shared" si="21"/>
        <v>6352</v>
      </c>
      <c r="P195" s="81"/>
      <c r="Q195" s="72">
        <f t="shared" si="22"/>
        <v>6352</v>
      </c>
      <c r="R195" s="81"/>
      <c r="S195" s="80">
        <f t="shared" si="23"/>
        <v>6352</v>
      </c>
    </row>
    <row r="196" spans="1:19" ht="32.25" hidden="1" customHeight="1">
      <c r="A196" s="151" t="s">
        <v>274</v>
      </c>
      <c r="B196" s="91">
        <v>463</v>
      </c>
      <c r="C196" s="53" t="s">
        <v>113</v>
      </c>
      <c r="D196" s="53" t="s">
        <v>281</v>
      </c>
      <c r="E196" s="53"/>
      <c r="F196" s="54">
        <f>SUM(F197)</f>
        <v>6352</v>
      </c>
      <c r="G196" s="54"/>
      <c r="H196" s="81"/>
      <c r="I196" s="81">
        <f t="shared" si="25"/>
        <v>6352</v>
      </c>
      <c r="J196" s="81"/>
      <c r="K196" s="72">
        <f t="shared" si="34"/>
        <v>6352</v>
      </c>
      <c r="L196" s="81"/>
      <c r="M196" s="72">
        <f t="shared" si="24"/>
        <v>6352</v>
      </c>
      <c r="N196" s="81"/>
      <c r="O196" s="72">
        <f t="shared" si="21"/>
        <v>6352</v>
      </c>
      <c r="P196" s="81"/>
      <c r="Q196" s="72">
        <f t="shared" si="22"/>
        <v>6352</v>
      </c>
      <c r="R196" s="81"/>
      <c r="S196" s="80">
        <f t="shared" si="23"/>
        <v>6352</v>
      </c>
    </row>
    <row r="197" spans="1:19" ht="33" hidden="1" customHeight="1">
      <c r="A197" s="149" t="s">
        <v>103</v>
      </c>
      <c r="B197" s="91">
        <v>463</v>
      </c>
      <c r="C197" s="53" t="s">
        <v>113</v>
      </c>
      <c r="D197" s="53" t="s">
        <v>282</v>
      </c>
      <c r="E197" s="53"/>
      <c r="F197" s="54">
        <f>SUM(F198,F199,F200)</f>
        <v>6352</v>
      </c>
      <c r="G197" s="54"/>
      <c r="H197" s="81"/>
      <c r="I197" s="81">
        <f t="shared" si="25"/>
        <v>6352</v>
      </c>
      <c r="J197" s="81"/>
      <c r="K197" s="72">
        <f t="shared" si="34"/>
        <v>6352</v>
      </c>
      <c r="L197" s="81"/>
      <c r="M197" s="72">
        <f t="shared" si="24"/>
        <v>6352</v>
      </c>
      <c r="N197" s="81"/>
      <c r="O197" s="72">
        <f t="shared" si="21"/>
        <v>6352</v>
      </c>
      <c r="P197" s="81"/>
      <c r="Q197" s="72">
        <f t="shared" si="22"/>
        <v>6352</v>
      </c>
      <c r="R197" s="81"/>
      <c r="S197" s="80">
        <f t="shared" si="23"/>
        <v>6352</v>
      </c>
    </row>
    <row r="198" spans="1:19" ht="23.25" hidden="1" customHeight="1">
      <c r="A198" s="43" t="s">
        <v>80</v>
      </c>
      <c r="B198" s="91">
        <v>463</v>
      </c>
      <c r="C198" s="53" t="s">
        <v>113</v>
      </c>
      <c r="D198" s="53" t="s">
        <v>282</v>
      </c>
      <c r="E198" s="53" t="s">
        <v>77</v>
      </c>
      <c r="F198" s="54">
        <v>5010</v>
      </c>
      <c r="G198" s="54"/>
      <c r="H198" s="81"/>
      <c r="I198" s="81">
        <f t="shared" si="25"/>
        <v>5010</v>
      </c>
      <c r="J198" s="81"/>
      <c r="K198" s="72">
        <f t="shared" si="34"/>
        <v>5010</v>
      </c>
      <c r="L198" s="81"/>
      <c r="M198" s="72">
        <f t="shared" si="24"/>
        <v>5010</v>
      </c>
      <c r="N198" s="81"/>
      <c r="O198" s="72">
        <f t="shared" si="21"/>
        <v>5010</v>
      </c>
      <c r="P198" s="81"/>
      <c r="Q198" s="72">
        <f t="shared" si="22"/>
        <v>5010</v>
      </c>
      <c r="R198" s="81"/>
      <c r="S198" s="80">
        <f t="shared" si="23"/>
        <v>5010</v>
      </c>
    </row>
    <row r="199" spans="1:19" ht="31.5" hidden="1" customHeight="1">
      <c r="A199" s="43" t="s">
        <v>112</v>
      </c>
      <c r="B199" s="91">
        <v>463</v>
      </c>
      <c r="C199" s="58" t="s">
        <v>113</v>
      </c>
      <c r="D199" s="53" t="s">
        <v>282</v>
      </c>
      <c r="E199" s="58" t="s">
        <v>111</v>
      </c>
      <c r="F199" s="76">
        <v>1322</v>
      </c>
      <c r="G199" s="76"/>
      <c r="H199" s="81"/>
      <c r="I199" s="81">
        <f t="shared" si="25"/>
        <v>1322</v>
      </c>
      <c r="J199" s="81"/>
      <c r="K199" s="72">
        <f t="shared" si="34"/>
        <v>1322</v>
      </c>
      <c r="L199" s="81"/>
      <c r="M199" s="72">
        <f t="shared" si="24"/>
        <v>1322</v>
      </c>
      <c r="N199" s="81"/>
      <c r="O199" s="72">
        <f t="shared" si="21"/>
        <v>1322</v>
      </c>
      <c r="P199" s="81"/>
      <c r="Q199" s="72">
        <f t="shared" si="22"/>
        <v>1322</v>
      </c>
      <c r="R199" s="81"/>
      <c r="S199" s="80">
        <f t="shared" si="23"/>
        <v>1322</v>
      </c>
    </row>
    <row r="200" spans="1:19" ht="27.75" hidden="1" customHeight="1">
      <c r="A200" s="43" t="s">
        <v>15</v>
      </c>
      <c r="B200" s="93">
        <v>463</v>
      </c>
      <c r="C200" s="58" t="s">
        <v>113</v>
      </c>
      <c r="D200" s="53" t="s">
        <v>282</v>
      </c>
      <c r="E200" s="53" t="s">
        <v>127</v>
      </c>
      <c r="F200" s="76">
        <v>20</v>
      </c>
      <c r="G200" s="76"/>
      <c r="H200" s="81"/>
      <c r="I200" s="81">
        <f t="shared" si="25"/>
        <v>20</v>
      </c>
      <c r="J200" s="81"/>
      <c r="K200" s="72">
        <f t="shared" si="34"/>
        <v>20</v>
      </c>
      <c r="L200" s="81"/>
      <c r="M200" s="72">
        <f t="shared" si="24"/>
        <v>20</v>
      </c>
      <c r="N200" s="81"/>
      <c r="O200" s="72">
        <f t="shared" si="21"/>
        <v>20</v>
      </c>
      <c r="P200" s="81"/>
      <c r="Q200" s="72">
        <f t="shared" si="22"/>
        <v>20</v>
      </c>
      <c r="R200" s="81"/>
      <c r="S200" s="80">
        <f t="shared" si="23"/>
        <v>20</v>
      </c>
    </row>
    <row r="201" spans="1:19" ht="34.5" hidden="1" customHeight="1">
      <c r="A201" s="142" t="s">
        <v>423</v>
      </c>
      <c r="B201" s="98">
        <v>464</v>
      </c>
      <c r="C201" s="143"/>
      <c r="D201" s="53"/>
      <c r="E201" s="58"/>
      <c r="F201" s="77">
        <f>F202+F213+F221</f>
        <v>92950</v>
      </c>
      <c r="G201" s="77">
        <f>G202+G213+G221</f>
        <v>31033.599999999999</v>
      </c>
      <c r="H201" s="77">
        <f>H202+H213+H221</f>
        <v>22728</v>
      </c>
      <c r="I201" s="80">
        <f>F201+H201+G201</f>
        <v>146711.6</v>
      </c>
      <c r="J201" s="81"/>
      <c r="K201" s="72">
        <f t="shared" si="34"/>
        <v>146711.6</v>
      </c>
      <c r="L201" s="80">
        <f>L202+L225</f>
        <v>310.40000000000009</v>
      </c>
      <c r="M201" s="72">
        <f t="shared" si="24"/>
        <v>147022</v>
      </c>
      <c r="N201" s="80">
        <f>N202</f>
        <v>2253</v>
      </c>
      <c r="O201" s="72">
        <f t="shared" si="21"/>
        <v>149275</v>
      </c>
      <c r="P201" s="80">
        <f>P202</f>
        <v>3800</v>
      </c>
      <c r="Q201" s="72">
        <f t="shared" si="22"/>
        <v>153075</v>
      </c>
      <c r="R201" s="80"/>
      <c r="S201" s="80">
        <f t="shared" si="23"/>
        <v>153075</v>
      </c>
    </row>
    <row r="202" spans="1:19" ht="26.25" hidden="1" customHeight="1">
      <c r="A202" s="42" t="s">
        <v>198</v>
      </c>
      <c r="B202" s="98">
        <v>464</v>
      </c>
      <c r="C202" s="90" t="s">
        <v>231</v>
      </c>
      <c r="D202" s="90"/>
      <c r="E202" s="59"/>
      <c r="F202" s="83">
        <f>F203</f>
        <v>25650</v>
      </c>
      <c r="G202" s="83"/>
      <c r="H202" s="83">
        <f>H203</f>
        <v>11072</v>
      </c>
      <c r="I202" s="80">
        <f t="shared" ref="I202:I210" si="35">F202+H202+G202</f>
        <v>36722</v>
      </c>
      <c r="J202" s="81"/>
      <c r="K202" s="72">
        <f t="shared" si="34"/>
        <v>36722</v>
      </c>
      <c r="L202" s="80">
        <f>L203</f>
        <v>2000</v>
      </c>
      <c r="M202" s="72">
        <f t="shared" si="24"/>
        <v>38722</v>
      </c>
      <c r="N202" s="80">
        <f>N203</f>
        <v>2253</v>
      </c>
      <c r="O202" s="72">
        <f t="shared" si="21"/>
        <v>40975</v>
      </c>
      <c r="P202" s="80">
        <f>P203</f>
        <v>3800</v>
      </c>
      <c r="Q202" s="72">
        <f t="shared" si="22"/>
        <v>44775</v>
      </c>
      <c r="R202" s="80"/>
      <c r="S202" s="80">
        <f t="shared" si="23"/>
        <v>44775</v>
      </c>
    </row>
    <row r="203" spans="1:19" ht="54.75" hidden="1" customHeight="1">
      <c r="A203" s="42" t="s">
        <v>516</v>
      </c>
      <c r="B203" s="98">
        <v>464</v>
      </c>
      <c r="C203" s="90" t="s">
        <v>231</v>
      </c>
      <c r="D203" s="59"/>
      <c r="E203" s="59"/>
      <c r="F203" s="83">
        <f>F204</f>
        <v>25650</v>
      </c>
      <c r="G203" s="83"/>
      <c r="H203" s="83">
        <f>H204</f>
        <v>11072</v>
      </c>
      <c r="I203" s="80">
        <f t="shared" si="35"/>
        <v>36722</v>
      </c>
      <c r="J203" s="81"/>
      <c r="K203" s="72">
        <f t="shared" si="34"/>
        <v>36722</v>
      </c>
      <c r="L203" s="80">
        <f>L204</f>
        <v>2000</v>
      </c>
      <c r="M203" s="72">
        <f t="shared" si="24"/>
        <v>38722</v>
      </c>
      <c r="N203" s="80">
        <f>N211</f>
        <v>2253</v>
      </c>
      <c r="O203" s="72">
        <f t="shared" si="21"/>
        <v>40975</v>
      </c>
      <c r="P203" s="80">
        <f>P204</f>
        <v>3800</v>
      </c>
      <c r="Q203" s="72">
        <f t="shared" si="22"/>
        <v>44775</v>
      </c>
      <c r="R203" s="80"/>
      <c r="S203" s="80">
        <f t="shared" si="23"/>
        <v>44775</v>
      </c>
    </row>
    <row r="204" spans="1:19" ht="36" hidden="1" customHeight="1">
      <c r="A204" s="43" t="s">
        <v>393</v>
      </c>
      <c r="B204" s="99">
        <v>464</v>
      </c>
      <c r="C204" s="89" t="s">
        <v>59</v>
      </c>
      <c r="D204" s="59" t="s">
        <v>300</v>
      </c>
      <c r="E204" s="59"/>
      <c r="F204" s="82">
        <f>F205+F209</f>
        <v>25650</v>
      </c>
      <c r="G204" s="82"/>
      <c r="H204" s="81">
        <f>H205</f>
        <v>11072</v>
      </c>
      <c r="I204" s="81">
        <f t="shared" si="35"/>
        <v>36722</v>
      </c>
      <c r="J204" s="81"/>
      <c r="K204" s="72">
        <f t="shared" si="34"/>
        <v>36722</v>
      </c>
      <c r="L204" s="81">
        <f>L205</f>
        <v>2000</v>
      </c>
      <c r="M204" s="72">
        <f t="shared" si="24"/>
        <v>38722</v>
      </c>
      <c r="N204" s="81"/>
      <c r="O204" s="72">
        <f t="shared" si="21"/>
        <v>38722</v>
      </c>
      <c r="P204" s="81">
        <f>P205</f>
        <v>3800</v>
      </c>
      <c r="Q204" s="72">
        <f t="shared" si="22"/>
        <v>42522</v>
      </c>
      <c r="R204" s="81"/>
      <c r="S204" s="80">
        <f t="shared" si="23"/>
        <v>42522</v>
      </c>
    </row>
    <row r="205" spans="1:19" ht="31.5" hidden="1" customHeight="1">
      <c r="A205" s="45" t="s">
        <v>394</v>
      </c>
      <c r="B205" s="99">
        <v>464</v>
      </c>
      <c r="C205" s="89" t="s">
        <v>59</v>
      </c>
      <c r="D205" s="59" t="s">
        <v>301</v>
      </c>
      <c r="E205" s="59"/>
      <c r="F205" s="82">
        <f>F206+F207</f>
        <v>25150</v>
      </c>
      <c r="G205" s="82"/>
      <c r="H205" s="82">
        <f>H206+H207</f>
        <v>11072</v>
      </c>
      <c r="I205" s="81">
        <f t="shared" si="35"/>
        <v>36222</v>
      </c>
      <c r="J205" s="81"/>
      <c r="K205" s="72">
        <f t="shared" si="34"/>
        <v>36222</v>
      </c>
      <c r="L205" s="81">
        <f>L206</f>
        <v>2000</v>
      </c>
      <c r="M205" s="72">
        <f t="shared" si="24"/>
        <v>38222</v>
      </c>
      <c r="N205" s="81"/>
      <c r="O205" s="72">
        <f t="shared" ref="O205:O271" si="36">M205+N205</f>
        <v>38222</v>
      </c>
      <c r="P205" s="81">
        <f>P208</f>
        <v>3800</v>
      </c>
      <c r="Q205" s="72">
        <f t="shared" ref="Q205:Q268" si="37">O205+P205</f>
        <v>42022</v>
      </c>
      <c r="R205" s="81"/>
      <c r="S205" s="80">
        <f t="shared" ref="S205:S268" si="38">Q205+R205</f>
        <v>42022</v>
      </c>
    </row>
    <row r="206" spans="1:19" ht="40.5" hidden="1" customHeight="1">
      <c r="A206" s="168" t="s">
        <v>639</v>
      </c>
      <c r="B206" s="99">
        <v>464</v>
      </c>
      <c r="C206" s="89" t="s">
        <v>59</v>
      </c>
      <c r="D206" s="59" t="s">
        <v>301</v>
      </c>
      <c r="E206" s="59" t="s">
        <v>552</v>
      </c>
      <c r="F206" s="82">
        <v>23350</v>
      </c>
      <c r="G206" s="82"/>
      <c r="H206" s="81">
        <v>10222</v>
      </c>
      <c r="I206" s="81">
        <f t="shared" si="35"/>
        <v>33572</v>
      </c>
      <c r="J206" s="81"/>
      <c r="K206" s="72">
        <f t="shared" si="34"/>
        <v>33572</v>
      </c>
      <c r="L206" s="81">
        <v>2000</v>
      </c>
      <c r="M206" s="72">
        <f t="shared" si="24"/>
        <v>35572</v>
      </c>
      <c r="N206" s="81"/>
      <c r="O206" s="72">
        <f t="shared" si="36"/>
        <v>35572</v>
      </c>
      <c r="P206" s="81"/>
      <c r="Q206" s="72">
        <f t="shared" si="37"/>
        <v>35572</v>
      </c>
      <c r="R206" s="81"/>
      <c r="S206" s="80">
        <f t="shared" si="38"/>
        <v>35572</v>
      </c>
    </row>
    <row r="207" spans="1:19" ht="33" hidden="1" customHeight="1">
      <c r="A207" s="44" t="s">
        <v>112</v>
      </c>
      <c r="B207" s="93">
        <v>466</v>
      </c>
      <c r="C207" s="88" t="s">
        <v>59</v>
      </c>
      <c r="D207" s="53" t="s">
        <v>301</v>
      </c>
      <c r="E207" s="59" t="s">
        <v>416</v>
      </c>
      <c r="F207" s="82">
        <v>1800</v>
      </c>
      <c r="G207" s="82"/>
      <c r="H207" s="81">
        <v>850</v>
      </c>
      <c r="I207" s="81">
        <f t="shared" si="35"/>
        <v>2650</v>
      </c>
      <c r="J207" s="81"/>
      <c r="K207" s="72">
        <f t="shared" si="34"/>
        <v>2650</v>
      </c>
      <c r="L207" s="81"/>
      <c r="M207" s="72">
        <f t="shared" si="24"/>
        <v>2650</v>
      </c>
      <c r="N207" s="81"/>
      <c r="O207" s="72">
        <f t="shared" si="36"/>
        <v>2650</v>
      </c>
      <c r="P207" s="81"/>
      <c r="Q207" s="72">
        <f t="shared" si="37"/>
        <v>2650</v>
      </c>
      <c r="R207" s="81"/>
      <c r="S207" s="80">
        <f t="shared" si="38"/>
        <v>2650</v>
      </c>
    </row>
    <row r="208" spans="1:19" ht="42" hidden="1" customHeight="1">
      <c r="A208" s="168" t="s">
        <v>637</v>
      </c>
      <c r="B208" s="93">
        <v>466</v>
      </c>
      <c r="C208" s="88" t="s">
        <v>59</v>
      </c>
      <c r="D208" s="53" t="s">
        <v>301</v>
      </c>
      <c r="E208" s="59" t="s">
        <v>636</v>
      </c>
      <c r="F208" s="82"/>
      <c r="G208" s="82"/>
      <c r="H208" s="81"/>
      <c r="I208" s="81"/>
      <c r="J208" s="81"/>
      <c r="K208" s="72"/>
      <c r="L208" s="81"/>
      <c r="M208" s="72"/>
      <c r="N208" s="81"/>
      <c r="O208" s="72"/>
      <c r="P208" s="81">
        <v>3800</v>
      </c>
      <c r="Q208" s="72">
        <f t="shared" si="37"/>
        <v>3800</v>
      </c>
      <c r="R208" s="81"/>
      <c r="S208" s="80">
        <f t="shared" si="38"/>
        <v>3800</v>
      </c>
    </row>
    <row r="209" spans="1:19" ht="27" hidden="1" customHeight="1">
      <c r="A209" s="44" t="s">
        <v>129</v>
      </c>
      <c r="B209" s="99">
        <v>464</v>
      </c>
      <c r="C209" s="88" t="s">
        <v>59</v>
      </c>
      <c r="D209" s="53" t="s">
        <v>395</v>
      </c>
      <c r="E209" s="53"/>
      <c r="F209" s="54">
        <f>F210</f>
        <v>500</v>
      </c>
      <c r="G209" s="54"/>
      <c r="H209" s="81"/>
      <c r="I209" s="81">
        <f t="shared" si="35"/>
        <v>500</v>
      </c>
      <c r="J209" s="81"/>
      <c r="K209" s="72">
        <f>I209+J209</f>
        <v>500</v>
      </c>
      <c r="L209" s="81"/>
      <c r="M209" s="72">
        <f t="shared" si="24"/>
        <v>500</v>
      </c>
      <c r="N209" s="81"/>
      <c r="O209" s="72">
        <f t="shared" si="36"/>
        <v>500</v>
      </c>
      <c r="P209" s="81"/>
      <c r="Q209" s="72">
        <f t="shared" si="37"/>
        <v>500</v>
      </c>
      <c r="R209" s="81"/>
      <c r="S209" s="80">
        <f t="shared" si="38"/>
        <v>500</v>
      </c>
    </row>
    <row r="210" spans="1:19" ht="30" hidden="1" customHeight="1">
      <c r="A210" s="44" t="s">
        <v>112</v>
      </c>
      <c r="B210" s="99">
        <v>464</v>
      </c>
      <c r="C210" s="88" t="s">
        <v>59</v>
      </c>
      <c r="D210" s="53" t="s">
        <v>395</v>
      </c>
      <c r="E210" s="53" t="s">
        <v>111</v>
      </c>
      <c r="F210" s="54">
        <v>500</v>
      </c>
      <c r="G210" s="54"/>
      <c r="H210" s="81"/>
      <c r="I210" s="81">
        <f t="shared" si="35"/>
        <v>500</v>
      </c>
      <c r="J210" s="81"/>
      <c r="K210" s="72">
        <f>I210+J210</f>
        <v>500</v>
      </c>
      <c r="L210" s="81"/>
      <c r="M210" s="72">
        <f t="shared" si="24"/>
        <v>500</v>
      </c>
      <c r="N210" s="81"/>
      <c r="O210" s="72">
        <f t="shared" si="36"/>
        <v>500</v>
      </c>
      <c r="P210" s="81"/>
      <c r="Q210" s="72">
        <f t="shared" si="37"/>
        <v>500</v>
      </c>
      <c r="R210" s="81"/>
      <c r="S210" s="80">
        <f t="shared" si="38"/>
        <v>500</v>
      </c>
    </row>
    <row r="211" spans="1:19" ht="20.25" hidden="1" customHeight="1">
      <c r="A211" s="43" t="s">
        <v>634</v>
      </c>
      <c r="B211" s="99">
        <v>464</v>
      </c>
      <c r="C211" s="88" t="s">
        <v>59</v>
      </c>
      <c r="D211" s="53" t="s">
        <v>153</v>
      </c>
      <c r="E211" s="53" t="s">
        <v>111</v>
      </c>
      <c r="F211" s="54"/>
      <c r="G211" s="54"/>
      <c r="H211" s="81"/>
      <c r="I211" s="81"/>
      <c r="J211" s="81"/>
      <c r="K211" s="72"/>
      <c r="L211" s="81"/>
      <c r="M211" s="72"/>
      <c r="N211" s="81">
        <v>2253</v>
      </c>
      <c r="O211" s="72">
        <f t="shared" si="36"/>
        <v>2253</v>
      </c>
      <c r="P211" s="81"/>
      <c r="Q211" s="72">
        <f t="shared" si="37"/>
        <v>2253</v>
      </c>
      <c r="R211" s="81"/>
      <c r="S211" s="80">
        <f t="shared" si="38"/>
        <v>2253</v>
      </c>
    </row>
    <row r="212" spans="1:19" ht="30" hidden="1" customHeight="1">
      <c r="A212" s="43" t="s">
        <v>112</v>
      </c>
      <c r="B212" s="99">
        <v>464</v>
      </c>
      <c r="C212" s="88" t="s">
        <v>59</v>
      </c>
      <c r="D212" s="53" t="s">
        <v>153</v>
      </c>
      <c r="E212" s="53" t="s">
        <v>111</v>
      </c>
      <c r="F212" s="54"/>
      <c r="G212" s="54"/>
      <c r="H212" s="81"/>
      <c r="I212" s="81"/>
      <c r="J212" s="81"/>
      <c r="K212" s="72"/>
      <c r="L212" s="81"/>
      <c r="M212" s="72"/>
      <c r="N212" s="81">
        <v>2253</v>
      </c>
      <c r="O212" s="72">
        <f t="shared" si="36"/>
        <v>2253</v>
      </c>
      <c r="P212" s="81"/>
      <c r="Q212" s="72">
        <f t="shared" si="37"/>
        <v>2253</v>
      </c>
      <c r="R212" s="81"/>
      <c r="S212" s="80">
        <f t="shared" si="38"/>
        <v>2253</v>
      </c>
    </row>
    <row r="213" spans="1:19" ht="19.5" hidden="1" customHeight="1">
      <c r="A213" s="46" t="s">
        <v>440</v>
      </c>
      <c r="B213" s="98">
        <v>464</v>
      </c>
      <c r="C213" s="66" t="s">
        <v>430</v>
      </c>
      <c r="D213" s="59"/>
      <c r="E213" s="59"/>
      <c r="F213" s="83">
        <f>F214+F217</f>
        <v>17300</v>
      </c>
      <c r="G213" s="83">
        <f>G214+G217</f>
        <v>4344</v>
      </c>
      <c r="H213" s="80">
        <f>H214</f>
        <v>1656</v>
      </c>
      <c r="I213" s="80">
        <f>F213+H213+G213</f>
        <v>23300</v>
      </c>
      <c r="J213" s="81"/>
      <c r="K213" s="72">
        <f t="shared" ref="K213:K236" si="39">I213+J213</f>
        <v>23300</v>
      </c>
      <c r="L213" s="81"/>
      <c r="M213" s="72">
        <f t="shared" ref="M213:M280" si="40">K213+L213</f>
        <v>23300</v>
      </c>
      <c r="N213" s="81"/>
      <c r="O213" s="72">
        <f t="shared" si="36"/>
        <v>23300</v>
      </c>
      <c r="P213" s="81"/>
      <c r="Q213" s="72">
        <f t="shared" si="37"/>
        <v>23300</v>
      </c>
      <c r="R213" s="81"/>
      <c r="S213" s="80">
        <f t="shared" si="38"/>
        <v>23300</v>
      </c>
    </row>
    <row r="214" spans="1:19" ht="57.75" hidden="1" customHeight="1">
      <c r="A214" s="42" t="s">
        <v>516</v>
      </c>
      <c r="B214" s="99">
        <v>464</v>
      </c>
      <c r="C214" s="88" t="s">
        <v>430</v>
      </c>
      <c r="D214" s="53" t="s">
        <v>531</v>
      </c>
      <c r="E214" s="53"/>
      <c r="F214" s="83">
        <f>F215</f>
        <v>700</v>
      </c>
      <c r="G214" s="82">
        <f>G215</f>
        <v>4344</v>
      </c>
      <c r="H214" s="81">
        <f>H215</f>
        <v>1656</v>
      </c>
      <c r="I214" s="81">
        <f t="shared" ref="I214:I216" si="41">F214+H214+G214</f>
        <v>6700</v>
      </c>
      <c r="J214" s="81"/>
      <c r="K214" s="72">
        <f t="shared" si="39"/>
        <v>6700</v>
      </c>
      <c r="L214" s="81"/>
      <c r="M214" s="72">
        <f t="shared" si="40"/>
        <v>6700</v>
      </c>
      <c r="N214" s="81"/>
      <c r="O214" s="72">
        <f t="shared" si="36"/>
        <v>6700</v>
      </c>
      <c r="P214" s="81"/>
      <c r="Q214" s="72">
        <f t="shared" si="37"/>
        <v>6700</v>
      </c>
      <c r="R214" s="81"/>
      <c r="S214" s="80">
        <f t="shared" si="38"/>
        <v>6700</v>
      </c>
    </row>
    <row r="215" spans="1:19" ht="32.25" hidden="1" customHeight="1">
      <c r="A215" s="44" t="s">
        <v>129</v>
      </c>
      <c r="B215" s="99">
        <v>464</v>
      </c>
      <c r="C215" s="88" t="s">
        <v>430</v>
      </c>
      <c r="D215" s="53" t="s">
        <v>395</v>
      </c>
      <c r="E215" s="53"/>
      <c r="F215" s="83">
        <f>F216</f>
        <v>700</v>
      </c>
      <c r="G215" s="82">
        <f>G216</f>
        <v>4344</v>
      </c>
      <c r="H215" s="81">
        <f>H216</f>
        <v>1656</v>
      </c>
      <c r="I215" s="81">
        <f t="shared" si="41"/>
        <v>6700</v>
      </c>
      <c r="J215" s="81"/>
      <c r="K215" s="72">
        <f t="shared" si="39"/>
        <v>6700</v>
      </c>
      <c r="L215" s="81"/>
      <c r="M215" s="72">
        <f t="shared" si="40"/>
        <v>6700</v>
      </c>
      <c r="N215" s="81"/>
      <c r="O215" s="72">
        <f t="shared" si="36"/>
        <v>6700</v>
      </c>
      <c r="P215" s="81"/>
      <c r="Q215" s="72">
        <f t="shared" si="37"/>
        <v>6700</v>
      </c>
      <c r="R215" s="81"/>
      <c r="S215" s="80">
        <f t="shared" si="38"/>
        <v>6700</v>
      </c>
    </row>
    <row r="216" spans="1:19" ht="30.75" hidden="1" customHeight="1">
      <c r="A216" s="43" t="s">
        <v>112</v>
      </c>
      <c r="B216" s="99">
        <v>464</v>
      </c>
      <c r="C216" s="88" t="s">
        <v>430</v>
      </c>
      <c r="D216" s="53" t="s">
        <v>395</v>
      </c>
      <c r="E216" s="53" t="s">
        <v>111</v>
      </c>
      <c r="F216" s="83">
        <v>700</v>
      </c>
      <c r="G216" s="82">
        <v>4344</v>
      </c>
      <c r="H216" s="81">
        <v>1656</v>
      </c>
      <c r="I216" s="81">
        <f t="shared" si="41"/>
        <v>6700</v>
      </c>
      <c r="J216" s="81"/>
      <c r="K216" s="72">
        <f t="shared" si="39"/>
        <v>6700</v>
      </c>
      <c r="L216" s="81"/>
      <c r="M216" s="72">
        <f t="shared" si="40"/>
        <v>6700</v>
      </c>
      <c r="N216" s="81"/>
      <c r="O216" s="72">
        <f t="shared" si="36"/>
        <v>6700</v>
      </c>
      <c r="P216" s="81"/>
      <c r="Q216" s="72">
        <f t="shared" si="37"/>
        <v>6700</v>
      </c>
      <c r="R216" s="81"/>
      <c r="S216" s="80">
        <f t="shared" si="38"/>
        <v>6700</v>
      </c>
    </row>
    <row r="217" spans="1:19" ht="37.5" hidden="1" customHeight="1">
      <c r="A217" s="42" t="s">
        <v>523</v>
      </c>
      <c r="B217" s="99">
        <v>464</v>
      </c>
      <c r="C217" s="88" t="s">
        <v>430</v>
      </c>
      <c r="D217" s="53" t="s">
        <v>438</v>
      </c>
      <c r="E217" s="53"/>
      <c r="F217" s="82">
        <f>F218</f>
        <v>16600</v>
      </c>
      <c r="G217" s="82"/>
      <c r="H217" s="81"/>
      <c r="I217" s="81">
        <f t="shared" ref="I217:I292" si="42">F217+H217</f>
        <v>16600</v>
      </c>
      <c r="J217" s="81"/>
      <c r="K217" s="72">
        <f t="shared" si="39"/>
        <v>16600</v>
      </c>
      <c r="L217" s="81"/>
      <c r="M217" s="72">
        <f t="shared" si="40"/>
        <v>16600</v>
      </c>
      <c r="N217" s="81"/>
      <c r="O217" s="72">
        <f t="shared" si="36"/>
        <v>16600</v>
      </c>
      <c r="P217" s="81"/>
      <c r="Q217" s="72">
        <f t="shared" si="37"/>
        <v>16600</v>
      </c>
      <c r="R217" s="81"/>
      <c r="S217" s="80">
        <f t="shared" si="38"/>
        <v>16600</v>
      </c>
    </row>
    <row r="218" spans="1:19" ht="33.75" hidden="1" customHeight="1">
      <c r="A218" s="42" t="s">
        <v>429</v>
      </c>
      <c r="B218" s="99">
        <v>464</v>
      </c>
      <c r="C218" s="88" t="s">
        <v>430</v>
      </c>
      <c r="D218" s="53" t="s">
        <v>431</v>
      </c>
      <c r="E218" s="53"/>
      <c r="F218" s="82">
        <f>F219+F220</f>
        <v>16600</v>
      </c>
      <c r="G218" s="82"/>
      <c r="H218" s="81"/>
      <c r="I218" s="81">
        <f t="shared" si="42"/>
        <v>16600</v>
      </c>
      <c r="J218" s="81"/>
      <c r="K218" s="72">
        <f t="shared" si="39"/>
        <v>16600</v>
      </c>
      <c r="L218" s="81"/>
      <c r="M218" s="72">
        <f t="shared" si="40"/>
        <v>16600</v>
      </c>
      <c r="N218" s="81"/>
      <c r="O218" s="72">
        <f t="shared" si="36"/>
        <v>16600</v>
      </c>
      <c r="P218" s="81"/>
      <c r="Q218" s="72">
        <f t="shared" si="37"/>
        <v>16600</v>
      </c>
      <c r="R218" s="81"/>
      <c r="S218" s="80">
        <f t="shared" si="38"/>
        <v>16600</v>
      </c>
    </row>
    <row r="219" spans="1:19" ht="41.25" hidden="1" customHeight="1">
      <c r="A219" s="43" t="s">
        <v>524</v>
      </c>
      <c r="B219" s="99">
        <v>464</v>
      </c>
      <c r="C219" s="88" t="s">
        <v>430</v>
      </c>
      <c r="D219" s="53" t="s">
        <v>431</v>
      </c>
      <c r="E219" s="53" t="s">
        <v>111</v>
      </c>
      <c r="F219" s="82">
        <v>1600</v>
      </c>
      <c r="G219" s="82"/>
      <c r="H219" s="81"/>
      <c r="I219" s="81">
        <f t="shared" si="42"/>
        <v>1600</v>
      </c>
      <c r="J219" s="81"/>
      <c r="K219" s="72">
        <f t="shared" si="39"/>
        <v>1600</v>
      </c>
      <c r="L219" s="81"/>
      <c r="M219" s="72">
        <f t="shared" si="40"/>
        <v>1600</v>
      </c>
      <c r="N219" s="81"/>
      <c r="O219" s="72">
        <f t="shared" si="36"/>
        <v>1600</v>
      </c>
      <c r="P219" s="81"/>
      <c r="Q219" s="72">
        <f t="shared" si="37"/>
        <v>1600</v>
      </c>
      <c r="R219" s="81"/>
      <c r="S219" s="80">
        <f t="shared" si="38"/>
        <v>1600</v>
      </c>
    </row>
    <row r="220" spans="1:19" ht="26.25" hidden="1" customHeight="1" thickBot="1">
      <c r="A220" s="43" t="s">
        <v>487</v>
      </c>
      <c r="B220" s="99">
        <v>464</v>
      </c>
      <c r="C220" s="88" t="s">
        <v>430</v>
      </c>
      <c r="D220" s="53" t="s">
        <v>431</v>
      </c>
      <c r="E220" s="53" t="s">
        <v>111</v>
      </c>
      <c r="F220" s="82">
        <v>15000</v>
      </c>
      <c r="G220" s="82"/>
      <c r="H220" s="81"/>
      <c r="I220" s="81">
        <f t="shared" si="42"/>
        <v>15000</v>
      </c>
      <c r="J220" s="81"/>
      <c r="K220" s="72">
        <f t="shared" si="39"/>
        <v>15000</v>
      </c>
      <c r="L220" s="81"/>
      <c r="M220" s="72">
        <f t="shared" si="40"/>
        <v>15000</v>
      </c>
      <c r="N220" s="81"/>
      <c r="O220" s="72">
        <f t="shared" si="36"/>
        <v>15000</v>
      </c>
      <c r="P220" s="81"/>
      <c r="Q220" s="72">
        <f t="shared" si="37"/>
        <v>15000</v>
      </c>
      <c r="R220" s="81"/>
      <c r="S220" s="80">
        <f t="shared" si="38"/>
        <v>15000</v>
      </c>
    </row>
    <row r="221" spans="1:19" ht="32.25" hidden="1" customHeight="1" thickBot="1">
      <c r="A221" s="162" t="s">
        <v>571</v>
      </c>
      <c r="B221" s="98">
        <v>464</v>
      </c>
      <c r="C221" s="66" t="s">
        <v>568</v>
      </c>
      <c r="D221" s="53"/>
      <c r="E221" s="53"/>
      <c r="F221" s="83">
        <f>F222</f>
        <v>50000</v>
      </c>
      <c r="G221" s="83">
        <f>G222+G225</f>
        <v>26689.599999999999</v>
      </c>
      <c r="H221" s="83">
        <f>H222+H225</f>
        <v>10000</v>
      </c>
      <c r="I221" s="80">
        <f>F221+H221+G221</f>
        <v>86689.600000000006</v>
      </c>
      <c r="J221" s="81"/>
      <c r="K221" s="72">
        <f t="shared" si="39"/>
        <v>86689.600000000006</v>
      </c>
      <c r="L221" s="81"/>
      <c r="M221" s="72">
        <f t="shared" si="40"/>
        <v>86689.600000000006</v>
      </c>
      <c r="N221" s="81"/>
      <c r="O221" s="72">
        <f t="shared" si="36"/>
        <v>86689.600000000006</v>
      </c>
      <c r="P221" s="81"/>
      <c r="Q221" s="72">
        <f t="shared" si="37"/>
        <v>86689.600000000006</v>
      </c>
      <c r="R221" s="81"/>
      <c r="S221" s="80">
        <f t="shared" si="38"/>
        <v>86689.600000000006</v>
      </c>
    </row>
    <row r="222" spans="1:19" ht="26.25" hidden="1" customHeight="1">
      <c r="A222" s="42" t="s">
        <v>590</v>
      </c>
      <c r="B222" s="98">
        <v>464</v>
      </c>
      <c r="C222" s="66" t="s">
        <v>568</v>
      </c>
      <c r="D222" s="51" t="s">
        <v>562</v>
      </c>
      <c r="E222" s="51"/>
      <c r="F222" s="83">
        <f>F223</f>
        <v>50000</v>
      </c>
      <c r="G222" s="83">
        <f>G223</f>
        <v>25000</v>
      </c>
      <c r="H222" s="80">
        <f>H223+H224</f>
        <v>10000</v>
      </c>
      <c r="I222" s="80">
        <f t="shared" ref="I222:I226" si="43">F222+H222+G222</f>
        <v>85000</v>
      </c>
      <c r="J222" s="81"/>
      <c r="K222" s="72">
        <f t="shared" si="39"/>
        <v>85000</v>
      </c>
      <c r="L222" s="81"/>
      <c r="M222" s="72">
        <f t="shared" si="40"/>
        <v>85000</v>
      </c>
      <c r="N222" s="81"/>
      <c r="O222" s="72">
        <f t="shared" si="36"/>
        <v>85000</v>
      </c>
      <c r="P222" s="81"/>
      <c r="Q222" s="72">
        <f t="shared" si="37"/>
        <v>85000</v>
      </c>
      <c r="R222" s="81"/>
      <c r="S222" s="80">
        <f t="shared" si="38"/>
        <v>85000</v>
      </c>
    </row>
    <row r="223" spans="1:19" ht="46.5" hidden="1" customHeight="1">
      <c r="A223" s="43" t="s">
        <v>570</v>
      </c>
      <c r="B223" s="99">
        <v>464</v>
      </c>
      <c r="C223" s="88" t="s">
        <v>568</v>
      </c>
      <c r="D223" s="53" t="s">
        <v>569</v>
      </c>
      <c r="E223" s="53" t="s">
        <v>111</v>
      </c>
      <c r="F223" s="82">
        <v>50000</v>
      </c>
      <c r="G223" s="82">
        <v>25000</v>
      </c>
      <c r="H223" s="81"/>
      <c r="I223" s="81">
        <f t="shared" si="43"/>
        <v>75000</v>
      </c>
      <c r="J223" s="81"/>
      <c r="K223" s="72">
        <f t="shared" si="39"/>
        <v>75000</v>
      </c>
      <c r="L223" s="81"/>
      <c r="M223" s="72">
        <f t="shared" si="40"/>
        <v>75000</v>
      </c>
      <c r="N223" s="81"/>
      <c r="O223" s="72">
        <f t="shared" si="36"/>
        <v>75000</v>
      </c>
      <c r="P223" s="81"/>
      <c r="Q223" s="72">
        <f t="shared" si="37"/>
        <v>75000</v>
      </c>
      <c r="R223" s="81"/>
      <c r="S223" s="80">
        <f t="shared" si="38"/>
        <v>75000</v>
      </c>
    </row>
    <row r="224" spans="1:19" ht="23.25" hidden="1" customHeight="1">
      <c r="A224" s="43" t="s">
        <v>588</v>
      </c>
      <c r="B224" s="99">
        <v>464</v>
      </c>
      <c r="C224" s="88" t="s">
        <v>568</v>
      </c>
      <c r="D224" s="53" t="s">
        <v>569</v>
      </c>
      <c r="E224" s="53" t="s">
        <v>111</v>
      </c>
      <c r="F224" s="82"/>
      <c r="G224" s="82"/>
      <c r="H224" s="81">
        <v>10000</v>
      </c>
      <c r="I224" s="81">
        <f t="shared" si="43"/>
        <v>10000</v>
      </c>
      <c r="J224" s="81"/>
      <c r="K224" s="72">
        <f t="shared" si="39"/>
        <v>10000</v>
      </c>
      <c r="L224" s="81"/>
      <c r="M224" s="72">
        <f t="shared" si="40"/>
        <v>10000</v>
      </c>
      <c r="N224" s="81"/>
      <c r="O224" s="72">
        <f t="shared" si="36"/>
        <v>10000</v>
      </c>
      <c r="P224" s="81"/>
      <c r="Q224" s="72">
        <f t="shared" si="37"/>
        <v>10000</v>
      </c>
      <c r="R224" s="81"/>
      <c r="S224" s="80">
        <f t="shared" si="38"/>
        <v>10000</v>
      </c>
    </row>
    <row r="225" spans="1:19" ht="33" hidden="1" customHeight="1">
      <c r="A225" s="43" t="s">
        <v>594</v>
      </c>
      <c r="B225" s="99">
        <v>464</v>
      </c>
      <c r="C225" s="88" t="s">
        <v>568</v>
      </c>
      <c r="D225" s="53" t="s">
        <v>593</v>
      </c>
      <c r="E225" s="53"/>
      <c r="F225" s="82"/>
      <c r="G225" s="82">
        <v>1689.6</v>
      </c>
      <c r="H225" s="81"/>
      <c r="I225" s="81">
        <f t="shared" si="43"/>
        <v>1689.6</v>
      </c>
      <c r="J225" s="81"/>
      <c r="K225" s="72">
        <f t="shared" si="39"/>
        <v>1689.6</v>
      </c>
      <c r="L225" s="81">
        <f>L226</f>
        <v>-1689.6</v>
      </c>
      <c r="M225" s="72">
        <f t="shared" si="40"/>
        <v>0</v>
      </c>
      <c r="N225" s="81"/>
      <c r="O225" s="72">
        <f t="shared" si="36"/>
        <v>0</v>
      </c>
      <c r="P225" s="81"/>
      <c r="Q225" s="72">
        <f t="shared" si="37"/>
        <v>0</v>
      </c>
      <c r="R225" s="81"/>
      <c r="S225" s="80">
        <f t="shared" si="38"/>
        <v>0</v>
      </c>
    </row>
    <row r="226" spans="1:19" ht="32.25" hidden="1" customHeight="1">
      <c r="A226" s="43" t="s">
        <v>112</v>
      </c>
      <c r="B226" s="99">
        <v>464</v>
      </c>
      <c r="C226" s="88" t="s">
        <v>568</v>
      </c>
      <c r="D226" s="53" t="s">
        <v>593</v>
      </c>
      <c r="E226" s="53" t="s">
        <v>111</v>
      </c>
      <c r="F226" s="82"/>
      <c r="G226" s="82">
        <v>1689.6</v>
      </c>
      <c r="H226" s="81"/>
      <c r="I226" s="81">
        <f t="shared" si="43"/>
        <v>1689.6</v>
      </c>
      <c r="J226" s="81"/>
      <c r="K226" s="72">
        <f t="shared" si="39"/>
        <v>1689.6</v>
      </c>
      <c r="L226" s="81">
        <v>-1689.6</v>
      </c>
      <c r="M226" s="72">
        <f t="shared" si="40"/>
        <v>0</v>
      </c>
      <c r="N226" s="81"/>
      <c r="O226" s="72">
        <f t="shared" si="36"/>
        <v>0</v>
      </c>
      <c r="P226" s="81"/>
      <c r="Q226" s="72">
        <f t="shared" si="37"/>
        <v>0</v>
      </c>
      <c r="R226" s="81"/>
      <c r="S226" s="80">
        <f t="shared" si="38"/>
        <v>0</v>
      </c>
    </row>
    <row r="227" spans="1:19" ht="38.25" hidden="1" customHeight="1">
      <c r="A227" s="42" t="s">
        <v>226</v>
      </c>
      <c r="B227" s="71">
        <v>466</v>
      </c>
      <c r="C227" s="52"/>
      <c r="D227" s="53"/>
      <c r="E227" s="53"/>
      <c r="F227" s="72">
        <f>F228+F242+F264+F273+F282+F289+F238+F278</f>
        <v>74125.299999999988</v>
      </c>
      <c r="G227" s="72">
        <f>G228+G242+G264+G273+G282+G289+G238+G278</f>
        <v>-106.3</v>
      </c>
      <c r="H227" s="72">
        <f>H228+H242+H264+H273+H282+H289+H238+H278</f>
        <v>10818</v>
      </c>
      <c r="I227" s="80">
        <f>F227+H227+G227</f>
        <v>84836.999999999985</v>
      </c>
      <c r="J227" s="80">
        <f>J228+J238+J264+J273+J242</f>
        <v>26418.400000000001</v>
      </c>
      <c r="K227" s="72">
        <f t="shared" si="39"/>
        <v>111255.4</v>
      </c>
      <c r="L227" s="80">
        <f>L264+L282</f>
        <v>18138.3</v>
      </c>
      <c r="M227" s="72">
        <f t="shared" si="40"/>
        <v>129393.7</v>
      </c>
      <c r="N227" s="80">
        <f>N242+N264+N228+N273</f>
        <v>5272.2</v>
      </c>
      <c r="O227" s="72">
        <f t="shared" si="36"/>
        <v>134665.9</v>
      </c>
      <c r="P227" s="80">
        <f>P242+P289+P264</f>
        <v>2603</v>
      </c>
      <c r="Q227" s="72">
        <f t="shared" si="37"/>
        <v>137268.9</v>
      </c>
      <c r="R227" s="80"/>
      <c r="S227" s="80">
        <f t="shared" si="38"/>
        <v>137268.9</v>
      </c>
    </row>
    <row r="228" spans="1:19" ht="26.25" hidden="1" customHeight="1">
      <c r="A228" s="42" t="s">
        <v>62</v>
      </c>
      <c r="B228" s="71">
        <v>466</v>
      </c>
      <c r="C228" s="50" t="s">
        <v>63</v>
      </c>
      <c r="D228" s="51"/>
      <c r="E228" s="51"/>
      <c r="F228" s="72">
        <f>SUM(F229)</f>
        <v>42559.6</v>
      </c>
      <c r="G228" s="72"/>
      <c r="H228" s="80">
        <f>H229</f>
        <v>1258</v>
      </c>
      <c r="I228" s="80">
        <f t="shared" si="42"/>
        <v>43817.599999999999</v>
      </c>
      <c r="J228" s="80">
        <f>J229</f>
        <v>6300</v>
      </c>
      <c r="K228" s="72">
        <f t="shared" si="39"/>
        <v>50117.599999999999</v>
      </c>
      <c r="L228" s="80"/>
      <c r="M228" s="72">
        <f t="shared" si="40"/>
        <v>50117.599999999999</v>
      </c>
      <c r="N228" s="80">
        <f>N237</f>
        <v>4412.2</v>
      </c>
      <c r="O228" s="72">
        <f t="shared" si="36"/>
        <v>54529.799999999996</v>
      </c>
      <c r="P228" s="80"/>
      <c r="Q228" s="72">
        <f t="shared" si="37"/>
        <v>54529.799999999996</v>
      </c>
      <c r="R228" s="80"/>
      <c r="S228" s="80">
        <f t="shared" si="38"/>
        <v>54529.799999999996</v>
      </c>
    </row>
    <row r="229" spans="1:19" ht="33" hidden="1" customHeight="1">
      <c r="A229" s="42" t="s">
        <v>510</v>
      </c>
      <c r="B229" s="71">
        <v>466</v>
      </c>
      <c r="C229" s="50" t="s">
        <v>63</v>
      </c>
      <c r="D229" s="51" t="s">
        <v>175</v>
      </c>
      <c r="E229" s="51"/>
      <c r="F229" s="72">
        <f>SUM(F230,F235)</f>
        <v>42559.6</v>
      </c>
      <c r="G229" s="72"/>
      <c r="H229" s="80">
        <f>H230</f>
        <v>1258</v>
      </c>
      <c r="I229" s="80">
        <f t="shared" si="42"/>
        <v>43817.599999999999</v>
      </c>
      <c r="J229" s="80">
        <f>J230</f>
        <v>6300</v>
      </c>
      <c r="K229" s="72">
        <f t="shared" si="39"/>
        <v>50117.599999999999</v>
      </c>
      <c r="L229" s="80"/>
      <c r="M229" s="72">
        <f t="shared" si="40"/>
        <v>50117.599999999999</v>
      </c>
      <c r="N229" s="80"/>
      <c r="O229" s="72">
        <f t="shared" si="36"/>
        <v>50117.599999999999</v>
      </c>
      <c r="P229" s="80"/>
      <c r="Q229" s="72">
        <f t="shared" si="37"/>
        <v>50117.599999999999</v>
      </c>
      <c r="R229" s="80"/>
      <c r="S229" s="80">
        <f t="shared" si="38"/>
        <v>50117.599999999999</v>
      </c>
    </row>
    <row r="230" spans="1:19" ht="33.75" hidden="1" customHeight="1">
      <c r="A230" s="151" t="s">
        <v>406</v>
      </c>
      <c r="B230" s="93">
        <v>466</v>
      </c>
      <c r="C230" s="52" t="s">
        <v>63</v>
      </c>
      <c r="D230" s="53" t="s">
        <v>291</v>
      </c>
      <c r="E230" s="51"/>
      <c r="F230" s="72">
        <f>SUM(F231,F233)</f>
        <v>21180</v>
      </c>
      <c r="G230" s="72"/>
      <c r="H230" s="81">
        <f>H231</f>
        <v>1258</v>
      </c>
      <c r="I230" s="81">
        <f t="shared" si="42"/>
        <v>22438</v>
      </c>
      <c r="J230" s="81">
        <f>J231</f>
        <v>6300</v>
      </c>
      <c r="K230" s="72">
        <f t="shared" si="39"/>
        <v>28738</v>
      </c>
      <c r="L230" s="81"/>
      <c r="M230" s="72">
        <f t="shared" si="40"/>
        <v>28738</v>
      </c>
      <c r="N230" s="81"/>
      <c r="O230" s="72">
        <f t="shared" si="36"/>
        <v>28738</v>
      </c>
      <c r="P230" s="81"/>
      <c r="Q230" s="72">
        <f t="shared" si="37"/>
        <v>28738</v>
      </c>
      <c r="R230" s="81"/>
      <c r="S230" s="80">
        <f t="shared" si="38"/>
        <v>28738</v>
      </c>
    </row>
    <row r="231" spans="1:19" ht="44.25" hidden="1" customHeight="1">
      <c r="A231" s="151" t="s">
        <v>290</v>
      </c>
      <c r="B231" s="93">
        <v>466</v>
      </c>
      <c r="C231" s="52" t="s">
        <v>63</v>
      </c>
      <c r="D231" s="53" t="s">
        <v>292</v>
      </c>
      <c r="E231" s="53"/>
      <c r="F231" s="54">
        <f>SUM(F232)</f>
        <v>20054</v>
      </c>
      <c r="G231" s="54"/>
      <c r="H231" s="81">
        <f>H232</f>
        <v>1258</v>
      </c>
      <c r="I231" s="81">
        <f t="shared" si="42"/>
        <v>21312</v>
      </c>
      <c r="J231" s="81">
        <f>J232</f>
        <v>6300</v>
      </c>
      <c r="K231" s="72">
        <f t="shared" si="39"/>
        <v>27612</v>
      </c>
      <c r="L231" s="81"/>
      <c r="M231" s="72">
        <f t="shared" si="40"/>
        <v>27612</v>
      </c>
      <c r="N231" s="81"/>
      <c r="O231" s="72">
        <f t="shared" si="36"/>
        <v>27612</v>
      </c>
      <c r="P231" s="81"/>
      <c r="Q231" s="72">
        <f t="shared" si="37"/>
        <v>27612</v>
      </c>
      <c r="R231" s="81"/>
      <c r="S231" s="80">
        <f t="shared" si="38"/>
        <v>27612</v>
      </c>
    </row>
    <row r="232" spans="1:19" ht="41.25" hidden="1" customHeight="1">
      <c r="A232" s="43" t="s">
        <v>112</v>
      </c>
      <c r="B232" s="93">
        <v>466</v>
      </c>
      <c r="C232" s="52" t="s">
        <v>63</v>
      </c>
      <c r="D232" s="53" t="s">
        <v>292</v>
      </c>
      <c r="E232" s="53" t="s">
        <v>552</v>
      </c>
      <c r="F232" s="54">
        <v>20054</v>
      </c>
      <c r="G232" s="54"/>
      <c r="H232" s="81">
        <v>1258</v>
      </c>
      <c r="I232" s="81">
        <f t="shared" si="42"/>
        <v>21312</v>
      </c>
      <c r="J232" s="81">
        <v>6300</v>
      </c>
      <c r="K232" s="72">
        <f t="shared" si="39"/>
        <v>27612</v>
      </c>
      <c r="L232" s="81"/>
      <c r="M232" s="72">
        <f t="shared" si="40"/>
        <v>27612</v>
      </c>
      <c r="N232" s="81"/>
      <c r="O232" s="72">
        <f t="shared" si="36"/>
        <v>27612</v>
      </c>
      <c r="P232" s="81"/>
      <c r="Q232" s="72">
        <f t="shared" si="37"/>
        <v>27612</v>
      </c>
      <c r="R232" s="81"/>
      <c r="S232" s="80">
        <f t="shared" si="38"/>
        <v>27612</v>
      </c>
    </row>
    <row r="233" spans="1:19" ht="27.75" hidden="1" customHeight="1">
      <c r="A233" s="43" t="s">
        <v>12</v>
      </c>
      <c r="B233" s="93">
        <v>466</v>
      </c>
      <c r="C233" s="52" t="s">
        <v>63</v>
      </c>
      <c r="D233" s="53" t="s">
        <v>341</v>
      </c>
      <c r="E233" s="53"/>
      <c r="F233" s="54">
        <f>F234</f>
        <v>1126</v>
      </c>
      <c r="G233" s="54"/>
      <c r="H233" s="81"/>
      <c r="I233" s="81">
        <f t="shared" si="42"/>
        <v>1126</v>
      </c>
      <c r="J233" s="81"/>
      <c r="K233" s="72">
        <f t="shared" si="39"/>
        <v>1126</v>
      </c>
      <c r="L233" s="81"/>
      <c r="M233" s="72">
        <f t="shared" si="40"/>
        <v>1126</v>
      </c>
      <c r="N233" s="81"/>
      <c r="O233" s="72">
        <f t="shared" si="36"/>
        <v>1126</v>
      </c>
      <c r="P233" s="81"/>
      <c r="Q233" s="72">
        <f t="shared" si="37"/>
        <v>1126</v>
      </c>
      <c r="R233" s="81"/>
      <c r="S233" s="80">
        <f t="shared" si="38"/>
        <v>1126</v>
      </c>
    </row>
    <row r="234" spans="1:19" ht="34.5" hidden="1" customHeight="1">
      <c r="A234" s="43" t="s">
        <v>112</v>
      </c>
      <c r="B234" s="93">
        <v>466</v>
      </c>
      <c r="C234" s="52" t="s">
        <v>63</v>
      </c>
      <c r="D234" s="53" t="s">
        <v>341</v>
      </c>
      <c r="E234" s="53" t="s">
        <v>111</v>
      </c>
      <c r="F234" s="54">
        <v>1126</v>
      </c>
      <c r="G234" s="54"/>
      <c r="H234" s="81"/>
      <c r="I234" s="81">
        <f t="shared" si="42"/>
        <v>1126</v>
      </c>
      <c r="J234" s="81"/>
      <c r="K234" s="72">
        <f t="shared" si="39"/>
        <v>1126</v>
      </c>
      <c r="L234" s="81"/>
      <c r="M234" s="72">
        <f t="shared" si="40"/>
        <v>1126</v>
      </c>
      <c r="N234" s="81"/>
      <c r="O234" s="72">
        <f t="shared" si="36"/>
        <v>1126</v>
      </c>
      <c r="P234" s="81"/>
      <c r="Q234" s="72">
        <f t="shared" si="37"/>
        <v>1126</v>
      </c>
      <c r="R234" s="81"/>
      <c r="S234" s="80">
        <f t="shared" si="38"/>
        <v>1126</v>
      </c>
    </row>
    <row r="235" spans="1:19" ht="42.75" hidden="1" customHeight="1">
      <c r="A235" s="43" t="s">
        <v>434</v>
      </c>
      <c r="B235" s="93">
        <v>466</v>
      </c>
      <c r="C235" s="52" t="s">
        <v>63</v>
      </c>
      <c r="D235" s="53" t="s">
        <v>435</v>
      </c>
      <c r="E235" s="53"/>
      <c r="F235" s="54">
        <f>F236</f>
        <v>21379.599999999999</v>
      </c>
      <c r="G235" s="54"/>
      <c r="H235" s="81"/>
      <c r="I235" s="81">
        <f t="shared" si="42"/>
        <v>21379.599999999999</v>
      </c>
      <c r="J235" s="81"/>
      <c r="K235" s="72">
        <f t="shared" si="39"/>
        <v>21379.599999999999</v>
      </c>
      <c r="L235" s="81"/>
      <c r="M235" s="72">
        <f t="shared" si="40"/>
        <v>21379.599999999999</v>
      </c>
      <c r="N235" s="81"/>
      <c r="O235" s="72">
        <f t="shared" si="36"/>
        <v>21379.599999999999</v>
      </c>
      <c r="P235" s="81"/>
      <c r="Q235" s="72">
        <f t="shared" si="37"/>
        <v>21379.599999999999</v>
      </c>
      <c r="R235" s="81"/>
      <c r="S235" s="80">
        <f t="shared" si="38"/>
        <v>21379.599999999999</v>
      </c>
    </row>
    <row r="236" spans="1:19" ht="35.25" hidden="1" customHeight="1">
      <c r="A236" s="43" t="s">
        <v>112</v>
      </c>
      <c r="B236" s="93">
        <v>466</v>
      </c>
      <c r="C236" s="52" t="s">
        <v>63</v>
      </c>
      <c r="D236" s="53" t="s">
        <v>435</v>
      </c>
      <c r="E236" s="53" t="s">
        <v>111</v>
      </c>
      <c r="F236" s="54">
        <v>21379.599999999999</v>
      </c>
      <c r="G236" s="54"/>
      <c r="H236" s="81"/>
      <c r="I236" s="81">
        <f t="shared" si="42"/>
        <v>21379.599999999999</v>
      </c>
      <c r="J236" s="81"/>
      <c r="K236" s="72">
        <f t="shared" si="39"/>
        <v>21379.599999999999</v>
      </c>
      <c r="L236" s="81"/>
      <c r="M236" s="72">
        <f t="shared" si="40"/>
        <v>21379.599999999999</v>
      </c>
      <c r="N236" s="81"/>
      <c r="O236" s="72">
        <f t="shared" si="36"/>
        <v>21379.599999999999</v>
      </c>
      <c r="P236" s="81"/>
      <c r="Q236" s="72">
        <f t="shared" si="37"/>
        <v>21379.599999999999</v>
      </c>
      <c r="R236" s="81"/>
      <c r="S236" s="80">
        <f t="shared" si="38"/>
        <v>21379.599999999999</v>
      </c>
    </row>
    <row r="237" spans="1:19" ht="35.25" hidden="1" customHeight="1">
      <c r="A237" s="43" t="s">
        <v>631</v>
      </c>
      <c r="B237" s="93">
        <v>466</v>
      </c>
      <c r="C237" s="52" t="s">
        <v>63</v>
      </c>
      <c r="D237" s="53" t="s">
        <v>622</v>
      </c>
      <c r="E237" s="53" t="s">
        <v>111</v>
      </c>
      <c r="F237" s="54"/>
      <c r="G237" s="54"/>
      <c r="H237" s="81"/>
      <c r="I237" s="81"/>
      <c r="J237" s="81"/>
      <c r="K237" s="72"/>
      <c r="L237" s="81"/>
      <c r="M237" s="72"/>
      <c r="N237" s="81">
        <v>4412.2</v>
      </c>
      <c r="O237" s="72">
        <f t="shared" si="36"/>
        <v>4412.2</v>
      </c>
      <c r="P237" s="81"/>
      <c r="Q237" s="72">
        <f t="shared" si="37"/>
        <v>4412.2</v>
      </c>
      <c r="R237" s="81"/>
      <c r="S237" s="80">
        <f t="shared" si="38"/>
        <v>4412.2</v>
      </c>
    </row>
    <row r="238" spans="1:19" ht="42" hidden="1" customHeight="1">
      <c r="A238" s="152" t="s">
        <v>519</v>
      </c>
      <c r="B238" s="71">
        <v>466</v>
      </c>
      <c r="C238" s="50" t="s">
        <v>214</v>
      </c>
      <c r="D238" s="51" t="s">
        <v>173</v>
      </c>
      <c r="E238" s="53"/>
      <c r="F238" s="72">
        <f t="shared" ref="F238:F240" si="44">F239</f>
        <v>1000</v>
      </c>
      <c r="G238" s="72"/>
      <c r="H238" s="80">
        <f>H239</f>
        <v>3160</v>
      </c>
      <c r="I238" s="80">
        <f t="shared" si="42"/>
        <v>4160</v>
      </c>
      <c r="J238" s="80">
        <f>J239</f>
        <v>2200</v>
      </c>
      <c r="K238" s="72">
        <f t="shared" ref="K238:K253" si="45">I238+J238</f>
        <v>6360</v>
      </c>
      <c r="L238" s="80"/>
      <c r="M238" s="72">
        <f t="shared" si="40"/>
        <v>6360</v>
      </c>
      <c r="N238" s="80"/>
      <c r="O238" s="72">
        <f t="shared" si="36"/>
        <v>6360</v>
      </c>
      <c r="P238" s="80"/>
      <c r="Q238" s="72">
        <f t="shared" si="37"/>
        <v>6360</v>
      </c>
      <c r="R238" s="80"/>
      <c r="S238" s="80">
        <f t="shared" si="38"/>
        <v>6360</v>
      </c>
    </row>
    <row r="239" spans="1:19" ht="33" hidden="1" customHeight="1">
      <c r="A239" s="42" t="s">
        <v>276</v>
      </c>
      <c r="B239" s="71">
        <v>466</v>
      </c>
      <c r="C239" s="50" t="s">
        <v>214</v>
      </c>
      <c r="D239" s="51" t="s">
        <v>521</v>
      </c>
      <c r="E239" s="51"/>
      <c r="F239" s="72">
        <f t="shared" si="44"/>
        <v>1000</v>
      </c>
      <c r="G239" s="72"/>
      <c r="H239" s="80">
        <f>H240</f>
        <v>3160</v>
      </c>
      <c r="I239" s="80">
        <f t="shared" si="42"/>
        <v>4160</v>
      </c>
      <c r="J239" s="80">
        <f>J240</f>
        <v>2200</v>
      </c>
      <c r="K239" s="72">
        <f t="shared" si="45"/>
        <v>6360</v>
      </c>
      <c r="L239" s="80"/>
      <c r="M239" s="72">
        <f t="shared" si="40"/>
        <v>6360</v>
      </c>
      <c r="N239" s="80"/>
      <c r="O239" s="72">
        <f t="shared" si="36"/>
        <v>6360</v>
      </c>
      <c r="P239" s="80"/>
      <c r="Q239" s="72">
        <f t="shared" si="37"/>
        <v>6360</v>
      </c>
      <c r="R239" s="80"/>
      <c r="S239" s="80">
        <f t="shared" si="38"/>
        <v>6360</v>
      </c>
    </row>
    <row r="240" spans="1:19" ht="24.75" hidden="1" customHeight="1">
      <c r="A240" s="44" t="s">
        <v>520</v>
      </c>
      <c r="B240" s="93">
        <v>466</v>
      </c>
      <c r="C240" s="52" t="s">
        <v>214</v>
      </c>
      <c r="D240" s="53" t="s">
        <v>522</v>
      </c>
      <c r="E240" s="53"/>
      <c r="F240" s="54">
        <f t="shared" si="44"/>
        <v>1000</v>
      </c>
      <c r="G240" s="54"/>
      <c r="H240" s="81">
        <f>H241</f>
        <v>3160</v>
      </c>
      <c r="I240" s="81">
        <f t="shared" si="42"/>
        <v>4160</v>
      </c>
      <c r="J240" s="81">
        <f>J241</f>
        <v>2200</v>
      </c>
      <c r="K240" s="72">
        <f t="shared" si="45"/>
        <v>6360</v>
      </c>
      <c r="L240" s="81"/>
      <c r="M240" s="72">
        <f t="shared" si="40"/>
        <v>6360</v>
      </c>
      <c r="N240" s="81"/>
      <c r="O240" s="72">
        <f t="shared" si="36"/>
        <v>6360</v>
      </c>
      <c r="P240" s="81"/>
      <c r="Q240" s="72">
        <f t="shared" si="37"/>
        <v>6360</v>
      </c>
      <c r="R240" s="81"/>
      <c r="S240" s="80">
        <f t="shared" si="38"/>
        <v>6360</v>
      </c>
    </row>
    <row r="241" spans="1:19" ht="29.25" hidden="1" customHeight="1">
      <c r="A241" s="44" t="s">
        <v>112</v>
      </c>
      <c r="B241" s="93">
        <v>466</v>
      </c>
      <c r="C241" s="52" t="s">
        <v>214</v>
      </c>
      <c r="D241" s="53" t="s">
        <v>522</v>
      </c>
      <c r="E241" s="53" t="s">
        <v>111</v>
      </c>
      <c r="F241" s="54">
        <v>1000</v>
      </c>
      <c r="G241" s="54"/>
      <c r="H241" s="81">
        <f>2160+1000</f>
        <v>3160</v>
      </c>
      <c r="I241" s="81">
        <f t="shared" si="42"/>
        <v>4160</v>
      </c>
      <c r="J241" s="81">
        <v>2200</v>
      </c>
      <c r="K241" s="72">
        <f t="shared" si="45"/>
        <v>6360</v>
      </c>
      <c r="L241" s="81"/>
      <c r="M241" s="72">
        <f t="shared" si="40"/>
        <v>6360</v>
      </c>
      <c r="N241" s="81"/>
      <c r="O241" s="72">
        <f t="shared" si="36"/>
        <v>6360</v>
      </c>
      <c r="P241" s="81"/>
      <c r="Q241" s="72">
        <f t="shared" si="37"/>
        <v>6360</v>
      </c>
      <c r="R241" s="81"/>
      <c r="S241" s="80">
        <f t="shared" si="38"/>
        <v>6360</v>
      </c>
    </row>
    <row r="242" spans="1:19" ht="22.5" hidden="1" customHeight="1">
      <c r="A242" s="42" t="s">
        <v>467</v>
      </c>
      <c r="B242" s="93">
        <v>466</v>
      </c>
      <c r="C242" s="50" t="s">
        <v>230</v>
      </c>
      <c r="D242" s="53"/>
      <c r="E242" s="53"/>
      <c r="F242" s="72">
        <f>F243+F252</f>
        <v>22306.3</v>
      </c>
      <c r="G242" s="72">
        <f>G243+G252</f>
        <v>-106.3</v>
      </c>
      <c r="H242" s="72">
        <f>H243+H252</f>
        <v>2000</v>
      </c>
      <c r="I242" s="80">
        <f>F242+H242+G242</f>
        <v>24200</v>
      </c>
      <c r="J242" s="80">
        <f>J252+J243</f>
        <v>16418.400000000001</v>
      </c>
      <c r="K242" s="72">
        <f t="shared" si="45"/>
        <v>40618.400000000001</v>
      </c>
      <c r="L242" s="80"/>
      <c r="M242" s="72">
        <f t="shared" si="40"/>
        <v>40618.400000000001</v>
      </c>
      <c r="N242" s="80">
        <f>N243</f>
        <v>-4697</v>
      </c>
      <c r="O242" s="72">
        <f t="shared" si="36"/>
        <v>35921.4</v>
      </c>
      <c r="P242" s="80">
        <f>P252+P243</f>
        <v>-256</v>
      </c>
      <c r="Q242" s="72">
        <f t="shared" si="37"/>
        <v>35665.4</v>
      </c>
      <c r="R242" s="80"/>
      <c r="S242" s="80">
        <f t="shared" si="38"/>
        <v>35665.4</v>
      </c>
    </row>
    <row r="243" spans="1:19" ht="22.5" hidden="1" customHeight="1">
      <c r="A243" s="42" t="s">
        <v>28</v>
      </c>
      <c r="B243" s="93">
        <v>466</v>
      </c>
      <c r="C243" s="51" t="s">
        <v>27</v>
      </c>
      <c r="D243" s="53"/>
      <c r="E243" s="53"/>
      <c r="F243" s="72">
        <f>F244+F248</f>
        <v>14700</v>
      </c>
      <c r="G243" s="72"/>
      <c r="H243" s="72">
        <f>H244+H248</f>
        <v>0</v>
      </c>
      <c r="I243" s="80">
        <f t="shared" si="42"/>
        <v>14700</v>
      </c>
      <c r="J243" s="81">
        <f>J244</f>
        <v>6300</v>
      </c>
      <c r="K243" s="72">
        <f t="shared" si="45"/>
        <v>21000</v>
      </c>
      <c r="L243" s="81"/>
      <c r="M243" s="72">
        <f t="shared" si="40"/>
        <v>21000</v>
      </c>
      <c r="N243" s="81">
        <f>N244</f>
        <v>-4697</v>
      </c>
      <c r="O243" s="72">
        <f t="shared" si="36"/>
        <v>16303</v>
      </c>
      <c r="P243" s="81">
        <f>P248</f>
        <v>-4700</v>
      </c>
      <c r="Q243" s="72">
        <f t="shared" si="37"/>
        <v>11603</v>
      </c>
      <c r="R243" s="81"/>
      <c r="S243" s="80">
        <f t="shared" si="38"/>
        <v>11603</v>
      </c>
    </row>
    <row r="244" spans="1:19" ht="54" hidden="1" customHeight="1">
      <c r="A244" s="42" t="s">
        <v>516</v>
      </c>
      <c r="B244" s="99">
        <v>466</v>
      </c>
      <c r="C244" s="59" t="s">
        <v>27</v>
      </c>
      <c r="D244" s="53" t="s">
        <v>177</v>
      </c>
      <c r="E244" s="53"/>
      <c r="F244" s="72">
        <f>F245</f>
        <v>10000</v>
      </c>
      <c r="G244" s="72"/>
      <c r="H244" s="81"/>
      <c r="I244" s="81">
        <f t="shared" si="42"/>
        <v>10000</v>
      </c>
      <c r="J244" s="81">
        <f>J247</f>
        <v>6300</v>
      </c>
      <c r="K244" s="72">
        <f t="shared" si="45"/>
        <v>16300</v>
      </c>
      <c r="L244" s="81"/>
      <c r="M244" s="72">
        <f t="shared" si="40"/>
        <v>16300</v>
      </c>
      <c r="N244" s="81">
        <f>N245</f>
        <v>-4697</v>
      </c>
      <c r="O244" s="72">
        <f t="shared" si="36"/>
        <v>11603</v>
      </c>
      <c r="P244" s="81"/>
      <c r="Q244" s="72">
        <f t="shared" si="37"/>
        <v>11603</v>
      </c>
      <c r="R244" s="81"/>
      <c r="S244" s="80">
        <f t="shared" si="38"/>
        <v>11603</v>
      </c>
    </row>
    <row r="245" spans="1:19" ht="34.5" hidden="1" customHeight="1">
      <c r="A245" s="44" t="s">
        <v>554</v>
      </c>
      <c r="B245" s="99">
        <v>466</v>
      </c>
      <c r="C245" s="59" t="s">
        <v>27</v>
      </c>
      <c r="D245" s="53" t="s">
        <v>301</v>
      </c>
      <c r="E245" s="53"/>
      <c r="F245" s="54">
        <f>F246</f>
        <v>10000</v>
      </c>
      <c r="G245" s="54"/>
      <c r="H245" s="81"/>
      <c r="I245" s="81">
        <f t="shared" si="42"/>
        <v>10000</v>
      </c>
      <c r="J245" s="81"/>
      <c r="K245" s="72">
        <f t="shared" si="45"/>
        <v>10000</v>
      </c>
      <c r="L245" s="81"/>
      <c r="M245" s="72">
        <f t="shared" si="40"/>
        <v>10000</v>
      </c>
      <c r="N245" s="81">
        <f>N246</f>
        <v>-4697</v>
      </c>
      <c r="O245" s="72">
        <f t="shared" si="36"/>
        <v>5303</v>
      </c>
      <c r="P245" s="81"/>
      <c r="Q245" s="72">
        <f t="shared" si="37"/>
        <v>5303</v>
      </c>
      <c r="R245" s="81"/>
      <c r="S245" s="80">
        <f t="shared" si="38"/>
        <v>5303</v>
      </c>
    </row>
    <row r="246" spans="1:19" ht="30.75" hidden="1" customHeight="1">
      <c r="A246" s="43" t="s">
        <v>112</v>
      </c>
      <c r="B246" s="99">
        <v>466</v>
      </c>
      <c r="C246" s="59" t="s">
        <v>27</v>
      </c>
      <c r="D246" s="53" t="s">
        <v>301</v>
      </c>
      <c r="E246" s="53" t="s">
        <v>111</v>
      </c>
      <c r="F246" s="54">
        <v>10000</v>
      </c>
      <c r="G246" s="54"/>
      <c r="H246" s="81"/>
      <c r="I246" s="81">
        <f t="shared" si="42"/>
        <v>10000</v>
      </c>
      <c r="J246" s="81"/>
      <c r="K246" s="72">
        <f t="shared" si="45"/>
        <v>10000</v>
      </c>
      <c r="L246" s="81"/>
      <c r="M246" s="72">
        <f t="shared" si="40"/>
        <v>10000</v>
      </c>
      <c r="N246" s="81">
        <v>-4697</v>
      </c>
      <c r="O246" s="72">
        <f t="shared" si="36"/>
        <v>5303</v>
      </c>
      <c r="P246" s="81"/>
      <c r="Q246" s="72">
        <f t="shared" si="37"/>
        <v>5303</v>
      </c>
      <c r="R246" s="81"/>
      <c r="S246" s="80">
        <f t="shared" si="38"/>
        <v>5303</v>
      </c>
    </row>
    <row r="247" spans="1:19" ht="42" hidden="1" customHeight="1">
      <c r="A247" s="43" t="s">
        <v>417</v>
      </c>
      <c r="B247" s="99">
        <v>466</v>
      </c>
      <c r="C247" s="59" t="s">
        <v>27</v>
      </c>
      <c r="D247" s="53" t="s">
        <v>603</v>
      </c>
      <c r="E247" s="53" t="s">
        <v>432</v>
      </c>
      <c r="F247" s="54"/>
      <c r="G247" s="54"/>
      <c r="H247" s="81"/>
      <c r="I247" s="81"/>
      <c r="J247" s="81">
        <v>6300</v>
      </c>
      <c r="K247" s="72">
        <f t="shared" si="45"/>
        <v>6300</v>
      </c>
      <c r="L247" s="81"/>
      <c r="M247" s="72">
        <f t="shared" si="40"/>
        <v>6300</v>
      </c>
      <c r="N247" s="81"/>
      <c r="O247" s="72">
        <f t="shared" si="36"/>
        <v>6300</v>
      </c>
      <c r="P247" s="81"/>
      <c r="Q247" s="72">
        <f t="shared" si="37"/>
        <v>6300</v>
      </c>
      <c r="R247" s="81"/>
      <c r="S247" s="80">
        <f t="shared" si="38"/>
        <v>6300</v>
      </c>
    </row>
    <row r="248" spans="1:19" ht="54.75" hidden="1" customHeight="1">
      <c r="A248" s="42" t="s">
        <v>377</v>
      </c>
      <c r="B248" s="93">
        <v>466</v>
      </c>
      <c r="C248" s="51" t="s">
        <v>27</v>
      </c>
      <c r="D248" s="51" t="s">
        <v>378</v>
      </c>
      <c r="E248" s="53"/>
      <c r="F248" s="72">
        <f t="shared" ref="F248:F250" si="46">SUM(F249)</f>
        <v>4700</v>
      </c>
      <c r="G248" s="72"/>
      <c r="H248" s="81"/>
      <c r="I248" s="80">
        <f t="shared" si="42"/>
        <v>4700</v>
      </c>
      <c r="J248" s="81"/>
      <c r="K248" s="72">
        <f t="shared" si="45"/>
        <v>4700</v>
      </c>
      <c r="L248" s="81"/>
      <c r="M248" s="72">
        <f t="shared" si="40"/>
        <v>4700</v>
      </c>
      <c r="N248" s="81"/>
      <c r="O248" s="72">
        <f t="shared" si="36"/>
        <v>4700</v>
      </c>
      <c r="P248" s="81">
        <f>P249</f>
        <v>-4700</v>
      </c>
      <c r="Q248" s="72">
        <f t="shared" si="37"/>
        <v>0</v>
      </c>
      <c r="R248" s="81"/>
      <c r="S248" s="80">
        <f t="shared" si="38"/>
        <v>0</v>
      </c>
    </row>
    <row r="249" spans="1:19" ht="40.5" hidden="1" customHeight="1">
      <c r="A249" s="43" t="s">
        <v>379</v>
      </c>
      <c r="B249" s="93">
        <v>466</v>
      </c>
      <c r="C249" s="53" t="s">
        <v>27</v>
      </c>
      <c r="D249" s="53" t="s">
        <v>380</v>
      </c>
      <c r="E249" s="53"/>
      <c r="F249" s="54">
        <f t="shared" si="46"/>
        <v>4700</v>
      </c>
      <c r="G249" s="54"/>
      <c r="H249" s="81"/>
      <c r="I249" s="81">
        <f t="shared" si="42"/>
        <v>4700</v>
      </c>
      <c r="J249" s="81"/>
      <c r="K249" s="72">
        <f t="shared" si="45"/>
        <v>4700</v>
      </c>
      <c r="L249" s="81"/>
      <c r="M249" s="72">
        <f t="shared" si="40"/>
        <v>4700</v>
      </c>
      <c r="N249" s="81"/>
      <c r="O249" s="72">
        <f t="shared" si="36"/>
        <v>4700</v>
      </c>
      <c r="P249" s="81">
        <f>P250</f>
        <v>-4700</v>
      </c>
      <c r="Q249" s="72">
        <f t="shared" si="37"/>
        <v>0</v>
      </c>
      <c r="R249" s="81"/>
      <c r="S249" s="80">
        <f t="shared" si="38"/>
        <v>0</v>
      </c>
    </row>
    <row r="250" spans="1:19" ht="27.75" hidden="1" customHeight="1">
      <c r="A250" s="149" t="s">
        <v>381</v>
      </c>
      <c r="B250" s="93">
        <v>466</v>
      </c>
      <c r="C250" s="53" t="s">
        <v>27</v>
      </c>
      <c r="D250" s="53" t="s">
        <v>382</v>
      </c>
      <c r="E250" s="53"/>
      <c r="F250" s="54">
        <f t="shared" si="46"/>
        <v>4700</v>
      </c>
      <c r="G250" s="54"/>
      <c r="H250" s="81"/>
      <c r="I250" s="81">
        <f t="shared" si="42"/>
        <v>4700</v>
      </c>
      <c r="J250" s="81"/>
      <c r="K250" s="72">
        <f t="shared" si="45"/>
        <v>4700</v>
      </c>
      <c r="L250" s="81"/>
      <c r="M250" s="72">
        <f t="shared" si="40"/>
        <v>4700</v>
      </c>
      <c r="N250" s="81"/>
      <c r="O250" s="72">
        <f t="shared" si="36"/>
        <v>4700</v>
      </c>
      <c r="P250" s="81">
        <f>P251</f>
        <v>-4700</v>
      </c>
      <c r="Q250" s="72">
        <f t="shared" si="37"/>
        <v>0</v>
      </c>
      <c r="R250" s="81"/>
      <c r="S250" s="80">
        <f t="shared" si="38"/>
        <v>0</v>
      </c>
    </row>
    <row r="251" spans="1:19" ht="42" hidden="1" customHeight="1">
      <c r="A251" s="43" t="s">
        <v>417</v>
      </c>
      <c r="B251" s="93">
        <v>466</v>
      </c>
      <c r="C251" s="53" t="s">
        <v>27</v>
      </c>
      <c r="D251" s="53" t="s">
        <v>382</v>
      </c>
      <c r="E251" s="53" t="s">
        <v>432</v>
      </c>
      <c r="F251" s="54">
        <v>4700</v>
      </c>
      <c r="G251" s="54"/>
      <c r="H251" s="81"/>
      <c r="I251" s="81">
        <f t="shared" si="42"/>
        <v>4700</v>
      </c>
      <c r="J251" s="81"/>
      <c r="K251" s="72">
        <f t="shared" si="45"/>
        <v>4700</v>
      </c>
      <c r="L251" s="81"/>
      <c r="M251" s="72">
        <f t="shared" si="40"/>
        <v>4700</v>
      </c>
      <c r="N251" s="81"/>
      <c r="O251" s="72">
        <f t="shared" si="36"/>
        <v>4700</v>
      </c>
      <c r="P251" s="81">
        <v>-4700</v>
      </c>
      <c r="Q251" s="72">
        <f t="shared" si="37"/>
        <v>0</v>
      </c>
      <c r="R251" s="81"/>
      <c r="S251" s="80">
        <f t="shared" si="38"/>
        <v>0</v>
      </c>
    </row>
    <row r="252" spans="1:19" ht="27" hidden="1" customHeight="1">
      <c r="A252" s="42" t="s">
        <v>440</v>
      </c>
      <c r="B252" s="71">
        <v>466</v>
      </c>
      <c r="C252" s="66" t="s">
        <v>430</v>
      </c>
      <c r="D252" s="51"/>
      <c r="E252" s="51"/>
      <c r="F252" s="72">
        <f>F253+F259</f>
        <v>7606.3</v>
      </c>
      <c r="G252" s="72">
        <f>G253+G259</f>
        <v>-106.3</v>
      </c>
      <c r="H252" s="80">
        <f>H253</f>
        <v>2000</v>
      </c>
      <c r="I252" s="80">
        <f>F252+H252+G252</f>
        <v>9500</v>
      </c>
      <c r="J252" s="80">
        <f>J259</f>
        <v>10118.4</v>
      </c>
      <c r="K252" s="72">
        <f t="shared" si="45"/>
        <v>19618.400000000001</v>
      </c>
      <c r="L252" s="80"/>
      <c r="M252" s="72">
        <f t="shared" si="40"/>
        <v>19618.400000000001</v>
      </c>
      <c r="N252" s="80"/>
      <c r="O252" s="72">
        <f t="shared" si="36"/>
        <v>19618.400000000001</v>
      </c>
      <c r="P252" s="80">
        <f>P253</f>
        <v>4444</v>
      </c>
      <c r="Q252" s="72">
        <f t="shared" si="37"/>
        <v>24062.400000000001</v>
      </c>
      <c r="R252" s="80"/>
      <c r="S252" s="80">
        <f t="shared" si="38"/>
        <v>24062.400000000001</v>
      </c>
    </row>
    <row r="253" spans="1:19" ht="40.5" hidden="1" customHeight="1">
      <c r="A253" s="42" t="s">
        <v>516</v>
      </c>
      <c r="B253" s="93">
        <v>466</v>
      </c>
      <c r="C253" s="66" t="s">
        <v>430</v>
      </c>
      <c r="D253" s="51" t="s">
        <v>177</v>
      </c>
      <c r="E253" s="51"/>
      <c r="F253" s="72">
        <f>F256</f>
        <v>3500</v>
      </c>
      <c r="G253" s="72"/>
      <c r="H253" s="80">
        <f>H256</f>
        <v>2000</v>
      </c>
      <c r="I253" s="80">
        <f t="shared" si="42"/>
        <v>5500</v>
      </c>
      <c r="J253" s="81"/>
      <c r="K253" s="72">
        <f t="shared" si="45"/>
        <v>5500</v>
      </c>
      <c r="L253" s="81"/>
      <c r="M253" s="72">
        <f t="shared" si="40"/>
        <v>5500</v>
      </c>
      <c r="N253" s="81"/>
      <c r="O253" s="72">
        <f t="shared" si="36"/>
        <v>5500</v>
      </c>
      <c r="P253" s="81">
        <f>P254+P255+P256</f>
        <v>4444</v>
      </c>
      <c r="Q253" s="72">
        <f t="shared" si="37"/>
        <v>9944</v>
      </c>
      <c r="R253" s="81"/>
      <c r="S253" s="80">
        <f t="shared" si="38"/>
        <v>9944</v>
      </c>
    </row>
    <row r="254" spans="1:19" ht="40.5" hidden="1" customHeight="1">
      <c r="A254" s="43" t="s">
        <v>640</v>
      </c>
      <c r="B254" s="93">
        <v>466</v>
      </c>
      <c r="C254" s="88" t="s">
        <v>430</v>
      </c>
      <c r="D254" s="53" t="s">
        <v>638</v>
      </c>
      <c r="E254" s="53" t="s">
        <v>416</v>
      </c>
      <c r="F254" s="72"/>
      <c r="G254" s="72"/>
      <c r="H254" s="80"/>
      <c r="I254" s="80"/>
      <c r="J254" s="81"/>
      <c r="K254" s="72"/>
      <c r="L254" s="81"/>
      <c r="M254" s="72"/>
      <c r="N254" s="81"/>
      <c r="O254" s="72"/>
      <c r="P254" s="81">
        <v>1700</v>
      </c>
      <c r="Q254" s="72">
        <f t="shared" si="37"/>
        <v>1700</v>
      </c>
      <c r="R254" s="81"/>
      <c r="S254" s="80">
        <f t="shared" si="38"/>
        <v>1700</v>
      </c>
    </row>
    <row r="255" spans="1:19" ht="40.5" hidden="1" customHeight="1">
      <c r="A255" s="43" t="s">
        <v>112</v>
      </c>
      <c r="B255" s="93">
        <v>466</v>
      </c>
      <c r="C255" s="88" t="s">
        <v>430</v>
      </c>
      <c r="D255" s="53" t="s">
        <v>301</v>
      </c>
      <c r="E255" s="53" t="s">
        <v>416</v>
      </c>
      <c r="F255" s="72"/>
      <c r="G255" s="72"/>
      <c r="H255" s="80"/>
      <c r="I255" s="80"/>
      <c r="J255" s="81"/>
      <c r="K255" s="72"/>
      <c r="L255" s="81"/>
      <c r="M255" s="72"/>
      <c r="N255" s="81"/>
      <c r="O255" s="72"/>
      <c r="P255" s="81">
        <v>903</v>
      </c>
      <c r="Q255" s="72">
        <f t="shared" si="37"/>
        <v>903</v>
      </c>
      <c r="R255" s="81"/>
      <c r="S255" s="80">
        <f t="shared" si="38"/>
        <v>903</v>
      </c>
    </row>
    <row r="256" spans="1:19" ht="32.25" hidden="1" customHeight="1">
      <c r="A256" s="44" t="s">
        <v>129</v>
      </c>
      <c r="B256" s="93">
        <v>466</v>
      </c>
      <c r="C256" s="88" t="s">
        <v>430</v>
      </c>
      <c r="D256" s="53" t="s">
        <v>395</v>
      </c>
      <c r="E256" s="53"/>
      <c r="F256" s="54">
        <f>F257+F258</f>
        <v>3500</v>
      </c>
      <c r="G256" s="54"/>
      <c r="H256" s="54">
        <f>H257+H258</f>
        <v>2000</v>
      </c>
      <c r="I256" s="81">
        <f t="shared" si="42"/>
        <v>5500</v>
      </c>
      <c r="J256" s="81"/>
      <c r="K256" s="72">
        <f t="shared" ref="K256:K265" si="47">I256+J256</f>
        <v>5500</v>
      </c>
      <c r="L256" s="81"/>
      <c r="M256" s="72">
        <f t="shared" si="40"/>
        <v>5500</v>
      </c>
      <c r="N256" s="81"/>
      <c r="O256" s="72">
        <f t="shared" si="36"/>
        <v>5500</v>
      </c>
      <c r="P256" s="81">
        <f>P258</f>
        <v>1841</v>
      </c>
      <c r="Q256" s="72">
        <f t="shared" si="37"/>
        <v>7341</v>
      </c>
      <c r="R256" s="81"/>
      <c r="S256" s="80">
        <f t="shared" si="38"/>
        <v>7341</v>
      </c>
    </row>
    <row r="257" spans="1:19" ht="32.25" hidden="1" customHeight="1">
      <c r="A257" s="43" t="s">
        <v>553</v>
      </c>
      <c r="B257" s="93">
        <v>466</v>
      </c>
      <c r="C257" s="88" t="s">
        <v>430</v>
      </c>
      <c r="D257" s="53" t="s">
        <v>395</v>
      </c>
      <c r="E257" s="53" t="s">
        <v>552</v>
      </c>
      <c r="F257" s="54">
        <v>2000</v>
      </c>
      <c r="G257" s="54"/>
      <c r="H257" s="81">
        <v>1000</v>
      </c>
      <c r="I257" s="81">
        <f t="shared" si="42"/>
        <v>3000</v>
      </c>
      <c r="J257" s="81"/>
      <c r="K257" s="72">
        <f t="shared" si="47"/>
        <v>3000</v>
      </c>
      <c r="L257" s="81"/>
      <c r="M257" s="72">
        <f t="shared" si="40"/>
        <v>3000</v>
      </c>
      <c r="N257" s="81"/>
      <c r="O257" s="72">
        <f t="shared" si="36"/>
        <v>3000</v>
      </c>
      <c r="P257" s="81"/>
      <c r="Q257" s="72">
        <f t="shared" si="37"/>
        <v>3000</v>
      </c>
      <c r="R257" s="81"/>
      <c r="S257" s="80">
        <f t="shared" si="38"/>
        <v>3000</v>
      </c>
    </row>
    <row r="258" spans="1:19" ht="32.25" hidden="1" customHeight="1">
      <c r="A258" s="43" t="s">
        <v>112</v>
      </c>
      <c r="B258" s="93">
        <v>466</v>
      </c>
      <c r="C258" s="88" t="s">
        <v>430</v>
      </c>
      <c r="D258" s="53" t="s">
        <v>395</v>
      </c>
      <c r="E258" s="53" t="s">
        <v>416</v>
      </c>
      <c r="F258" s="54">
        <v>1500</v>
      </c>
      <c r="G258" s="54"/>
      <c r="H258" s="81">
        <v>1000</v>
      </c>
      <c r="I258" s="81">
        <f t="shared" si="42"/>
        <v>2500</v>
      </c>
      <c r="J258" s="81"/>
      <c r="K258" s="72">
        <f t="shared" si="47"/>
        <v>2500</v>
      </c>
      <c r="L258" s="81"/>
      <c r="M258" s="72">
        <f t="shared" si="40"/>
        <v>2500</v>
      </c>
      <c r="N258" s="81"/>
      <c r="O258" s="72">
        <f t="shared" si="36"/>
        <v>2500</v>
      </c>
      <c r="P258" s="81">
        <v>1841</v>
      </c>
      <c r="Q258" s="72">
        <f t="shared" si="37"/>
        <v>4341</v>
      </c>
      <c r="R258" s="81"/>
      <c r="S258" s="80">
        <f t="shared" si="38"/>
        <v>4341</v>
      </c>
    </row>
    <row r="259" spans="1:19" ht="43.5" hidden="1" customHeight="1">
      <c r="A259" s="42" t="s">
        <v>518</v>
      </c>
      <c r="B259" s="71">
        <v>466</v>
      </c>
      <c r="C259" s="66" t="s">
        <v>430</v>
      </c>
      <c r="D259" s="51" t="s">
        <v>494</v>
      </c>
      <c r="E259" s="51"/>
      <c r="F259" s="72">
        <f>F262+F263</f>
        <v>4106.3</v>
      </c>
      <c r="G259" s="72">
        <f>G262+G263</f>
        <v>-106.3</v>
      </c>
      <c r="H259" s="81"/>
      <c r="I259" s="80">
        <f>F259+H259+G259</f>
        <v>4000</v>
      </c>
      <c r="J259" s="80">
        <f>J260</f>
        <v>10118.4</v>
      </c>
      <c r="K259" s="72">
        <f t="shared" si="47"/>
        <v>14118.4</v>
      </c>
      <c r="L259" s="80"/>
      <c r="M259" s="72">
        <f t="shared" si="40"/>
        <v>14118.4</v>
      </c>
      <c r="N259" s="80"/>
      <c r="O259" s="72">
        <f t="shared" si="36"/>
        <v>14118.4</v>
      </c>
      <c r="P259" s="80"/>
      <c r="Q259" s="72">
        <f t="shared" si="37"/>
        <v>14118.4</v>
      </c>
      <c r="R259" s="80"/>
      <c r="S259" s="80">
        <f t="shared" si="38"/>
        <v>14118.4</v>
      </c>
    </row>
    <row r="260" spans="1:19" ht="27.75" hidden="1" customHeight="1">
      <c r="A260" s="42" t="s">
        <v>492</v>
      </c>
      <c r="B260" s="71">
        <v>466</v>
      </c>
      <c r="C260" s="51" t="s">
        <v>439</v>
      </c>
      <c r="D260" s="51" t="s">
        <v>491</v>
      </c>
      <c r="E260" s="51"/>
      <c r="F260" s="72">
        <f>F261</f>
        <v>4106.3</v>
      </c>
      <c r="G260" s="72">
        <f>G261</f>
        <v>-106.3</v>
      </c>
      <c r="H260" s="81"/>
      <c r="I260" s="80">
        <f t="shared" ref="I260:I263" si="48">F260+H260+G260</f>
        <v>4000</v>
      </c>
      <c r="J260" s="80">
        <f>J261</f>
        <v>10118.4</v>
      </c>
      <c r="K260" s="72">
        <f t="shared" si="47"/>
        <v>14118.4</v>
      </c>
      <c r="L260" s="80"/>
      <c r="M260" s="72">
        <f t="shared" si="40"/>
        <v>14118.4</v>
      </c>
      <c r="N260" s="80"/>
      <c r="O260" s="72">
        <f t="shared" si="36"/>
        <v>14118.4</v>
      </c>
      <c r="P260" s="80"/>
      <c r="Q260" s="72">
        <f t="shared" si="37"/>
        <v>14118.4</v>
      </c>
      <c r="R260" s="80"/>
      <c r="S260" s="80">
        <f t="shared" si="38"/>
        <v>14118.4</v>
      </c>
    </row>
    <row r="261" spans="1:19" ht="33.75" hidden="1" customHeight="1">
      <c r="A261" s="43" t="s">
        <v>493</v>
      </c>
      <c r="B261" s="93">
        <v>466</v>
      </c>
      <c r="C261" s="88" t="s">
        <v>430</v>
      </c>
      <c r="D261" s="53" t="s">
        <v>490</v>
      </c>
      <c r="E261" s="53"/>
      <c r="F261" s="54">
        <f>F262+F263</f>
        <v>4106.3</v>
      </c>
      <c r="G261" s="54">
        <f>G262+G263</f>
        <v>-106.3</v>
      </c>
      <c r="H261" s="81"/>
      <c r="I261" s="81">
        <f t="shared" si="48"/>
        <v>4000</v>
      </c>
      <c r="J261" s="81">
        <f>J262</f>
        <v>10118.4</v>
      </c>
      <c r="K261" s="72">
        <f t="shared" si="47"/>
        <v>14118.4</v>
      </c>
      <c r="L261" s="81"/>
      <c r="M261" s="72">
        <f t="shared" si="40"/>
        <v>14118.4</v>
      </c>
      <c r="N261" s="81"/>
      <c r="O261" s="72">
        <f t="shared" si="36"/>
        <v>14118.4</v>
      </c>
      <c r="P261" s="81"/>
      <c r="Q261" s="72">
        <f t="shared" si="37"/>
        <v>14118.4</v>
      </c>
      <c r="R261" s="81"/>
      <c r="S261" s="80">
        <f t="shared" si="38"/>
        <v>14118.4</v>
      </c>
    </row>
    <row r="262" spans="1:19" ht="29.25" hidden="1" customHeight="1">
      <c r="A262" s="43" t="s">
        <v>486</v>
      </c>
      <c r="B262" s="93">
        <v>466</v>
      </c>
      <c r="C262" s="88" t="s">
        <v>430</v>
      </c>
      <c r="D262" s="53" t="s">
        <v>468</v>
      </c>
      <c r="E262" s="53" t="s">
        <v>416</v>
      </c>
      <c r="F262" s="54">
        <v>106.3</v>
      </c>
      <c r="G262" s="54">
        <v>-106.3</v>
      </c>
      <c r="H262" s="81"/>
      <c r="I262" s="80">
        <f t="shared" si="48"/>
        <v>0</v>
      </c>
      <c r="J262" s="114">
        <v>10118.4</v>
      </c>
      <c r="K262" s="72">
        <f t="shared" si="47"/>
        <v>10118.4</v>
      </c>
      <c r="L262" s="114"/>
      <c r="M262" s="72">
        <f t="shared" si="40"/>
        <v>10118.4</v>
      </c>
      <c r="N262" s="114"/>
      <c r="O262" s="72">
        <f t="shared" si="36"/>
        <v>10118.4</v>
      </c>
      <c r="P262" s="114"/>
      <c r="Q262" s="72">
        <f t="shared" si="37"/>
        <v>10118.4</v>
      </c>
      <c r="R262" s="114"/>
      <c r="S262" s="80">
        <f t="shared" si="38"/>
        <v>10118.4</v>
      </c>
    </row>
    <row r="263" spans="1:19" ht="20.25" hidden="1" customHeight="1">
      <c r="A263" s="43" t="s">
        <v>485</v>
      </c>
      <c r="B263" s="93">
        <v>466</v>
      </c>
      <c r="C263" s="88" t="s">
        <v>430</v>
      </c>
      <c r="D263" s="53" t="s">
        <v>469</v>
      </c>
      <c r="E263" s="53" t="s">
        <v>416</v>
      </c>
      <c r="F263" s="54">
        <v>4000</v>
      </c>
      <c r="G263" s="54"/>
      <c r="H263" s="81"/>
      <c r="I263" s="80">
        <f t="shared" si="48"/>
        <v>4000</v>
      </c>
      <c r="J263" s="81"/>
      <c r="K263" s="72">
        <f t="shared" si="47"/>
        <v>4000</v>
      </c>
      <c r="L263" s="81"/>
      <c r="M263" s="72">
        <f t="shared" si="40"/>
        <v>4000</v>
      </c>
      <c r="N263" s="81"/>
      <c r="O263" s="72">
        <f t="shared" si="36"/>
        <v>4000</v>
      </c>
      <c r="P263" s="81"/>
      <c r="Q263" s="72">
        <f t="shared" si="37"/>
        <v>4000</v>
      </c>
      <c r="R263" s="81"/>
      <c r="S263" s="80">
        <f t="shared" si="38"/>
        <v>4000</v>
      </c>
    </row>
    <row r="264" spans="1:19" ht="23.25" hidden="1" customHeight="1">
      <c r="A264" s="46" t="s">
        <v>201</v>
      </c>
      <c r="B264" s="71">
        <v>466</v>
      </c>
      <c r="C264" s="66"/>
      <c r="D264" s="51"/>
      <c r="E264" s="51"/>
      <c r="F264" s="72">
        <f>F268</f>
        <v>1000</v>
      </c>
      <c r="G264" s="72"/>
      <c r="H264" s="80">
        <f>H265</f>
        <v>2100</v>
      </c>
      <c r="I264" s="80">
        <f t="shared" si="42"/>
        <v>3100</v>
      </c>
      <c r="J264" s="80">
        <f>J265</f>
        <v>500</v>
      </c>
      <c r="K264" s="72">
        <f t="shared" si="47"/>
        <v>3600</v>
      </c>
      <c r="L264" s="80">
        <f>L265</f>
        <v>1500</v>
      </c>
      <c r="M264" s="72">
        <f t="shared" si="40"/>
        <v>5100</v>
      </c>
      <c r="N264" s="80">
        <f>N265</f>
        <v>6557</v>
      </c>
      <c r="O264" s="72">
        <f t="shared" si="36"/>
        <v>11657</v>
      </c>
      <c r="P264" s="80">
        <f>P265</f>
        <v>1104</v>
      </c>
      <c r="Q264" s="72">
        <f t="shared" si="37"/>
        <v>12761</v>
      </c>
      <c r="R264" s="80"/>
      <c r="S264" s="80">
        <f t="shared" si="38"/>
        <v>12761</v>
      </c>
    </row>
    <row r="265" spans="1:19" ht="57.75" hidden="1" customHeight="1">
      <c r="A265" s="42" t="s">
        <v>516</v>
      </c>
      <c r="B265" s="93">
        <v>466</v>
      </c>
      <c r="C265" s="66" t="s">
        <v>616</v>
      </c>
      <c r="D265" s="51" t="s">
        <v>177</v>
      </c>
      <c r="E265" s="51"/>
      <c r="F265" s="72">
        <f>F268</f>
        <v>1000</v>
      </c>
      <c r="G265" s="72"/>
      <c r="H265" s="80">
        <f>H268+H271</f>
        <v>2100</v>
      </c>
      <c r="I265" s="80">
        <f t="shared" si="42"/>
        <v>3100</v>
      </c>
      <c r="J265" s="80">
        <f>J268</f>
        <v>500</v>
      </c>
      <c r="K265" s="72">
        <f t="shared" si="47"/>
        <v>3600</v>
      </c>
      <c r="L265" s="80">
        <f>L266</f>
        <v>1500</v>
      </c>
      <c r="M265" s="72">
        <f t="shared" si="40"/>
        <v>5100</v>
      </c>
      <c r="N265" s="80">
        <f>N268+N270</f>
        <v>6557</v>
      </c>
      <c r="O265" s="72">
        <f t="shared" si="36"/>
        <v>11657</v>
      </c>
      <c r="P265" s="80">
        <f>P268</f>
        <v>1104</v>
      </c>
      <c r="Q265" s="72">
        <f t="shared" si="37"/>
        <v>12761</v>
      </c>
      <c r="R265" s="80"/>
      <c r="S265" s="80">
        <f t="shared" si="38"/>
        <v>12761</v>
      </c>
    </row>
    <row r="266" spans="1:19" ht="39" hidden="1" customHeight="1">
      <c r="A266" s="44" t="s">
        <v>129</v>
      </c>
      <c r="B266" s="93">
        <v>466</v>
      </c>
      <c r="C266" s="88" t="s">
        <v>364</v>
      </c>
      <c r="D266" s="53" t="s">
        <v>395</v>
      </c>
      <c r="E266" s="53"/>
      <c r="F266" s="72"/>
      <c r="G266" s="72"/>
      <c r="H266" s="80"/>
      <c r="I266" s="80"/>
      <c r="J266" s="80"/>
      <c r="K266" s="72"/>
      <c r="L266" s="80">
        <f>L267</f>
        <v>1500</v>
      </c>
      <c r="M266" s="72">
        <f t="shared" si="40"/>
        <v>1500</v>
      </c>
      <c r="N266" s="80"/>
      <c r="O266" s="72">
        <f t="shared" si="36"/>
        <v>1500</v>
      </c>
      <c r="P266" s="80"/>
      <c r="Q266" s="72">
        <f t="shared" si="37"/>
        <v>1500</v>
      </c>
      <c r="R266" s="80"/>
      <c r="S266" s="80">
        <f t="shared" si="38"/>
        <v>1500</v>
      </c>
    </row>
    <row r="267" spans="1:19" ht="42" hidden="1" customHeight="1">
      <c r="A267" s="44" t="s">
        <v>112</v>
      </c>
      <c r="B267" s="93">
        <v>466</v>
      </c>
      <c r="C267" s="88" t="s">
        <v>364</v>
      </c>
      <c r="D267" s="53" t="s">
        <v>395</v>
      </c>
      <c r="E267" s="53" t="s">
        <v>111</v>
      </c>
      <c r="F267" s="72"/>
      <c r="G267" s="72"/>
      <c r="H267" s="80"/>
      <c r="I267" s="80"/>
      <c r="J267" s="80"/>
      <c r="K267" s="72"/>
      <c r="L267" s="80">
        <v>1500</v>
      </c>
      <c r="M267" s="72">
        <f t="shared" si="40"/>
        <v>1500</v>
      </c>
      <c r="N267" s="80"/>
      <c r="O267" s="72">
        <f t="shared" si="36"/>
        <v>1500</v>
      </c>
      <c r="P267" s="80"/>
      <c r="Q267" s="72">
        <f t="shared" si="37"/>
        <v>1500</v>
      </c>
      <c r="R267" s="80"/>
      <c r="S267" s="80">
        <f t="shared" si="38"/>
        <v>1500</v>
      </c>
    </row>
    <row r="268" spans="1:19" ht="33.75" hidden="1" customHeight="1">
      <c r="A268" s="44" t="s">
        <v>129</v>
      </c>
      <c r="B268" s="93">
        <v>466</v>
      </c>
      <c r="C268" s="88" t="s">
        <v>459</v>
      </c>
      <c r="D268" s="53" t="s">
        <v>395</v>
      </c>
      <c r="E268" s="53"/>
      <c r="F268" s="54">
        <f>F269</f>
        <v>1000</v>
      </c>
      <c r="G268" s="54"/>
      <c r="H268" s="81">
        <f>H269</f>
        <v>1100</v>
      </c>
      <c r="I268" s="81">
        <f t="shared" si="42"/>
        <v>2100</v>
      </c>
      <c r="J268" s="81">
        <f>J269</f>
        <v>500</v>
      </c>
      <c r="K268" s="72">
        <f>I268+J268</f>
        <v>2600</v>
      </c>
      <c r="L268" s="81"/>
      <c r="M268" s="72">
        <f t="shared" si="40"/>
        <v>2600</v>
      </c>
      <c r="N268" s="80">
        <f>N269</f>
        <v>4697</v>
      </c>
      <c r="O268" s="72">
        <f t="shared" si="36"/>
        <v>7297</v>
      </c>
      <c r="P268" s="80">
        <f>P269</f>
        <v>1104</v>
      </c>
      <c r="Q268" s="72">
        <f t="shared" si="37"/>
        <v>8401</v>
      </c>
      <c r="R268" s="80"/>
      <c r="S268" s="80">
        <f t="shared" si="38"/>
        <v>8401</v>
      </c>
    </row>
    <row r="269" spans="1:19" ht="36" hidden="1" customHeight="1">
      <c r="A269" s="44" t="s">
        <v>112</v>
      </c>
      <c r="B269" s="93">
        <v>466</v>
      </c>
      <c r="C269" s="88" t="s">
        <v>459</v>
      </c>
      <c r="D269" s="53" t="s">
        <v>395</v>
      </c>
      <c r="E269" s="53" t="s">
        <v>111</v>
      </c>
      <c r="F269" s="54">
        <v>1000</v>
      </c>
      <c r="G269" s="54"/>
      <c r="H269" s="81">
        <v>1100</v>
      </c>
      <c r="I269" s="81">
        <f t="shared" si="42"/>
        <v>2100</v>
      </c>
      <c r="J269" s="81">
        <v>500</v>
      </c>
      <c r="K269" s="72">
        <f>I269+J269</f>
        <v>2600</v>
      </c>
      <c r="L269" s="81"/>
      <c r="M269" s="72">
        <f t="shared" si="40"/>
        <v>2600</v>
      </c>
      <c r="N269" s="80">
        <f>4697</f>
        <v>4697</v>
      </c>
      <c r="O269" s="72">
        <f t="shared" si="36"/>
        <v>7297</v>
      </c>
      <c r="P269" s="80">
        <v>1104</v>
      </c>
      <c r="Q269" s="72">
        <f t="shared" ref="Q269:Q332" si="49">O269+P269</f>
        <v>8401</v>
      </c>
      <c r="R269" s="80"/>
      <c r="S269" s="80">
        <f t="shared" ref="S269:S332" si="50">Q269+R269</f>
        <v>8401</v>
      </c>
    </row>
    <row r="270" spans="1:19" ht="36" hidden="1" customHeight="1">
      <c r="A270" s="44" t="s">
        <v>631</v>
      </c>
      <c r="B270" s="93">
        <v>466</v>
      </c>
      <c r="C270" s="88" t="s">
        <v>459</v>
      </c>
      <c r="D270" s="53" t="s">
        <v>622</v>
      </c>
      <c r="E270" s="53"/>
      <c r="F270" s="54"/>
      <c r="G270" s="54"/>
      <c r="H270" s="81"/>
      <c r="I270" s="81"/>
      <c r="J270" s="81"/>
      <c r="K270" s="72"/>
      <c r="L270" s="81"/>
      <c r="M270" s="72"/>
      <c r="N270" s="80">
        <v>1860</v>
      </c>
      <c r="O270" s="72">
        <f t="shared" si="36"/>
        <v>1860</v>
      </c>
      <c r="P270" s="80"/>
      <c r="Q270" s="72">
        <f t="shared" si="49"/>
        <v>1860</v>
      </c>
      <c r="R270" s="80"/>
      <c r="S270" s="80">
        <f t="shared" si="50"/>
        <v>1860</v>
      </c>
    </row>
    <row r="271" spans="1:19" ht="36" hidden="1" customHeight="1">
      <c r="A271" s="44" t="s">
        <v>129</v>
      </c>
      <c r="B271" s="93">
        <v>466</v>
      </c>
      <c r="C271" s="88" t="s">
        <v>595</v>
      </c>
      <c r="D271" s="53" t="s">
        <v>395</v>
      </c>
      <c r="E271" s="53"/>
      <c r="F271" s="54"/>
      <c r="G271" s="54"/>
      <c r="H271" s="81">
        <f>H272</f>
        <v>1000</v>
      </c>
      <c r="I271" s="81">
        <f t="shared" si="42"/>
        <v>1000</v>
      </c>
      <c r="J271" s="81"/>
      <c r="K271" s="72">
        <f t="shared" ref="K271:K302" si="51">I271+J271</f>
        <v>1000</v>
      </c>
      <c r="L271" s="81"/>
      <c r="M271" s="72">
        <f t="shared" si="40"/>
        <v>1000</v>
      </c>
      <c r="N271" s="81"/>
      <c r="O271" s="72">
        <f t="shared" si="36"/>
        <v>1000</v>
      </c>
      <c r="P271" s="81"/>
      <c r="Q271" s="72">
        <f t="shared" si="49"/>
        <v>1000</v>
      </c>
      <c r="R271" s="81"/>
      <c r="S271" s="80">
        <f t="shared" si="50"/>
        <v>1000</v>
      </c>
    </row>
    <row r="272" spans="1:19" ht="36" hidden="1" customHeight="1">
      <c r="A272" s="44" t="s">
        <v>112</v>
      </c>
      <c r="B272" s="93">
        <v>466</v>
      </c>
      <c r="C272" s="88" t="s">
        <v>595</v>
      </c>
      <c r="D272" s="53" t="s">
        <v>395</v>
      </c>
      <c r="E272" s="53" t="s">
        <v>111</v>
      </c>
      <c r="F272" s="54"/>
      <c r="G272" s="54"/>
      <c r="H272" s="81">
        <v>1000</v>
      </c>
      <c r="I272" s="81">
        <f t="shared" si="42"/>
        <v>1000</v>
      </c>
      <c r="J272" s="81"/>
      <c r="K272" s="72">
        <f t="shared" si="51"/>
        <v>1000</v>
      </c>
      <c r="L272" s="81"/>
      <c r="M272" s="72">
        <f t="shared" si="40"/>
        <v>1000</v>
      </c>
      <c r="N272" s="81"/>
      <c r="O272" s="72">
        <f t="shared" ref="O272:O335" si="52">M272+N272</f>
        <v>1000</v>
      </c>
      <c r="P272" s="81"/>
      <c r="Q272" s="72">
        <f t="shared" si="49"/>
        <v>1000</v>
      </c>
      <c r="R272" s="81"/>
      <c r="S272" s="80">
        <f t="shared" si="50"/>
        <v>1000</v>
      </c>
    </row>
    <row r="273" spans="1:19" ht="27" hidden="1" customHeight="1">
      <c r="A273" s="42" t="s">
        <v>199</v>
      </c>
      <c r="B273" s="71">
        <v>466</v>
      </c>
      <c r="C273" s="50" t="s">
        <v>53</v>
      </c>
      <c r="D273" s="51"/>
      <c r="E273" s="51"/>
      <c r="F273" s="72">
        <f>F275</f>
        <v>1500</v>
      </c>
      <c r="G273" s="72"/>
      <c r="H273" s="80">
        <f>H274</f>
        <v>600</v>
      </c>
      <c r="I273" s="80">
        <f t="shared" si="42"/>
        <v>2100</v>
      </c>
      <c r="J273" s="80">
        <f>J274</f>
        <v>1000</v>
      </c>
      <c r="K273" s="72">
        <f t="shared" si="51"/>
        <v>3100</v>
      </c>
      <c r="L273" s="80"/>
      <c r="M273" s="72">
        <f t="shared" si="40"/>
        <v>3100</v>
      </c>
      <c r="N273" s="80">
        <f>N274</f>
        <v>-1000</v>
      </c>
      <c r="O273" s="72">
        <f t="shared" si="52"/>
        <v>2100</v>
      </c>
      <c r="P273" s="80"/>
      <c r="Q273" s="72">
        <f t="shared" si="49"/>
        <v>2100</v>
      </c>
      <c r="R273" s="80"/>
      <c r="S273" s="80">
        <f t="shared" si="50"/>
        <v>2100</v>
      </c>
    </row>
    <row r="274" spans="1:19" ht="56.25" hidden="1" customHeight="1">
      <c r="A274" s="42" t="s">
        <v>516</v>
      </c>
      <c r="B274" s="71">
        <v>466</v>
      </c>
      <c r="C274" s="50" t="s">
        <v>53</v>
      </c>
      <c r="D274" s="51" t="s">
        <v>177</v>
      </c>
      <c r="E274" s="51"/>
      <c r="F274" s="72">
        <f>F275</f>
        <v>1500</v>
      </c>
      <c r="G274" s="72"/>
      <c r="H274" s="80">
        <f>H275</f>
        <v>600</v>
      </c>
      <c r="I274" s="80">
        <f t="shared" si="42"/>
        <v>2100</v>
      </c>
      <c r="J274" s="80">
        <f>J275</f>
        <v>1000</v>
      </c>
      <c r="K274" s="72">
        <f t="shared" si="51"/>
        <v>3100</v>
      </c>
      <c r="L274" s="80"/>
      <c r="M274" s="72">
        <f t="shared" si="40"/>
        <v>3100</v>
      </c>
      <c r="N274" s="80">
        <f>N275</f>
        <v>-1000</v>
      </c>
      <c r="O274" s="72">
        <f t="shared" si="52"/>
        <v>2100</v>
      </c>
      <c r="P274" s="80"/>
      <c r="Q274" s="72">
        <f t="shared" si="49"/>
        <v>2100</v>
      </c>
      <c r="R274" s="80"/>
      <c r="S274" s="80">
        <f t="shared" si="50"/>
        <v>2100</v>
      </c>
    </row>
    <row r="275" spans="1:19" ht="36.75" hidden="1" customHeight="1">
      <c r="A275" s="44" t="s">
        <v>129</v>
      </c>
      <c r="B275" s="93">
        <v>466</v>
      </c>
      <c r="C275" s="52" t="s">
        <v>53</v>
      </c>
      <c r="D275" s="53" t="s">
        <v>395</v>
      </c>
      <c r="E275" s="53"/>
      <c r="F275" s="54">
        <f>F276</f>
        <v>1500</v>
      </c>
      <c r="G275" s="54"/>
      <c r="H275" s="81">
        <f>H277</f>
        <v>600</v>
      </c>
      <c r="I275" s="81">
        <f t="shared" si="42"/>
        <v>2100</v>
      </c>
      <c r="J275" s="81">
        <f>J276</f>
        <v>1000</v>
      </c>
      <c r="K275" s="72">
        <f t="shared" si="51"/>
        <v>3100</v>
      </c>
      <c r="L275" s="81"/>
      <c r="M275" s="72">
        <f t="shared" si="40"/>
        <v>3100</v>
      </c>
      <c r="N275" s="81">
        <f>N276</f>
        <v>-1000</v>
      </c>
      <c r="O275" s="72">
        <f t="shared" si="52"/>
        <v>2100</v>
      </c>
      <c r="P275" s="81"/>
      <c r="Q275" s="72">
        <f t="shared" si="49"/>
        <v>2100</v>
      </c>
      <c r="R275" s="81"/>
      <c r="S275" s="80">
        <f t="shared" si="50"/>
        <v>2100</v>
      </c>
    </row>
    <row r="276" spans="1:19" ht="35.25" hidden="1" customHeight="1">
      <c r="A276" s="44" t="s">
        <v>112</v>
      </c>
      <c r="B276" s="93">
        <v>466</v>
      </c>
      <c r="C276" s="52" t="s">
        <v>53</v>
      </c>
      <c r="D276" s="53" t="s">
        <v>395</v>
      </c>
      <c r="E276" s="53" t="s">
        <v>416</v>
      </c>
      <c r="F276" s="54">
        <v>1500</v>
      </c>
      <c r="G276" s="54"/>
      <c r="H276" s="81"/>
      <c r="I276" s="81">
        <f t="shared" si="42"/>
        <v>1500</v>
      </c>
      <c r="J276" s="81">
        <v>1000</v>
      </c>
      <c r="K276" s="72">
        <f t="shared" si="51"/>
        <v>2500</v>
      </c>
      <c r="L276" s="81"/>
      <c r="M276" s="72">
        <f t="shared" si="40"/>
        <v>2500</v>
      </c>
      <c r="N276" s="81">
        <v>-1000</v>
      </c>
      <c r="O276" s="72">
        <f t="shared" si="52"/>
        <v>1500</v>
      </c>
      <c r="P276" s="81"/>
      <c r="Q276" s="72">
        <f t="shared" si="49"/>
        <v>1500</v>
      </c>
      <c r="R276" s="81"/>
      <c r="S276" s="80">
        <f t="shared" si="50"/>
        <v>1500</v>
      </c>
    </row>
    <row r="277" spans="1:19" ht="35.25" hidden="1" customHeight="1">
      <c r="A277" s="44" t="s">
        <v>112</v>
      </c>
      <c r="B277" s="93">
        <v>466</v>
      </c>
      <c r="C277" s="52" t="s">
        <v>53</v>
      </c>
      <c r="D277" s="53" t="s">
        <v>395</v>
      </c>
      <c r="E277" s="53" t="s">
        <v>432</v>
      </c>
      <c r="F277" s="54"/>
      <c r="G277" s="54"/>
      <c r="H277" s="81">
        <v>600</v>
      </c>
      <c r="I277" s="81">
        <f t="shared" si="42"/>
        <v>600</v>
      </c>
      <c r="J277" s="81"/>
      <c r="K277" s="72">
        <f t="shared" si="51"/>
        <v>600</v>
      </c>
      <c r="L277" s="81"/>
      <c r="M277" s="72">
        <f t="shared" si="40"/>
        <v>600</v>
      </c>
      <c r="N277" s="81"/>
      <c r="O277" s="72">
        <f t="shared" si="52"/>
        <v>600</v>
      </c>
      <c r="P277" s="81"/>
      <c r="Q277" s="72">
        <f t="shared" si="49"/>
        <v>600</v>
      </c>
      <c r="R277" s="81"/>
      <c r="S277" s="80">
        <f t="shared" si="50"/>
        <v>600</v>
      </c>
    </row>
    <row r="278" spans="1:19" ht="42" hidden="1" customHeight="1">
      <c r="A278" s="46" t="s">
        <v>4</v>
      </c>
      <c r="B278" s="71">
        <v>466</v>
      </c>
      <c r="C278" s="51" t="s">
        <v>54</v>
      </c>
      <c r="D278" s="51" t="s">
        <v>251</v>
      </c>
      <c r="E278" s="53"/>
      <c r="F278" s="72">
        <f>F279</f>
        <v>1259.4000000000001</v>
      </c>
      <c r="G278" s="72"/>
      <c r="H278" s="81"/>
      <c r="I278" s="80">
        <f t="shared" si="42"/>
        <v>1259.4000000000001</v>
      </c>
      <c r="J278" s="81"/>
      <c r="K278" s="72">
        <f t="shared" si="51"/>
        <v>1259.4000000000001</v>
      </c>
      <c r="L278" s="81"/>
      <c r="M278" s="72">
        <f t="shared" si="40"/>
        <v>1259.4000000000001</v>
      </c>
      <c r="N278" s="81"/>
      <c r="O278" s="72">
        <f t="shared" si="52"/>
        <v>1259.4000000000001</v>
      </c>
      <c r="P278" s="81"/>
      <c r="Q278" s="72">
        <f t="shared" si="49"/>
        <v>1259.4000000000001</v>
      </c>
      <c r="R278" s="81"/>
      <c r="S278" s="80">
        <f t="shared" si="50"/>
        <v>1259.4000000000001</v>
      </c>
    </row>
    <row r="279" spans="1:19" ht="44.25" hidden="1" customHeight="1">
      <c r="A279" s="44" t="s">
        <v>533</v>
      </c>
      <c r="B279" s="93">
        <v>466</v>
      </c>
      <c r="C279" s="53" t="s">
        <v>54</v>
      </c>
      <c r="D279" s="53" t="s">
        <v>455</v>
      </c>
      <c r="E279" s="53"/>
      <c r="F279" s="54">
        <f>F280+F281</f>
        <v>1259.4000000000001</v>
      </c>
      <c r="G279" s="54"/>
      <c r="H279" s="81"/>
      <c r="I279" s="81">
        <f t="shared" si="42"/>
        <v>1259.4000000000001</v>
      </c>
      <c r="J279" s="81"/>
      <c r="K279" s="72">
        <f t="shared" si="51"/>
        <v>1259.4000000000001</v>
      </c>
      <c r="L279" s="81"/>
      <c r="M279" s="72">
        <f t="shared" si="40"/>
        <v>1259.4000000000001</v>
      </c>
      <c r="N279" s="81"/>
      <c r="O279" s="72">
        <f t="shared" si="52"/>
        <v>1259.4000000000001</v>
      </c>
      <c r="P279" s="81"/>
      <c r="Q279" s="72">
        <f t="shared" si="49"/>
        <v>1259.4000000000001</v>
      </c>
      <c r="R279" s="81"/>
      <c r="S279" s="80">
        <f t="shared" si="50"/>
        <v>1259.4000000000001</v>
      </c>
    </row>
    <row r="280" spans="1:19" ht="37.5" hidden="1" customHeight="1">
      <c r="A280" s="43" t="s">
        <v>457</v>
      </c>
      <c r="B280" s="93">
        <v>466</v>
      </c>
      <c r="C280" s="53" t="s">
        <v>54</v>
      </c>
      <c r="D280" s="53" t="s">
        <v>454</v>
      </c>
      <c r="E280" s="53" t="s">
        <v>111</v>
      </c>
      <c r="F280" s="54">
        <v>1258.4000000000001</v>
      </c>
      <c r="G280" s="54"/>
      <c r="H280" s="81"/>
      <c r="I280" s="81">
        <f t="shared" si="42"/>
        <v>1258.4000000000001</v>
      </c>
      <c r="J280" s="81"/>
      <c r="K280" s="72">
        <f t="shared" si="51"/>
        <v>1258.4000000000001</v>
      </c>
      <c r="L280" s="81"/>
      <c r="M280" s="72">
        <f t="shared" si="40"/>
        <v>1258.4000000000001</v>
      </c>
      <c r="N280" s="81"/>
      <c r="O280" s="72">
        <f t="shared" si="52"/>
        <v>1258.4000000000001</v>
      </c>
      <c r="P280" s="81"/>
      <c r="Q280" s="72">
        <f t="shared" si="49"/>
        <v>1258.4000000000001</v>
      </c>
      <c r="R280" s="81"/>
      <c r="S280" s="80">
        <f t="shared" si="50"/>
        <v>1258.4000000000001</v>
      </c>
    </row>
    <row r="281" spans="1:19" ht="38.25" hidden="1" customHeight="1">
      <c r="A281" s="43" t="s">
        <v>458</v>
      </c>
      <c r="B281" s="93">
        <v>466</v>
      </c>
      <c r="C281" s="53" t="s">
        <v>54</v>
      </c>
      <c r="D281" s="53" t="s">
        <v>456</v>
      </c>
      <c r="E281" s="53" t="s">
        <v>111</v>
      </c>
      <c r="F281" s="54">
        <v>1</v>
      </c>
      <c r="G281" s="54"/>
      <c r="H281" s="81"/>
      <c r="I281" s="81">
        <f t="shared" si="42"/>
        <v>1</v>
      </c>
      <c r="J281" s="81"/>
      <c r="K281" s="72">
        <f t="shared" si="51"/>
        <v>1</v>
      </c>
      <c r="L281" s="81"/>
      <c r="M281" s="72">
        <f t="shared" ref="M281:M345" si="53">K281+L281</f>
        <v>1</v>
      </c>
      <c r="N281" s="81"/>
      <c r="O281" s="72">
        <f t="shared" si="52"/>
        <v>1</v>
      </c>
      <c r="P281" s="81"/>
      <c r="Q281" s="72">
        <f t="shared" si="49"/>
        <v>1</v>
      </c>
      <c r="R281" s="81"/>
      <c r="S281" s="80">
        <f t="shared" si="50"/>
        <v>1</v>
      </c>
    </row>
    <row r="282" spans="1:19" ht="21.75" hidden="1" customHeight="1">
      <c r="A282" s="42" t="s">
        <v>474</v>
      </c>
      <c r="B282" s="71">
        <v>466</v>
      </c>
      <c r="C282" s="51" t="s">
        <v>132</v>
      </c>
      <c r="D282" s="51"/>
      <c r="E282" s="51"/>
      <c r="F282" s="72">
        <f>F283</f>
        <v>3500</v>
      </c>
      <c r="G282" s="72"/>
      <c r="H282" s="80">
        <f>H283</f>
        <v>1700</v>
      </c>
      <c r="I282" s="80">
        <f t="shared" si="42"/>
        <v>5200</v>
      </c>
      <c r="J282" s="81"/>
      <c r="K282" s="72">
        <f t="shared" si="51"/>
        <v>5200</v>
      </c>
      <c r="L282" s="80">
        <f>L283</f>
        <v>16638.3</v>
      </c>
      <c r="M282" s="72">
        <f t="shared" si="53"/>
        <v>21838.3</v>
      </c>
      <c r="N282" s="80"/>
      <c r="O282" s="72">
        <f t="shared" si="52"/>
        <v>21838.3</v>
      </c>
      <c r="P282" s="80"/>
      <c r="Q282" s="72">
        <f t="shared" si="49"/>
        <v>21838.3</v>
      </c>
      <c r="R282" s="80"/>
      <c r="S282" s="80">
        <f t="shared" si="50"/>
        <v>21838.3</v>
      </c>
    </row>
    <row r="283" spans="1:19" ht="44.25" hidden="1" customHeight="1">
      <c r="A283" s="42" t="s">
        <v>635</v>
      </c>
      <c r="B283" s="100">
        <v>466</v>
      </c>
      <c r="C283" s="50" t="s">
        <v>49</v>
      </c>
      <c r="D283" s="51" t="s">
        <v>255</v>
      </c>
      <c r="E283" s="51"/>
      <c r="F283" s="72">
        <f>F284</f>
        <v>3500</v>
      </c>
      <c r="G283" s="72"/>
      <c r="H283" s="80">
        <f>H284</f>
        <v>1700</v>
      </c>
      <c r="I283" s="80">
        <f t="shared" si="42"/>
        <v>5200</v>
      </c>
      <c r="J283" s="81"/>
      <c r="K283" s="72">
        <f t="shared" si="51"/>
        <v>5200</v>
      </c>
      <c r="L283" s="80">
        <f>L284</f>
        <v>16638.3</v>
      </c>
      <c r="M283" s="72">
        <f t="shared" si="53"/>
        <v>21838.3</v>
      </c>
      <c r="N283" s="80"/>
      <c r="O283" s="72">
        <f t="shared" si="52"/>
        <v>21838.3</v>
      </c>
      <c r="P283" s="80"/>
      <c r="Q283" s="72">
        <f t="shared" si="49"/>
        <v>21838.3</v>
      </c>
      <c r="R283" s="80"/>
      <c r="S283" s="80">
        <f t="shared" si="50"/>
        <v>21838.3</v>
      </c>
    </row>
    <row r="284" spans="1:19" ht="42" hidden="1" customHeight="1">
      <c r="A284" s="43" t="s">
        <v>277</v>
      </c>
      <c r="B284" s="101">
        <v>466</v>
      </c>
      <c r="C284" s="52" t="s">
        <v>49</v>
      </c>
      <c r="D284" s="53" t="s">
        <v>314</v>
      </c>
      <c r="E284" s="53"/>
      <c r="F284" s="54">
        <f>F285+F287</f>
        <v>3500</v>
      </c>
      <c r="G284" s="54"/>
      <c r="H284" s="81">
        <f>H285</f>
        <v>1700</v>
      </c>
      <c r="I284" s="81">
        <f t="shared" si="42"/>
        <v>5200</v>
      </c>
      <c r="J284" s="81"/>
      <c r="K284" s="72">
        <f t="shared" si="51"/>
        <v>5200</v>
      </c>
      <c r="L284" s="81">
        <f>L288</f>
        <v>16638.3</v>
      </c>
      <c r="M284" s="72">
        <f t="shared" si="53"/>
        <v>21838.3</v>
      </c>
      <c r="N284" s="81"/>
      <c r="O284" s="72">
        <f t="shared" si="52"/>
        <v>21838.3</v>
      </c>
      <c r="P284" s="81"/>
      <c r="Q284" s="72">
        <f t="shared" si="49"/>
        <v>21838.3</v>
      </c>
      <c r="R284" s="81"/>
      <c r="S284" s="80">
        <f t="shared" si="50"/>
        <v>21838.3</v>
      </c>
    </row>
    <row r="285" spans="1:19" ht="33.75" hidden="1" customHeight="1">
      <c r="A285" s="43" t="s">
        <v>10</v>
      </c>
      <c r="B285" s="101">
        <v>466</v>
      </c>
      <c r="C285" s="52" t="s">
        <v>49</v>
      </c>
      <c r="D285" s="53" t="s">
        <v>428</v>
      </c>
      <c r="E285" s="51"/>
      <c r="F285" s="54">
        <f>SUM(F286)</f>
        <v>3500</v>
      </c>
      <c r="G285" s="54"/>
      <c r="H285" s="81">
        <f>H286</f>
        <v>1700</v>
      </c>
      <c r="I285" s="81">
        <f t="shared" si="42"/>
        <v>5200</v>
      </c>
      <c r="J285" s="81"/>
      <c r="K285" s="72">
        <f t="shared" si="51"/>
        <v>5200</v>
      </c>
      <c r="L285" s="81"/>
      <c r="M285" s="72">
        <f t="shared" si="53"/>
        <v>5200</v>
      </c>
      <c r="N285" s="81"/>
      <c r="O285" s="72">
        <f t="shared" si="52"/>
        <v>5200</v>
      </c>
      <c r="P285" s="81"/>
      <c r="Q285" s="72">
        <f t="shared" si="49"/>
        <v>5200</v>
      </c>
      <c r="R285" s="81"/>
      <c r="S285" s="80">
        <f t="shared" si="50"/>
        <v>5200</v>
      </c>
    </row>
    <row r="286" spans="1:19" ht="27.75" hidden="1" customHeight="1">
      <c r="A286" s="44" t="s">
        <v>85</v>
      </c>
      <c r="B286" s="101">
        <v>466</v>
      </c>
      <c r="C286" s="52" t="s">
        <v>49</v>
      </c>
      <c r="D286" s="53" t="s">
        <v>428</v>
      </c>
      <c r="E286" s="53" t="s">
        <v>83</v>
      </c>
      <c r="F286" s="54">
        <v>3500</v>
      </c>
      <c r="G286" s="54"/>
      <c r="H286" s="81">
        <v>1700</v>
      </c>
      <c r="I286" s="81">
        <f t="shared" si="42"/>
        <v>5200</v>
      </c>
      <c r="J286" s="81"/>
      <c r="K286" s="72">
        <f t="shared" si="51"/>
        <v>5200</v>
      </c>
      <c r="L286" s="81"/>
      <c r="M286" s="72">
        <f t="shared" si="53"/>
        <v>5200</v>
      </c>
      <c r="N286" s="81"/>
      <c r="O286" s="72">
        <f t="shared" si="52"/>
        <v>5200</v>
      </c>
      <c r="P286" s="81"/>
      <c r="Q286" s="72">
        <f t="shared" si="49"/>
        <v>5200</v>
      </c>
      <c r="R286" s="81"/>
      <c r="S286" s="80">
        <f t="shared" si="50"/>
        <v>5200</v>
      </c>
    </row>
    <row r="287" spans="1:19" ht="30.75" hidden="1" customHeight="1">
      <c r="A287" s="14" t="s">
        <v>418</v>
      </c>
      <c r="B287" s="101">
        <v>466</v>
      </c>
      <c r="C287" s="52" t="s">
        <v>49</v>
      </c>
      <c r="D287" s="53" t="s">
        <v>470</v>
      </c>
      <c r="E287" s="53"/>
      <c r="F287" s="54">
        <f>F288</f>
        <v>0</v>
      </c>
      <c r="G287" s="54"/>
      <c r="H287" s="81"/>
      <c r="I287" s="81">
        <f t="shared" si="42"/>
        <v>0</v>
      </c>
      <c r="J287" s="81"/>
      <c r="K287" s="72">
        <f t="shared" si="51"/>
        <v>0</v>
      </c>
      <c r="L287" s="81"/>
      <c r="M287" s="72">
        <f t="shared" si="53"/>
        <v>0</v>
      </c>
      <c r="N287" s="81"/>
      <c r="O287" s="72">
        <f t="shared" si="52"/>
        <v>0</v>
      </c>
      <c r="P287" s="81"/>
      <c r="Q287" s="72">
        <f t="shared" si="49"/>
        <v>0</v>
      </c>
      <c r="R287" s="81"/>
      <c r="S287" s="80">
        <f t="shared" si="50"/>
        <v>0</v>
      </c>
    </row>
    <row r="288" spans="1:19" ht="36" hidden="1" customHeight="1">
      <c r="A288" s="44" t="s">
        <v>85</v>
      </c>
      <c r="B288" s="101">
        <v>466</v>
      </c>
      <c r="C288" s="52" t="s">
        <v>49</v>
      </c>
      <c r="D288" s="53" t="s">
        <v>470</v>
      </c>
      <c r="E288" s="53" t="s">
        <v>83</v>
      </c>
      <c r="F288" s="54">
        <v>0</v>
      </c>
      <c r="G288" s="54"/>
      <c r="H288" s="81"/>
      <c r="I288" s="81">
        <f t="shared" si="42"/>
        <v>0</v>
      </c>
      <c r="J288" s="81"/>
      <c r="K288" s="72">
        <f t="shared" si="51"/>
        <v>0</v>
      </c>
      <c r="L288" s="81">
        <v>16638.3</v>
      </c>
      <c r="M288" s="72">
        <f t="shared" si="53"/>
        <v>16638.3</v>
      </c>
      <c r="N288" s="81"/>
      <c r="O288" s="72">
        <f t="shared" si="52"/>
        <v>16638.3</v>
      </c>
      <c r="P288" s="81"/>
      <c r="Q288" s="72">
        <f t="shared" si="49"/>
        <v>16638.3</v>
      </c>
      <c r="R288" s="81"/>
      <c r="S288" s="80">
        <f t="shared" si="50"/>
        <v>16638.3</v>
      </c>
    </row>
    <row r="289" spans="1:19" ht="23.25" hidden="1" customHeight="1">
      <c r="A289" s="42" t="s">
        <v>48</v>
      </c>
      <c r="B289" s="51" t="s">
        <v>460</v>
      </c>
      <c r="C289" s="51" t="s">
        <v>461</v>
      </c>
      <c r="D289" s="51"/>
      <c r="E289" s="51"/>
      <c r="F289" s="72">
        <f>F291</f>
        <v>1000</v>
      </c>
      <c r="G289" s="72"/>
      <c r="H289" s="81"/>
      <c r="I289" s="80">
        <f t="shared" si="42"/>
        <v>1000</v>
      </c>
      <c r="J289" s="80"/>
      <c r="K289" s="72">
        <f t="shared" si="51"/>
        <v>1000</v>
      </c>
      <c r="L289" s="80"/>
      <c r="M289" s="72">
        <f t="shared" si="53"/>
        <v>1000</v>
      </c>
      <c r="N289" s="80"/>
      <c r="O289" s="72">
        <f t="shared" si="52"/>
        <v>1000</v>
      </c>
      <c r="P289" s="80">
        <f>P290</f>
        <v>1755</v>
      </c>
      <c r="Q289" s="72">
        <f t="shared" si="49"/>
        <v>2755</v>
      </c>
      <c r="R289" s="80"/>
      <c r="S289" s="80">
        <f t="shared" si="50"/>
        <v>2755</v>
      </c>
    </row>
    <row r="290" spans="1:19" ht="54.75" hidden="1" customHeight="1">
      <c r="A290" s="42" t="s">
        <v>516</v>
      </c>
      <c r="B290" s="51" t="s">
        <v>460</v>
      </c>
      <c r="C290" s="51" t="s">
        <v>461</v>
      </c>
      <c r="D290" s="51" t="s">
        <v>177</v>
      </c>
      <c r="E290" s="51"/>
      <c r="F290" s="72">
        <f>F291</f>
        <v>1000</v>
      </c>
      <c r="G290" s="72"/>
      <c r="H290" s="81"/>
      <c r="I290" s="80">
        <f t="shared" si="42"/>
        <v>1000</v>
      </c>
      <c r="J290" s="80"/>
      <c r="K290" s="72">
        <f t="shared" si="51"/>
        <v>1000</v>
      </c>
      <c r="L290" s="80"/>
      <c r="M290" s="72">
        <f t="shared" si="53"/>
        <v>1000</v>
      </c>
      <c r="N290" s="80"/>
      <c r="O290" s="72">
        <f t="shared" si="52"/>
        <v>1000</v>
      </c>
      <c r="P290" s="80">
        <f>P291</f>
        <v>1755</v>
      </c>
      <c r="Q290" s="72">
        <f t="shared" si="49"/>
        <v>2755</v>
      </c>
      <c r="R290" s="80"/>
      <c r="S290" s="80">
        <f t="shared" si="50"/>
        <v>2755</v>
      </c>
    </row>
    <row r="291" spans="1:19" ht="26.25" hidden="1" customHeight="1">
      <c r="A291" s="44" t="s">
        <v>129</v>
      </c>
      <c r="B291" s="93">
        <v>466</v>
      </c>
      <c r="C291" s="53" t="s">
        <v>461</v>
      </c>
      <c r="D291" s="53" t="s">
        <v>395</v>
      </c>
      <c r="E291" s="53"/>
      <c r="F291" s="54">
        <f>F292</f>
        <v>1000</v>
      </c>
      <c r="G291" s="54"/>
      <c r="H291" s="81"/>
      <c r="I291" s="81">
        <f t="shared" si="42"/>
        <v>1000</v>
      </c>
      <c r="J291" s="81"/>
      <c r="K291" s="72">
        <f t="shared" si="51"/>
        <v>1000</v>
      </c>
      <c r="L291" s="81"/>
      <c r="M291" s="72">
        <f t="shared" si="53"/>
        <v>1000</v>
      </c>
      <c r="N291" s="81"/>
      <c r="O291" s="72">
        <f t="shared" si="52"/>
        <v>1000</v>
      </c>
      <c r="P291" s="81">
        <f>P292</f>
        <v>1755</v>
      </c>
      <c r="Q291" s="72">
        <f t="shared" si="49"/>
        <v>2755</v>
      </c>
      <c r="R291" s="81"/>
      <c r="S291" s="80">
        <f t="shared" si="50"/>
        <v>2755</v>
      </c>
    </row>
    <row r="292" spans="1:19" ht="33.75" hidden="1" customHeight="1">
      <c r="A292" s="44" t="s">
        <v>112</v>
      </c>
      <c r="B292" s="93">
        <v>466</v>
      </c>
      <c r="C292" s="53" t="s">
        <v>461</v>
      </c>
      <c r="D292" s="53" t="s">
        <v>395</v>
      </c>
      <c r="E292" s="53" t="s">
        <v>552</v>
      </c>
      <c r="F292" s="54">
        <v>1000</v>
      </c>
      <c r="G292" s="54"/>
      <c r="H292" s="81"/>
      <c r="I292" s="81">
        <f t="shared" si="42"/>
        <v>1000</v>
      </c>
      <c r="J292" s="81"/>
      <c r="K292" s="72">
        <f t="shared" si="51"/>
        <v>1000</v>
      </c>
      <c r="L292" s="81"/>
      <c r="M292" s="72">
        <f t="shared" si="53"/>
        <v>1000</v>
      </c>
      <c r="N292" s="81"/>
      <c r="O292" s="72">
        <f t="shared" si="52"/>
        <v>1000</v>
      </c>
      <c r="P292" s="81">
        <v>1755</v>
      </c>
      <c r="Q292" s="72">
        <f t="shared" si="49"/>
        <v>2755</v>
      </c>
      <c r="R292" s="81"/>
      <c r="S292" s="80">
        <f t="shared" si="50"/>
        <v>2755</v>
      </c>
    </row>
    <row r="293" spans="1:19" ht="25.5" customHeight="1">
      <c r="A293" s="155" t="s">
        <v>232</v>
      </c>
      <c r="B293" s="100">
        <v>475</v>
      </c>
      <c r="C293" s="52"/>
      <c r="D293" s="53"/>
      <c r="E293" s="53"/>
      <c r="F293" s="72">
        <f>SUM(F294,F343,F349)</f>
        <v>541056.89999999991</v>
      </c>
      <c r="G293" s="72">
        <f>SUM(G294,G343,G349)</f>
        <v>25969.200000000004</v>
      </c>
      <c r="H293" s="72">
        <f>SUM(H294,H343,H349)</f>
        <v>200</v>
      </c>
      <c r="I293" s="80">
        <f>F293+H293+G293</f>
        <v>567226.09999999986</v>
      </c>
      <c r="J293" s="80">
        <v>105</v>
      </c>
      <c r="K293" s="72">
        <f t="shared" si="51"/>
        <v>567331.09999999986</v>
      </c>
      <c r="L293" s="80">
        <f>L294</f>
        <v>22190</v>
      </c>
      <c r="M293" s="72">
        <f t="shared" si="53"/>
        <v>589521.09999999986</v>
      </c>
      <c r="N293" s="80">
        <f>N294+N343</f>
        <v>3830.9</v>
      </c>
      <c r="O293" s="72">
        <f t="shared" si="52"/>
        <v>593351.99999999988</v>
      </c>
      <c r="P293" s="80">
        <f>P294</f>
        <v>-903</v>
      </c>
      <c r="Q293" s="72">
        <f t="shared" si="49"/>
        <v>592448.99999999988</v>
      </c>
      <c r="R293" s="80">
        <f>R294</f>
        <v>300</v>
      </c>
      <c r="S293" s="80">
        <f t="shared" si="50"/>
        <v>592748.99999999988</v>
      </c>
    </row>
    <row r="294" spans="1:19" ht="20.25" customHeight="1">
      <c r="A294" s="150" t="s">
        <v>94</v>
      </c>
      <c r="B294" s="100">
        <v>475</v>
      </c>
      <c r="C294" s="50" t="s">
        <v>93</v>
      </c>
      <c r="D294" s="51"/>
      <c r="E294" s="51"/>
      <c r="F294" s="72">
        <f>SUM(F295,F306,F329,F322)</f>
        <v>535980.69999999995</v>
      </c>
      <c r="G294" s="72">
        <f>SUM(G295,G306,G329,G322)</f>
        <v>25969.200000000004</v>
      </c>
      <c r="H294" s="72">
        <f>SUM(H295,H306,H329,H322)</f>
        <v>200</v>
      </c>
      <c r="I294" s="80">
        <f t="shared" ref="I294:I301" si="54">F294+H294+G294</f>
        <v>562149.89999999991</v>
      </c>
      <c r="J294" s="81"/>
      <c r="K294" s="72">
        <f t="shared" si="51"/>
        <v>562149.89999999991</v>
      </c>
      <c r="L294" s="81">
        <f>L306+L329</f>
        <v>22190</v>
      </c>
      <c r="M294" s="72">
        <f t="shared" si="53"/>
        <v>584339.89999999991</v>
      </c>
      <c r="N294" s="80">
        <f>N306+N329</f>
        <v>2819.9</v>
      </c>
      <c r="O294" s="72">
        <f t="shared" si="52"/>
        <v>587159.79999999993</v>
      </c>
      <c r="P294" s="80">
        <f>P306</f>
        <v>-903</v>
      </c>
      <c r="Q294" s="72">
        <f t="shared" si="49"/>
        <v>586256.79999999993</v>
      </c>
      <c r="R294" s="80">
        <f>R306</f>
        <v>300</v>
      </c>
      <c r="S294" s="80">
        <f t="shared" si="50"/>
        <v>586556.79999999993</v>
      </c>
    </row>
    <row r="295" spans="1:19" ht="20.25" customHeight="1">
      <c r="A295" s="42" t="s">
        <v>200</v>
      </c>
      <c r="B295" s="100">
        <v>475</v>
      </c>
      <c r="C295" s="50" t="s">
        <v>233</v>
      </c>
      <c r="D295" s="51"/>
      <c r="E295" s="51"/>
      <c r="F295" s="72">
        <f t="shared" ref="F295:G297" si="55">SUM(F296)</f>
        <v>169932</v>
      </c>
      <c r="G295" s="72">
        <f t="shared" si="55"/>
        <v>9338.6</v>
      </c>
      <c r="H295" s="81"/>
      <c r="I295" s="80">
        <f t="shared" si="54"/>
        <v>179270.6</v>
      </c>
      <c r="J295" s="81"/>
      <c r="K295" s="72">
        <f t="shared" si="51"/>
        <v>179270.6</v>
      </c>
      <c r="L295" s="81"/>
      <c r="M295" s="72">
        <f t="shared" si="53"/>
        <v>179270.6</v>
      </c>
      <c r="N295" s="81"/>
      <c r="O295" s="72">
        <f t="shared" si="52"/>
        <v>179270.6</v>
      </c>
      <c r="P295" s="81"/>
      <c r="Q295" s="72">
        <f t="shared" si="49"/>
        <v>179270.6</v>
      </c>
      <c r="R295" s="81"/>
      <c r="S295" s="80">
        <f t="shared" si="50"/>
        <v>179270.6</v>
      </c>
    </row>
    <row r="296" spans="1:19" ht="34.5" hidden="1" customHeight="1">
      <c r="A296" s="150" t="s">
        <v>512</v>
      </c>
      <c r="B296" s="100">
        <v>475</v>
      </c>
      <c r="C296" s="50" t="s">
        <v>233</v>
      </c>
      <c r="D296" s="51" t="s">
        <v>178</v>
      </c>
      <c r="E296" s="53"/>
      <c r="F296" s="72">
        <f t="shared" si="55"/>
        <v>169932</v>
      </c>
      <c r="G296" s="72">
        <f t="shared" si="55"/>
        <v>9338.6</v>
      </c>
      <c r="H296" s="81"/>
      <c r="I296" s="80">
        <f t="shared" si="54"/>
        <v>179270.6</v>
      </c>
      <c r="J296" s="81"/>
      <c r="K296" s="72">
        <f t="shared" si="51"/>
        <v>179270.6</v>
      </c>
      <c r="L296" s="81"/>
      <c r="M296" s="72">
        <f t="shared" si="53"/>
        <v>179270.6</v>
      </c>
      <c r="N296" s="81"/>
      <c r="O296" s="72">
        <f t="shared" si="52"/>
        <v>179270.6</v>
      </c>
      <c r="P296" s="81"/>
      <c r="Q296" s="72">
        <f t="shared" si="49"/>
        <v>179270.6</v>
      </c>
      <c r="R296" s="81"/>
      <c r="S296" s="80">
        <f t="shared" si="50"/>
        <v>179270.6</v>
      </c>
    </row>
    <row r="297" spans="1:19" ht="32.25" hidden="1" customHeight="1">
      <c r="A297" s="148" t="s">
        <v>11</v>
      </c>
      <c r="B297" s="100">
        <v>475</v>
      </c>
      <c r="C297" s="50" t="s">
        <v>233</v>
      </c>
      <c r="D297" s="51" t="s">
        <v>179</v>
      </c>
      <c r="E297" s="51"/>
      <c r="F297" s="72">
        <f t="shared" si="55"/>
        <v>169932</v>
      </c>
      <c r="G297" s="72">
        <f t="shared" si="55"/>
        <v>9338.6</v>
      </c>
      <c r="H297" s="81"/>
      <c r="I297" s="80">
        <f t="shared" si="54"/>
        <v>179270.6</v>
      </c>
      <c r="J297" s="81"/>
      <c r="K297" s="72">
        <f t="shared" si="51"/>
        <v>179270.6</v>
      </c>
      <c r="L297" s="81"/>
      <c r="M297" s="72">
        <f t="shared" si="53"/>
        <v>179270.6</v>
      </c>
      <c r="N297" s="81"/>
      <c r="O297" s="72">
        <f t="shared" si="52"/>
        <v>179270.6</v>
      </c>
      <c r="P297" s="81"/>
      <c r="Q297" s="72">
        <f t="shared" si="49"/>
        <v>179270.6</v>
      </c>
      <c r="R297" s="81"/>
      <c r="S297" s="80">
        <f t="shared" si="50"/>
        <v>179270.6</v>
      </c>
    </row>
    <row r="298" spans="1:19" ht="35.25" hidden="1" customHeight="1">
      <c r="A298" s="149" t="s">
        <v>279</v>
      </c>
      <c r="B298" s="101">
        <v>475</v>
      </c>
      <c r="C298" s="52" t="s">
        <v>233</v>
      </c>
      <c r="D298" s="53" t="s">
        <v>302</v>
      </c>
      <c r="E298" s="51"/>
      <c r="F298" s="54">
        <f>SUM(F299,F302)</f>
        <v>169932</v>
      </c>
      <c r="G298" s="54">
        <f>SUM(G299,G302)</f>
        <v>9338.6</v>
      </c>
      <c r="H298" s="81"/>
      <c r="I298" s="81">
        <f t="shared" si="54"/>
        <v>179270.6</v>
      </c>
      <c r="J298" s="81"/>
      <c r="K298" s="72">
        <f t="shared" si="51"/>
        <v>179270.6</v>
      </c>
      <c r="L298" s="81"/>
      <c r="M298" s="72">
        <f t="shared" si="53"/>
        <v>179270.6</v>
      </c>
      <c r="N298" s="81"/>
      <c r="O298" s="72">
        <f t="shared" si="52"/>
        <v>179270.6</v>
      </c>
      <c r="P298" s="81"/>
      <c r="Q298" s="72">
        <f t="shared" si="49"/>
        <v>179270.6</v>
      </c>
      <c r="R298" s="81"/>
      <c r="S298" s="80">
        <f t="shared" si="50"/>
        <v>179270.6</v>
      </c>
    </row>
    <row r="299" spans="1:19" ht="81.75" hidden="1" customHeight="1">
      <c r="A299" s="149" t="s">
        <v>187</v>
      </c>
      <c r="B299" s="101">
        <v>475</v>
      </c>
      <c r="C299" s="52" t="s">
        <v>233</v>
      </c>
      <c r="D299" s="53" t="s">
        <v>303</v>
      </c>
      <c r="E299" s="53"/>
      <c r="F299" s="73">
        <f>F300+F301</f>
        <v>91621</v>
      </c>
      <c r="G299" s="73">
        <f>G300+G301</f>
        <v>9338.6</v>
      </c>
      <c r="H299" s="81"/>
      <c r="I299" s="81">
        <f t="shared" si="54"/>
        <v>100959.6</v>
      </c>
      <c r="J299" s="81"/>
      <c r="K299" s="72">
        <f t="shared" si="51"/>
        <v>100959.6</v>
      </c>
      <c r="L299" s="81"/>
      <c r="M299" s="72">
        <f t="shared" si="53"/>
        <v>100959.6</v>
      </c>
      <c r="N299" s="81"/>
      <c r="O299" s="72">
        <f t="shared" si="52"/>
        <v>100959.6</v>
      </c>
      <c r="P299" s="81"/>
      <c r="Q299" s="72">
        <f t="shared" si="49"/>
        <v>100959.6</v>
      </c>
      <c r="R299" s="81"/>
      <c r="S299" s="80">
        <f t="shared" si="50"/>
        <v>100959.6</v>
      </c>
    </row>
    <row r="300" spans="1:19" ht="24" hidden="1" customHeight="1">
      <c r="A300" s="44" t="s">
        <v>433</v>
      </c>
      <c r="B300" s="101">
        <v>475</v>
      </c>
      <c r="C300" s="52" t="s">
        <v>233</v>
      </c>
      <c r="D300" s="53" t="s">
        <v>303</v>
      </c>
      <c r="E300" s="53" t="s">
        <v>408</v>
      </c>
      <c r="F300" s="73">
        <v>90661</v>
      </c>
      <c r="G300" s="73">
        <v>9289</v>
      </c>
      <c r="H300" s="81"/>
      <c r="I300" s="81">
        <f t="shared" si="54"/>
        <v>99950</v>
      </c>
      <c r="J300" s="81"/>
      <c r="K300" s="72">
        <f t="shared" si="51"/>
        <v>99950</v>
      </c>
      <c r="L300" s="81"/>
      <c r="M300" s="72">
        <f t="shared" si="53"/>
        <v>99950</v>
      </c>
      <c r="N300" s="81"/>
      <c r="O300" s="72">
        <f t="shared" si="52"/>
        <v>99950</v>
      </c>
      <c r="P300" s="81"/>
      <c r="Q300" s="72">
        <f t="shared" si="49"/>
        <v>99950</v>
      </c>
      <c r="R300" s="81"/>
      <c r="S300" s="80">
        <f t="shared" si="50"/>
        <v>99950</v>
      </c>
    </row>
    <row r="301" spans="1:19" ht="24" hidden="1" customHeight="1">
      <c r="A301" s="44" t="s">
        <v>79</v>
      </c>
      <c r="B301" s="101">
        <v>475</v>
      </c>
      <c r="C301" s="52" t="s">
        <v>233</v>
      </c>
      <c r="D301" s="53" t="s">
        <v>442</v>
      </c>
      <c r="E301" s="53" t="s">
        <v>408</v>
      </c>
      <c r="F301" s="73">
        <v>960</v>
      </c>
      <c r="G301" s="73">
        <v>49.6</v>
      </c>
      <c r="H301" s="81"/>
      <c r="I301" s="81">
        <f t="shared" si="54"/>
        <v>1009.6</v>
      </c>
      <c r="J301" s="81"/>
      <c r="K301" s="72">
        <f t="shared" si="51"/>
        <v>1009.6</v>
      </c>
      <c r="L301" s="81"/>
      <c r="M301" s="72">
        <f t="shared" si="53"/>
        <v>1009.6</v>
      </c>
      <c r="N301" s="81"/>
      <c r="O301" s="72">
        <f t="shared" si="52"/>
        <v>1009.6</v>
      </c>
      <c r="P301" s="81"/>
      <c r="Q301" s="72">
        <f t="shared" si="49"/>
        <v>1009.6</v>
      </c>
      <c r="R301" s="81"/>
      <c r="S301" s="80">
        <f t="shared" si="50"/>
        <v>1009.6</v>
      </c>
    </row>
    <row r="302" spans="1:19" ht="46.5" hidden="1" customHeight="1">
      <c r="A302" s="149" t="s">
        <v>235</v>
      </c>
      <c r="B302" s="101">
        <v>475</v>
      </c>
      <c r="C302" s="52" t="s">
        <v>233</v>
      </c>
      <c r="D302" s="53" t="s">
        <v>304</v>
      </c>
      <c r="E302" s="53"/>
      <c r="F302" s="54">
        <f>F303+F304+F305</f>
        <v>78311</v>
      </c>
      <c r="G302" s="54"/>
      <c r="H302" s="81"/>
      <c r="I302" s="81">
        <f>F302+H302</f>
        <v>78311</v>
      </c>
      <c r="J302" s="81"/>
      <c r="K302" s="72">
        <f t="shared" si="51"/>
        <v>78311</v>
      </c>
      <c r="L302" s="81"/>
      <c r="M302" s="72">
        <f t="shared" si="53"/>
        <v>78311</v>
      </c>
      <c r="N302" s="81"/>
      <c r="O302" s="72">
        <f t="shared" si="52"/>
        <v>78311</v>
      </c>
      <c r="P302" s="81"/>
      <c r="Q302" s="72">
        <f t="shared" si="49"/>
        <v>78311</v>
      </c>
      <c r="R302" s="81"/>
      <c r="S302" s="80">
        <f t="shared" si="50"/>
        <v>78311</v>
      </c>
    </row>
    <row r="303" spans="1:19" ht="23.25" hidden="1" customHeight="1">
      <c r="A303" s="44" t="s">
        <v>433</v>
      </c>
      <c r="B303" s="88">
        <v>475</v>
      </c>
      <c r="C303" s="88" t="s">
        <v>364</v>
      </c>
      <c r="D303" s="53" t="s">
        <v>304</v>
      </c>
      <c r="E303" s="53" t="s">
        <v>408</v>
      </c>
      <c r="F303" s="54">
        <v>29968</v>
      </c>
      <c r="G303" s="54"/>
      <c r="H303" s="81"/>
      <c r="I303" s="81">
        <f>F303+H303</f>
        <v>29968</v>
      </c>
      <c r="J303" s="81"/>
      <c r="K303" s="72">
        <f t="shared" ref="K303:K320" si="56">I303+J303</f>
        <v>29968</v>
      </c>
      <c r="L303" s="81"/>
      <c r="M303" s="72">
        <f t="shared" si="53"/>
        <v>29968</v>
      </c>
      <c r="N303" s="81"/>
      <c r="O303" s="72">
        <f t="shared" si="52"/>
        <v>29968</v>
      </c>
      <c r="P303" s="81"/>
      <c r="Q303" s="72">
        <f t="shared" si="49"/>
        <v>29968</v>
      </c>
      <c r="R303" s="81"/>
      <c r="S303" s="80">
        <f t="shared" si="50"/>
        <v>29968</v>
      </c>
    </row>
    <row r="304" spans="1:19" ht="26.25" hidden="1" customHeight="1">
      <c r="A304" s="44" t="s">
        <v>79</v>
      </c>
      <c r="B304" s="88">
        <v>475</v>
      </c>
      <c r="C304" s="88" t="s">
        <v>364</v>
      </c>
      <c r="D304" s="53" t="s">
        <v>348</v>
      </c>
      <c r="E304" s="53" t="s">
        <v>408</v>
      </c>
      <c r="F304" s="54">
        <v>29447</v>
      </c>
      <c r="G304" s="54"/>
      <c r="H304" s="81"/>
      <c r="I304" s="81">
        <f>F304+H304</f>
        <v>29447</v>
      </c>
      <c r="J304" s="81"/>
      <c r="K304" s="72">
        <f t="shared" si="56"/>
        <v>29447</v>
      </c>
      <c r="L304" s="81"/>
      <c r="M304" s="72">
        <f t="shared" si="53"/>
        <v>29447</v>
      </c>
      <c r="N304" s="81"/>
      <c r="O304" s="72">
        <f t="shared" si="52"/>
        <v>29447</v>
      </c>
      <c r="P304" s="81"/>
      <c r="Q304" s="72">
        <f t="shared" si="49"/>
        <v>29447</v>
      </c>
      <c r="R304" s="81"/>
      <c r="S304" s="80">
        <f t="shared" si="50"/>
        <v>29447</v>
      </c>
    </row>
    <row r="305" spans="1:19" ht="25.5" hidden="1" customHeight="1">
      <c r="A305" s="44" t="s">
        <v>479</v>
      </c>
      <c r="B305" s="88">
        <v>475</v>
      </c>
      <c r="C305" s="88" t="s">
        <v>364</v>
      </c>
      <c r="D305" s="53" t="s">
        <v>478</v>
      </c>
      <c r="E305" s="53" t="s">
        <v>408</v>
      </c>
      <c r="F305" s="54">
        <v>18896</v>
      </c>
      <c r="G305" s="54"/>
      <c r="H305" s="81"/>
      <c r="I305" s="81">
        <f>F305+H305</f>
        <v>18896</v>
      </c>
      <c r="J305" s="81"/>
      <c r="K305" s="72">
        <f t="shared" si="56"/>
        <v>18896</v>
      </c>
      <c r="L305" s="81"/>
      <c r="M305" s="72">
        <f t="shared" si="53"/>
        <v>18896</v>
      </c>
      <c r="N305" s="81"/>
      <c r="O305" s="72">
        <f t="shared" si="52"/>
        <v>18896</v>
      </c>
      <c r="P305" s="81"/>
      <c r="Q305" s="72">
        <f t="shared" si="49"/>
        <v>18896</v>
      </c>
      <c r="R305" s="81"/>
      <c r="S305" s="80">
        <f t="shared" si="50"/>
        <v>18896</v>
      </c>
    </row>
    <row r="306" spans="1:19" ht="27" customHeight="1">
      <c r="A306" s="46" t="s">
        <v>201</v>
      </c>
      <c r="B306" s="100">
        <v>475</v>
      </c>
      <c r="C306" s="50" t="s">
        <v>234</v>
      </c>
      <c r="D306" s="51"/>
      <c r="E306" s="51"/>
      <c r="F306" s="72">
        <f t="shared" ref="F306:H307" si="57">SUM(F307)</f>
        <v>310995.7</v>
      </c>
      <c r="G306" s="72">
        <f t="shared" si="57"/>
        <v>16630.600000000002</v>
      </c>
      <c r="H306" s="72">
        <f t="shared" si="57"/>
        <v>200</v>
      </c>
      <c r="I306" s="80">
        <f>F306+H306+G306</f>
        <v>327826.3</v>
      </c>
      <c r="J306" s="81"/>
      <c r="K306" s="72">
        <f t="shared" si="56"/>
        <v>327826.3</v>
      </c>
      <c r="L306" s="81">
        <f>L307</f>
        <v>21190</v>
      </c>
      <c r="M306" s="72">
        <f t="shared" si="53"/>
        <v>349016.3</v>
      </c>
      <c r="N306" s="80">
        <f>N317</f>
        <v>2700.6</v>
      </c>
      <c r="O306" s="72">
        <f t="shared" si="52"/>
        <v>351716.89999999997</v>
      </c>
      <c r="P306" s="80">
        <f>P307</f>
        <v>-903</v>
      </c>
      <c r="Q306" s="72">
        <f t="shared" si="49"/>
        <v>350813.89999999997</v>
      </c>
      <c r="R306" s="80">
        <f>R307</f>
        <v>300</v>
      </c>
      <c r="S306" s="80">
        <f t="shared" si="50"/>
        <v>351113.89999999997</v>
      </c>
    </row>
    <row r="307" spans="1:19" ht="30.75" customHeight="1">
      <c r="A307" s="46" t="s">
        <v>121</v>
      </c>
      <c r="B307" s="100">
        <v>475</v>
      </c>
      <c r="C307" s="50" t="s">
        <v>234</v>
      </c>
      <c r="D307" s="51" t="s">
        <v>242</v>
      </c>
      <c r="E307" s="51"/>
      <c r="F307" s="72">
        <f t="shared" si="57"/>
        <v>310995.7</v>
      </c>
      <c r="G307" s="72">
        <f t="shared" si="57"/>
        <v>16630.600000000002</v>
      </c>
      <c r="H307" s="72">
        <f t="shared" si="57"/>
        <v>200</v>
      </c>
      <c r="I307" s="80">
        <f t="shared" ref="I307:I311" si="58">F307+H307+G307</f>
        <v>327826.3</v>
      </c>
      <c r="J307" s="81"/>
      <c r="K307" s="72">
        <f t="shared" si="56"/>
        <v>327826.3</v>
      </c>
      <c r="L307" s="81">
        <f>L308</f>
        <v>21190</v>
      </c>
      <c r="M307" s="72">
        <f t="shared" si="53"/>
        <v>349016.3</v>
      </c>
      <c r="N307" s="80">
        <f>N308</f>
        <v>2700.6</v>
      </c>
      <c r="O307" s="72">
        <f t="shared" si="52"/>
        <v>351716.89999999997</v>
      </c>
      <c r="P307" s="80">
        <f>P314</f>
        <v>-903</v>
      </c>
      <c r="Q307" s="72">
        <f t="shared" si="49"/>
        <v>350813.89999999997</v>
      </c>
      <c r="R307" s="80">
        <f>R317</f>
        <v>300</v>
      </c>
      <c r="S307" s="80">
        <f t="shared" si="50"/>
        <v>351113.89999999997</v>
      </c>
    </row>
    <row r="308" spans="1:19" ht="44.25" customHeight="1">
      <c r="A308" s="149" t="s">
        <v>280</v>
      </c>
      <c r="B308" s="101">
        <v>475</v>
      </c>
      <c r="C308" s="52" t="s">
        <v>234</v>
      </c>
      <c r="D308" s="53" t="s">
        <v>305</v>
      </c>
      <c r="E308" s="53"/>
      <c r="F308" s="54">
        <f>SUM(F309,F312)</f>
        <v>310995.7</v>
      </c>
      <c r="G308" s="54">
        <f>SUM(G309,G312)</f>
        <v>16630.600000000002</v>
      </c>
      <c r="H308" s="54">
        <f>SUM(H309,H312)</f>
        <v>200</v>
      </c>
      <c r="I308" s="81">
        <f t="shared" si="58"/>
        <v>327826.3</v>
      </c>
      <c r="J308" s="81"/>
      <c r="K308" s="72">
        <f t="shared" si="56"/>
        <v>327826.3</v>
      </c>
      <c r="L308" s="81">
        <f>L314+L317</f>
        <v>21190</v>
      </c>
      <c r="M308" s="72">
        <f t="shared" si="53"/>
        <v>349016.3</v>
      </c>
      <c r="N308" s="80">
        <f>N314</f>
        <v>2700.6</v>
      </c>
      <c r="O308" s="72">
        <f t="shared" si="52"/>
        <v>351716.89999999997</v>
      </c>
      <c r="P308" s="80"/>
      <c r="Q308" s="72">
        <f t="shared" si="49"/>
        <v>351716.89999999997</v>
      </c>
      <c r="R308" s="80"/>
      <c r="S308" s="80">
        <f t="shared" si="50"/>
        <v>351716.89999999997</v>
      </c>
    </row>
    <row r="309" spans="1:19" ht="88.5" customHeight="1">
      <c r="A309" s="161" t="s">
        <v>188</v>
      </c>
      <c r="B309" s="101">
        <v>475</v>
      </c>
      <c r="C309" s="52" t="s">
        <v>234</v>
      </c>
      <c r="D309" s="53" t="s">
        <v>306</v>
      </c>
      <c r="E309" s="53"/>
      <c r="F309" s="73">
        <f>F310+F311</f>
        <v>161279</v>
      </c>
      <c r="G309" s="73">
        <f>G310+G311</f>
        <v>16472.7</v>
      </c>
      <c r="H309" s="81"/>
      <c r="I309" s="81">
        <f t="shared" si="58"/>
        <v>177751.7</v>
      </c>
      <c r="J309" s="81"/>
      <c r="K309" s="72">
        <f t="shared" si="56"/>
        <v>177751.7</v>
      </c>
      <c r="L309" s="81"/>
      <c r="M309" s="72">
        <f t="shared" si="53"/>
        <v>177751.7</v>
      </c>
      <c r="N309" s="81"/>
      <c r="O309" s="72">
        <f t="shared" si="52"/>
        <v>177751.7</v>
      </c>
      <c r="P309" s="81"/>
      <c r="Q309" s="72">
        <f t="shared" si="49"/>
        <v>177751.7</v>
      </c>
      <c r="R309" s="81"/>
      <c r="S309" s="80">
        <f t="shared" si="50"/>
        <v>177751.7</v>
      </c>
    </row>
    <row r="310" spans="1:19" ht="26.25" customHeight="1">
      <c r="A310" s="44" t="s">
        <v>433</v>
      </c>
      <c r="B310" s="101">
        <v>475</v>
      </c>
      <c r="C310" s="52" t="s">
        <v>234</v>
      </c>
      <c r="D310" s="53" t="s">
        <v>306</v>
      </c>
      <c r="E310" s="53" t="s">
        <v>408</v>
      </c>
      <c r="F310" s="73">
        <v>158959</v>
      </c>
      <c r="G310" s="73">
        <v>17015</v>
      </c>
      <c r="H310" s="81"/>
      <c r="I310" s="81">
        <f t="shared" si="58"/>
        <v>175974</v>
      </c>
      <c r="J310" s="81"/>
      <c r="K310" s="72">
        <f t="shared" si="56"/>
        <v>175974</v>
      </c>
      <c r="L310" s="81"/>
      <c r="M310" s="72">
        <f t="shared" si="53"/>
        <v>175974</v>
      </c>
      <c r="N310" s="81"/>
      <c r="O310" s="72">
        <f t="shared" si="52"/>
        <v>175974</v>
      </c>
      <c r="P310" s="81"/>
      <c r="Q310" s="72">
        <f t="shared" si="49"/>
        <v>175974</v>
      </c>
      <c r="R310" s="81"/>
      <c r="S310" s="80">
        <f t="shared" si="50"/>
        <v>175974</v>
      </c>
    </row>
    <row r="311" spans="1:19" ht="23.25" customHeight="1">
      <c r="A311" s="44" t="s">
        <v>79</v>
      </c>
      <c r="B311" s="101">
        <v>475</v>
      </c>
      <c r="C311" s="52" t="s">
        <v>234</v>
      </c>
      <c r="D311" s="53" t="s">
        <v>441</v>
      </c>
      <c r="E311" s="53" t="s">
        <v>408</v>
      </c>
      <c r="F311" s="73">
        <v>2320</v>
      </c>
      <c r="G311" s="73">
        <v>-542.29999999999995</v>
      </c>
      <c r="H311" s="81"/>
      <c r="I311" s="81">
        <f t="shared" si="58"/>
        <v>1777.7</v>
      </c>
      <c r="J311" s="81"/>
      <c r="K311" s="72">
        <f t="shared" si="56"/>
        <v>1777.7</v>
      </c>
      <c r="L311" s="81"/>
      <c r="M311" s="72">
        <f t="shared" si="53"/>
        <v>1777.7</v>
      </c>
      <c r="N311" s="81"/>
      <c r="O311" s="72">
        <f t="shared" si="52"/>
        <v>1777.7</v>
      </c>
      <c r="P311" s="81"/>
      <c r="Q311" s="72">
        <f t="shared" si="49"/>
        <v>1777.7</v>
      </c>
      <c r="R311" s="81"/>
      <c r="S311" s="80">
        <f t="shared" si="50"/>
        <v>1777.7</v>
      </c>
    </row>
    <row r="312" spans="1:19" ht="42" customHeight="1">
      <c r="A312" s="149" t="s">
        <v>189</v>
      </c>
      <c r="B312" s="101">
        <v>475</v>
      </c>
      <c r="C312" s="52" t="s">
        <v>234</v>
      </c>
      <c r="D312" s="53" t="s">
        <v>307</v>
      </c>
      <c r="E312" s="53"/>
      <c r="F312" s="54">
        <f>F313+F314</f>
        <v>149716.70000000001</v>
      </c>
      <c r="G312" s="54">
        <f>G313+G314</f>
        <v>157.9</v>
      </c>
      <c r="H312" s="54">
        <f>H313+H314</f>
        <v>200</v>
      </c>
      <c r="I312" s="81">
        <f>F312+H312+G312</f>
        <v>150074.6</v>
      </c>
      <c r="J312" s="81"/>
      <c r="K312" s="72">
        <f t="shared" si="56"/>
        <v>150074.6</v>
      </c>
      <c r="L312" s="81"/>
      <c r="M312" s="72">
        <f t="shared" si="53"/>
        <v>150074.6</v>
      </c>
      <c r="N312" s="81"/>
      <c r="O312" s="72">
        <f t="shared" si="52"/>
        <v>150074.6</v>
      </c>
      <c r="P312" s="81"/>
      <c r="Q312" s="72">
        <f t="shared" si="49"/>
        <v>150074.6</v>
      </c>
      <c r="R312" s="81"/>
      <c r="S312" s="80">
        <f t="shared" si="50"/>
        <v>150074.6</v>
      </c>
    </row>
    <row r="313" spans="1:19" ht="27.75" customHeight="1">
      <c r="A313" s="44" t="s">
        <v>433</v>
      </c>
      <c r="B313" s="101">
        <v>475</v>
      </c>
      <c r="C313" s="52" t="s">
        <v>234</v>
      </c>
      <c r="D313" s="53" t="s">
        <v>307</v>
      </c>
      <c r="E313" s="53" t="s">
        <v>408</v>
      </c>
      <c r="F313" s="54">
        <v>56347</v>
      </c>
      <c r="G313" s="54"/>
      <c r="H313" s="81"/>
      <c r="I313" s="81">
        <f t="shared" ref="I313:I320" si="59">F313+H313+G313</f>
        <v>56347</v>
      </c>
      <c r="J313" s="81"/>
      <c r="K313" s="72">
        <f t="shared" si="56"/>
        <v>56347</v>
      </c>
      <c r="L313" s="81"/>
      <c r="M313" s="72">
        <f t="shared" si="53"/>
        <v>56347</v>
      </c>
      <c r="N313" s="81"/>
      <c r="O313" s="72">
        <f t="shared" si="52"/>
        <v>56347</v>
      </c>
      <c r="P313" s="81"/>
      <c r="Q313" s="72">
        <f t="shared" si="49"/>
        <v>56347</v>
      </c>
      <c r="R313" s="81"/>
      <c r="S313" s="80">
        <f t="shared" si="50"/>
        <v>56347</v>
      </c>
    </row>
    <row r="314" spans="1:19" ht="27.75" customHeight="1">
      <c r="A314" s="44" t="s">
        <v>79</v>
      </c>
      <c r="B314" s="101">
        <v>475</v>
      </c>
      <c r="C314" s="52" t="s">
        <v>234</v>
      </c>
      <c r="D314" s="53" t="s">
        <v>561</v>
      </c>
      <c r="E314" s="53"/>
      <c r="F314" s="54">
        <f>F315+F316+F317</f>
        <v>93369.7</v>
      </c>
      <c r="G314" s="54">
        <f>G315+G316+G317</f>
        <v>157.9</v>
      </c>
      <c r="H314" s="54">
        <f>H315+H316+H317</f>
        <v>200</v>
      </c>
      <c r="I314" s="81">
        <f t="shared" si="59"/>
        <v>93727.599999999991</v>
      </c>
      <c r="J314" s="81"/>
      <c r="K314" s="72">
        <f t="shared" si="56"/>
        <v>93727.599999999991</v>
      </c>
      <c r="L314" s="81">
        <f>L315+L316</f>
        <v>22200</v>
      </c>
      <c r="M314" s="72">
        <f t="shared" si="53"/>
        <v>115927.59999999999</v>
      </c>
      <c r="N314" s="80">
        <f>N317</f>
        <v>2700.6</v>
      </c>
      <c r="O314" s="72">
        <f t="shared" si="52"/>
        <v>118628.2</v>
      </c>
      <c r="P314" s="80">
        <f>P316</f>
        <v>-903</v>
      </c>
      <c r="Q314" s="72">
        <f t="shared" si="49"/>
        <v>117725.2</v>
      </c>
      <c r="R314" s="80"/>
      <c r="S314" s="80">
        <f t="shared" si="50"/>
        <v>117725.2</v>
      </c>
    </row>
    <row r="315" spans="1:19" ht="24" customHeight="1">
      <c r="A315" s="44" t="s">
        <v>79</v>
      </c>
      <c r="B315" s="101">
        <v>475</v>
      </c>
      <c r="C315" s="52" t="s">
        <v>234</v>
      </c>
      <c r="D315" s="53" t="s">
        <v>424</v>
      </c>
      <c r="E315" s="53" t="s">
        <v>408</v>
      </c>
      <c r="F315" s="54">
        <v>45180</v>
      </c>
      <c r="G315" s="54"/>
      <c r="H315" s="81">
        <v>200</v>
      </c>
      <c r="I315" s="81">
        <f t="shared" si="59"/>
        <v>45380</v>
      </c>
      <c r="J315" s="81"/>
      <c r="K315" s="72">
        <f t="shared" si="56"/>
        <v>45380</v>
      </c>
      <c r="L315" s="81">
        <v>19700</v>
      </c>
      <c r="M315" s="72">
        <f t="shared" si="53"/>
        <v>65080</v>
      </c>
      <c r="N315" s="81"/>
      <c r="O315" s="72">
        <f t="shared" si="52"/>
        <v>65080</v>
      </c>
      <c r="P315" s="81"/>
      <c r="Q315" s="72">
        <f t="shared" si="49"/>
        <v>65080</v>
      </c>
      <c r="R315" s="81"/>
      <c r="S315" s="80">
        <f t="shared" si="50"/>
        <v>65080</v>
      </c>
    </row>
    <row r="316" spans="1:19" ht="30.75" customHeight="1">
      <c r="A316" s="44" t="s">
        <v>479</v>
      </c>
      <c r="B316" s="101">
        <v>475</v>
      </c>
      <c r="C316" s="52" t="s">
        <v>234</v>
      </c>
      <c r="D316" s="53" t="s">
        <v>482</v>
      </c>
      <c r="E316" s="53" t="s">
        <v>408</v>
      </c>
      <c r="F316" s="54">
        <v>6997</v>
      </c>
      <c r="G316" s="54"/>
      <c r="H316" s="81"/>
      <c r="I316" s="81">
        <f t="shared" si="59"/>
        <v>6997</v>
      </c>
      <c r="J316" s="81"/>
      <c r="K316" s="72">
        <f t="shared" si="56"/>
        <v>6997</v>
      </c>
      <c r="L316" s="81">
        <v>2500</v>
      </c>
      <c r="M316" s="72">
        <f t="shared" si="53"/>
        <v>9497</v>
      </c>
      <c r="N316" s="81"/>
      <c r="O316" s="72">
        <f t="shared" si="52"/>
        <v>9497</v>
      </c>
      <c r="P316" s="81">
        <v>-903</v>
      </c>
      <c r="Q316" s="72">
        <f t="shared" si="49"/>
        <v>8594</v>
      </c>
      <c r="R316" s="81"/>
      <c r="S316" s="80">
        <f t="shared" si="50"/>
        <v>8594</v>
      </c>
    </row>
    <row r="317" spans="1:19" ht="30.75" customHeight="1">
      <c r="A317" s="44" t="s">
        <v>407</v>
      </c>
      <c r="B317" s="101">
        <v>475</v>
      </c>
      <c r="C317" s="52" t="s">
        <v>234</v>
      </c>
      <c r="D317" s="53" t="s">
        <v>561</v>
      </c>
      <c r="E317" s="53"/>
      <c r="F317" s="54">
        <f>F318+F319+F320</f>
        <v>41192.699999999997</v>
      </c>
      <c r="G317" s="54">
        <f>G318+G319+G320</f>
        <v>157.9</v>
      </c>
      <c r="H317" s="81"/>
      <c r="I317" s="81">
        <f t="shared" si="59"/>
        <v>41350.6</v>
      </c>
      <c r="J317" s="81"/>
      <c r="K317" s="72">
        <f t="shared" si="56"/>
        <v>41350.6</v>
      </c>
      <c r="L317" s="81">
        <f>L320+L321</f>
        <v>-1010</v>
      </c>
      <c r="M317" s="72">
        <f t="shared" si="53"/>
        <v>40340.6</v>
      </c>
      <c r="N317" s="80">
        <f>N320</f>
        <v>2700.6</v>
      </c>
      <c r="O317" s="72">
        <f t="shared" si="52"/>
        <v>43041.2</v>
      </c>
      <c r="P317" s="80"/>
      <c r="Q317" s="72">
        <f t="shared" si="49"/>
        <v>43041.2</v>
      </c>
      <c r="R317" s="80">
        <f>R320</f>
        <v>300</v>
      </c>
      <c r="S317" s="80">
        <f t="shared" si="50"/>
        <v>43341.2</v>
      </c>
    </row>
    <row r="318" spans="1:19" ht="30.75" customHeight="1">
      <c r="A318" s="60" t="s">
        <v>555</v>
      </c>
      <c r="B318" s="101">
        <v>475</v>
      </c>
      <c r="C318" s="52" t="s">
        <v>234</v>
      </c>
      <c r="D318" s="53" t="s">
        <v>556</v>
      </c>
      <c r="E318" s="53" t="s">
        <v>453</v>
      </c>
      <c r="F318" s="73">
        <v>17186.400000000001</v>
      </c>
      <c r="G318" s="73"/>
      <c r="H318" s="81"/>
      <c r="I318" s="81">
        <f t="shared" si="59"/>
        <v>17186.400000000001</v>
      </c>
      <c r="J318" s="81"/>
      <c r="K318" s="72">
        <f t="shared" si="56"/>
        <v>17186.400000000001</v>
      </c>
      <c r="L318" s="81"/>
      <c r="M318" s="72">
        <f t="shared" si="53"/>
        <v>17186.400000000001</v>
      </c>
      <c r="N318" s="81"/>
      <c r="O318" s="72">
        <f t="shared" si="52"/>
        <v>17186.400000000001</v>
      </c>
      <c r="P318" s="81"/>
      <c r="Q318" s="72">
        <f t="shared" si="49"/>
        <v>17186.400000000001</v>
      </c>
      <c r="R318" s="81"/>
      <c r="S318" s="80">
        <f t="shared" si="50"/>
        <v>17186.400000000001</v>
      </c>
    </row>
    <row r="319" spans="1:19" ht="30.75" customHeight="1">
      <c r="A319" s="60" t="s">
        <v>557</v>
      </c>
      <c r="B319" s="101">
        <v>475</v>
      </c>
      <c r="C319" s="52" t="s">
        <v>234</v>
      </c>
      <c r="D319" s="53" t="s">
        <v>558</v>
      </c>
      <c r="E319" s="53" t="s">
        <v>453</v>
      </c>
      <c r="F319" s="73">
        <v>17156.3</v>
      </c>
      <c r="G319" s="73">
        <v>157.9</v>
      </c>
      <c r="H319" s="81"/>
      <c r="I319" s="81">
        <f t="shared" si="59"/>
        <v>17314.2</v>
      </c>
      <c r="J319" s="81"/>
      <c r="K319" s="72">
        <f t="shared" si="56"/>
        <v>17314.2</v>
      </c>
      <c r="L319" s="81"/>
      <c r="M319" s="72">
        <f t="shared" si="53"/>
        <v>17314.2</v>
      </c>
      <c r="N319" s="81"/>
      <c r="O319" s="72">
        <f t="shared" si="52"/>
        <v>17314.2</v>
      </c>
      <c r="P319" s="81"/>
      <c r="Q319" s="72">
        <f t="shared" si="49"/>
        <v>17314.2</v>
      </c>
      <c r="R319" s="81"/>
      <c r="S319" s="80">
        <f t="shared" si="50"/>
        <v>17314.2</v>
      </c>
    </row>
    <row r="320" spans="1:19" ht="33" customHeight="1">
      <c r="A320" s="60" t="s">
        <v>559</v>
      </c>
      <c r="B320" s="101">
        <v>475</v>
      </c>
      <c r="C320" s="52" t="s">
        <v>234</v>
      </c>
      <c r="D320" s="53" t="s">
        <v>560</v>
      </c>
      <c r="E320" s="53" t="s">
        <v>453</v>
      </c>
      <c r="F320" s="73">
        <v>6850</v>
      </c>
      <c r="G320" s="73"/>
      <c r="H320" s="81"/>
      <c r="I320" s="81">
        <f t="shared" si="59"/>
        <v>6850</v>
      </c>
      <c r="J320" s="81"/>
      <c r="K320" s="72">
        <f t="shared" si="56"/>
        <v>6850</v>
      </c>
      <c r="L320" s="81">
        <v>-2000</v>
      </c>
      <c r="M320" s="72">
        <f t="shared" si="53"/>
        <v>4850</v>
      </c>
      <c r="N320" s="80">
        <v>2700.6</v>
      </c>
      <c r="O320" s="72">
        <f t="shared" si="52"/>
        <v>7550.6</v>
      </c>
      <c r="P320" s="80"/>
      <c r="Q320" s="72">
        <f t="shared" si="49"/>
        <v>7550.6</v>
      </c>
      <c r="R320" s="80">
        <v>300</v>
      </c>
      <c r="S320" s="80">
        <f t="shared" si="50"/>
        <v>7850.6</v>
      </c>
    </row>
    <row r="321" spans="1:19" ht="51.75" customHeight="1">
      <c r="A321" s="60" t="s">
        <v>615</v>
      </c>
      <c r="B321" s="101">
        <v>475</v>
      </c>
      <c r="C321" s="52" t="s">
        <v>234</v>
      </c>
      <c r="D321" s="53" t="s">
        <v>614</v>
      </c>
      <c r="E321" s="53" t="s">
        <v>453</v>
      </c>
      <c r="F321" s="73"/>
      <c r="G321" s="73"/>
      <c r="H321" s="81"/>
      <c r="I321" s="81"/>
      <c r="J321" s="81"/>
      <c r="K321" s="72"/>
      <c r="L321" s="81">
        <v>990</v>
      </c>
      <c r="M321" s="72">
        <f t="shared" si="53"/>
        <v>990</v>
      </c>
      <c r="N321" s="81"/>
      <c r="O321" s="72">
        <f t="shared" si="52"/>
        <v>990</v>
      </c>
      <c r="P321" s="81"/>
      <c r="Q321" s="72">
        <f t="shared" si="49"/>
        <v>990</v>
      </c>
      <c r="R321" s="81"/>
      <c r="S321" s="80">
        <f t="shared" si="50"/>
        <v>990</v>
      </c>
    </row>
    <row r="322" spans="1:19" ht="23.25" hidden="1" customHeight="1">
      <c r="A322" s="46" t="s">
        <v>363</v>
      </c>
      <c r="B322" s="100">
        <v>475</v>
      </c>
      <c r="C322" s="51" t="s">
        <v>360</v>
      </c>
      <c r="D322" s="53"/>
      <c r="E322" s="53"/>
      <c r="F322" s="72">
        <f>SUM(F323)</f>
        <v>41816</v>
      </c>
      <c r="G322" s="72"/>
      <c r="H322" s="81"/>
      <c r="I322" s="80">
        <f t="shared" ref="I322:I342" si="60">F322+H322</f>
        <v>41816</v>
      </c>
      <c r="J322" s="81"/>
      <c r="K322" s="72">
        <f t="shared" ref="K322:K339" si="61">I322+J322</f>
        <v>41816</v>
      </c>
      <c r="L322" s="81"/>
      <c r="M322" s="72">
        <f t="shared" si="53"/>
        <v>41816</v>
      </c>
      <c r="N322" s="81"/>
      <c r="O322" s="72">
        <f t="shared" si="52"/>
        <v>41816</v>
      </c>
      <c r="P322" s="81"/>
      <c r="Q322" s="72">
        <f t="shared" si="49"/>
        <v>41816</v>
      </c>
      <c r="R322" s="81"/>
      <c r="S322" s="80">
        <f t="shared" si="50"/>
        <v>41816</v>
      </c>
    </row>
    <row r="323" spans="1:19" ht="32.25" hidden="1" customHeight="1">
      <c r="A323" s="42" t="s">
        <v>122</v>
      </c>
      <c r="B323" s="100">
        <v>475</v>
      </c>
      <c r="C323" s="51" t="s">
        <v>360</v>
      </c>
      <c r="D323" s="51" t="s">
        <v>243</v>
      </c>
      <c r="E323" s="51"/>
      <c r="F323" s="72">
        <f>SUM(F324)</f>
        <v>41816</v>
      </c>
      <c r="G323" s="72"/>
      <c r="H323" s="81"/>
      <c r="I323" s="80">
        <f t="shared" si="60"/>
        <v>41816</v>
      </c>
      <c r="J323" s="81"/>
      <c r="K323" s="72">
        <f t="shared" si="61"/>
        <v>41816</v>
      </c>
      <c r="L323" s="81"/>
      <c r="M323" s="72">
        <f t="shared" si="53"/>
        <v>41816</v>
      </c>
      <c r="N323" s="81"/>
      <c r="O323" s="72">
        <f t="shared" si="52"/>
        <v>41816</v>
      </c>
      <c r="P323" s="81"/>
      <c r="Q323" s="72">
        <f t="shared" si="49"/>
        <v>41816</v>
      </c>
      <c r="R323" s="81"/>
      <c r="S323" s="80">
        <f t="shared" si="50"/>
        <v>41816</v>
      </c>
    </row>
    <row r="324" spans="1:19" ht="34.5" hidden="1" customHeight="1">
      <c r="A324" s="43" t="s">
        <v>269</v>
      </c>
      <c r="B324" s="101">
        <v>475</v>
      </c>
      <c r="C324" s="53" t="s">
        <v>360</v>
      </c>
      <c r="D324" s="53" t="s">
        <v>308</v>
      </c>
      <c r="E324" s="53"/>
      <c r="F324" s="54">
        <f>F325+F327</f>
        <v>41816</v>
      </c>
      <c r="G324" s="54"/>
      <c r="H324" s="81"/>
      <c r="I324" s="81">
        <f t="shared" si="60"/>
        <v>41816</v>
      </c>
      <c r="J324" s="81"/>
      <c r="K324" s="72">
        <f t="shared" si="61"/>
        <v>41816</v>
      </c>
      <c r="L324" s="81"/>
      <c r="M324" s="72">
        <f t="shared" si="53"/>
        <v>41816</v>
      </c>
      <c r="N324" s="81"/>
      <c r="O324" s="72">
        <f t="shared" si="52"/>
        <v>41816</v>
      </c>
      <c r="P324" s="81"/>
      <c r="Q324" s="72">
        <f t="shared" si="49"/>
        <v>41816</v>
      </c>
      <c r="R324" s="81"/>
      <c r="S324" s="80">
        <f t="shared" si="50"/>
        <v>41816</v>
      </c>
    </row>
    <row r="325" spans="1:19" ht="34.5" hidden="1" customHeight="1">
      <c r="A325" s="149" t="s">
        <v>411</v>
      </c>
      <c r="B325" s="101">
        <v>475</v>
      </c>
      <c r="C325" s="53" t="s">
        <v>360</v>
      </c>
      <c r="D325" s="53" t="s">
        <v>309</v>
      </c>
      <c r="E325" s="53"/>
      <c r="F325" s="54">
        <f>F326</f>
        <v>20971</v>
      </c>
      <c r="G325" s="54"/>
      <c r="H325" s="81"/>
      <c r="I325" s="81">
        <f t="shared" si="60"/>
        <v>20971</v>
      </c>
      <c r="J325" s="81"/>
      <c r="K325" s="72">
        <f t="shared" si="61"/>
        <v>20971</v>
      </c>
      <c r="L325" s="81"/>
      <c r="M325" s="72">
        <f t="shared" si="53"/>
        <v>20971</v>
      </c>
      <c r="N325" s="81"/>
      <c r="O325" s="72">
        <f t="shared" si="52"/>
        <v>20971</v>
      </c>
      <c r="P325" s="81"/>
      <c r="Q325" s="72">
        <f t="shared" si="49"/>
        <v>20971</v>
      </c>
      <c r="R325" s="81"/>
      <c r="S325" s="80">
        <f t="shared" si="50"/>
        <v>20971</v>
      </c>
    </row>
    <row r="326" spans="1:19" ht="29.25" hidden="1" customHeight="1">
      <c r="A326" s="44" t="s">
        <v>79</v>
      </c>
      <c r="B326" s="101">
        <v>475</v>
      </c>
      <c r="C326" s="53" t="s">
        <v>360</v>
      </c>
      <c r="D326" s="53" t="s">
        <v>309</v>
      </c>
      <c r="E326" s="53" t="s">
        <v>408</v>
      </c>
      <c r="F326" s="54">
        <v>20971</v>
      </c>
      <c r="G326" s="54"/>
      <c r="H326" s="81"/>
      <c r="I326" s="81">
        <f t="shared" si="60"/>
        <v>20971</v>
      </c>
      <c r="J326" s="81"/>
      <c r="K326" s="72">
        <f t="shared" si="61"/>
        <v>20971</v>
      </c>
      <c r="L326" s="81"/>
      <c r="M326" s="72">
        <f t="shared" si="53"/>
        <v>20971</v>
      </c>
      <c r="N326" s="81"/>
      <c r="O326" s="72">
        <f t="shared" si="52"/>
        <v>20971</v>
      </c>
      <c r="P326" s="81"/>
      <c r="Q326" s="72">
        <f t="shared" si="49"/>
        <v>20971</v>
      </c>
      <c r="R326" s="81"/>
      <c r="S326" s="80">
        <f t="shared" si="50"/>
        <v>20971</v>
      </c>
    </row>
    <row r="327" spans="1:19" ht="34.5" hidden="1" customHeight="1">
      <c r="A327" s="149" t="s">
        <v>410</v>
      </c>
      <c r="B327" s="101">
        <v>475</v>
      </c>
      <c r="C327" s="53" t="s">
        <v>360</v>
      </c>
      <c r="D327" s="53" t="s">
        <v>409</v>
      </c>
      <c r="E327" s="53"/>
      <c r="F327" s="54">
        <f>F328</f>
        <v>20845</v>
      </c>
      <c r="G327" s="54"/>
      <c r="H327" s="81"/>
      <c r="I327" s="81">
        <f t="shared" si="60"/>
        <v>20845</v>
      </c>
      <c r="J327" s="81"/>
      <c r="K327" s="72">
        <f t="shared" si="61"/>
        <v>20845</v>
      </c>
      <c r="L327" s="81"/>
      <c r="M327" s="72">
        <f t="shared" si="53"/>
        <v>20845</v>
      </c>
      <c r="N327" s="81"/>
      <c r="O327" s="72">
        <f t="shared" si="52"/>
        <v>20845</v>
      </c>
      <c r="P327" s="81"/>
      <c r="Q327" s="72">
        <f t="shared" si="49"/>
        <v>20845</v>
      </c>
      <c r="R327" s="81"/>
      <c r="S327" s="80">
        <f t="shared" si="50"/>
        <v>20845</v>
      </c>
    </row>
    <row r="328" spans="1:19" ht="27" hidden="1" customHeight="1">
      <c r="A328" s="44" t="s">
        <v>79</v>
      </c>
      <c r="B328" s="101">
        <v>475</v>
      </c>
      <c r="C328" s="53" t="s">
        <v>360</v>
      </c>
      <c r="D328" s="53" t="s">
        <v>409</v>
      </c>
      <c r="E328" s="53" t="s">
        <v>408</v>
      </c>
      <c r="F328" s="54">
        <v>20845</v>
      </c>
      <c r="G328" s="54"/>
      <c r="H328" s="81"/>
      <c r="I328" s="81">
        <f t="shared" si="60"/>
        <v>20845</v>
      </c>
      <c r="J328" s="81"/>
      <c r="K328" s="72">
        <f t="shared" si="61"/>
        <v>20845</v>
      </c>
      <c r="L328" s="81"/>
      <c r="M328" s="72">
        <f t="shared" si="53"/>
        <v>20845</v>
      </c>
      <c r="N328" s="81"/>
      <c r="O328" s="72">
        <f t="shared" si="52"/>
        <v>20845</v>
      </c>
      <c r="P328" s="81"/>
      <c r="Q328" s="72">
        <f t="shared" si="49"/>
        <v>20845</v>
      </c>
      <c r="R328" s="81"/>
      <c r="S328" s="80">
        <f t="shared" si="50"/>
        <v>20845</v>
      </c>
    </row>
    <row r="329" spans="1:19" ht="24" hidden="1" customHeight="1">
      <c r="A329" s="42" t="s">
        <v>36</v>
      </c>
      <c r="B329" s="100">
        <v>475</v>
      </c>
      <c r="C329" s="50" t="s">
        <v>24</v>
      </c>
      <c r="D329" s="51"/>
      <c r="E329" s="51"/>
      <c r="F329" s="72">
        <f>SUM(F335,F332)</f>
        <v>13237</v>
      </c>
      <c r="G329" s="72"/>
      <c r="H329" s="81"/>
      <c r="I329" s="81">
        <f t="shared" si="60"/>
        <v>13237</v>
      </c>
      <c r="J329" s="81"/>
      <c r="K329" s="72">
        <f t="shared" si="61"/>
        <v>13237</v>
      </c>
      <c r="L329" s="81">
        <f>L330</f>
        <v>1000</v>
      </c>
      <c r="M329" s="72">
        <f t="shared" si="53"/>
        <v>14237</v>
      </c>
      <c r="N329" s="81">
        <f>N335</f>
        <v>119.3</v>
      </c>
      <c r="O329" s="72">
        <f t="shared" si="52"/>
        <v>14356.3</v>
      </c>
      <c r="P329" s="81"/>
      <c r="Q329" s="72">
        <f t="shared" si="49"/>
        <v>14356.3</v>
      </c>
      <c r="R329" s="81"/>
      <c r="S329" s="80">
        <f t="shared" si="50"/>
        <v>14356.3</v>
      </c>
    </row>
    <row r="330" spans="1:19" ht="47.25" hidden="1" customHeight="1">
      <c r="A330" s="42" t="s">
        <v>513</v>
      </c>
      <c r="B330" s="100">
        <v>475</v>
      </c>
      <c r="C330" s="50" t="s">
        <v>24</v>
      </c>
      <c r="D330" s="51" t="s">
        <v>245</v>
      </c>
      <c r="E330" s="51"/>
      <c r="F330" s="72">
        <f>SUM(F332)</f>
        <v>9942</v>
      </c>
      <c r="G330" s="72"/>
      <c r="H330" s="81"/>
      <c r="I330" s="81">
        <f t="shared" si="60"/>
        <v>9942</v>
      </c>
      <c r="J330" s="81"/>
      <c r="K330" s="72">
        <f t="shared" si="61"/>
        <v>9942</v>
      </c>
      <c r="L330" s="81">
        <f>L331</f>
        <v>1000</v>
      </c>
      <c r="M330" s="72">
        <f t="shared" si="53"/>
        <v>10942</v>
      </c>
      <c r="N330" s="81"/>
      <c r="O330" s="72">
        <f t="shared" si="52"/>
        <v>10942</v>
      </c>
      <c r="P330" s="81"/>
      <c r="Q330" s="72">
        <f t="shared" si="49"/>
        <v>10942</v>
      </c>
      <c r="R330" s="81"/>
      <c r="S330" s="80">
        <f t="shared" si="50"/>
        <v>10942</v>
      </c>
    </row>
    <row r="331" spans="1:19" ht="39" hidden="1" customHeight="1">
      <c r="A331" s="43" t="s">
        <v>312</v>
      </c>
      <c r="B331" s="101">
        <v>475</v>
      </c>
      <c r="C331" s="52" t="s">
        <v>24</v>
      </c>
      <c r="D331" s="53" t="s">
        <v>342</v>
      </c>
      <c r="E331" s="53"/>
      <c r="F331" s="54">
        <f>SUM(F332)</f>
        <v>9942</v>
      </c>
      <c r="G331" s="54"/>
      <c r="H331" s="81"/>
      <c r="I331" s="81">
        <f t="shared" si="60"/>
        <v>9942</v>
      </c>
      <c r="J331" s="81"/>
      <c r="K331" s="72">
        <f t="shared" si="61"/>
        <v>9942</v>
      </c>
      <c r="L331" s="81">
        <f>L332</f>
        <v>1000</v>
      </c>
      <c r="M331" s="72">
        <f t="shared" si="53"/>
        <v>10942</v>
      </c>
      <c r="N331" s="81"/>
      <c r="O331" s="72">
        <f t="shared" si="52"/>
        <v>10942</v>
      </c>
      <c r="P331" s="81"/>
      <c r="Q331" s="72">
        <f t="shared" si="49"/>
        <v>10942</v>
      </c>
      <c r="R331" s="81"/>
      <c r="S331" s="80">
        <f t="shared" si="50"/>
        <v>10942</v>
      </c>
    </row>
    <row r="332" spans="1:19" ht="54.75" hidden="1" customHeight="1">
      <c r="A332" s="43" t="s">
        <v>123</v>
      </c>
      <c r="B332" s="101">
        <v>475</v>
      </c>
      <c r="C332" s="52" t="s">
        <v>24</v>
      </c>
      <c r="D332" s="53" t="s">
        <v>313</v>
      </c>
      <c r="E332" s="53"/>
      <c r="F332" s="54">
        <f>SUM(F333:F334)</f>
        <v>9942</v>
      </c>
      <c r="G332" s="54"/>
      <c r="H332" s="81"/>
      <c r="I332" s="81">
        <f t="shared" si="60"/>
        <v>9942</v>
      </c>
      <c r="J332" s="81"/>
      <c r="K332" s="72">
        <f t="shared" si="61"/>
        <v>9942</v>
      </c>
      <c r="L332" s="81">
        <f>L334</f>
        <v>1000</v>
      </c>
      <c r="M332" s="72">
        <f t="shared" si="53"/>
        <v>10942</v>
      </c>
      <c r="N332" s="81"/>
      <c r="O332" s="72">
        <f t="shared" si="52"/>
        <v>10942</v>
      </c>
      <c r="P332" s="81"/>
      <c r="Q332" s="72">
        <f t="shared" si="49"/>
        <v>10942</v>
      </c>
      <c r="R332" s="81"/>
      <c r="S332" s="80">
        <f t="shared" si="50"/>
        <v>10942</v>
      </c>
    </row>
    <row r="333" spans="1:19" ht="30" hidden="1" customHeight="1">
      <c r="A333" s="149" t="s">
        <v>80</v>
      </c>
      <c r="B333" s="101">
        <v>475</v>
      </c>
      <c r="C333" s="52" t="s">
        <v>24</v>
      </c>
      <c r="D333" s="53" t="s">
        <v>313</v>
      </c>
      <c r="E333" s="53" t="s">
        <v>77</v>
      </c>
      <c r="F333" s="54">
        <v>7906</v>
      </c>
      <c r="G333" s="54"/>
      <c r="H333" s="81"/>
      <c r="I333" s="81">
        <f t="shared" si="60"/>
        <v>7906</v>
      </c>
      <c r="J333" s="81"/>
      <c r="K333" s="72">
        <f t="shared" si="61"/>
        <v>7906</v>
      </c>
      <c r="L333" s="81"/>
      <c r="M333" s="72">
        <f t="shared" si="53"/>
        <v>7906</v>
      </c>
      <c r="N333" s="81"/>
      <c r="O333" s="72">
        <f t="shared" si="52"/>
        <v>7906</v>
      </c>
      <c r="P333" s="81"/>
      <c r="Q333" s="72">
        <f t="shared" ref="Q333:Q375" si="62">O333+P333</f>
        <v>7906</v>
      </c>
      <c r="R333" s="81"/>
      <c r="S333" s="80">
        <f t="shared" ref="S333:S375" si="63">Q333+R333</f>
        <v>7906</v>
      </c>
    </row>
    <row r="334" spans="1:19" ht="36.75" hidden="1" customHeight="1">
      <c r="A334" s="43" t="s">
        <v>112</v>
      </c>
      <c r="B334" s="101">
        <v>475</v>
      </c>
      <c r="C334" s="52" t="s">
        <v>24</v>
      </c>
      <c r="D334" s="53" t="s">
        <v>313</v>
      </c>
      <c r="E334" s="53" t="s">
        <v>111</v>
      </c>
      <c r="F334" s="54">
        <v>2036</v>
      </c>
      <c r="G334" s="54"/>
      <c r="H334" s="81"/>
      <c r="I334" s="81">
        <f t="shared" si="60"/>
        <v>2036</v>
      </c>
      <c r="J334" s="81"/>
      <c r="K334" s="72">
        <f t="shared" si="61"/>
        <v>2036</v>
      </c>
      <c r="L334" s="81">
        <v>1000</v>
      </c>
      <c r="M334" s="72">
        <f t="shared" si="53"/>
        <v>3036</v>
      </c>
      <c r="N334" s="81"/>
      <c r="O334" s="72">
        <f t="shared" si="52"/>
        <v>3036</v>
      </c>
      <c r="P334" s="81"/>
      <c r="Q334" s="72">
        <f t="shared" si="62"/>
        <v>3036</v>
      </c>
      <c r="R334" s="81"/>
      <c r="S334" s="80">
        <f t="shared" si="63"/>
        <v>3036</v>
      </c>
    </row>
    <row r="335" spans="1:19" ht="36.75" hidden="1" customHeight="1">
      <c r="A335" s="42" t="s">
        <v>183</v>
      </c>
      <c r="B335" s="100">
        <v>475</v>
      </c>
      <c r="C335" s="50" t="s">
        <v>24</v>
      </c>
      <c r="D335" s="51" t="s">
        <v>141</v>
      </c>
      <c r="E335" s="51"/>
      <c r="F335" s="72">
        <f>SUM(F336)</f>
        <v>3295</v>
      </c>
      <c r="G335" s="72"/>
      <c r="H335" s="81"/>
      <c r="I335" s="80">
        <f t="shared" si="60"/>
        <v>3295</v>
      </c>
      <c r="J335" s="80">
        <f>J336</f>
        <v>105</v>
      </c>
      <c r="K335" s="72">
        <f t="shared" si="61"/>
        <v>3400</v>
      </c>
      <c r="L335" s="80"/>
      <c r="M335" s="72">
        <f t="shared" si="53"/>
        <v>3400</v>
      </c>
      <c r="N335" s="80">
        <f>N336</f>
        <v>119.3</v>
      </c>
      <c r="O335" s="72">
        <f t="shared" si="52"/>
        <v>3519.3</v>
      </c>
      <c r="P335" s="80"/>
      <c r="Q335" s="72">
        <f t="shared" si="62"/>
        <v>3519.3</v>
      </c>
      <c r="R335" s="80"/>
      <c r="S335" s="80">
        <f t="shared" si="63"/>
        <v>3519.3</v>
      </c>
    </row>
    <row r="336" spans="1:19" ht="48.75" hidden="1" customHeight="1">
      <c r="A336" s="60" t="s">
        <v>16</v>
      </c>
      <c r="B336" s="101">
        <v>475</v>
      </c>
      <c r="C336" s="52" t="s">
        <v>24</v>
      </c>
      <c r="D336" s="53" t="s">
        <v>248</v>
      </c>
      <c r="E336" s="53"/>
      <c r="F336" s="54">
        <f>SUM(F341,F337)</f>
        <v>3295</v>
      </c>
      <c r="G336" s="54"/>
      <c r="H336" s="81"/>
      <c r="I336" s="81">
        <f t="shared" si="60"/>
        <v>3295</v>
      </c>
      <c r="J336" s="81">
        <f>J339</f>
        <v>105</v>
      </c>
      <c r="K336" s="72">
        <f t="shared" si="61"/>
        <v>3400</v>
      </c>
      <c r="L336" s="81"/>
      <c r="M336" s="72">
        <f t="shared" si="53"/>
        <v>3400</v>
      </c>
      <c r="N336" s="81">
        <f>N340</f>
        <v>119.3</v>
      </c>
      <c r="O336" s="72">
        <f t="shared" ref="O336:O399" si="64">M336+N336</f>
        <v>3519.3</v>
      </c>
      <c r="P336" s="81"/>
      <c r="Q336" s="72">
        <f t="shared" si="62"/>
        <v>3519.3</v>
      </c>
      <c r="R336" s="81"/>
      <c r="S336" s="80">
        <f t="shared" si="63"/>
        <v>3519.3</v>
      </c>
    </row>
    <row r="337" spans="1:19" ht="51" hidden="1" customHeight="1">
      <c r="A337" s="43" t="s">
        <v>114</v>
      </c>
      <c r="B337" s="101">
        <v>475</v>
      </c>
      <c r="C337" s="52" t="s">
        <v>24</v>
      </c>
      <c r="D337" s="53" t="s">
        <v>249</v>
      </c>
      <c r="E337" s="53"/>
      <c r="F337" s="54">
        <f>SUM(F338)</f>
        <v>2785</v>
      </c>
      <c r="G337" s="54"/>
      <c r="H337" s="81"/>
      <c r="I337" s="81">
        <f t="shared" si="60"/>
        <v>2785</v>
      </c>
      <c r="J337" s="81">
        <f>J338</f>
        <v>0</v>
      </c>
      <c r="K337" s="72">
        <f t="shared" si="61"/>
        <v>2785</v>
      </c>
      <c r="L337" s="81"/>
      <c r="M337" s="72">
        <f t="shared" si="53"/>
        <v>2785</v>
      </c>
      <c r="N337" s="81"/>
      <c r="O337" s="72">
        <f t="shared" si="64"/>
        <v>2785</v>
      </c>
      <c r="P337" s="81"/>
      <c r="Q337" s="72">
        <f t="shared" si="62"/>
        <v>2785</v>
      </c>
      <c r="R337" s="81"/>
      <c r="S337" s="80">
        <f t="shared" si="63"/>
        <v>2785</v>
      </c>
    </row>
    <row r="338" spans="1:19" ht="38.25" hidden="1" customHeight="1">
      <c r="A338" s="43" t="s">
        <v>116</v>
      </c>
      <c r="B338" s="101">
        <v>475</v>
      </c>
      <c r="C338" s="52" t="s">
        <v>24</v>
      </c>
      <c r="D338" s="53" t="s">
        <v>249</v>
      </c>
      <c r="E338" s="53" t="s">
        <v>115</v>
      </c>
      <c r="F338" s="54">
        <v>2785</v>
      </c>
      <c r="G338" s="54"/>
      <c r="H338" s="81"/>
      <c r="I338" s="81">
        <f t="shared" si="60"/>
        <v>2785</v>
      </c>
      <c r="J338" s="81"/>
      <c r="K338" s="72">
        <f t="shared" si="61"/>
        <v>2785</v>
      </c>
      <c r="L338" s="81"/>
      <c r="M338" s="72">
        <f t="shared" si="53"/>
        <v>2785</v>
      </c>
      <c r="N338" s="81"/>
      <c r="O338" s="72">
        <f t="shared" si="64"/>
        <v>2785</v>
      </c>
      <c r="P338" s="81"/>
      <c r="Q338" s="72">
        <f t="shared" si="62"/>
        <v>2785</v>
      </c>
      <c r="R338" s="81"/>
      <c r="S338" s="80">
        <f t="shared" si="63"/>
        <v>2785</v>
      </c>
    </row>
    <row r="339" spans="1:19" ht="38.25" hidden="1" customHeight="1">
      <c r="A339" s="43" t="s">
        <v>605</v>
      </c>
      <c r="B339" s="101">
        <v>475</v>
      </c>
      <c r="C339" s="52" t="s">
        <v>24</v>
      </c>
      <c r="D339" s="53" t="s">
        <v>607</v>
      </c>
      <c r="E339" s="53" t="s">
        <v>115</v>
      </c>
      <c r="F339" s="54"/>
      <c r="G339" s="54"/>
      <c r="H339" s="81"/>
      <c r="I339" s="81"/>
      <c r="J339" s="81">
        <v>105</v>
      </c>
      <c r="K339" s="72">
        <f t="shared" si="61"/>
        <v>105</v>
      </c>
      <c r="L339" s="81"/>
      <c r="M339" s="72">
        <f t="shared" si="53"/>
        <v>105</v>
      </c>
      <c r="N339" s="81"/>
      <c r="O339" s="72">
        <f t="shared" si="64"/>
        <v>105</v>
      </c>
      <c r="P339" s="81"/>
      <c r="Q339" s="72">
        <f t="shared" si="62"/>
        <v>105</v>
      </c>
      <c r="R339" s="81"/>
      <c r="S339" s="80">
        <f t="shared" si="63"/>
        <v>105</v>
      </c>
    </row>
    <row r="340" spans="1:19" ht="38.25" hidden="1" customHeight="1">
      <c r="A340" s="43" t="s">
        <v>624</v>
      </c>
      <c r="B340" s="101">
        <v>475</v>
      </c>
      <c r="C340" s="52" t="s">
        <v>24</v>
      </c>
      <c r="D340" s="53" t="s">
        <v>629</v>
      </c>
      <c r="E340" s="53"/>
      <c r="F340" s="54"/>
      <c r="G340" s="54"/>
      <c r="H340" s="81"/>
      <c r="I340" s="81"/>
      <c r="J340" s="81"/>
      <c r="K340" s="72"/>
      <c r="L340" s="81"/>
      <c r="M340" s="72"/>
      <c r="N340" s="81">
        <v>119.3</v>
      </c>
      <c r="O340" s="72">
        <f t="shared" si="64"/>
        <v>119.3</v>
      </c>
      <c r="P340" s="81"/>
      <c r="Q340" s="72">
        <f t="shared" si="62"/>
        <v>119.3</v>
      </c>
      <c r="R340" s="81"/>
      <c r="S340" s="80">
        <f t="shared" si="63"/>
        <v>119.3</v>
      </c>
    </row>
    <row r="341" spans="1:19" ht="25.5" hidden="1">
      <c r="A341" s="43" t="s">
        <v>101</v>
      </c>
      <c r="B341" s="101">
        <v>475</v>
      </c>
      <c r="C341" s="52" t="s">
        <v>24</v>
      </c>
      <c r="D341" s="53" t="s">
        <v>250</v>
      </c>
      <c r="E341" s="53"/>
      <c r="F341" s="54">
        <f>SUM(F342)</f>
        <v>510</v>
      </c>
      <c r="G341" s="54"/>
      <c r="H341" s="81"/>
      <c r="I341" s="81">
        <f t="shared" si="60"/>
        <v>510</v>
      </c>
      <c r="J341" s="81"/>
      <c r="K341" s="72">
        <f t="shared" ref="K341:K372" si="65">I341+J341</f>
        <v>510</v>
      </c>
      <c r="L341" s="81"/>
      <c r="M341" s="72">
        <f t="shared" si="53"/>
        <v>510</v>
      </c>
      <c r="N341" s="81"/>
      <c r="O341" s="72">
        <f t="shared" si="64"/>
        <v>510</v>
      </c>
      <c r="P341" s="81"/>
      <c r="Q341" s="72">
        <f t="shared" si="62"/>
        <v>510</v>
      </c>
      <c r="R341" s="81"/>
      <c r="S341" s="80">
        <f t="shared" si="63"/>
        <v>510</v>
      </c>
    </row>
    <row r="342" spans="1:19" ht="32.25" hidden="1" customHeight="1">
      <c r="A342" s="43" t="s">
        <v>112</v>
      </c>
      <c r="B342" s="101">
        <v>475</v>
      </c>
      <c r="C342" s="52" t="s">
        <v>24</v>
      </c>
      <c r="D342" s="53" t="s">
        <v>250</v>
      </c>
      <c r="E342" s="53" t="s">
        <v>111</v>
      </c>
      <c r="F342" s="54">
        <v>510</v>
      </c>
      <c r="G342" s="54"/>
      <c r="H342" s="81"/>
      <c r="I342" s="81">
        <f t="shared" si="60"/>
        <v>510</v>
      </c>
      <c r="J342" s="81"/>
      <c r="K342" s="72">
        <f t="shared" si="65"/>
        <v>510</v>
      </c>
      <c r="L342" s="81"/>
      <c r="M342" s="72">
        <f t="shared" si="53"/>
        <v>510</v>
      </c>
      <c r="N342" s="81"/>
      <c r="O342" s="72">
        <f t="shared" si="64"/>
        <v>510</v>
      </c>
      <c r="P342" s="81"/>
      <c r="Q342" s="72">
        <f t="shared" si="62"/>
        <v>510</v>
      </c>
      <c r="R342" s="81"/>
      <c r="S342" s="80">
        <f t="shared" si="63"/>
        <v>510</v>
      </c>
    </row>
    <row r="343" spans="1:19" ht="30" hidden="1" customHeight="1">
      <c r="A343" s="42" t="s">
        <v>58</v>
      </c>
      <c r="B343" s="100">
        <v>475</v>
      </c>
      <c r="C343" s="50" t="s">
        <v>49</v>
      </c>
      <c r="D343" s="53"/>
      <c r="E343" s="53"/>
      <c r="F343" s="72">
        <f>F344</f>
        <v>1876.2</v>
      </c>
      <c r="G343" s="72"/>
      <c r="H343" s="81"/>
      <c r="I343" s="81">
        <f>F343+H343+G343</f>
        <v>1876.2</v>
      </c>
      <c r="J343" s="81"/>
      <c r="K343" s="72">
        <f t="shared" si="65"/>
        <v>1876.2</v>
      </c>
      <c r="L343" s="81"/>
      <c r="M343" s="72">
        <f t="shared" si="53"/>
        <v>1876.2</v>
      </c>
      <c r="N343" s="80">
        <f>N344</f>
        <v>1011</v>
      </c>
      <c r="O343" s="72">
        <f t="shared" si="64"/>
        <v>2887.2</v>
      </c>
      <c r="P343" s="80"/>
      <c r="Q343" s="72">
        <f t="shared" si="62"/>
        <v>2887.2</v>
      </c>
      <c r="R343" s="80"/>
      <c r="S343" s="80">
        <f t="shared" si="63"/>
        <v>2887.2</v>
      </c>
    </row>
    <row r="344" spans="1:19" ht="33.75" hidden="1" customHeight="1">
      <c r="A344" s="150" t="s">
        <v>534</v>
      </c>
      <c r="B344" s="100">
        <v>475</v>
      </c>
      <c r="C344" s="50" t="s">
        <v>49</v>
      </c>
      <c r="D344" s="51" t="s">
        <v>178</v>
      </c>
      <c r="E344" s="51"/>
      <c r="F344" s="72">
        <f t="shared" ref="F344:F347" si="66">SUM(F345)</f>
        <v>1876.2</v>
      </c>
      <c r="G344" s="72"/>
      <c r="H344" s="81"/>
      <c r="I344" s="81">
        <f t="shared" ref="I344:I348" si="67">F344+H344+G344</f>
        <v>1876.2</v>
      </c>
      <c r="J344" s="81"/>
      <c r="K344" s="72">
        <f t="shared" si="65"/>
        <v>1876.2</v>
      </c>
      <c r="L344" s="81"/>
      <c r="M344" s="72">
        <f t="shared" si="53"/>
        <v>1876.2</v>
      </c>
      <c r="N344" s="80">
        <f>N345</f>
        <v>1011</v>
      </c>
      <c r="O344" s="72">
        <f t="shared" si="64"/>
        <v>2887.2</v>
      </c>
      <c r="P344" s="80"/>
      <c r="Q344" s="72">
        <f t="shared" si="62"/>
        <v>2887.2</v>
      </c>
      <c r="R344" s="80"/>
      <c r="S344" s="80">
        <f t="shared" si="63"/>
        <v>2887.2</v>
      </c>
    </row>
    <row r="345" spans="1:19" ht="20.25" hidden="1" customHeight="1">
      <c r="A345" s="60" t="s">
        <v>9</v>
      </c>
      <c r="B345" s="101">
        <v>475</v>
      </c>
      <c r="C345" s="52" t="s">
        <v>49</v>
      </c>
      <c r="D345" s="53" t="s">
        <v>256</v>
      </c>
      <c r="E345" s="53"/>
      <c r="F345" s="54">
        <f t="shared" si="66"/>
        <v>1876.2</v>
      </c>
      <c r="G345" s="54"/>
      <c r="H345" s="81"/>
      <c r="I345" s="81">
        <f t="shared" si="67"/>
        <v>1876.2</v>
      </c>
      <c r="J345" s="81"/>
      <c r="K345" s="72">
        <f t="shared" si="65"/>
        <v>1876.2</v>
      </c>
      <c r="L345" s="81"/>
      <c r="M345" s="72">
        <f t="shared" si="53"/>
        <v>1876.2</v>
      </c>
      <c r="N345" s="81">
        <f>N346</f>
        <v>1011</v>
      </c>
      <c r="O345" s="72">
        <f t="shared" si="64"/>
        <v>2887.2</v>
      </c>
      <c r="P345" s="81"/>
      <c r="Q345" s="72">
        <f t="shared" si="62"/>
        <v>2887.2</v>
      </c>
      <c r="R345" s="81"/>
      <c r="S345" s="80">
        <f t="shared" si="63"/>
        <v>2887.2</v>
      </c>
    </row>
    <row r="346" spans="1:19" ht="30" hidden="1" customHeight="1">
      <c r="A346" s="60" t="s">
        <v>321</v>
      </c>
      <c r="B346" s="101">
        <v>475</v>
      </c>
      <c r="C346" s="52" t="s">
        <v>49</v>
      </c>
      <c r="D346" s="53" t="s">
        <v>322</v>
      </c>
      <c r="E346" s="53"/>
      <c r="F346" s="54">
        <f t="shared" si="66"/>
        <v>1876.2</v>
      </c>
      <c r="G346" s="54"/>
      <c r="H346" s="81"/>
      <c r="I346" s="81">
        <f t="shared" si="67"/>
        <v>1876.2</v>
      </c>
      <c r="J346" s="81"/>
      <c r="K346" s="72">
        <f t="shared" si="65"/>
        <v>1876.2</v>
      </c>
      <c r="L346" s="81"/>
      <c r="M346" s="72">
        <f t="shared" ref="M346:M411" si="68">K346+L346</f>
        <v>1876.2</v>
      </c>
      <c r="N346" s="81">
        <f>N347</f>
        <v>1011</v>
      </c>
      <c r="O346" s="72">
        <f t="shared" si="64"/>
        <v>2887.2</v>
      </c>
      <c r="P346" s="81"/>
      <c r="Q346" s="72">
        <f t="shared" si="62"/>
        <v>2887.2</v>
      </c>
      <c r="R346" s="81"/>
      <c r="S346" s="80">
        <f t="shared" si="63"/>
        <v>2887.2</v>
      </c>
    </row>
    <row r="347" spans="1:19" ht="63.75" hidden="1">
      <c r="A347" s="43" t="s">
        <v>0</v>
      </c>
      <c r="B347" s="101">
        <v>475</v>
      </c>
      <c r="C347" s="52" t="s">
        <v>49</v>
      </c>
      <c r="D347" s="53" t="s">
        <v>323</v>
      </c>
      <c r="E347" s="53"/>
      <c r="F347" s="54">
        <f t="shared" si="66"/>
        <v>1876.2</v>
      </c>
      <c r="G347" s="54"/>
      <c r="H347" s="81"/>
      <c r="I347" s="81">
        <f t="shared" si="67"/>
        <v>1876.2</v>
      </c>
      <c r="J347" s="81"/>
      <c r="K347" s="72">
        <f t="shared" si="65"/>
        <v>1876.2</v>
      </c>
      <c r="L347" s="81"/>
      <c r="M347" s="72">
        <f t="shared" si="68"/>
        <v>1876.2</v>
      </c>
      <c r="N347" s="81">
        <f>N348</f>
        <v>1011</v>
      </c>
      <c r="O347" s="72">
        <f t="shared" si="64"/>
        <v>2887.2</v>
      </c>
      <c r="P347" s="81"/>
      <c r="Q347" s="72">
        <f t="shared" si="62"/>
        <v>2887.2</v>
      </c>
      <c r="R347" s="81"/>
      <c r="S347" s="80">
        <f t="shared" si="63"/>
        <v>2887.2</v>
      </c>
    </row>
    <row r="348" spans="1:19" hidden="1">
      <c r="A348" s="43" t="s">
        <v>79</v>
      </c>
      <c r="B348" s="101">
        <v>475</v>
      </c>
      <c r="C348" s="52" t="s">
        <v>49</v>
      </c>
      <c r="D348" s="53" t="s">
        <v>323</v>
      </c>
      <c r="E348" s="53" t="s">
        <v>408</v>
      </c>
      <c r="F348" s="73">
        <v>1876.2</v>
      </c>
      <c r="G348" s="73"/>
      <c r="H348" s="81"/>
      <c r="I348" s="81">
        <f t="shared" si="67"/>
        <v>1876.2</v>
      </c>
      <c r="J348" s="81"/>
      <c r="K348" s="72">
        <f t="shared" si="65"/>
        <v>1876.2</v>
      </c>
      <c r="L348" s="81"/>
      <c r="M348" s="72">
        <f t="shared" si="68"/>
        <v>1876.2</v>
      </c>
      <c r="N348" s="81">
        <v>1011</v>
      </c>
      <c r="O348" s="72">
        <f t="shared" si="64"/>
        <v>2887.2</v>
      </c>
      <c r="P348" s="81"/>
      <c r="Q348" s="72">
        <f t="shared" si="62"/>
        <v>2887.2</v>
      </c>
      <c r="R348" s="81"/>
      <c r="S348" s="80">
        <f t="shared" si="63"/>
        <v>2887.2</v>
      </c>
    </row>
    <row r="349" spans="1:19" ht="20.25" hidden="1" customHeight="1">
      <c r="A349" s="46" t="s">
        <v>57</v>
      </c>
      <c r="B349" s="100">
        <v>475</v>
      </c>
      <c r="C349" s="50" t="s">
        <v>44</v>
      </c>
      <c r="D349" s="51"/>
      <c r="E349" s="51"/>
      <c r="F349" s="72">
        <f>SUM(F350)</f>
        <v>3200</v>
      </c>
      <c r="G349" s="72"/>
      <c r="H349" s="81"/>
      <c r="I349" s="81">
        <f t="shared" ref="I349:I354" si="69">F349+H349</f>
        <v>3200</v>
      </c>
      <c r="J349" s="81"/>
      <c r="K349" s="72">
        <f t="shared" si="65"/>
        <v>3200</v>
      </c>
      <c r="L349" s="81"/>
      <c r="M349" s="72">
        <f t="shared" si="68"/>
        <v>3200</v>
      </c>
      <c r="N349" s="81"/>
      <c r="O349" s="72">
        <f t="shared" si="64"/>
        <v>3200</v>
      </c>
      <c r="P349" s="81"/>
      <c r="Q349" s="72">
        <f t="shared" si="62"/>
        <v>3200</v>
      </c>
      <c r="R349" s="81"/>
      <c r="S349" s="80">
        <f t="shared" si="63"/>
        <v>3200</v>
      </c>
    </row>
    <row r="350" spans="1:19" ht="33" hidden="1" customHeight="1">
      <c r="A350" s="150" t="s">
        <v>534</v>
      </c>
      <c r="B350" s="100">
        <v>475</v>
      </c>
      <c r="C350" s="50" t="s">
        <v>44</v>
      </c>
      <c r="D350" s="51" t="s">
        <v>178</v>
      </c>
      <c r="E350" s="53"/>
      <c r="F350" s="72">
        <f>SUM(F351)</f>
        <v>3200</v>
      </c>
      <c r="G350" s="72"/>
      <c r="H350" s="81"/>
      <c r="I350" s="81">
        <f t="shared" si="69"/>
        <v>3200</v>
      </c>
      <c r="J350" s="81"/>
      <c r="K350" s="72">
        <f t="shared" si="65"/>
        <v>3200</v>
      </c>
      <c r="L350" s="81"/>
      <c r="M350" s="72">
        <f t="shared" si="68"/>
        <v>3200</v>
      </c>
      <c r="N350" s="81"/>
      <c r="O350" s="72">
        <f t="shared" si="64"/>
        <v>3200</v>
      </c>
      <c r="P350" s="81"/>
      <c r="Q350" s="72">
        <f t="shared" si="62"/>
        <v>3200</v>
      </c>
      <c r="R350" s="81"/>
      <c r="S350" s="80">
        <f t="shared" si="63"/>
        <v>3200</v>
      </c>
    </row>
    <row r="351" spans="1:19" ht="21.75" hidden="1" customHeight="1">
      <c r="A351" s="60" t="s">
        <v>19</v>
      </c>
      <c r="B351" s="101">
        <v>475</v>
      </c>
      <c r="C351" s="52" t="s">
        <v>44</v>
      </c>
      <c r="D351" s="53" t="s">
        <v>257</v>
      </c>
      <c r="E351" s="53"/>
      <c r="F351" s="54">
        <f t="shared" ref="F351:F353" si="70">F352</f>
        <v>3200</v>
      </c>
      <c r="G351" s="54"/>
      <c r="H351" s="81"/>
      <c r="I351" s="81">
        <f t="shared" si="69"/>
        <v>3200</v>
      </c>
      <c r="J351" s="81"/>
      <c r="K351" s="72">
        <f t="shared" si="65"/>
        <v>3200</v>
      </c>
      <c r="L351" s="81"/>
      <c r="M351" s="72">
        <f t="shared" si="68"/>
        <v>3200</v>
      </c>
      <c r="N351" s="81"/>
      <c r="O351" s="72">
        <f t="shared" si="64"/>
        <v>3200</v>
      </c>
      <c r="P351" s="81"/>
      <c r="Q351" s="72">
        <f t="shared" si="62"/>
        <v>3200</v>
      </c>
      <c r="R351" s="81"/>
      <c r="S351" s="80">
        <f t="shared" si="63"/>
        <v>3200</v>
      </c>
    </row>
    <row r="352" spans="1:19" ht="30" hidden="1" customHeight="1">
      <c r="A352" s="60" t="s">
        <v>321</v>
      </c>
      <c r="B352" s="101">
        <v>475</v>
      </c>
      <c r="C352" s="52" t="s">
        <v>44</v>
      </c>
      <c r="D352" s="53" t="s">
        <v>324</v>
      </c>
      <c r="E352" s="53"/>
      <c r="F352" s="54">
        <f t="shared" si="70"/>
        <v>3200</v>
      </c>
      <c r="G352" s="54"/>
      <c r="H352" s="81"/>
      <c r="I352" s="81">
        <f t="shared" si="69"/>
        <v>3200</v>
      </c>
      <c r="J352" s="81"/>
      <c r="K352" s="72">
        <f t="shared" si="65"/>
        <v>3200</v>
      </c>
      <c r="L352" s="81"/>
      <c r="M352" s="72">
        <f t="shared" si="68"/>
        <v>3200</v>
      </c>
      <c r="N352" s="81"/>
      <c r="O352" s="72">
        <f t="shared" si="64"/>
        <v>3200</v>
      </c>
      <c r="P352" s="81"/>
      <c r="Q352" s="72">
        <f t="shared" si="62"/>
        <v>3200</v>
      </c>
      <c r="R352" s="81"/>
      <c r="S352" s="80">
        <f t="shared" si="63"/>
        <v>3200</v>
      </c>
    </row>
    <row r="353" spans="1:19" ht="84" hidden="1">
      <c r="A353" s="163" t="s">
        <v>192</v>
      </c>
      <c r="B353" s="101">
        <v>475</v>
      </c>
      <c r="C353" s="52" t="s">
        <v>44</v>
      </c>
      <c r="D353" s="53" t="s">
        <v>325</v>
      </c>
      <c r="E353" s="51"/>
      <c r="F353" s="54">
        <f t="shared" si="70"/>
        <v>3200</v>
      </c>
      <c r="G353" s="54"/>
      <c r="H353" s="81"/>
      <c r="I353" s="81">
        <f t="shared" si="69"/>
        <v>3200</v>
      </c>
      <c r="J353" s="81"/>
      <c r="K353" s="72">
        <f t="shared" si="65"/>
        <v>3200</v>
      </c>
      <c r="L353" s="81"/>
      <c r="M353" s="72">
        <f t="shared" si="68"/>
        <v>3200</v>
      </c>
      <c r="N353" s="81"/>
      <c r="O353" s="72">
        <f t="shared" si="64"/>
        <v>3200</v>
      </c>
      <c r="P353" s="81"/>
      <c r="Q353" s="72">
        <f t="shared" si="62"/>
        <v>3200</v>
      </c>
      <c r="R353" s="81"/>
      <c r="S353" s="80">
        <f t="shared" si="63"/>
        <v>3200</v>
      </c>
    </row>
    <row r="354" spans="1:19" hidden="1">
      <c r="A354" s="43" t="s">
        <v>79</v>
      </c>
      <c r="B354" s="101">
        <v>475</v>
      </c>
      <c r="C354" s="52" t="s">
        <v>44</v>
      </c>
      <c r="D354" s="53" t="s">
        <v>325</v>
      </c>
      <c r="E354" s="53" t="s">
        <v>373</v>
      </c>
      <c r="F354" s="73">
        <v>3200</v>
      </c>
      <c r="G354" s="73"/>
      <c r="H354" s="81"/>
      <c r="I354" s="81">
        <f t="shared" si="69"/>
        <v>3200</v>
      </c>
      <c r="J354" s="81"/>
      <c r="K354" s="72">
        <f t="shared" si="65"/>
        <v>3200</v>
      </c>
      <c r="L354" s="81"/>
      <c r="M354" s="72">
        <f t="shared" si="68"/>
        <v>3200</v>
      </c>
      <c r="N354" s="81"/>
      <c r="O354" s="72">
        <f t="shared" si="64"/>
        <v>3200</v>
      </c>
      <c r="P354" s="81"/>
      <c r="Q354" s="72">
        <f t="shared" si="62"/>
        <v>3200</v>
      </c>
      <c r="R354" s="81"/>
      <c r="S354" s="80">
        <f t="shared" si="63"/>
        <v>3200</v>
      </c>
    </row>
    <row r="355" spans="1:19" ht="32.25" hidden="1" customHeight="1">
      <c r="A355" s="155" t="s">
        <v>45</v>
      </c>
      <c r="B355" s="100">
        <v>476</v>
      </c>
      <c r="C355" s="52"/>
      <c r="D355" s="53"/>
      <c r="E355" s="53"/>
      <c r="F355" s="72">
        <f>SUM(F361+F356)</f>
        <v>19220</v>
      </c>
      <c r="G355" s="72"/>
      <c r="H355" s="72">
        <f>SUM(H361+H356)</f>
        <v>50</v>
      </c>
      <c r="I355" s="72">
        <f>SUM(I361+I356)</f>
        <v>19270</v>
      </c>
      <c r="J355" s="81"/>
      <c r="K355" s="72">
        <f t="shared" si="65"/>
        <v>19270</v>
      </c>
      <c r="L355" s="81">
        <f>L361</f>
        <v>250</v>
      </c>
      <c r="M355" s="72">
        <f t="shared" si="68"/>
        <v>19520</v>
      </c>
      <c r="N355" s="81"/>
      <c r="O355" s="72">
        <f t="shared" si="64"/>
        <v>19520</v>
      </c>
      <c r="P355" s="81"/>
      <c r="Q355" s="72">
        <f t="shared" si="62"/>
        <v>19520</v>
      </c>
      <c r="R355" s="81"/>
      <c r="S355" s="80">
        <f t="shared" si="63"/>
        <v>19520</v>
      </c>
    </row>
    <row r="356" spans="1:19" ht="18.75" hidden="1" customHeight="1">
      <c r="A356" s="42" t="s">
        <v>202</v>
      </c>
      <c r="B356" s="100">
        <v>476</v>
      </c>
      <c r="C356" s="50" t="s">
        <v>46</v>
      </c>
      <c r="D356" s="51"/>
      <c r="E356" s="51"/>
      <c r="F356" s="72">
        <f>SUM(F357)</f>
        <v>650</v>
      </c>
      <c r="G356" s="72"/>
      <c r="H356" s="80">
        <f>H357</f>
        <v>50</v>
      </c>
      <c r="I356" s="80">
        <f>F356+H356</f>
        <v>700</v>
      </c>
      <c r="J356" s="81"/>
      <c r="K356" s="72">
        <f t="shared" si="65"/>
        <v>700</v>
      </c>
      <c r="L356" s="81"/>
      <c r="M356" s="72">
        <f t="shared" si="68"/>
        <v>700</v>
      </c>
      <c r="N356" s="81"/>
      <c r="O356" s="72">
        <f t="shared" si="64"/>
        <v>700</v>
      </c>
      <c r="P356" s="81"/>
      <c r="Q356" s="72">
        <f t="shared" si="62"/>
        <v>700</v>
      </c>
      <c r="R356" s="81"/>
      <c r="S356" s="80">
        <f t="shared" si="63"/>
        <v>700</v>
      </c>
    </row>
    <row r="357" spans="1:19" ht="45.75" hidden="1" customHeight="1">
      <c r="A357" s="150" t="s">
        <v>511</v>
      </c>
      <c r="B357" s="100">
        <v>476</v>
      </c>
      <c r="C357" s="50" t="s">
        <v>46</v>
      </c>
      <c r="D357" s="51" t="s">
        <v>258</v>
      </c>
      <c r="E357" s="51"/>
      <c r="F357" s="72">
        <f>SUM(F359)</f>
        <v>650</v>
      </c>
      <c r="G357" s="72"/>
      <c r="H357" s="80">
        <f>H358</f>
        <v>50</v>
      </c>
      <c r="I357" s="80">
        <f>F357+H357</f>
        <v>700</v>
      </c>
      <c r="J357" s="81"/>
      <c r="K357" s="72">
        <f t="shared" si="65"/>
        <v>700</v>
      </c>
      <c r="L357" s="81"/>
      <c r="M357" s="72">
        <f t="shared" si="68"/>
        <v>700</v>
      </c>
      <c r="N357" s="81"/>
      <c r="O357" s="72">
        <f t="shared" si="64"/>
        <v>700</v>
      </c>
      <c r="P357" s="81"/>
      <c r="Q357" s="72">
        <f t="shared" si="62"/>
        <v>700</v>
      </c>
      <c r="R357" s="81"/>
      <c r="S357" s="80">
        <f t="shared" si="63"/>
        <v>700</v>
      </c>
    </row>
    <row r="358" spans="1:19" ht="33.75" hidden="1" customHeight="1">
      <c r="A358" s="60" t="s">
        <v>310</v>
      </c>
      <c r="B358" s="101">
        <v>476</v>
      </c>
      <c r="C358" s="52" t="s">
        <v>46</v>
      </c>
      <c r="D358" s="53" t="s">
        <v>320</v>
      </c>
      <c r="E358" s="51"/>
      <c r="F358" s="54">
        <f>F359</f>
        <v>650</v>
      </c>
      <c r="G358" s="54"/>
      <c r="H358" s="81">
        <f>H359</f>
        <v>50</v>
      </c>
      <c r="I358" s="81">
        <f>F358+H358</f>
        <v>700</v>
      </c>
      <c r="J358" s="81"/>
      <c r="K358" s="72">
        <f t="shared" si="65"/>
        <v>700</v>
      </c>
      <c r="L358" s="81"/>
      <c r="M358" s="72">
        <f t="shared" si="68"/>
        <v>700</v>
      </c>
      <c r="N358" s="81"/>
      <c r="O358" s="72">
        <f t="shared" si="64"/>
        <v>700</v>
      </c>
      <c r="P358" s="81"/>
      <c r="Q358" s="72">
        <f t="shared" si="62"/>
        <v>700</v>
      </c>
      <c r="R358" s="81"/>
      <c r="S358" s="80">
        <f t="shared" si="63"/>
        <v>700</v>
      </c>
    </row>
    <row r="359" spans="1:19" ht="18.75" hidden="1" customHeight="1">
      <c r="A359" s="43" t="s">
        <v>8</v>
      </c>
      <c r="B359" s="101">
        <v>476</v>
      </c>
      <c r="C359" s="52" t="s">
        <v>46</v>
      </c>
      <c r="D359" s="53" t="s">
        <v>311</v>
      </c>
      <c r="E359" s="53"/>
      <c r="F359" s="54">
        <f>SUM(F360)</f>
        <v>650</v>
      </c>
      <c r="G359" s="54"/>
      <c r="H359" s="81">
        <f>H360</f>
        <v>50</v>
      </c>
      <c r="I359" s="81">
        <f>F359+H359</f>
        <v>700</v>
      </c>
      <c r="J359" s="81"/>
      <c r="K359" s="72">
        <f t="shared" si="65"/>
        <v>700</v>
      </c>
      <c r="L359" s="81"/>
      <c r="M359" s="72">
        <f t="shared" si="68"/>
        <v>700</v>
      </c>
      <c r="N359" s="81"/>
      <c r="O359" s="72">
        <f t="shared" si="64"/>
        <v>700</v>
      </c>
      <c r="P359" s="81"/>
      <c r="Q359" s="72">
        <f t="shared" si="62"/>
        <v>700</v>
      </c>
      <c r="R359" s="81"/>
      <c r="S359" s="80">
        <f t="shared" si="63"/>
        <v>700</v>
      </c>
    </row>
    <row r="360" spans="1:19" ht="38.25" hidden="1">
      <c r="A360" s="44" t="s">
        <v>112</v>
      </c>
      <c r="B360" s="101">
        <v>476</v>
      </c>
      <c r="C360" s="52" t="s">
        <v>46</v>
      </c>
      <c r="D360" s="53" t="s">
        <v>311</v>
      </c>
      <c r="E360" s="53" t="s">
        <v>111</v>
      </c>
      <c r="F360" s="54">
        <v>650</v>
      </c>
      <c r="G360" s="54"/>
      <c r="H360" s="81">
        <v>50</v>
      </c>
      <c r="I360" s="81">
        <f>F360+H360</f>
        <v>700</v>
      </c>
      <c r="J360" s="81"/>
      <c r="K360" s="72">
        <f t="shared" si="65"/>
        <v>700</v>
      </c>
      <c r="L360" s="81"/>
      <c r="M360" s="72">
        <f t="shared" si="68"/>
        <v>700</v>
      </c>
      <c r="N360" s="81"/>
      <c r="O360" s="72">
        <f t="shared" si="64"/>
        <v>700</v>
      </c>
      <c r="P360" s="81"/>
      <c r="Q360" s="72">
        <f t="shared" si="62"/>
        <v>700</v>
      </c>
      <c r="R360" s="81"/>
      <c r="S360" s="80">
        <f t="shared" si="63"/>
        <v>700</v>
      </c>
    </row>
    <row r="361" spans="1:19" ht="21" hidden="1" customHeight="1">
      <c r="A361" s="42" t="s">
        <v>95</v>
      </c>
      <c r="B361" s="100">
        <v>476</v>
      </c>
      <c r="C361" s="50" t="s">
        <v>47</v>
      </c>
      <c r="D361" s="51"/>
      <c r="E361" s="51"/>
      <c r="F361" s="72">
        <f>SUM(F362)</f>
        <v>18570</v>
      </c>
      <c r="G361" s="72"/>
      <c r="H361" s="81"/>
      <c r="I361" s="80">
        <f t="shared" ref="I361:I423" si="71">F361+H361</f>
        <v>18570</v>
      </c>
      <c r="J361" s="81"/>
      <c r="K361" s="72">
        <f t="shared" si="65"/>
        <v>18570</v>
      </c>
      <c r="L361" s="81">
        <f>L362</f>
        <v>250</v>
      </c>
      <c r="M361" s="72">
        <f t="shared" si="68"/>
        <v>18820</v>
      </c>
      <c r="N361" s="81"/>
      <c r="O361" s="72">
        <f t="shared" si="64"/>
        <v>18820</v>
      </c>
      <c r="P361" s="81"/>
      <c r="Q361" s="72">
        <f t="shared" si="62"/>
        <v>18820</v>
      </c>
      <c r="R361" s="81"/>
      <c r="S361" s="80">
        <f t="shared" si="63"/>
        <v>18820</v>
      </c>
    </row>
    <row r="362" spans="1:19" ht="23.25" hidden="1" customHeight="1">
      <c r="A362" s="42" t="s">
        <v>48</v>
      </c>
      <c r="B362" s="100">
        <v>476</v>
      </c>
      <c r="C362" s="50" t="s">
        <v>227</v>
      </c>
      <c r="D362" s="51"/>
      <c r="E362" s="51"/>
      <c r="F362" s="72">
        <f>SUM(F363)</f>
        <v>18570</v>
      </c>
      <c r="G362" s="72"/>
      <c r="H362" s="81"/>
      <c r="I362" s="80">
        <f t="shared" si="71"/>
        <v>18570</v>
      </c>
      <c r="J362" s="81"/>
      <c r="K362" s="72">
        <f t="shared" si="65"/>
        <v>18570</v>
      </c>
      <c r="L362" s="81">
        <f>L363</f>
        <v>250</v>
      </c>
      <c r="M362" s="72">
        <f t="shared" si="68"/>
        <v>18820</v>
      </c>
      <c r="N362" s="81"/>
      <c r="O362" s="72">
        <f t="shared" si="64"/>
        <v>18820</v>
      </c>
      <c r="P362" s="81"/>
      <c r="Q362" s="72">
        <f t="shared" si="62"/>
        <v>18820</v>
      </c>
      <c r="R362" s="81"/>
      <c r="S362" s="80">
        <f t="shared" si="63"/>
        <v>18820</v>
      </c>
    </row>
    <row r="363" spans="1:19" ht="42.75" hidden="1" customHeight="1">
      <c r="A363" s="150" t="s">
        <v>511</v>
      </c>
      <c r="B363" s="100">
        <v>476</v>
      </c>
      <c r="C363" s="50" t="s">
        <v>227</v>
      </c>
      <c r="D363" s="51" t="s">
        <v>258</v>
      </c>
      <c r="E363" s="51"/>
      <c r="F363" s="72">
        <f>SUM(F367,F365,F369)</f>
        <v>18570</v>
      </c>
      <c r="G363" s="72"/>
      <c r="H363" s="81"/>
      <c r="I363" s="80">
        <f t="shared" si="71"/>
        <v>18570</v>
      </c>
      <c r="J363" s="81"/>
      <c r="K363" s="72">
        <f t="shared" si="65"/>
        <v>18570</v>
      </c>
      <c r="L363" s="81">
        <f>L364</f>
        <v>250</v>
      </c>
      <c r="M363" s="72">
        <f t="shared" si="68"/>
        <v>18820</v>
      </c>
      <c r="N363" s="81"/>
      <c r="O363" s="72">
        <f t="shared" si="64"/>
        <v>18820</v>
      </c>
      <c r="P363" s="81"/>
      <c r="Q363" s="72">
        <f t="shared" si="62"/>
        <v>18820</v>
      </c>
      <c r="R363" s="81"/>
      <c r="S363" s="80">
        <f t="shared" si="63"/>
        <v>18820</v>
      </c>
    </row>
    <row r="364" spans="1:19" ht="30.75" hidden="1" customHeight="1">
      <c r="A364" s="60" t="s">
        <v>319</v>
      </c>
      <c r="B364" s="101">
        <v>476</v>
      </c>
      <c r="C364" s="52" t="s">
        <v>227</v>
      </c>
      <c r="D364" s="53" t="s">
        <v>349</v>
      </c>
      <c r="E364" s="51"/>
      <c r="F364" s="54">
        <f>SUM(F366,F368,F369)</f>
        <v>18570</v>
      </c>
      <c r="G364" s="54"/>
      <c r="H364" s="81"/>
      <c r="I364" s="81">
        <f t="shared" si="71"/>
        <v>18570</v>
      </c>
      <c r="J364" s="81"/>
      <c r="K364" s="72">
        <f t="shared" si="65"/>
        <v>18570</v>
      </c>
      <c r="L364" s="81">
        <f>L365</f>
        <v>250</v>
      </c>
      <c r="M364" s="72">
        <f t="shared" si="68"/>
        <v>18820</v>
      </c>
      <c r="N364" s="81"/>
      <c r="O364" s="72">
        <f t="shared" si="64"/>
        <v>18820</v>
      </c>
      <c r="P364" s="81"/>
      <c r="Q364" s="72">
        <f t="shared" si="62"/>
        <v>18820</v>
      </c>
      <c r="R364" s="81"/>
      <c r="S364" s="80">
        <f t="shared" si="63"/>
        <v>18820</v>
      </c>
    </row>
    <row r="365" spans="1:19" ht="19.5" hidden="1" customHeight="1">
      <c r="A365" s="164" t="s">
        <v>359</v>
      </c>
      <c r="B365" s="53" t="s">
        <v>140</v>
      </c>
      <c r="C365" s="53" t="s">
        <v>227</v>
      </c>
      <c r="D365" s="53" t="s">
        <v>350</v>
      </c>
      <c r="E365" s="53"/>
      <c r="F365" s="54">
        <f>SUM(F366)</f>
        <v>2200</v>
      </c>
      <c r="G365" s="54"/>
      <c r="H365" s="81"/>
      <c r="I365" s="81">
        <f t="shared" si="71"/>
        <v>2200</v>
      </c>
      <c r="J365" s="81"/>
      <c r="K365" s="72">
        <f t="shared" si="65"/>
        <v>2200</v>
      </c>
      <c r="L365" s="81">
        <f>L366</f>
        <v>250</v>
      </c>
      <c r="M365" s="72">
        <f t="shared" si="68"/>
        <v>2450</v>
      </c>
      <c r="N365" s="81"/>
      <c r="O365" s="72">
        <f t="shared" si="64"/>
        <v>2450</v>
      </c>
      <c r="P365" s="81"/>
      <c r="Q365" s="72">
        <f t="shared" si="62"/>
        <v>2450</v>
      </c>
      <c r="R365" s="81"/>
      <c r="S365" s="80">
        <f t="shared" si="63"/>
        <v>2450</v>
      </c>
    </row>
    <row r="366" spans="1:19" ht="38.25" hidden="1">
      <c r="A366" s="44" t="s">
        <v>112</v>
      </c>
      <c r="B366" s="53" t="s">
        <v>140</v>
      </c>
      <c r="C366" s="53" t="s">
        <v>227</v>
      </c>
      <c r="D366" s="53" t="s">
        <v>350</v>
      </c>
      <c r="E366" s="53" t="s">
        <v>111</v>
      </c>
      <c r="F366" s="54">
        <v>2200</v>
      </c>
      <c r="G366" s="54"/>
      <c r="H366" s="81"/>
      <c r="I366" s="81">
        <f t="shared" si="71"/>
        <v>2200</v>
      </c>
      <c r="J366" s="81"/>
      <c r="K366" s="72">
        <f t="shared" si="65"/>
        <v>2200</v>
      </c>
      <c r="L366" s="81">
        <v>250</v>
      </c>
      <c r="M366" s="72">
        <f t="shared" si="68"/>
        <v>2450</v>
      </c>
      <c r="N366" s="81"/>
      <c r="O366" s="72">
        <f t="shared" si="64"/>
        <v>2450</v>
      </c>
      <c r="P366" s="81"/>
      <c r="Q366" s="72">
        <f t="shared" si="62"/>
        <v>2450</v>
      </c>
      <c r="R366" s="81"/>
      <c r="S366" s="80">
        <f t="shared" si="63"/>
        <v>2450</v>
      </c>
    </row>
    <row r="367" spans="1:19" hidden="1">
      <c r="A367" s="164" t="s">
        <v>358</v>
      </c>
      <c r="B367" s="53" t="s">
        <v>140</v>
      </c>
      <c r="C367" s="53" t="s">
        <v>227</v>
      </c>
      <c r="D367" s="53" t="s">
        <v>351</v>
      </c>
      <c r="E367" s="53"/>
      <c r="F367" s="54">
        <f>F368</f>
        <v>1476</v>
      </c>
      <c r="G367" s="54"/>
      <c r="H367" s="81"/>
      <c r="I367" s="81">
        <f t="shared" si="71"/>
        <v>1476</v>
      </c>
      <c r="J367" s="81"/>
      <c r="K367" s="72">
        <f t="shared" si="65"/>
        <v>1476</v>
      </c>
      <c r="L367" s="81"/>
      <c r="M367" s="72">
        <f t="shared" si="68"/>
        <v>1476</v>
      </c>
      <c r="N367" s="81"/>
      <c r="O367" s="72">
        <f t="shared" si="64"/>
        <v>1476</v>
      </c>
      <c r="P367" s="81"/>
      <c r="Q367" s="72">
        <f t="shared" si="62"/>
        <v>1476</v>
      </c>
      <c r="R367" s="81"/>
      <c r="S367" s="80">
        <f t="shared" si="63"/>
        <v>1476</v>
      </c>
    </row>
    <row r="368" spans="1:19" hidden="1">
      <c r="A368" s="43" t="s">
        <v>357</v>
      </c>
      <c r="B368" s="101">
        <v>476</v>
      </c>
      <c r="C368" s="52" t="s">
        <v>227</v>
      </c>
      <c r="D368" s="53" t="s">
        <v>351</v>
      </c>
      <c r="E368" s="53" t="s">
        <v>355</v>
      </c>
      <c r="F368" s="54">
        <v>1476</v>
      </c>
      <c r="G368" s="54"/>
      <c r="H368" s="81"/>
      <c r="I368" s="81">
        <f t="shared" si="71"/>
        <v>1476</v>
      </c>
      <c r="J368" s="81"/>
      <c r="K368" s="72">
        <f t="shared" si="65"/>
        <v>1476</v>
      </c>
      <c r="L368" s="81"/>
      <c r="M368" s="72">
        <f t="shared" si="68"/>
        <v>1476</v>
      </c>
      <c r="N368" s="81"/>
      <c r="O368" s="72">
        <f t="shared" si="64"/>
        <v>1476</v>
      </c>
      <c r="P368" s="81"/>
      <c r="Q368" s="72">
        <f t="shared" si="62"/>
        <v>1476</v>
      </c>
      <c r="R368" s="81"/>
      <c r="S368" s="80">
        <f t="shared" si="63"/>
        <v>1476</v>
      </c>
    </row>
    <row r="369" spans="1:19" hidden="1">
      <c r="A369" s="164" t="s">
        <v>362</v>
      </c>
      <c r="B369" s="101">
        <v>476</v>
      </c>
      <c r="C369" s="52"/>
      <c r="D369" s="53"/>
      <c r="E369" s="53"/>
      <c r="F369" s="54">
        <f>F373+F374+F370</f>
        <v>14894</v>
      </c>
      <c r="G369" s="54"/>
      <c r="H369" s="81"/>
      <c r="I369" s="81">
        <f t="shared" si="71"/>
        <v>14894</v>
      </c>
      <c r="J369" s="81"/>
      <c r="K369" s="72">
        <f t="shared" si="65"/>
        <v>14894</v>
      </c>
      <c r="L369" s="81"/>
      <c r="M369" s="72">
        <f t="shared" si="68"/>
        <v>14894</v>
      </c>
      <c r="N369" s="81"/>
      <c r="O369" s="72">
        <f t="shared" si="64"/>
        <v>14894</v>
      </c>
      <c r="P369" s="81"/>
      <c r="Q369" s="72">
        <f t="shared" si="62"/>
        <v>14894</v>
      </c>
      <c r="R369" s="81"/>
      <c r="S369" s="80">
        <f t="shared" si="63"/>
        <v>14894</v>
      </c>
    </row>
    <row r="370" spans="1:19" ht="25.5" hidden="1">
      <c r="A370" s="42" t="s">
        <v>122</v>
      </c>
      <c r="B370" s="101">
        <v>476</v>
      </c>
      <c r="C370" s="53" t="s">
        <v>360</v>
      </c>
      <c r="D370" s="53"/>
      <c r="E370" s="53"/>
      <c r="F370" s="54">
        <f>F371</f>
        <v>1792</v>
      </c>
      <c r="G370" s="54"/>
      <c r="H370" s="81"/>
      <c r="I370" s="81">
        <f t="shared" si="71"/>
        <v>1792</v>
      </c>
      <c r="J370" s="81"/>
      <c r="K370" s="72">
        <f t="shared" si="65"/>
        <v>1792</v>
      </c>
      <c r="L370" s="81"/>
      <c r="M370" s="72">
        <f t="shared" si="68"/>
        <v>1792</v>
      </c>
      <c r="N370" s="81"/>
      <c r="O370" s="72">
        <f t="shared" si="64"/>
        <v>1792</v>
      </c>
      <c r="P370" s="81"/>
      <c r="Q370" s="72">
        <f t="shared" si="62"/>
        <v>1792</v>
      </c>
      <c r="R370" s="81"/>
      <c r="S370" s="80">
        <f t="shared" si="63"/>
        <v>1792</v>
      </c>
    </row>
    <row r="371" spans="1:19" ht="25.5" hidden="1">
      <c r="A371" s="44" t="s">
        <v>476</v>
      </c>
      <c r="B371" s="101">
        <v>476</v>
      </c>
      <c r="C371" s="53" t="s">
        <v>360</v>
      </c>
      <c r="D371" s="59" t="s">
        <v>477</v>
      </c>
      <c r="E371" s="53"/>
      <c r="F371" s="54">
        <f>F372</f>
        <v>1792</v>
      </c>
      <c r="G371" s="54"/>
      <c r="H371" s="81"/>
      <c r="I371" s="81">
        <f t="shared" si="71"/>
        <v>1792</v>
      </c>
      <c r="J371" s="81"/>
      <c r="K371" s="72">
        <f t="shared" si="65"/>
        <v>1792</v>
      </c>
      <c r="L371" s="81"/>
      <c r="M371" s="72">
        <f t="shared" si="68"/>
        <v>1792</v>
      </c>
      <c r="N371" s="81"/>
      <c r="O371" s="72">
        <f t="shared" si="64"/>
        <v>1792</v>
      </c>
      <c r="P371" s="81"/>
      <c r="Q371" s="72">
        <f t="shared" si="62"/>
        <v>1792</v>
      </c>
      <c r="R371" s="81"/>
      <c r="S371" s="80">
        <f t="shared" si="63"/>
        <v>1792</v>
      </c>
    </row>
    <row r="372" spans="1:19" hidden="1">
      <c r="A372" s="43" t="s">
        <v>357</v>
      </c>
      <c r="B372" s="101">
        <v>476</v>
      </c>
      <c r="C372" s="53" t="s">
        <v>360</v>
      </c>
      <c r="D372" s="59" t="s">
        <v>477</v>
      </c>
      <c r="E372" s="53" t="s">
        <v>355</v>
      </c>
      <c r="F372" s="54">
        <v>1792</v>
      </c>
      <c r="G372" s="54"/>
      <c r="H372" s="81"/>
      <c r="I372" s="81">
        <f t="shared" si="71"/>
        <v>1792</v>
      </c>
      <c r="J372" s="81"/>
      <c r="K372" s="72">
        <f t="shared" si="65"/>
        <v>1792</v>
      </c>
      <c r="L372" s="81"/>
      <c r="M372" s="72">
        <f t="shared" si="68"/>
        <v>1792</v>
      </c>
      <c r="N372" s="81"/>
      <c r="O372" s="72">
        <f t="shared" si="64"/>
        <v>1792</v>
      </c>
      <c r="P372" s="81"/>
      <c r="Q372" s="72">
        <f t="shared" si="62"/>
        <v>1792</v>
      </c>
      <c r="R372" s="81"/>
      <c r="S372" s="80">
        <f t="shared" si="63"/>
        <v>1792</v>
      </c>
    </row>
    <row r="373" spans="1:19" hidden="1">
      <c r="A373" s="43" t="s">
        <v>357</v>
      </c>
      <c r="B373" s="101">
        <v>476</v>
      </c>
      <c r="C373" s="52" t="s">
        <v>227</v>
      </c>
      <c r="D373" s="53" t="s">
        <v>352</v>
      </c>
      <c r="E373" s="53" t="s">
        <v>355</v>
      </c>
      <c r="F373" s="54">
        <v>12602</v>
      </c>
      <c r="G373" s="54"/>
      <c r="H373" s="81"/>
      <c r="I373" s="81">
        <f t="shared" si="71"/>
        <v>12602</v>
      </c>
      <c r="J373" s="81"/>
      <c r="K373" s="72">
        <f t="shared" ref="K373:K400" si="72">I373+J373</f>
        <v>12602</v>
      </c>
      <c r="L373" s="81"/>
      <c r="M373" s="72">
        <f t="shared" si="68"/>
        <v>12602</v>
      </c>
      <c r="N373" s="81"/>
      <c r="O373" s="72">
        <f t="shared" si="64"/>
        <v>12602</v>
      </c>
      <c r="P373" s="81"/>
      <c r="Q373" s="72">
        <f t="shared" si="62"/>
        <v>12602</v>
      </c>
      <c r="R373" s="81"/>
      <c r="S373" s="80">
        <f t="shared" si="63"/>
        <v>12602</v>
      </c>
    </row>
    <row r="374" spans="1:19" hidden="1">
      <c r="A374" s="43" t="s">
        <v>425</v>
      </c>
      <c r="B374" s="101">
        <v>476</v>
      </c>
      <c r="C374" s="52" t="s">
        <v>227</v>
      </c>
      <c r="D374" s="53" t="s">
        <v>426</v>
      </c>
      <c r="E374" s="53" t="s">
        <v>355</v>
      </c>
      <c r="F374" s="54">
        <v>500</v>
      </c>
      <c r="G374" s="54"/>
      <c r="H374" s="81"/>
      <c r="I374" s="81">
        <f t="shared" si="71"/>
        <v>500</v>
      </c>
      <c r="J374" s="81"/>
      <c r="K374" s="72">
        <f t="shared" si="72"/>
        <v>500</v>
      </c>
      <c r="L374" s="81"/>
      <c r="M374" s="72">
        <f t="shared" si="68"/>
        <v>500</v>
      </c>
      <c r="N374" s="81"/>
      <c r="O374" s="72">
        <f t="shared" si="64"/>
        <v>500</v>
      </c>
      <c r="P374" s="81"/>
      <c r="Q374" s="72">
        <f t="shared" si="62"/>
        <v>500</v>
      </c>
      <c r="R374" s="81"/>
      <c r="S374" s="80">
        <f t="shared" si="63"/>
        <v>500</v>
      </c>
    </row>
    <row r="375" spans="1:19" ht="27" hidden="1" customHeight="1">
      <c r="A375" s="42" t="s">
        <v>50</v>
      </c>
      <c r="B375" s="71">
        <v>477</v>
      </c>
      <c r="C375" s="52"/>
      <c r="D375" s="59"/>
      <c r="E375" s="59"/>
      <c r="F375" s="111">
        <f>SUM(F376,F385)</f>
        <v>98499</v>
      </c>
      <c r="G375" s="111">
        <f>SUM(G376,G385)</f>
        <v>3123</v>
      </c>
      <c r="H375" s="111">
        <f>SUM(H376,H385)</f>
        <v>1500</v>
      </c>
      <c r="I375" s="80">
        <f>F375+H375+G375</f>
        <v>103122</v>
      </c>
      <c r="J375" s="80">
        <v>40</v>
      </c>
      <c r="K375" s="72">
        <f t="shared" si="72"/>
        <v>103162</v>
      </c>
      <c r="L375" s="80"/>
      <c r="M375" s="72">
        <f t="shared" si="68"/>
        <v>103162</v>
      </c>
      <c r="N375" s="80">
        <f>N385</f>
        <v>8899.5</v>
      </c>
      <c r="O375" s="72">
        <f t="shared" si="64"/>
        <v>112061.5</v>
      </c>
      <c r="P375" s="80"/>
      <c r="Q375" s="72">
        <f t="shared" si="62"/>
        <v>112061.5</v>
      </c>
      <c r="R375" s="80"/>
      <c r="S375" s="80">
        <f t="shared" si="63"/>
        <v>112061.5</v>
      </c>
    </row>
    <row r="376" spans="1:19" ht="18" hidden="1" customHeight="1">
      <c r="A376" s="150" t="s">
        <v>94</v>
      </c>
      <c r="B376" s="71">
        <v>477</v>
      </c>
      <c r="C376" s="50" t="s">
        <v>93</v>
      </c>
      <c r="D376" s="59"/>
      <c r="E376" s="59"/>
      <c r="F376" s="111">
        <f t="shared" ref="F376:F378" si="73">SUM(F377)</f>
        <v>28077.7</v>
      </c>
      <c r="G376" s="111"/>
      <c r="H376" s="81"/>
      <c r="I376" s="80">
        <f t="shared" si="71"/>
        <v>28077.7</v>
      </c>
      <c r="J376" s="81"/>
      <c r="K376" s="72">
        <f t="shared" si="72"/>
        <v>28077.7</v>
      </c>
      <c r="L376" s="81"/>
      <c r="M376" s="72">
        <f t="shared" si="68"/>
        <v>28077.7</v>
      </c>
      <c r="N376" s="81"/>
      <c r="O376" s="72">
        <f t="shared" si="64"/>
        <v>28077.7</v>
      </c>
      <c r="P376" s="81"/>
      <c r="Q376" s="81"/>
      <c r="R376" s="81"/>
      <c r="S376" s="80">
        <f t="shared" ref="S376:S399" si="74">O376+P376</f>
        <v>28077.7</v>
      </c>
    </row>
    <row r="377" spans="1:19" ht="18" hidden="1" customHeight="1">
      <c r="A377" s="46" t="s">
        <v>201</v>
      </c>
      <c r="B377" s="71">
        <v>477</v>
      </c>
      <c r="C377" s="51" t="s">
        <v>360</v>
      </c>
      <c r="D377" s="90"/>
      <c r="E377" s="90"/>
      <c r="F377" s="111">
        <f t="shared" si="73"/>
        <v>28077.7</v>
      </c>
      <c r="G377" s="111"/>
      <c r="H377" s="81"/>
      <c r="I377" s="80">
        <f t="shared" si="71"/>
        <v>28077.7</v>
      </c>
      <c r="J377" s="81"/>
      <c r="K377" s="72">
        <f t="shared" si="72"/>
        <v>28077.7</v>
      </c>
      <c r="L377" s="81"/>
      <c r="M377" s="72">
        <f t="shared" si="68"/>
        <v>28077.7</v>
      </c>
      <c r="N377" s="81"/>
      <c r="O377" s="72">
        <f t="shared" si="64"/>
        <v>28077.7</v>
      </c>
      <c r="P377" s="81"/>
      <c r="Q377" s="81"/>
      <c r="R377" s="81"/>
      <c r="S377" s="80">
        <f t="shared" si="74"/>
        <v>28077.7</v>
      </c>
    </row>
    <row r="378" spans="1:19" ht="44.25" hidden="1" customHeight="1">
      <c r="A378" s="46" t="s">
        <v>514</v>
      </c>
      <c r="B378" s="71">
        <v>477</v>
      </c>
      <c r="C378" s="51" t="s">
        <v>360</v>
      </c>
      <c r="D378" s="90" t="s">
        <v>240</v>
      </c>
      <c r="E378" s="59"/>
      <c r="F378" s="111">
        <f t="shared" si="73"/>
        <v>28077.7</v>
      </c>
      <c r="G378" s="111"/>
      <c r="H378" s="81"/>
      <c r="I378" s="80">
        <f t="shared" si="71"/>
        <v>28077.7</v>
      </c>
      <c r="J378" s="81"/>
      <c r="K378" s="72">
        <f t="shared" si="72"/>
        <v>28077.7</v>
      </c>
      <c r="L378" s="81"/>
      <c r="M378" s="72">
        <f t="shared" si="68"/>
        <v>28077.7</v>
      </c>
      <c r="N378" s="81"/>
      <c r="O378" s="72">
        <f t="shared" si="64"/>
        <v>28077.7</v>
      </c>
      <c r="P378" s="81"/>
      <c r="Q378" s="81"/>
      <c r="R378" s="81"/>
      <c r="S378" s="80">
        <f t="shared" si="74"/>
        <v>28077.7</v>
      </c>
    </row>
    <row r="379" spans="1:19" ht="38.25" hidden="1">
      <c r="A379" s="46" t="s">
        <v>2</v>
      </c>
      <c r="B379" s="71">
        <v>477</v>
      </c>
      <c r="C379" s="51" t="s">
        <v>360</v>
      </c>
      <c r="D379" s="90" t="s">
        <v>241</v>
      </c>
      <c r="E379" s="90"/>
      <c r="F379" s="111">
        <f>F380</f>
        <v>28077.7</v>
      </c>
      <c r="G379" s="111"/>
      <c r="H379" s="81"/>
      <c r="I379" s="80">
        <f t="shared" si="71"/>
        <v>28077.7</v>
      </c>
      <c r="J379" s="81"/>
      <c r="K379" s="72">
        <f t="shared" si="72"/>
        <v>28077.7</v>
      </c>
      <c r="L379" s="81"/>
      <c r="M379" s="72">
        <f t="shared" si="68"/>
        <v>28077.7</v>
      </c>
      <c r="N379" s="81"/>
      <c r="O379" s="72">
        <f t="shared" si="64"/>
        <v>28077.7</v>
      </c>
      <c r="P379" s="81"/>
      <c r="Q379" s="81"/>
      <c r="R379" s="81"/>
      <c r="S379" s="80">
        <f t="shared" si="74"/>
        <v>28077.7</v>
      </c>
    </row>
    <row r="380" spans="1:19" ht="28.5" hidden="1" customHeight="1">
      <c r="A380" s="149" t="s">
        <v>335</v>
      </c>
      <c r="B380" s="93">
        <v>477</v>
      </c>
      <c r="C380" s="53" t="s">
        <v>360</v>
      </c>
      <c r="D380" s="59" t="s">
        <v>336</v>
      </c>
      <c r="E380" s="59"/>
      <c r="F380" s="112">
        <f>F381+F383+F384</f>
        <v>28077.7</v>
      </c>
      <c r="G380" s="112"/>
      <c r="H380" s="81"/>
      <c r="I380" s="81">
        <f t="shared" si="71"/>
        <v>28077.7</v>
      </c>
      <c r="J380" s="81"/>
      <c r="K380" s="72">
        <f t="shared" si="72"/>
        <v>28077.7</v>
      </c>
      <c r="L380" s="81"/>
      <c r="M380" s="72">
        <f t="shared" si="68"/>
        <v>28077.7</v>
      </c>
      <c r="N380" s="81"/>
      <c r="O380" s="72">
        <f t="shared" si="64"/>
        <v>28077.7</v>
      </c>
      <c r="P380" s="81"/>
      <c r="Q380" s="81"/>
      <c r="R380" s="81"/>
      <c r="S380" s="80">
        <f t="shared" si="74"/>
        <v>28077.7</v>
      </c>
    </row>
    <row r="381" spans="1:19" ht="36.75" hidden="1" customHeight="1">
      <c r="A381" s="44" t="s">
        <v>3</v>
      </c>
      <c r="B381" s="93">
        <v>477</v>
      </c>
      <c r="C381" s="53" t="s">
        <v>360</v>
      </c>
      <c r="D381" s="59" t="s">
        <v>337</v>
      </c>
      <c r="E381" s="90"/>
      <c r="F381" s="112">
        <f>SUM(F382)</f>
        <v>20867</v>
      </c>
      <c r="G381" s="112"/>
      <c r="H381" s="81"/>
      <c r="I381" s="81">
        <f t="shared" si="71"/>
        <v>20867</v>
      </c>
      <c r="J381" s="81"/>
      <c r="K381" s="72">
        <f t="shared" si="72"/>
        <v>20867</v>
      </c>
      <c r="L381" s="81"/>
      <c r="M381" s="72">
        <f t="shared" si="68"/>
        <v>20867</v>
      </c>
      <c r="N381" s="81"/>
      <c r="O381" s="72">
        <f t="shared" si="64"/>
        <v>20867</v>
      </c>
      <c r="P381" s="81"/>
      <c r="Q381" s="81"/>
      <c r="R381" s="81"/>
      <c r="S381" s="80">
        <f t="shared" si="74"/>
        <v>20867</v>
      </c>
    </row>
    <row r="382" spans="1:19" ht="21" hidden="1" customHeight="1">
      <c r="A382" s="44" t="s">
        <v>79</v>
      </c>
      <c r="B382" s="93">
        <v>477</v>
      </c>
      <c r="C382" s="53" t="s">
        <v>360</v>
      </c>
      <c r="D382" s="59" t="s">
        <v>337</v>
      </c>
      <c r="E382" s="59" t="s">
        <v>78</v>
      </c>
      <c r="F382" s="112">
        <v>20867</v>
      </c>
      <c r="G382" s="112"/>
      <c r="H382" s="81"/>
      <c r="I382" s="81">
        <f t="shared" si="71"/>
        <v>20867</v>
      </c>
      <c r="J382" s="81"/>
      <c r="K382" s="72">
        <f t="shared" si="72"/>
        <v>20867</v>
      </c>
      <c r="L382" s="81"/>
      <c r="M382" s="72">
        <f t="shared" si="68"/>
        <v>20867</v>
      </c>
      <c r="N382" s="81"/>
      <c r="O382" s="72">
        <f t="shared" si="64"/>
        <v>20867</v>
      </c>
      <c r="P382" s="81"/>
      <c r="Q382" s="81"/>
      <c r="R382" s="81"/>
      <c r="S382" s="80">
        <f t="shared" si="74"/>
        <v>20867</v>
      </c>
    </row>
    <row r="383" spans="1:19" ht="17.25" hidden="1" customHeight="1">
      <c r="A383" s="44" t="s">
        <v>486</v>
      </c>
      <c r="B383" s="93">
        <v>477</v>
      </c>
      <c r="C383" s="53" t="s">
        <v>360</v>
      </c>
      <c r="D383" s="59" t="s">
        <v>610</v>
      </c>
      <c r="E383" s="59" t="s">
        <v>453</v>
      </c>
      <c r="F383" s="113">
        <v>7209.7</v>
      </c>
      <c r="G383" s="113"/>
      <c r="H383" s="81"/>
      <c r="I383" s="81">
        <f t="shared" si="71"/>
        <v>7209.7</v>
      </c>
      <c r="J383" s="81"/>
      <c r="K383" s="72">
        <f t="shared" si="72"/>
        <v>7209.7</v>
      </c>
      <c r="L383" s="81"/>
      <c r="M383" s="72">
        <f t="shared" si="68"/>
        <v>7209.7</v>
      </c>
      <c r="N383" s="81"/>
      <c r="O383" s="72">
        <f t="shared" si="64"/>
        <v>7209.7</v>
      </c>
      <c r="P383" s="81"/>
      <c r="Q383" s="81"/>
      <c r="R383" s="81"/>
      <c r="S383" s="80">
        <f t="shared" si="74"/>
        <v>7209.7</v>
      </c>
    </row>
    <row r="384" spans="1:19" ht="19.5" hidden="1" customHeight="1">
      <c r="A384" s="44" t="s">
        <v>451</v>
      </c>
      <c r="B384" s="93">
        <v>477</v>
      </c>
      <c r="C384" s="53" t="s">
        <v>360</v>
      </c>
      <c r="D384" s="59" t="s">
        <v>611</v>
      </c>
      <c r="E384" s="59" t="s">
        <v>453</v>
      </c>
      <c r="F384" s="112">
        <v>1</v>
      </c>
      <c r="G384" s="112"/>
      <c r="H384" s="81"/>
      <c r="I384" s="81">
        <f t="shared" si="71"/>
        <v>1</v>
      </c>
      <c r="J384" s="81"/>
      <c r="K384" s="72">
        <f t="shared" si="72"/>
        <v>1</v>
      </c>
      <c r="L384" s="81"/>
      <c r="M384" s="72">
        <f t="shared" si="68"/>
        <v>1</v>
      </c>
      <c r="N384" s="81"/>
      <c r="O384" s="72">
        <f t="shared" si="64"/>
        <v>1</v>
      </c>
      <c r="P384" s="81"/>
      <c r="Q384" s="81"/>
      <c r="R384" s="81"/>
      <c r="S384" s="80">
        <f t="shared" si="74"/>
        <v>1</v>
      </c>
    </row>
    <row r="385" spans="1:19" ht="26.25" hidden="1" customHeight="1">
      <c r="A385" s="42" t="s">
        <v>51</v>
      </c>
      <c r="B385" s="71">
        <v>477</v>
      </c>
      <c r="C385" s="50" t="s">
        <v>52</v>
      </c>
      <c r="D385" s="90"/>
      <c r="E385" s="90"/>
      <c r="F385" s="111">
        <f>SUM(F386,F411)</f>
        <v>70421.3</v>
      </c>
      <c r="G385" s="111">
        <f>SUM(G386,G411)</f>
        <v>3123</v>
      </c>
      <c r="H385" s="111">
        <f>SUM(H386,H411)</f>
        <v>1500</v>
      </c>
      <c r="I385" s="80">
        <f>F385+H385+G385</f>
        <v>75044.3</v>
      </c>
      <c r="J385" s="80">
        <f>J411</f>
        <v>40</v>
      </c>
      <c r="K385" s="72">
        <f t="shared" si="72"/>
        <v>75084.3</v>
      </c>
      <c r="L385" s="80"/>
      <c r="M385" s="72">
        <f t="shared" si="68"/>
        <v>75084.3</v>
      </c>
      <c r="N385" s="80">
        <f>N386+N411</f>
        <v>8899.5</v>
      </c>
      <c r="O385" s="72">
        <f t="shared" si="64"/>
        <v>83983.8</v>
      </c>
      <c r="P385" s="80"/>
      <c r="Q385" s="80"/>
      <c r="R385" s="80"/>
      <c r="S385" s="80">
        <f t="shared" si="74"/>
        <v>83983.8</v>
      </c>
    </row>
    <row r="386" spans="1:19" ht="27" hidden="1" customHeight="1">
      <c r="A386" s="42" t="s">
        <v>199</v>
      </c>
      <c r="B386" s="71">
        <v>477</v>
      </c>
      <c r="C386" s="50" t="s">
        <v>53</v>
      </c>
      <c r="D386" s="51"/>
      <c r="E386" s="51"/>
      <c r="F386" s="72">
        <f>SUM(F387)</f>
        <v>62771.3</v>
      </c>
      <c r="G386" s="72">
        <f>SUM(G387)</f>
        <v>3123</v>
      </c>
      <c r="H386" s="72">
        <f>SUM(H387)</f>
        <v>1500</v>
      </c>
      <c r="I386" s="80">
        <f t="shared" ref="I386:I404" si="75">F386+H386+G386</f>
        <v>67394.3</v>
      </c>
      <c r="J386" s="81"/>
      <c r="K386" s="72">
        <f t="shared" si="72"/>
        <v>67394.3</v>
      </c>
      <c r="L386" s="81"/>
      <c r="M386" s="72">
        <f t="shared" si="68"/>
        <v>67394.3</v>
      </c>
      <c r="N386" s="81">
        <f>N387</f>
        <v>8840.9</v>
      </c>
      <c r="O386" s="72">
        <f t="shared" si="64"/>
        <v>76235.199999999997</v>
      </c>
      <c r="P386" s="81"/>
      <c r="Q386" s="81"/>
      <c r="R386" s="81"/>
      <c r="S386" s="80">
        <f t="shared" si="74"/>
        <v>76235.199999999997</v>
      </c>
    </row>
    <row r="387" spans="1:19" ht="38.25" hidden="1">
      <c r="A387" s="46" t="s">
        <v>4</v>
      </c>
      <c r="B387" s="71">
        <v>477</v>
      </c>
      <c r="C387" s="50" t="s">
        <v>53</v>
      </c>
      <c r="D387" s="51" t="s">
        <v>251</v>
      </c>
      <c r="E387" s="51"/>
      <c r="F387" s="72">
        <f>SUM(F388,F398,F405)</f>
        <v>62771.3</v>
      </c>
      <c r="G387" s="72">
        <f>SUM(G388,G398,G405)</f>
        <v>3123</v>
      </c>
      <c r="H387" s="72">
        <f>SUM(H388,H398,H405)</f>
        <v>1500</v>
      </c>
      <c r="I387" s="80">
        <f t="shared" si="75"/>
        <v>67394.3</v>
      </c>
      <c r="J387" s="81"/>
      <c r="K387" s="72">
        <f t="shared" si="72"/>
        <v>67394.3</v>
      </c>
      <c r="L387" s="81"/>
      <c r="M387" s="72">
        <f t="shared" si="68"/>
        <v>67394.3</v>
      </c>
      <c r="N387" s="81">
        <f>N393+N398</f>
        <v>8840.9</v>
      </c>
      <c r="O387" s="72">
        <f t="shared" si="64"/>
        <v>76235.199999999997</v>
      </c>
      <c r="P387" s="81"/>
      <c r="Q387" s="81"/>
      <c r="R387" s="81"/>
      <c r="S387" s="80">
        <f t="shared" si="74"/>
        <v>76235.199999999997</v>
      </c>
    </row>
    <row r="388" spans="1:19" ht="25.5" hidden="1">
      <c r="A388" s="44" t="s">
        <v>332</v>
      </c>
      <c r="B388" s="93">
        <v>477</v>
      </c>
      <c r="C388" s="52" t="s">
        <v>53</v>
      </c>
      <c r="D388" s="53" t="s">
        <v>326</v>
      </c>
      <c r="E388" s="51"/>
      <c r="F388" s="54">
        <f>F389+F391+F393</f>
        <v>35878.800000000003</v>
      </c>
      <c r="G388" s="54">
        <f>G389+G391+G393</f>
        <v>3123</v>
      </c>
      <c r="H388" s="54">
        <f>H389+H391+H393</f>
        <v>700</v>
      </c>
      <c r="I388" s="80">
        <f t="shared" si="75"/>
        <v>39701.800000000003</v>
      </c>
      <c r="J388" s="81"/>
      <c r="K388" s="72">
        <f t="shared" si="72"/>
        <v>39701.800000000003</v>
      </c>
      <c r="L388" s="81"/>
      <c r="M388" s="72">
        <f t="shared" si="68"/>
        <v>39701.800000000003</v>
      </c>
      <c r="N388" s="81"/>
      <c r="O388" s="72">
        <f t="shared" si="64"/>
        <v>39701.800000000003</v>
      </c>
      <c r="P388" s="81"/>
      <c r="Q388" s="81"/>
      <c r="R388" s="81"/>
      <c r="S388" s="80">
        <f t="shared" si="74"/>
        <v>39701.800000000003</v>
      </c>
    </row>
    <row r="389" spans="1:19" ht="38.25" hidden="1">
      <c r="A389" s="148" t="s">
        <v>190</v>
      </c>
      <c r="B389" s="71">
        <v>477</v>
      </c>
      <c r="C389" s="50" t="s">
        <v>53</v>
      </c>
      <c r="D389" s="51" t="s">
        <v>333</v>
      </c>
      <c r="E389" s="51"/>
      <c r="F389" s="72">
        <f>SUM(F390)</f>
        <v>27019</v>
      </c>
      <c r="G389" s="72">
        <f>SUM(G390)</f>
        <v>3123</v>
      </c>
      <c r="H389" s="81"/>
      <c r="I389" s="80">
        <f t="shared" si="75"/>
        <v>30142</v>
      </c>
      <c r="J389" s="81"/>
      <c r="K389" s="72">
        <f t="shared" si="72"/>
        <v>30142</v>
      </c>
      <c r="L389" s="81"/>
      <c r="M389" s="72">
        <f t="shared" si="68"/>
        <v>30142</v>
      </c>
      <c r="N389" s="81"/>
      <c r="O389" s="72">
        <f t="shared" si="64"/>
        <v>30142</v>
      </c>
      <c r="P389" s="81"/>
      <c r="Q389" s="81"/>
      <c r="R389" s="81"/>
      <c r="S389" s="80">
        <f t="shared" si="74"/>
        <v>30142</v>
      </c>
    </row>
    <row r="390" spans="1:19" ht="24.75" hidden="1" customHeight="1">
      <c r="A390" s="44" t="s">
        <v>79</v>
      </c>
      <c r="B390" s="93">
        <v>477</v>
      </c>
      <c r="C390" s="52" t="s">
        <v>53</v>
      </c>
      <c r="D390" s="53" t="s">
        <v>333</v>
      </c>
      <c r="E390" s="53" t="s">
        <v>78</v>
      </c>
      <c r="F390" s="73">
        <v>27019</v>
      </c>
      <c r="G390" s="73">
        <v>3123</v>
      </c>
      <c r="H390" s="81"/>
      <c r="I390" s="80">
        <f t="shared" si="75"/>
        <v>30142</v>
      </c>
      <c r="J390" s="81"/>
      <c r="K390" s="72">
        <f t="shared" si="72"/>
        <v>30142</v>
      </c>
      <c r="L390" s="81"/>
      <c r="M390" s="72">
        <f t="shared" si="68"/>
        <v>30142</v>
      </c>
      <c r="N390" s="81"/>
      <c r="O390" s="72">
        <f t="shared" si="64"/>
        <v>30142</v>
      </c>
      <c r="P390" s="81"/>
      <c r="Q390" s="81"/>
      <c r="R390" s="81"/>
      <c r="S390" s="80">
        <f t="shared" si="74"/>
        <v>30142</v>
      </c>
    </row>
    <row r="391" spans="1:19" ht="25.5" hidden="1">
      <c r="A391" s="46" t="s">
        <v>5</v>
      </c>
      <c r="B391" s="71">
        <v>477</v>
      </c>
      <c r="C391" s="50" t="s">
        <v>53</v>
      </c>
      <c r="D391" s="51" t="s">
        <v>334</v>
      </c>
      <c r="E391" s="51"/>
      <c r="F391" s="72">
        <f>F392</f>
        <v>8000</v>
      </c>
      <c r="G391" s="72"/>
      <c r="H391" s="81">
        <f>H392</f>
        <v>693</v>
      </c>
      <c r="I391" s="81">
        <f t="shared" si="75"/>
        <v>8693</v>
      </c>
      <c r="J391" s="81"/>
      <c r="K391" s="72">
        <f t="shared" si="72"/>
        <v>8693</v>
      </c>
      <c r="L391" s="81"/>
      <c r="M391" s="72">
        <f t="shared" si="68"/>
        <v>8693</v>
      </c>
      <c r="N391" s="81"/>
      <c r="O391" s="72">
        <f t="shared" si="64"/>
        <v>8693</v>
      </c>
      <c r="P391" s="81"/>
      <c r="Q391" s="81"/>
      <c r="R391" s="81"/>
      <c r="S391" s="80">
        <f t="shared" si="74"/>
        <v>8693</v>
      </c>
    </row>
    <row r="392" spans="1:19" ht="18" hidden="1" customHeight="1">
      <c r="A392" s="44" t="s">
        <v>79</v>
      </c>
      <c r="B392" s="93">
        <v>477</v>
      </c>
      <c r="C392" s="52" t="s">
        <v>53</v>
      </c>
      <c r="D392" s="53" t="s">
        <v>334</v>
      </c>
      <c r="E392" s="53" t="s">
        <v>408</v>
      </c>
      <c r="F392" s="54">
        <v>8000</v>
      </c>
      <c r="G392" s="54"/>
      <c r="H392" s="81">
        <v>693</v>
      </c>
      <c r="I392" s="81">
        <f t="shared" si="75"/>
        <v>8693</v>
      </c>
      <c r="J392" s="81"/>
      <c r="K392" s="72">
        <f t="shared" si="72"/>
        <v>8693</v>
      </c>
      <c r="L392" s="81"/>
      <c r="M392" s="72">
        <f t="shared" si="68"/>
        <v>8693</v>
      </c>
      <c r="N392" s="81"/>
      <c r="O392" s="72">
        <f t="shared" si="64"/>
        <v>8693</v>
      </c>
      <c r="P392" s="81"/>
      <c r="Q392" s="81"/>
      <c r="R392" s="81"/>
      <c r="S392" s="80">
        <f t="shared" si="74"/>
        <v>8693</v>
      </c>
    </row>
    <row r="393" spans="1:19" ht="18" hidden="1" customHeight="1">
      <c r="A393" s="44" t="s">
        <v>473</v>
      </c>
      <c r="B393" s="93">
        <v>477</v>
      </c>
      <c r="C393" s="52" t="s">
        <v>53</v>
      </c>
      <c r="D393" s="53"/>
      <c r="E393" s="53"/>
      <c r="F393" s="54">
        <f>F394+F395+F396+F397</f>
        <v>859.8</v>
      </c>
      <c r="G393" s="54"/>
      <c r="H393" s="81">
        <f>H397</f>
        <v>7</v>
      </c>
      <c r="I393" s="81">
        <f t="shared" si="75"/>
        <v>866.8</v>
      </c>
      <c r="J393" s="81"/>
      <c r="K393" s="72">
        <f t="shared" si="72"/>
        <v>866.8</v>
      </c>
      <c r="L393" s="81"/>
      <c r="M393" s="72">
        <f t="shared" si="68"/>
        <v>866.8</v>
      </c>
      <c r="N393" s="81">
        <f>N394+N395</f>
        <v>108.5</v>
      </c>
      <c r="O393" s="72">
        <f t="shared" si="64"/>
        <v>975.3</v>
      </c>
      <c r="P393" s="81"/>
      <c r="Q393" s="81"/>
      <c r="R393" s="81"/>
      <c r="S393" s="80">
        <f t="shared" si="74"/>
        <v>975.3</v>
      </c>
    </row>
    <row r="394" spans="1:19" hidden="1">
      <c r="A394" s="44" t="s">
        <v>617</v>
      </c>
      <c r="B394" s="93">
        <v>477</v>
      </c>
      <c r="C394" s="52" t="s">
        <v>53</v>
      </c>
      <c r="D394" s="53" t="s">
        <v>619</v>
      </c>
      <c r="E394" s="53" t="s">
        <v>453</v>
      </c>
      <c r="F394" s="73"/>
      <c r="G394" s="73"/>
      <c r="H394" s="81"/>
      <c r="I394" s="81">
        <f t="shared" si="75"/>
        <v>0</v>
      </c>
      <c r="J394" s="81"/>
      <c r="K394" s="72">
        <f t="shared" si="72"/>
        <v>0</v>
      </c>
      <c r="L394" s="81"/>
      <c r="M394" s="72">
        <f t="shared" si="68"/>
        <v>0</v>
      </c>
      <c r="N394" s="81">
        <v>107.5</v>
      </c>
      <c r="O394" s="72">
        <f t="shared" si="64"/>
        <v>107.5</v>
      </c>
      <c r="P394" s="81"/>
      <c r="Q394" s="81"/>
      <c r="R394" s="81"/>
      <c r="S394" s="80">
        <f t="shared" si="74"/>
        <v>107.5</v>
      </c>
    </row>
    <row r="395" spans="1:19" hidden="1">
      <c r="A395" s="44" t="s">
        <v>618</v>
      </c>
      <c r="B395" s="93">
        <v>477</v>
      </c>
      <c r="C395" s="52" t="s">
        <v>53</v>
      </c>
      <c r="D395" s="53" t="s">
        <v>619</v>
      </c>
      <c r="E395" s="53" t="s">
        <v>453</v>
      </c>
      <c r="F395" s="54"/>
      <c r="G395" s="54"/>
      <c r="H395" s="81"/>
      <c r="I395" s="81">
        <f t="shared" si="75"/>
        <v>0</v>
      </c>
      <c r="J395" s="81"/>
      <c r="K395" s="72">
        <f t="shared" si="72"/>
        <v>0</v>
      </c>
      <c r="L395" s="81"/>
      <c r="M395" s="72">
        <f t="shared" si="68"/>
        <v>0</v>
      </c>
      <c r="N395" s="81">
        <v>1</v>
      </c>
      <c r="O395" s="72">
        <f t="shared" si="64"/>
        <v>1</v>
      </c>
      <c r="P395" s="81"/>
      <c r="Q395" s="81"/>
      <c r="R395" s="81"/>
      <c r="S395" s="80">
        <f t="shared" si="74"/>
        <v>1</v>
      </c>
    </row>
    <row r="396" spans="1:19" ht="16.5" hidden="1" customHeight="1">
      <c r="A396" s="44" t="s">
        <v>486</v>
      </c>
      <c r="B396" s="93">
        <v>477</v>
      </c>
      <c r="C396" s="52" t="s">
        <v>53</v>
      </c>
      <c r="D396" s="53" t="s">
        <v>480</v>
      </c>
      <c r="E396" s="53" t="s">
        <v>453</v>
      </c>
      <c r="F396" s="54">
        <v>858.8</v>
      </c>
      <c r="G396" s="54"/>
      <c r="H396" s="81"/>
      <c r="I396" s="81">
        <f t="shared" si="75"/>
        <v>858.8</v>
      </c>
      <c r="J396" s="81"/>
      <c r="K396" s="72">
        <f t="shared" si="72"/>
        <v>858.8</v>
      </c>
      <c r="L396" s="81"/>
      <c r="M396" s="72">
        <f t="shared" si="68"/>
        <v>858.8</v>
      </c>
      <c r="N396" s="81"/>
      <c r="O396" s="72">
        <f t="shared" si="64"/>
        <v>858.8</v>
      </c>
      <c r="P396" s="81"/>
      <c r="Q396" s="81"/>
      <c r="R396" s="81"/>
      <c r="S396" s="230">
        <f t="shared" si="74"/>
        <v>858.8</v>
      </c>
    </row>
    <row r="397" spans="1:19" ht="17.25" hidden="1" customHeight="1">
      <c r="A397" s="44" t="s">
        <v>451</v>
      </c>
      <c r="B397" s="93">
        <v>477</v>
      </c>
      <c r="C397" s="52" t="s">
        <v>53</v>
      </c>
      <c r="D397" s="59" t="s">
        <v>481</v>
      </c>
      <c r="E397" s="53" t="s">
        <v>453</v>
      </c>
      <c r="F397" s="54">
        <v>1</v>
      </c>
      <c r="G397" s="54"/>
      <c r="H397" s="81">
        <v>7</v>
      </c>
      <c r="I397" s="81">
        <f t="shared" si="75"/>
        <v>8</v>
      </c>
      <c r="J397" s="81"/>
      <c r="K397" s="72">
        <f t="shared" si="72"/>
        <v>8</v>
      </c>
      <c r="L397" s="81"/>
      <c r="M397" s="72">
        <f t="shared" si="68"/>
        <v>8</v>
      </c>
      <c r="N397" s="81"/>
      <c r="O397" s="72">
        <f t="shared" si="64"/>
        <v>8</v>
      </c>
      <c r="P397" s="81"/>
      <c r="Q397" s="81"/>
      <c r="R397" s="81"/>
      <c r="S397" s="80">
        <f t="shared" si="74"/>
        <v>8</v>
      </c>
    </row>
    <row r="398" spans="1:19" hidden="1">
      <c r="A398" s="46" t="s">
        <v>331</v>
      </c>
      <c r="B398" s="71">
        <v>477</v>
      </c>
      <c r="C398" s="50" t="s">
        <v>53</v>
      </c>
      <c r="D398" s="90" t="s">
        <v>327</v>
      </c>
      <c r="E398" s="53"/>
      <c r="F398" s="72">
        <f>SUM(F399)+F403+F404</f>
        <v>7494.9</v>
      </c>
      <c r="G398" s="72"/>
      <c r="H398" s="81"/>
      <c r="I398" s="80">
        <f t="shared" si="75"/>
        <v>7494.9</v>
      </c>
      <c r="J398" s="80"/>
      <c r="K398" s="72">
        <f t="shared" si="72"/>
        <v>7494.9</v>
      </c>
      <c r="L398" s="80"/>
      <c r="M398" s="72">
        <f t="shared" si="68"/>
        <v>7494.9</v>
      </c>
      <c r="N398" s="80">
        <f>N401+N402</f>
        <v>8732.4</v>
      </c>
      <c r="O398" s="72">
        <f t="shared" si="64"/>
        <v>16227.3</v>
      </c>
      <c r="P398" s="80"/>
      <c r="Q398" s="80"/>
      <c r="R398" s="80"/>
      <c r="S398" s="80">
        <f t="shared" si="74"/>
        <v>16227.3</v>
      </c>
    </row>
    <row r="399" spans="1:19" ht="15" hidden="1" customHeight="1">
      <c r="A399" s="44" t="s">
        <v>6</v>
      </c>
      <c r="B399" s="93">
        <v>477</v>
      </c>
      <c r="C399" s="52" t="s">
        <v>53</v>
      </c>
      <c r="D399" s="59" t="s">
        <v>340</v>
      </c>
      <c r="E399" s="53"/>
      <c r="F399" s="54">
        <f>SUM(F400)</f>
        <v>5620</v>
      </c>
      <c r="G399" s="54"/>
      <c r="H399" s="81"/>
      <c r="I399" s="81">
        <f t="shared" si="75"/>
        <v>5620</v>
      </c>
      <c r="J399" s="81"/>
      <c r="K399" s="72">
        <f t="shared" si="72"/>
        <v>5620</v>
      </c>
      <c r="L399" s="81"/>
      <c r="M399" s="72">
        <f t="shared" si="68"/>
        <v>5620</v>
      </c>
      <c r="N399" s="81"/>
      <c r="O399" s="72">
        <f t="shared" si="64"/>
        <v>5620</v>
      </c>
      <c r="P399" s="81"/>
      <c r="Q399" s="81"/>
      <c r="R399" s="81"/>
      <c r="S399" s="80">
        <f t="shared" si="74"/>
        <v>5620</v>
      </c>
    </row>
    <row r="400" spans="1:19" ht="17.25" hidden="1" customHeight="1">
      <c r="A400" s="44" t="s">
        <v>79</v>
      </c>
      <c r="B400" s="93">
        <v>477</v>
      </c>
      <c r="C400" s="52" t="s">
        <v>53</v>
      </c>
      <c r="D400" s="59" t="s">
        <v>340</v>
      </c>
      <c r="E400" s="53" t="s">
        <v>78</v>
      </c>
      <c r="F400" s="54">
        <v>5620</v>
      </c>
      <c r="G400" s="54"/>
      <c r="H400" s="81"/>
      <c r="I400" s="81">
        <f t="shared" si="75"/>
        <v>5620</v>
      </c>
      <c r="J400" s="81"/>
      <c r="K400" s="72">
        <f t="shared" si="72"/>
        <v>5620</v>
      </c>
      <c r="L400" s="81"/>
      <c r="M400" s="72">
        <f t="shared" si="68"/>
        <v>5620</v>
      </c>
      <c r="N400" s="81"/>
      <c r="O400" s="72">
        <f t="shared" ref="O400:O423" si="76">M400+N400</f>
        <v>5620</v>
      </c>
      <c r="P400" s="81"/>
      <c r="Q400" s="81"/>
      <c r="R400" s="81"/>
      <c r="S400" s="80">
        <f t="shared" ref="S400:S423" si="77">O400+P400</f>
        <v>5620</v>
      </c>
    </row>
    <row r="401" spans="1:19" ht="25.5" hidden="1" customHeight="1">
      <c r="A401" s="44" t="s">
        <v>632</v>
      </c>
      <c r="B401" s="93">
        <v>477</v>
      </c>
      <c r="C401" s="52" t="s">
        <v>53</v>
      </c>
      <c r="D401" s="59" t="s">
        <v>620</v>
      </c>
      <c r="E401" s="53" t="s">
        <v>78</v>
      </c>
      <c r="F401" s="54"/>
      <c r="G401" s="54"/>
      <c r="H401" s="81"/>
      <c r="I401" s="81"/>
      <c r="J401" s="81"/>
      <c r="K401" s="72"/>
      <c r="L401" s="81"/>
      <c r="M401" s="72"/>
      <c r="N401" s="81">
        <v>7732.4</v>
      </c>
      <c r="O401" s="72">
        <f t="shared" si="76"/>
        <v>7732.4</v>
      </c>
      <c r="P401" s="81"/>
      <c r="Q401" s="81"/>
      <c r="R401" s="81"/>
      <c r="S401" s="80">
        <f t="shared" si="77"/>
        <v>7732.4</v>
      </c>
    </row>
    <row r="402" spans="1:19" ht="17.25" hidden="1" customHeight="1">
      <c r="A402" s="44" t="s">
        <v>451</v>
      </c>
      <c r="B402" s="93">
        <v>477</v>
      </c>
      <c r="C402" s="52" t="s">
        <v>53</v>
      </c>
      <c r="D402" s="59" t="s">
        <v>621</v>
      </c>
      <c r="E402" s="53" t="s">
        <v>78</v>
      </c>
      <c r="F402" s="54"/>
      <c r="G402" s="54"/>
      <c r="H402" s="81"/>
      <c r="I402" s="81"/>
      <c r="J402" s="81"/>
      <c r="K402" s="72"/>
      <c r="L402" s="81"/>
      <c r="M402" s="72"/>
      <c r="N402" s="81">
        <v>1000</v>
      </c>
      <c r="O402" s="72">
        <f t="shared" si="76"/>
        <v>1000</v>
      </c>
      <c r="P402" s="81"/>
      <c r="Q402" s="81"/>
      <c r="R402" s="81"/>
      <c r="S402" s="80">
        <f t="shared" si="77"/>
        <v>1000</v>
      </c>
    </row>
    <row r="403" spans="1:19" ht="17.25" hidden="1" customHeight="1">
      <c r="A403" s="44" t="s">
        <v>486</v>
      </c>
      <c r="B403" s="93">
        <v>477</v>
      </c>
      <c r="C403" s="52" t="s">
        <v>53</v>
      </c>
      <c r="D403" s="59" t="s">
        <v>612</v>
      </c>
      <c r="E403" s="53" t="s">
        <v>78</v>
      </c>
      <c r="F403" s="54">
        <v>1873.9</v>
      </c>
      <c r="G403" s="54"/>
      <c r="H403" s="81"/>
      <c r="I403" s="81">
        <f t="shared" si="75"/>
        <v>1873.9</v>
      </c>
      <c r="J403" s="81"/>
      <c r="K403" s="72">
        <f t="shared" ref="K403:K419" si="78">I403+J403</f>
        <v>1873.9</v>
      </c>
      <c r="L403" s="81"/>
      <c r="M403" s="72">
        <f t="shared" si="68"/>
        <v>1873.9</v>
      </c>
      <c r="N403" s="81"/>
      <c r="O403" s="72">
        <f t="shared" si="76"/>
        <v>1873.9</v>
      </c>
      <c r="P403" s="81"/>
      <c r="Q403" s="81"/>
      <c r="R403" s="81"/>
      <c r="S403" s="230">
        <f t="shared" si="77"/>
        <v>1873.9</v>
      </c>
    </row>
    <row r="404" spans="1:19" ht="17.25" hidden="1" customHeight="1">
      <c r="A404" s="44" t="s">
        <v>451</v>
      </c>
      <c r="B404" s="93">
        <v>477</v>
      </c>
      <c r="C404" s="52" t="s">
        <v>53</v>
      </c>
      <c r="D404" s="59" t="s">
        <v>613</v>
      </c>
      <c r="E404" s="53" t="s">
        <v>78</v>
      </c>
      <c r="F404" s="54">
        <v>1</v>
      </c>
      <c r="G404" s="54"/>
      <c r="H404" s="81"/>
      <c r="I404" s="81">
        <f t="shared" si="75"/>
        <v>1</v>
      </c>
      <c r="J404" s="81"/>
      <c r="K404" s="72">
        <f t="shared" si="78"/>
        <v>1</v>
      </c>
      <c r="L404" s="81"/>
      <c r="M404" s="72">
        <f t="shared" si="68"/>
        <v>1</v>
      </c>
      <c r="N404" s="81"/>
      <c r="O404" s="72">
        <f t="shared" si="76"/>
        <v>1</v>
      </c>
      <c r="P404" s="81"/>
      <c r="Q404" s="81"/>
      <c r="R404" s="81"/>
      <c r="S404" s="80">
        <f t="shared" si="77"/>
        <v>1</v>
      </c>
    </row>
    <row r="405" spans="1:19" ht="27.75" hidden="1" customHeight="1">
      <c r="A405" s="46" t="s">
        <v>328</v>
      </c>
      <c r="B405" s="71">
        <v>477</v>
      </c>
      <c r="C405" s="50" t="s">
        <v>53</v>
      </c>
      <c r="D405" s="51" t="s">
        <v>330</v>
      </c>
      <c r="E405" s="53"/>
      <c r="F405" s="72">
        <f>SUM(F406)+F408</f>
        <v>19397.599999999999</v>
      </c>
      <c r="G405" s="72"/>
      <c r="H405" s="72">
        <f>SUM(H406)+H408</f>
        <v>800</v>
      </c>
      <c r="I405" s="80">
        <f t="shared" si="71"/>
        <v>20197.599999999999</v>
      </c>
      <c r="J405" s="81"/>
      <c r="K405" s="72">
        <f t="shared" si="78"/>
        <v>20197.599999999999</v>
      </c>
      <c r="L405" s="81"/>
      <c r="M405" s="72">
        <f t="shared" si="68"/>
        <v>20197.599999999999</v>
      </c>
      <c r="N405" s="81"/>
      <c r="O405" s="72">
        <f t="shared" si="76"/>
        <v>20197.599999999999</v>
      </c>
      <c r="P405" s="81"/>
      <c r="Q405" s="81"/>
      <c r="R405" s="81"/>
      <c r="S405" s="80">
        <f t="shared" si="77"/>
        <v>20197.599999999999</v>
      </c>
    </row>
    <row r="406" spans="1:19" ht="29.25" hidden="1" customHeight="1">
      <c r="A406" s="46" t="s">
        <v>7</v>
      </c>
      <c r="B406" s="93">
        <v>477</v>
      </c>
      <c r="C406" s="52" t="s">
        <v>53</v>
      </c>
      <c r="D406" s="53" t="s">
        <v>329</v>
      </c>
      <c r="E406" s="53"/>
      <c r="F406" s="54">
        <f>F407</f>
        <v>19200</v>
      </c>
      <c r="G406" s="54"/>
      <c r="H406" s="81">
        <f>H407</f>
        <v>800</v>
      </c>
      <c r="I406" s="81">
        <f t="shared" si="71"/>
        <v>20000</v>
      </c>
      <c r="J406" s="81"/>
      <c r="K406" s="72">
        <f t="shared" si="78"/>
        <v>20000</v>
      </c>
      <c r="L406" s="81"/>
      <c r="M406" s="72">
        <f t="shared" si="68"/>
        <v>20000</v>
      </c>
      <c r="N406" s="81"/>
      <c r="O406" s="72">
        <f t="shared" si="76"/>
        <v>20000</v>
      </c>
      <c r="P406" s="81"/>
      <c r="Q406" s="81"/>
      <c r="R406" s="81"/>
      <c r="S406" s="80">
        <f t="shared" si="77"/>
        <v>20000</v>
      </c>
    </row>
    <row r="407" spans="1:19" ht="28.5" hidden="1" customHeight="1">
      <c r="A407" s="44" t="s">
        <v>79</v>
      </c>
      <c r="B407" s="93">
        <v>477</v>
      </c>
      <c r="C407" s="52" t="s">
        <v>53</v>
      </c>
      <c r="D407" s="53" t="s">
        <v>329</v>
      </c>
      <c r="E407" s="53" t="s">
        <v>408</v>
      </c>
      <c r="F407" s="54">
        <v>19200</v>
      </c>
      <c r="G407" s="54"/>
      <c r="H407" s="81">
        <v>800</v>
      </c>
      <c r="I407" s="81">
        <f t="shared" si="71"/>
        <v>20000</v>
      </c>
      <c r="J407" s="81"/>
      <c r="K407" s="72">
        <f t="shared" si="78"/>
        <v>20000</v>
      </c>
      <c r="L407" s="81"/>
      <c r="M407" s="72">
        <f t="shared" si="68"/>
        <v>20000</v>
      </c>
      <c r="N407" s="81"/>
      <c r="O407" s="72">
        <f t="shared" si="76"/>
        <v>20000</v>
      </c>
      <c r="P407" s="81"/>
      <c r="Q407" s="81"/>
      <c r="R407" s="81"/>
      <c r="S407" s="80">
        <f t="shared" si="77"/>
        <v>20000</v>
      </c>
    </row>
    <row r="408" spans="1:19" ht="31.5" hidden="1" customHeight="1">
      <c r="A408" s="44" t="s">
        <v>472</v>
      </c>
      <c r="B408" s="93">
        <v>477</v>
      </c>
      <c r="C408" s="52" t="s">
        <v>53</v>
      </c>
      <c r="D408" s="53"/>
      <c r="E408" s="53"/>
      <c r="F408" s="54">
        <f>F409+F410</f>
        <v>197.6</v>
      </c>
      <c r="G408" s="54"/>
      <c r="H408" s="81"/>
      <c r="I408" s="81">
        <f t="shared" si="71"/>
        <v>197.6</v>
      </c>
      <c r="J408" s="81"/>
      <c r="K408" s="72">
        <f t="shared" si="78"/>
        <v>197.6</v>
      </c>
      <c r="L408" s="81"/>
      <c r="M408" s="72">
        <f t="shared" si="68"/>
        <v>197.6</v>
      </c>
      <c r="N408" s="81"/>
      <c r="O408" s="72">
        <f t="shared" si="76"/>
        <v>197.6</v>
      </c>
      <c r="P408" s="81"/>
      <c r="Q408" s="81"/>
      <c r="R408" s="81"/>
      <c r="S408" s="80">
        <f t="shared" si="77"/>
        <v>197.6</v>
      </c>
    </row>
    <row r="409" spans="1:19" ht="21.75" hidden="1" customHeight="1">
      <c r="A409" s="44" t="s">
        <v>486</v>
      </c>
      <c r="B409" s="93">
        <v>477</v>
      </c>
      <c r="C409" s="52" t="s">
        <v>53</v>
      </c>
      <c r="D409" s="53" t="s">
        <v>471</v>
      </c>
      <c r="E409" s="53" t="s">
        <v>453</v>
      </c>
      <c r="F409" s="54">
        <v>196.6</v>
      </c>
      <c r="G409" s="54"/>
      <c r="H409" s="81"/>
      <c r="I409" s="81">
        <f t="shared" si="71"/>
        <v>196.6</v>
      </c>
      <c r="J409" s="81"/>
      <c r="K409" s="72">
        <f t="shared" si="78"/>
        <v>196.6</v>
      </c>
      <c r="L409" s="81"/>
      <c r="M409" s="72">
        <f t="shared" si="68"/>
        <v>196.6</v>
      </c>
      <c r="N409" s="81"/>
      <c r="O409" s="72">
        <f t="shared" si="76"/>
        <v>196.6</v>
      </c>
      <c r="P409" s="81"/>
      <c r="Q409" s="81"/>
      <c r="R409" s="81"/>
      <c r="S409" s="80">
        <f t="shared" si="77"/>
        <v>196.6</v>
      </c>
    </row>
    <row r="410" spans="1:19" ht="25.5" hidden="1" customHeight="1">
      <c r="A410" s="44" t="s">
        <v>451</v>
      </c>
      <c r="B410" s="93">
        <v>477</v>
      </c>
      <c r="C410" s="52" t="s">
        <v>53</v>
      </c>
      <c r="D410" s="53" t="s">
        <v>452</v>
      </c>
      <c r="E410" s="53" t="s">
        <v>453</v>
      </c>
      <c r="F410" s="54">
        <v>1</v>
      </c>
      <c r="G410" s="54"/>
      <c r="H410" s="81"/>
      <c r="I410" s="81">
        <f t="shared" si="71"/>
        <v>1</v>
      </c>
      <c r="J410" s="81"/>
      <c r="K410" s="72">
        <f t="shared" si="78"/>
        <v>1</v>
      </c>
      <c r="L410" s="81"/>
      <c r="M410" s="72">
        <f t="shared" si="68"/>
        <v>1</v>
      </c>
      <c r="N410" s="81"/>
      <c r="O410" s="72">
        <f t="shared" si="76"/>
        <v>1</v>
      </c>
      <c r="P410" s="81"/>
      <c r="Q410" s="81"/>
      <c r="R410" s="81"/>
      <c r="S410" s="80">
        <f t="shared" si="77"/>
        <v>1</v>
      </c>
    </row>
    <row r="411" spans="1:19" ht="18" hidden="1" customHeight="1">
      <c r="A411" s="150" t="s">
        <v>76</v>
      </c>
      <c r="B411" s="71">
        <v>477</v>
      </c>
      <c r="C411" s="50" t="s">
        <v>54</v>
      </c>
      <c r="D411" s="51"/>
      <c r="E411" s="51"/>
      <c r="F411" s="72">
        <f>SUM(F416)+F412</f>
        <v>7650</v>
      </c>
      <c r="G411" s="72"/>
      <c r="H411" s="81"/>
      <c r="I411" s="80">
        <f t="shared" si="71"/>
        <v>7650</v>
      </c>
      <c r="J411" s="80">
        <f>J415</f>
        <v>40</v>
      </c>
      <c r="K411" s="72">
        <f t="shared" si="78"/>
        <v>7690</v>
      </c>
      <c r="L411" s="80"/>
      <c r="M411" s="72">
        <f t="shared" si="68"/>
        <v>7690</v>
      </c>
      <c r="N411" s="80">
        <f>N415</f>
        <v>58.6</v>
      </c>
      <c r="O411" s="72">
        <f t="shared" si="76"/>
        <v>7748.6</v>
      </c>
      <c r="P411" s="80"/>
      <c r="Q411" s="80"/>
      <c r="R411" s="80"/>
      <c r="S411" s="80">
        <f t="shared" si="77"/>
        <v>7748.6</v>
      </c>
    </row>
    <row r="412" spans="1:19" ht="30.75" hidden="1" customHeight="1">
      <c r="A412" s="42" t="s">
        <v>420</v>
      </c>
      <c r="B412" s="71">
        <v>477</v>
      </c>
      <c r="C412" s="51" t="s">
        <v>54</v>
      </c>
      <c r="D412" s="51" t="s">
        <v>421</v>
      </c>
      <c r="E412" s="51"/>
      <c r="F412" s="72">
        <f>F413</f>
        <v>5934</v>
      </c>
      <c r="G412" s="72"/>
      <c r="H412" s="81"/>
      <c r="I412" s="80">
        <f t="shared" si="71"/>
        <v>5934</v>
      </c>
      <c r="J412" s="81"/>
      <c r="K412" s="72">
        <f t="shared" si="78"/>
        <v>5934</v>
      </c>
      <c r="L412" s="81"/>
      <c r="M412" s="72">
        <f t="shared" ref="M412:M423" si="79">K412+L412</f>
        <v>5934</v>
      </c>
      <c r="N412" s="81"/>
      <c r="O412" s="72">
        <f t="shared" si="76"/>
        <v>5934</v>
      </c>
      <c r="P412" s="81"/>
      <c r="Q412" s="81"/>
      <c r="R412" s="81"/>
      <c r="S412" s="80">
        <f t="shared" si="77"/>
        <v>5934</v>
      </c>
    </row>
    <row r="413" spans="1:19" ht="29.25" hidden="1" customHeight="1">
      <c r="A413" s="44" t="s">
        <v>422</v>
      </c>
      <c r="B413" s="93">
        <v>477</v>
      </c>
      <c r="C413" s="53" t="s">
        <v>54</v>
      </c>
      <c r="D413" s="53" t="s">
        <v>421</v>
      </c>
      <c r="E413" s="53"/>
      <c r="F413" s="54">
        <f>F414</f>
        <v>5934</v>
      </c>
      <c r="G413" s="54"/>
      <c r="H413" s="81"/>
      <c r="I413" s="81">
        <f t="shared" si="71"/>
        <v>5934</v>
      </c>
      <c r="J413" s="81"/>
      <c r="K413" s="72">
        <f t="shared" si="78"/>
        <v>5934</v>
      </c>
      <c r="L413" s="81"/>
      <c r="M413" s="72">
        <f t="shared" si="79"/>
        <v>5934</v>
      </c>
      <c r="N413" s="81"/>
      <c r="O413" s="72">
        <f t="shared" si="76"/>
        <v>5934</v>
      </c>
      <c r="P413" s="81"/>
      <c r="Q413" s="81"/>
      <c r="R413" s="81"/>
      <c r="S413" s="80">
        <f t="shared" si="77"/>
        <v>5934</v>
      </c>
    </row>
    <row r="414" spans="1:19" ht="20.25" hidden="1" customHeight="1">
      <c r="A414" s="44" t="s">
        <v>79</v>
      </c>
      <c r="B414" s="93">
        <v>477</v>
      </c>
      <c r="C414" s="53" t="s">
        <v>54</v>
      </c>
      <c r="D414" s="53" t="s">
        <v>421</v>
      </c>
      <c r="E414" s="53" t="s">
        <v>408</v>
      </c>
      <c r="F414" s="54">
        <v>5934</v>
      </c>
      <c r="G414" s="54"/>
      <c r="H414" s="81"/>
      <c r="I414" s="81">
        <f t="shared" si="71"/>
        <v>5934</v>
      </c>
      <c r="J414" s="81"/>
      <c r="K414" s="72">
        <f t="shared" si="78"/>
        <v>5934</v>
      </c>
      <c r="L414" s="81"/>
      <c r="M414" s="72">
        <f t="shared" si="79"/>
        <v>5934</v>
      </c>
      <c r="N414" s="81"/>
      <c r="O414" s="72">
        <f t="shared" si="76"/>
        <v>5934</v>
      </c>
      <c r="P414" s="81"/>
      <c r="Q414" s="81"/>
      <c r="R414" s="81"/>
      <c r="S414" s="80">
        <f t="shared" si="77"/>
        <v>5934</v>
      </c>
    </row>
    <row r="415" spans="1:19" ht="29.25" hidden="1" customHeight="1">
      <c r="A415" s="42" t="s">
        <v>183</v>
      </c>
      <c r="B415" s="71">
        <v>477</v>
      </c>
      <c r="C415" s="50" t="s">
        <v>54</v>
      </c>
      <c r="D415" s="51" t="s">
        <v>141</v>
      </c>
      <c r="E415" s="51"/>
      <c r="F415" s="72">
        <f>SUM(F416)</f>
        <v>1716</v>
      </c>
      <c r="G415" s="72"/>
      <c r="H415" s="81"/>
      <c r="I415" s="80">
        <f t="shared" si="71"/>
        <v>1716</v>
      </c>
      <c r="J415" s="80">
        <f>J419</f>
        <v>40</v>
      </c>
      <c r="K415" s="72">
        <f t="shared" si="78"/>
        <v>1756</v>
      </c>
      <c r="L415" s="80"/>
      <c r="M415" s="72">
        <f t="shared" si="79"/>
        <v>1756</v>
      </c>
      <c r="N415" s="80">
        <f>N416</f>
        <v>58.6</v>
      </c>
      <c r="O415" s="72">
        <f t="shared" si="76"/>
        <v>1814.6</v>
      </c>
      <c r="P415" s="80"/>
      <c r="Q415" s="80"/>
      <c r="R415" s="80"/>
      <c r="S415" s="80">
        <f t="shared" si="77"/>
        <v>1814.6</v>
      </c>
    </row>
    <row r="416" spans="1:19" ht="30" hidden="1" customHeight="1">
      <c r="A416" s="60" t="s">
        <v>126</v>
      </c>
      <c r="B416" s="93">
        <v>477</v>
      </c>
      <c r="C416" s="53" t="s">
        <v>54</v>
      </c>
      <c r="D416" s="53" t="s">
        <v>252</v>
      </c>
      <c r="E416" s="53"/>
      <c r="F416" s="54">
        <f>SUM(F417,F421)</f>
        <v>1716</v>
      </c>
      <c r="G416" s="54"/>
      <c r="H416" s="81"/>
      <c r="I416" s="81">
        <f t="shared" si="71"/>
        <v>1716</v>
      </c>
      <c r="J416" s="81"/>
      <c r="K416" s="72">
        <f t="shared" si="78"/>
        <v>1716</v>
      </c>
      <c r="L416" s="81"/>
      <c r="M416" s="72">
        <f t="shared" si="79"/>
        <v>1716</v>
      </c>
      <c r="N416" s="81">
        <f>N421+N420</f>
        <v>58.6</v>
      </c>
      <c r="O416" s="72">
        <f t="shared" si="76"/>
        <v>1774.6</v>
      </c>
      <c r="P416" s="81"/>
      <c r="Q416" s="81"/>
      <c r="R416" s="81"/>
      <c r="S416" s="80">
        <f t="shared" si="77"/>
        <v>1774.6</v>
      </c>
    </row>
    <row r="417" spans="1:19" ht="33.75" hidden="1" customHeight="1">
      <c r="A417" s="43" t="s">
        <v>114</v>
      </c>
      <c r="B417" s="93">
        <v>477</v>
      </c>
      <c r="C417" s="53" t="s">
        <v>54</v>
      </c>
      <c r="D417" s="53" t="s">
        <v>253</v>
      </c>
      <c r="E417" s="53"/>
      <c r="F417" s="54">
        <f>SUM(F418)</f>
        <v>1701</v>
      </c>
      <c r="G417" s="54"/>
      <c r="H417" s="81"/>
      <c r="I417" s="81">
        <f t="shared" si="71"/>
        <v>1701</v>
      </c>
      <c r="J417" s="81"/>
      <c r="K417" s="72">
        <f t="shared" si="78"/>
        <v>1701</v>
      </c>
      <c r="L417" s="81"/>
      <c r="M417" s="72">
        <f t="shared" si="79"/>
        <v>1701</v>
      </c>
      <c r="N417" s="81"/>
      <c r="O417" s="72">
        <f t="shared" si="76"/>
        <v>1701</v>
      </c>
      <c r="P417" s="81"/>
      <c r="Q417" s="81"/>
      <c r="R417" s="81"/>
      <c r="S417" s="80">
        <f t="shared" si="77"/>
        <v>1701</v>
      </c>
    </row>
    <row r="418" spans="1:19" ht="37.5" hidden="1" customHeight="1">
      <c r="A418" s="43" t="s">
        <v>116</v>
      </c>
      <c r="B418" s="93">
        <v>477</v>
      </c>
      <c r="C418" s="53" t="s">
        <v>54</v>
      </c>
      <c r="D418" s="53" t="s">
        <v>253</v>
      </c>
      <c r="E418" s="53" t="s">
        <v>115</v>
      </c>
      <c r="F418" s="54">
        <v>1701</v>
      </c>
      <c r="G418" s="54"/>
      <c r="H418" s="81"/>
      <c r="I418" s="81">
        <f t="shared" si="71"/>
        <v>1701</v>
      </c>
      <c r="J418" s="81"/>
      <c r="K418" s="72">
        <f t="shared" si="78"/>
        <v>1701</v>
      </c>
      <c r="L418" s="81"/>
      <c r="M418" s="72">
        <f t="shared" si="79"/>
        <v>1701</v>
      </c>
      <c r="N418" s="81"/>
      <c r="O418" s="72">
        <f t="shared" si="76"/>
        <v>1701</v>
      </c>
      <c r="P418" s="81"/>
      <c r="Q418" s="81"/>
      <c r="R418" s="81"/>
      <c r="S418" s="80">
        <f t="shared" si="77"/>
        <v>1701</v>
      </c>
    </row>
    <row r="419" spans="1:19" ht="37.5" hidden="1" customHeight="1">
      <c r="A419" s="43" t="s">
        <v>605</v>
      </c>
      <c r="B419" s="93">
        <v>477</v>
      </c>
      <c r="C419" s="53" t="s">
        <v>54</v>
      </c>
      <c r="D419" s="53" t="s">
        <v>606</v>
      </c>
      <c r="E419" s="53" t="s">
        <v>115</v>
      </c>
      <c r="F419" s="54"/>
      <c r="G419" s="54"/>
      <c r="H419" s="81"/>
      <c r="I419" s="81"/>
      <c r="J419" s="81">
        <v>40</v>
      </c>
      <c r="K419" s="72">
        <f t="shared" si="78"/>
        <v>40</v>
      </c>
      <c r="L419" s="81"/>
      <c r="M419" s="72">
        <f t="shared" si="79"/>
        <v>40</v>
      </c>
      <c r="N419" s="81"/>
      <c r="O419" s="72">
        <f t="shared" si="76"/>
        <v>40</v>
      </c>
      <c r="P419" s="81"/>
      <c r="Q419" s="81"/>
      <c r="R419" s="81"/>
      <c r="S419" s="80">
        <f t="shared" si="77"/>
        <v>40</v>
      </c>
    </row>
    <row r="420" spans="1:19" ht="37.5" hidden="1" customHeight="1">
      <c r="A420" s="43" t="s">
        <v>624</v>
      </c>
      <c r="B420" s="93">
        <v>477</v>
      </c>
      <c r="C420" s="53" t="s">
        <v>54</v>
      </c>
      <c r="D420" s="53" t="s">
        <v>630</v>
      </c>
      <c r="E420" s="53"/>
      <c r="F420" s="54"/>
      <c r="G420" s="54"/>
      <c r="H420" s="81"/>
      <c r="I420" s="81"/>
      <c r="J420" s="81"/>
      <c r="K420" s="72"/>
      <c r="L420" s="81"/>
      <c r="M420" s="72"/>
      <c r="N420" s="81">
        <v>59.6</v>
      </c>
      <c r="O420" s="72">
        <f t="shared" si="76"/>
        <v>59.6</v>
      </c>
      <c r="P420" s="81"/>
      <c r="Q420" s="81"/>
      <c r="R420" s="81"/>
      <c r="S420" s="80">
        <f t="shared" si="77"/>
        <v>59.6</v>
      </c>
    </row>
    <row r="421" spans="1:19" ht="18.75" hidden="1" customHeight="1">
      <c r="A421" s="43" t="s">
        <v>101</v>
      </c>
      <c r="B421" s="93">
        <v>477</v>
      </c>
      <c r="C421" s="53" t="s">
        <v>54</v>
      </c>
      <c r="D421" s="53" t="s">
        <v>254</v>
      </c>
      <c r="E421" s="53"/>
      <c r="F421" s="54">
        <f>SUM(F422)</f>
        <v>15</v>
      </c>
      <c r="G421" s="54"/>
      <c r="H421" s="81"/>
      <c r="I421" s="81">
        <f t="shared" si="71"/>
        <v>15</v>
      </c>
      <c r="J421" s="81"/>
      <c r="K421" s="72">
        <f>I421+J421</f>
        <v>15</v>
      </c>
      <c r="L421" s="81"/>
      <c r="M421" s="72">
        <f t="shared" si="79"/>
        <v>15</v>
      </c>
      <c r="N421" s="81">
        <f>N422</f>
        <v>-1</v>
      </c>
      <c r="O421" s="72">
        <f t="shared" si="76"/>
        <v>14</v>
      </c>
      <c r="P421" s="81"/>
      <c r="Q421" s="81"/>
      <c r="R421" s="81"/>
      <c r="S421" s="80">
        <f t="shared" si="77"/>
        <v>14</v>
      </c>
    </row>
    <row r="422" spans="1:19" ht="27.75" hidden="1" customHeight="1">
      <c r="A422" s="43" t="s">
        <v>112</v>
      </c>
      <c r="B422" s="93">
        <v>477</v>
      </c>
      <c r="C422" s="53" t="s">
        <v>54</v>
      </c>
      <c r="D422" s="53" t="s">
        <v>254</v>
      </c>
      <c r="E422" s="53" t="s">
        <v>111</v>
      </c>
      <c r="F422" s="54">
        <v>15</v>
      </c>
      <c r="G422" s="54"/>
      <c r="H422" s="81"/>
      <c r="I422" s="81">
        <f t="shared" si="71"/>
        <v>15</v>
      </c>
      <c r="J422" s="81"/>
      <c r="K422" s="72">
        <f>I422+J422</f>
        <v>15</v>
      </c>
      <c r="L422" s="81"/>
      <c r="M422" s="72">
        <f t="shared" si="79"/>
        <v>15</v>
      </c>
      <c r="N422" s="81">
        <v>-1</v>
      </c>
      <c r="O422" s="72">
        <f t="shared" si="76"/>
        <v>14</v>
      </c>
      <c r="P422" s="81"/>
      <c r="Q422" s="81"/>
      <c r="R422" s="81"/>
      <c r="S422" s="80">
        <f t="shared" si="77"/>
        <v>14</v>
      </c>
    </row>
    <row r="423" spans="1:19" s="16" customFormat="1" ht="18" hidden="1" customHeight="1">
      <c r="A423" s="165"/>
      <c r="B423" s="87"/>
      <c r="C423" s="102"/>
      <c r="D423" s="87"/>
      <c r="E423" s="87"/>
      <c r="F423" s="73"/>
      <c r="G423" s="73"/>
      <c r="H423" s="81"/>
      <c r="I423" s="81">
        <f t="shared" si="71"/>
        <v>0</v>
      </c>
      <c r="J423" s="81"/>
      <c r="K423" s="81"/>
      <c r="L423" s="81"/>
      <c r="M423" s="72">
        <f t="shared" si="79"/>
        <v>0</v>
      </c>
      <c r="N423" s="81"/>
      <c r="O423" s="72">
        <f t="shared" si="76"/>
        <v>0</v>
      </c>
      <c r="P423" s="81"/>
      <c r="Q423" s="81"/>
      <c r="R423" s="81"/>
      <c r="S423" s="80">
        <f t="shared" si="77"/>
        <v>0</v>
      </c>
    </row>
    <row r="424" spans="1:19" hidden="1"/>
    <row r="425" spans="1:19" hidden="1"/>
    <row r="426" spans="1:19" hidden="1"/>
    <row r="427" spans="1:19" hidden="1"/>
    <row r="428" spans="1:19" hidden="1"/>
    <row r="429" spans="1:19" hidden="1"/>
    <row r="430" spans="1:19" hidden="1"/>
    <row r="431" spans="1:19" hidden="1"/>
    <row r="432" spans="1:19" hidden="1"/>
    <row r="433" hidden="1"/>
    <row r="434" hidden="1"/>
    <row r="435" hidden="1"/>
    <row r="436" hidden="1"/>
  </sheetData>
  <mergeCells count="8">
    <mergeCell ref="I10:S10"/>
    <mergeCell ref="E5:S5"/>
    <mergeCell ref="E3:S3"/>
    <mergeCell ref="D6:F6"/>
    <mergeCell ref="E2:S2"/>
    <mergeCell ref="F4:S4"/>
    <mergeCell ref="F7:S7"/>
    <mergeCell ref="A9:S9"/>
  </mergeCells>
  <pageMargins left="0.78740157480314965" right="0" top="0" bottom="0" header="0.31496062992125984" footer="0.31496062992125984"/>
  <pageSetup paperSize="9" scale="70"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S402"/>
  <sheetViews>
    <sheetView workbookViewId="0">
      <selection activeCell="E3" sqref="E3:S3"/>
    </sheetView>
  </sheetViews>
  <sheetFormatPr defaultRowHeight="12.75"/>
  <cols>
    <col min="1" max="1" width="43.5703125" style="144" customWidth="1"/>
    <col min="2" max="2" width="11" style="26" customWidth="1"/>
    <col min="3" max="3" width="14.140625" style="26" customWidth="1"/>
    <col min="4" max="4" width="10.140625" style="26" customWidth="1"/>
    <col min="5" max="5" width="13.140625" style="67" hidden="1" customWidth="1"/>
    <col min="6" max="6" width="11.42578125" style="67" hidden="1" customWidth="1"/>
    <col min="7" max="7" width="10.140625" style="67" hidden="1" customWidth="1"/>
    <col min="8" max="8" width="13.140625" style="67" hidden="1" customWidth="1"/>
    <col min="9" max="10" width="10.85546875" style="67" hidden="1" customWidth="1"/>
    <col min="11" max="15" width="12.42578125" style="67" hidden="1" customWidth="1"/>
    <col min="16" max="17" width="12.42578125" style="67" customWidth="1"/>
    <col min="18" max="18" width="14" style="67" customWidth="1"/>
    <col min="19" max="22" width="0" hidden="1" customWidth="1"/>
  </cols>
  <sheetData>
    <row r="2" spans="1:19">
      <c r="D2" s="115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02" t="s">
        <v>587</v>
      </c>
    </row>
    <row r="3" spans="1:19" ht="81" customHeight="1">
      <c r="E3" s="253" t="s">
        <v>878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9.5" customHeight="1">
      <c r="B4" s="109"/>
      <c r="C4" s="109"/>
      <c r="D4" s="109"/>
      <c r="E4" s="119"/>
      <c r="F4" s="119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0" t="s">
        <v>17</v>
      </c>
    </row>
    <row r="5" spans="1:19" ht="64.5" customHeight="1">
      <c r="A5" s="145"/>
      <c r="B5" s="131"/>
      <c r="C5" s="131"/>
      <c r="D5" s="131"/>
      <c r="E5" s="269" t="s">
        <v>596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9" ht="17.25" customHeight="1">
      <c r="A6" s="145"/>
      <c r="B6" s="10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7" spans="1:19" ht="16.5" customHeight="1">
      <c r="A7" s="145"/>
      <c r="B7" s="108"/>
      <c r="C7" s="108"/>
      <c r="D7" s="108"/>
      <c r="E7" s="118"/>
      <c r="F7" s="118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18" t="s">
        <v>107</v>
      </c>
    </row>
    <row r="8" spans="1:19" ht="45" customHeight="1">
      <c r="A8" s="268" t="s">
        <v>563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</row>
    <row r="9" spans="1:19" hidden="1">
      <c r="A9" s="146"/>
      <c r="B9" s="27"/>
      <c r="C9" s="27"/>
      <c r="D9" s="27"/>
      <c r="E9" s="84"/>
      <c r="F9" s="8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1"/>
    </row>
    <row r="10" spans="1:19">
      <c r="A10" s="146"/>
      <c r="B10" s="27"/>
      <c r="C10" s="27"/>
      <c r="D10" s="27"/>
      <c r="E10" s="74"/>
      <c r="F10" s="8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2" t="s">
        <v>204</v>
      </c>
    </row>
    <row r="11" spans="1:19" ht="35.25" customHeight="1">
      <c r="A11" s="98" t="s">
        <v>88</v>
      </c>
      <c r="B11" s="28" t="s">
        <v>67</v>
      </c>
      <c r="C11" s="28" t="s">
        <v>110</v>
      </c>
      <c r="D11" s="28" t="s">
        <v>68</v>
      </c>
      <c r="E11" s="66" t="s">
        <v>464</v>
      </c>
      <c r="F11" s="66" t="s">
        <v>585</v>
      </c>
      <c r="G11" s="72" t="s">
        <v>585</v>
      </c>
      <c r="H11" s="66" t="s">
        <v>464</v>
      </c>
      <c r="I11" s="72" t="s">
        <v>585</v>
      </c>
      <c r="J11" s="66" t="s">
        <v>464</v>
      </c>
      <c r="K11" s="72" t="s">
        <v>585</v>
      </c>
      <c r="L11" s="72" t="s">
        <v>464</v>
      </c>
      <c r="M11" s="72" t="s">
        <v>585</v>
      </c>
      <c r="N11" s="72" t="s">
        <v>464</v>
      </c>
      <c r="O11" s="72" t="s">
        <v>585</v>
      </c>
      <c r="P11" s="72" t="s">
        <v>464</v>
      </c>
      <c r="Q11" s="72" t="s">
        <v>585</v>
      </c>
      <c r="R11" s="66" t="s">
        <v>464</v>
      </c>
    </row>
    <row r="12" spans="1:19" ht="24.75" customHeight="1">
      <c r="A12" s="42" t="s">
        <v>69</v>
      </c>
      <c r="B12" s="28"/>
      <c r="C12" s="28"/>
      <c r="D12" s="28"/>
      <c r="E12" s="72">
        <f>SUM(E13,E81,E89,E114,E154,E198,E264,E307,E353,E366,E372,E378)</f>
        <v>954053.29999999981</v>
      </c>
      <c r="F12" s="72">
        <f>SUM(F13,F81,F89,F114,F154,F198,F264,F307,F353,F366,F372,F378)</f>
        <v>60019.5</v>
      </c>
      <c r="G12" s="72">
        <f>SUM(G13,G81,G89,G114,G154,G198,G264,G307,G353,G366,G372,G378)</f>
        <v>42496</v>
      </c>
      <c r="H12" s="72">
        <f>E12+F12+G12</f>
        <v>1056568.7999999998</v>
      </c>
      <c r="I12" s="72">
        <f>SUM(I13,I81,I89,I114,I154,I198,I264,I307,I353,I366,I372,I378)</f>
        <v>28478.400000000001</v>
      </c>
      <c r="J12" s="72">
        <f>H12+I12</f>
        <v>1085047.1999999997</v>
      </c>
      <c r="K12" s="72">
        <f>SUM(K13,K81,K89,K114,K154,K198,K264,K307,K353,K366,K372,K378)</f>
        <v>44918.2</v>
      </c>
      <c r="L12" s="72">
        <f>J12+K12</f>
        <v>1129965.3999999997</v>
      </c>
      <c r="M12" s="72">
        <f>M13+M81+M114+M154+M198+M264+M307</f>
        <v>20192</v>
      </c>
      <c r="N12" s="72">
        <f>L12+M12</f>
        <v>1150157.3999999997</v>
      </c>
      <c r="O12" s="72">
        <f>O13+O81+O114+O154+O198+O264+O307+O353</f>
        <v>6500</v>
      </c>
      <c r="P12" s="72">
        <f>N12+O12</f>
        <v>1156657.3999999997</v>
      </c>
      <c r="Q12" s="72">
        <f>Q13+Q81+Q89+Q114+Q198+Q307+Q378</f>
        <v>900</v>
      </c>
      <c r="R12" s="72">
        <f>P12+Q12</f>
        <v>1157557.3999999997</v>
      </c>
    </row>
    <row r="13" spans="1:19" s="3" customFormat="1" ht="26.25" customHeight="1">
      <c r="A13" s="42" t="s">
        <v>70</v>
      </c>
      <c r="B13" s="51" t="s">
        <v>71</v>
      </c>
      <c r="C13" s="51"/>
      <c r="D13" s="51"/>
      <c r="E13" s="72">
        <f>SUM(E14,E22,E30,E49,E70,E75,E64)+E47</f>
        <v>57573.2</v>
      </c>
      <c r="F13" s="72">
        <f t="shared" ref="F13:G13" si="0">SUM(F14,F22,F30,F49,F70,F75,F64)+F47</f>
        <v>0</v>
      </c>
      <c r="G13" s="72">
        <f t="shared" si="0"/>
        <v>2200</v>
      </c>
      <c r="H13" s="72">
        <f t="shared" ref="H13:H81" si="1">E13+F13+G13</f>
        <v>59773.2</v>
      </c>
      <c r="I13" s="72">
        <f>I30+I49</f>
        <v>1005</v>
      </c>
      <c r="J13" s="72">
        <f t="shared" ref="J13:J81" si="2">H13+I13</f>
        <v>60778.2</v>
      </c>
      <c r="K13" s="72">
        <f>K64</f>
        <v>2000</v>
      </c>
      <c r="L13" s="72">
        <f t="shared" ref="L13:L81" si="3">J13+K13</f>
        <v>62778.2</v>
      </c>
      <c r="M13" s="72">
        <f>M14+M30+M49+M70</f>
        <v>-432.19999999999982</v>
      </c>
      <c r="N13" s="72">
        <f t="shared" ref="N13:N77" si="4">L13+M13</f>
        <v>62346</v>
      </c>
      <c r="O13" s="72"/>
      <c r="P13" s="72">
        <f t="shared" ref="P13:P77" si="5">N13+O13</f>
        <v>62346</v>
      </c>
      <c r="Q13" s="72">
        <f>Q30</f>
        <v>-100</v>
      </c>
      <c r="R13" s="72">
        <f t="shared" ref="R13:R77" si="6">P13+Q13</f>
        <v>62246</v>
      </c>
    </row>
    <row r="14" spans="1:19" s="3" customFormat="1" ht="34.5" hidden="1" customHeight="1">
      <c r="A14" s="42" t="s">
        <v>72</v>
      </c>
      <c r="B14" s="51" t="s">
        <v>73</v>
      </c>
      <c r="C14" s="51"/>
      <c r="D14" s="51"/>
      <c r="E14" s="72">
        <f>SUM(E16)</f>
        <v>1700</v>
      </c>
      <c r="F14" s="72"/>
      <c r="G14" s="72"/>
      <c r="H14" s="72">
        <f t="shared" si="1"/>
        <v>1700</v>
      </c>
      <c r="I14" s="72">
        <v>783</v>
      </c>
      <c r="J14" s="72">
        <f t="shared" si="2"/>
        <v>2483</v>
      </c>
      <c r="K14" s="72"/>
      <c r="L14" s="72">
        <f t="shared" si="3"/>
        <v>2483</v>
      </c>
      <c r="M14" s="72">
        <f>M15</f>
        <v>130.19999999999999</v>
      </c>
      <c r="N14" s="72">
        <f t="shared" si="4"/>
        <v>2613.1999999999998</v>
      </c>
      <c r="O14" s="72"/>
      <c r="P14" s="72">
        <f t="shared" si="5"/>
        <v>2613.1999999999998</v>
      </c>
      <c r="Q14" s="72"/>
      <c r="R14" s="72">
        <f t="shared" si="6"/>
        <v>2613.1999999999998</v>
      </c>
    </row>
    <row r="15" spans="1:19" s="3" customFormat="1" ht="34.5" hidden="1" customHeight="1">
      <c r="A15" s="42" t="s">
        <v>184</v>
      </c>
      <c r="B15" s="51" t="s">
        <v>73</v>
      </c>
      <c r="C15" s="51" t="s">
        <v>133</v>
      </c>
      <c r="D15" s="51"/>
      <c r="E15" s="72">
        <f>SUM(E16)</f>
        <v>1700</v>
      </c>
      <c r="F15" s="72"/>
      <c r="G15" s="72"/>
      <c r="H15" s="72">
        <f t="shared" si="1"/>
        <v>1700</v>
      </c>
      <c r="I15" s="72">
        <v>783</v>
      </c>
      <c r="J15" s="72">
        <f t="shared" si="2"/>
        <v>2483</v>
      </c>
      <c r="K15" s="72"/>
      <c r="L15" s="72">
        <f t="shared" si="3"/>
        <v>2483</v>
      </c>
      <c r="M15" s="72">
        <f>M16</f>
        <v>130.19999999999999</v>
      </c>
      <c r="N15" s="72">
        <f t="shared" si="4"/>
        <v>2613.1999999999998</v>
      </c>
      <c r="O15" s="72"/>
      <c r="P15" s="72">
        <f t="shared" si="5"/>
        <v>2613.1999999999998</v>
      </c>
      <c r="Q15" s="72"/>
      <c r="R15" s="72">
        <f t="shared" si="6"/>
        <v>2613.1999999999998</v>
      </c>
    </row>
    <row r="16" spans="1:19" ht="21.75" hidden="1" customHeight="1">
      <c r="A16" s="43" t="s">
        <v>74</v>
      </c>
      <c r="B16" s="53" t="s">
        <v>73</v>
      </c>
      <c r="C16" s="53" t="s">
        <v>134</v>
      </c>
      <c r="D16" s="53"/>
      <c r="E16" s="54">
        <f>SUM(E17,E20)</f>
        <v>1700</v>
      </c>
      <c r="F16" s="54"/>
      <c r="G16" s="54"/>
      <c r="H16" s="72">
        <f t="shared" si="1"/>
        <v>1700</v>
      </c>
      <c r="I16" s="72">
        <v>783</v>
      </c>
      <c r="J16" s="72">
        <f t="shared" si="2"/>
        <v>2483</v>
      </c>
      <c r="K16" s="72"/>
      <c r="L16" s="72">
        <f t="shared" si="3"/>
        <v>2483</v>
      </c>
      <c r="M16" s="72">
        <f>M19</f>
        <v>130.19999999999999</v>
      </c>
      <c r="N16" s="72">
        <f t="shared" si="4"/>
        <v>2613.1999999999998</v>
      </c>
      <c r="O16" s="72"/>
      <c r="P16" s="72">
        <f t="shared" si="5"/>
        <v>2613.1999999999998</v>
      </c>
      <c r="Q16" s="72"/>
      <c r="R16" s="72">
        <f t="shared" si="6"/>
        <v>2613.1999999999998</v>
      </c>
    </row>
    <row r="17" spans="1:18" ht="36.75" hidden="1" customHeight="1">
      <c r="A17" s="43" t="s">
        <v>114</v>
      </c>
      <c r="B17" s="53" t="s">
        <v>73</v>
      </c>
      <c r="C17" s="53" t="s">
        <v>135</v>
      </c>
      <c r="D17" s="53"/>
      <c r="E17" s="54">
        <f>SUM(E18)</f>
        <v>1700</v>
      </c>
      <c r="F17" s="54"/>
      <c r="G17" s="54"/>
      <c r="H17" s="72">
        <f t="shared" si="1"/>
        <v>1700</v>
      </c>
      <c r="I17" s="72">
        <v>783</v>
      </c>
      <c r="J17" s="72">
        <f t="shared" si="2"/>
        <v>2483</v>
      </c>
      <c r="K17" s="72"/>
      <c r="L17" s="72">
        <f t="shared" si="3"/>
        <v>2483</v>
      </c>
      <c r="M17" s="72"/>
      <c r="N17" s="72">
        <f t="shared" si="4"/>
        <v>2483</v>
      </c>
      <c r="O17" s="72"/>
      <c r="P17" s="72">
        <f t="shared" si="5"/>
        <v>2483</v>
      </c>
      <c r="Q17" s="72"/>
      <c r="R17" s="72">
        <f t="shared" si="6"/>
        <v>2483</v>
      </c>
    </row>
    <row r="18" spans="1:18" ht="27.75" hidden="1" customHeight="1">
      <c r="A18" s="43" t="s">
        <v>116</v>
      </c>
      <c r="B18" s="53" t="s">
        <v>73</v>
      </c>
      <c r="C18" s="53" t="s">
        <v>135</v>
      </c>
      <c r="D18" s="53" t="s">
        <v>115</v>
      </c>
      <c r="E18" s="54">
        <v>1700</v>
      </c>
      <c r="F18" s="54"/>
      <c r="G18" s="54"/>
      <c r="H18" s="72">
        <f t="shared" si="1"/>
        <v>1700</v>
      </c>
      <c r="I18" s="72">
        <v>783</v>
      </c>
      <c r="J18" s="72">
        <f t="shared" si="2"/>
        <v>2483</v>
      </c>
      <c r="K18" s="72"/>
      <c r="L18" s="72">
        <f t="shared" si="3"/>
        <v>2483</v>
      </c>
      <c r="M18" s="72"/>
      <c r="N18" s="72">
        <f t="shared" si="4"/>
        <v>2483</v>
      </c>
      <c r="O18" s="72"/>
      <c r="P18" s="72">
        <f t="shared" si="5"/>
        <v>2483</v>
      </c>
      <c r="Q18" s="72"/>
      <c r="R18" s="72">
        <f t="shared" si="6"/>
        <v>2483</v>
      </c>
    </row>
    <row r="19" spans="1:18" ht="27.75" hidden="1" customHeight="1">
      <c r="A19" s="43" t="s">
        <v>624</v>
      </c>
      <c r="B19" s="52" t="s">
        <v>73</v>
      </c>
      <c r="C19" s="53" t="s">
        <v>623</v>
      </c>
      <c r="D19" s="53" t="s">
        <v>115</v>
      </c>
      <c r="E19" s="54"/>
      <c r="F19" s="54"/>
      <c r="G19" s="54"/>
      <c r="H19" s="72"/>
      <c r="I19" s="72"/>
      <c r="J19" s="72"/>
      <c r="K19" s="72"/>
      <c r="L19" s="72"/>
      <c r="M19" s="72">
        <v>130.19999999999999</v>
      </c>
      <c r="N19" s="72">
        <f t="shared" si="4"/>
        <v>130.19999999999999</v>
      </c>
      <c r="O19" s="72"/>
      <c r="P19" s="72">
        <f t="shared" si="5"/>
        <v>130.19999999999999</v>
      </c>
      <c r="Q19" s="72"/>
      <c r="R19" s="72">
        <f t="shared" si="6"/>
        <v>130.19999999999999</v>
      </c>
    </row>
    <row r="20" spans="1:18" ht="27" hidden="1" customHeight="1">
      <c r="A20" s="43" t="s">
        <v>101</v>
      </c>
      <c r="B20" s="53" t="s">
        <v>73</v>
      </c>
      <c r="C20" s="53" t="s">
        <v>136</v>
      </c>
      <c r="D20" s="53"/>
      <c r="E20" s="54">
        <f>E21</f>
        <v>0</v>
      </c>
      <c r="F20" s="54"/>
      <c r="G20" s="54"/>
      <c r="H20" s="72">
        <f t="shared" si="1"/>
        <v>0</v>
      </c>
      <c r="I20" s="72">
        <v>783</v>
      </c>
      <c r="J20" s="72">
        <f t="shared" si="2"/>
        <v>783</v>
      </c>
      <c r="K20" s="72"/>
      <c r="L20" s="72">
        <f t="shared" si="3"/>
        <v>783</v>
      </c>
      <c r="M20" s="72"/>
      <c r="N20" s="72">
        <f t="shared" si="4"/>
        <v>783</v>
      </c>
      <c r="O20" s="72"/>
      <c r="P20" s="72">
        <f t="shared" si="5"/>
        <v>783</v>
      </c>
      <c r="Q20" s="72"/>
      <c r="R20" s="72">
        <f t="shared" si="6"/>
        <v>783</v>
      </c>
    </row>
    <row r="21" spans="1:18" ht="36.75" hidden="1" customHeight="1">
      <c r="A21" s="43" t="s">
        <v>112</v>
      </c>
      <c r="B21" s="53" t="s">
        <v>73</v>
      </c>
      <c r="C21" s="53" t="s">
        <v>136</v>
      </c>
      <c r="D21" s="53" t="s">
        <v>111</v>
      </c>
      <c r="E21" s="54">
        <v>0</v>
      </c>
      <c r="F21" s="54"/>
      <c r="G21" s="54"/>
      <c r="H21" s="72">
        <f t="shared" si="1"/>
        <v>0</v>
      </c>
      <c r="I21" s="72">
        <v>783</v>
      </c>
      <c r="J21" s="72">
        <f t="shared" si="2"/>
        <v>783</v>
      </c>
      <c r="K21" s="72"/>
      <c r="L21" s="72">
        <f t="shared" si="3"/>
        <v>783</v>
      </c>
      <c r="M21" s="72"/>
      <c r="N21" s="72">
        <f t="shared" si="4"/>
        <v>783</v>
      </c>
      <c r="O21" s="72"/>
      <c r="P21" s="72">
        <f t="shared" si="5"/>
        <v>783</v>
      </c>
      <c r="Q21" s="72"/>
      <c r="R21" s="72">
        <f t="shared" si="6"/>
        <v>783</v>
      </c>
    </row>
    <row r="22" spans="1:18" ht="43.5" hidden="1" customHeight="1">
      <c r="A22" s="42" t="s">
        <v>108</v>
      </c>
      <c r="B22" s="51" t="s">
        <v>207</v>
      </c>
      <c r="C22" s="51"/>
      <c r="D22" s="51"/>
      <c r="E22" s="72">
        <f>SUM(E24)</f>
        <v>1486</v>
      </c>
      <c r="F22" s="72"/>
      <c r="G22" s="72"/>
      <c r="H22" s="72">
        <f t="shared" si="1"/>
        <v>1486</v>
      </c>
      <c r="I22" s="72">
        <v>783</v>
      </c>
      <c r="J22" s="72">
        <f t="shared" si="2"/>
        <v>2269</v>
      </c>
      <c r="K22" s="72"/>
      <c r="L22" s="72">
        <f t="shared" si="3"/>
        <v>2269</v>
      </c>
      <c r="M22" s="72"/>
      <c r="N22" s="72">
        <f t="shared" si="4"/>
        <v>2269</v>
      </c>
      <c r="O22" s="72"/>
      <c r="P22" s="72">
        <f t="shared" si="5"/>
        <v>2269</v>
      </c>
      <c r="Q22" s="72"/>
      <c r="R22" s="72">
        <f t="shared" si="6"/>
        <v>2269</v>
      </c>
    </row>
    <row r="23" spans="1:18" ht="30.75" hidden="1" customHeight="1">
      <c r="A23" s="42" t="s">
        <v>184</v>
      </c>
      <c r="B23" s="51" t="s">
        <v>207</v>
      </c>
      <c r="C23" s="51" t="s">
        <v>133</v>
      </c>
      <c r="D23" s="51"/>
      <c r="E23" s="72">
        <f>SUM(E24)</f>
        <v>1486</v>
      </c>
      <c r="F23" s="72"/>
      <c r="G23" s="72"/>
      <c r="H23" s="72">
        <f t="shared" si="1"/>
        <v>1486</v>
      </c>
      <c r="I23" s="72">
        <v>783</v>
      </c>
      <c r="J23" s="72">
        <f t="shared" si="2"/>
        <v>2269</v>
      </c>
      <c r="K23" s="72"/>
      <c r="L23" s="72">
        <f t="shared" si="3"/>
        <v>2269</v>
      </c>
      <c r="M23" s="72"/>
      <c r="N23" s="72">
        <f t="shared" si="4"/>
        <v>2269</v>
      </c>
      <c r="O23" s="72"/>
      <c r="P23" s="72">
        <f t="shared" si="5"/>
        <v>2269</v>
      </c>
      <c r="Q23" s="72"/>
      <c r="R23" s="72">
        <f t="shared" si="6"/>
        <v>2269</v>
      </c>
    </row>
    <row r="24" spans="1:18" s="3" customFormat="1" ht="32.25" hidden="1" customHeight="1">
      <c r="A24" s="43" t="s">
        <v>206</v>
      </c>
      <c r="B24" s="53" t="s">
        <v>207</v>
      </c>
      <c r="C24" s="53" t="s">
        <v>137</v>
      </c>
      <c r="D24" s="53"/>
      <c r="E24" s="54">
        <f>SUM(E25,E27)+E29</f>
        <v>1486</v>
      </c>
      <c r="F24" s="54"/>
      <c r="G24" s="54"/>
      <c r="H24" s="72">
        <f t="shared" si="1"/>
        <v>1486</v>
      </c>
      <c r="I24" s="72">
        <v>783</v>
      </c>
      <c r="J24" s="72">
        <f t="shared" si="2"/>
        <v>2269</v>
      </c>
      <c r="K24" s="72"/>
      <c r="L24" s="72">
        <f t="shared" si="3"/>
        <v>2269</v>
      </c>
      <c r="M24" s="72"/>
      <c r="N24" s="72">
        <f t="shared" si="4"/>
        <v>2269</v>
      </c>
      <c r="O24" s="72"/>
      <c r="P24" s="72">
        <f t="shared" si="5"/>
        <v>2269</v>
      </c>
      <c r="Q24" s="72"/>
      <c r="R24" s="72">
        <f t="shared" si="6"/>
        <v>2269</v>
      </c>
    </row>
    <row r="25" spans="1:18" s="3" customFormat="1" ht="32.25" hidden="1" customHeight="1">
      <c r="A25" s="43" t="s">
        <v>114</v>
      </c>
      <c r="B25" s="53" t="s">
        <v>207</v>
      </c>
      <c r="C25" s="53" t="s">
        <v>138</v>
      </c>
      <c r="D25" s="53"/>
      <c r="E25" s="54">
        <f>SUM(E26)</f>
        <v>1086</v>
      </c>
      <c r="F25" s="54"/>
      <c r="G25" s="54"/>
      <c r="H25" s="72">
        <f t="shared" si="1"/>
        <v>1086</v>
      </c>
      <c r="I25" s="72">
        <v>783</v>
      </c>
      <c r="J25" s="72">
        <f t="shared" si="2"/>
        <v>1869</v>
      </c>
      <c r="K25" s="72"/>
      <c r="L25" s="72">
        <f t="shared" si="3"/>
        <v>1869</v>
      </c>
      <c r="M25" s="72"/>
      <c r="N25" s="72">
        <f t="shared" si="4"/>
        <v>1869</v>
      </c>
      <c r="O25" s="72"/>
      <c r="P25" s="72">
        <f t="shared" si="5"/>
        <v>1869</v>
      </c>
      <c r="Q25" s="72"/>
      <c r="R25" s="72">
        <f t="shared" si="6"/>
        <v>1869</v>
      </c>
    </row>
    <row r="26" spans="1:18" s="3" customFormat="1" ht="29.25" hidden="1" customHeight="1">
      <c r="A26" s="43" t="s">
        <v>116</v>
      </c>
      <c r="B26" s="53" t="s">
        <v>207</v>
      </c>
      <c r="C26" s="53" t="s">
        <v>138</v>
      </c>
      <c r="D26" s="53" t="s">
        <v>115</v>
      </c>
      <c r="E26" s="54">
        <v>1086</v>
      </c>
      <c r="F26" s="54"/>
      <c r="G26" s="54"/>
      <c r="H26" s="72">
        <f t="shared" si="1"/>
        <v>1086</v>
      </c>
      <c r="I26" s="72">
        <v>783</v>
      </c>
      <c r="J26" s="72">
        <f t="shared" si="2"/>
        <v>1869</v>
      </c>
      <c r="K26" s="72"/>
      <c r="L26" s="72">
        <f t="shared" si="3"/>
        <v>1869</v>
      </c>
      <c r="M26" s="72"/>
      <c r="N26" s="72">
        <f t="shared" si="4"/>
        <v>1869</v>
      </c>
      <c r="O26" s="72"/>
      <c r="P26" s="72">
        <f t="shared" si="5"/>
        <v>1869</v>
      </c>
      <c r="Q26" s="72"/>
      <c r="R26" s="72">
        <f t="shared" si="6"/>
        <v>1869</v>
      </c>
    </row>
    <row r="27" spans="1:18" s="3" customFormat="1" ht="24.75" hidden="1" customHeight="1">
      <c r="A27" s="43" t="s">
        <v>101</v>
      </c>
      <c r="B27" s="53" t="s">
        <v>207</v>
      </c>
      <c r="C27" s="53" t="s">
        <v>139</v>
      </c>
      <c r="D27" s="53"/>
      <c r="E27" s="54">
        <f>E28</f>
        <v>400</v>
      </c>
      <c r="F27" s="54"/>
      <c r="G27" s="54"/>
      <c r="H27" s="72">
        <f t="shared" si="1"/>
        <v>400</v>
      </c>
      <c r="I27" s="72">
        <v>783</v>
      </c>
      <c r="J27" s="72">
        <f t="shared" si="2"/>
        <v>1183</v>
      </c>
      <c r="K27" s="72"/>
      <c r="L27" s="72">
        <f t="shared" si="3"/>
        <v>1183</v>
      </c>
      <c r="M27" s="72"/>
      <c r="N27" s="72">
        <f t="shared" si="4"/>
        <v>1183</v>
      </c>
      <c r="O27" s="72"/>
      <c r="P27" s="72">
        <f t="shared" si="5"/>
        <v>1183</v>
      </c>
      <c r="Q27" s="72"/>
      <c r="R27" s="72">
        <f t="shared" si="6"/>
        <v>1183</v>
      </c>
    </row>
    <row r="28" spans="1:18" s="3" customFormat="1" ht="31.5" hidden="1" customHeight="1">
      <c r="A28" s="43" t="s">
        <v>112</v>
      </c>
      <c r="B28" s="53" t="s">
        <v>207</v>
      </c>
      <c r="C28" s="53" t="s">
        <v>139</v>
      </c>
      <c r="D28" s="53" t="s">
        <v>111</v>
      </c>
      <c r="E28" s="54">
        <v>400</v>
      </c>
      <c r="F28" s="54"/>
      <c r="G28" s="54"/>
      <c r="H28" s="72">
        <f t="shared" si="1"/>
        <v>400</v>
      </c>
      <c r="I28" s="72">
        <v>783</v>
      </c>
      <c r="J28" s="72">
        <f t="shared" si="2"/>
        <v>1183</v>
      </c>
      <c r="K28" s="72"/>
      <c r="L28" s="72">
        <f t="shared" si="3"/>
        <v>1183</v>
      </c>
      <c r="M28" s="72"/>
      <c r="N28" s="72">
        <f t="shared" si="4"/>
        <v>1183</v>
      </c>
      <c r="O28" s="72"/>
      <c r="P28" s="72">
        <f t="shared" si="5"/>
        <v>1183</v>
      </c>
      <c r="Q28" s="72"/>
      <c r="R28" s="72">
        <f t="shared" si="6"/>
        <v>1183</v>
      </c>
    </row>
    <row r="29" spans="1:18" s="3" customFormat="1" ht="25.5" hidden="1" customHeight="1">
      <c r="A29" s="43" t="s">
        <v>484</v>
      </c>
      <c r="B29" s="52" t="s">
        <v>207</v>
      </c>
      <c r="C29" s="53" t="s">
        <v>483</v>
      </c>
      <c r="D29" s="53" t="s">
        <v>111</v>
      </c>
      <c r="E29" s="54">
        <v>0</v>
      </c>
      <c r="F29" s="54"/>
      <c r="G29" s="54"/>
      <c r="H29" s="72">
        <f t="shared" si="1"/>
        <v>0</v>
      </c>
      <c r="I29" s="72">
        <v>783</v>
      </c>
      <c r="J29" s="72">
        <f t="shared" si="2"/>
        <v>783</v>
      </c>
      <c r="K29" s="72"/>
      <c r="L29" s="72">
        <f t="shared" si="3"/>
        <v>783</v>
      </c>
      <c r="M29" s="72"/>
      <c r="N29" s="72">
        <f t="shared" si="4"/>
        <v>783</v>
      </c>
      <c r="O29" s="72"/>
      <c r="P29" s="72">
        <f t="shared" si="5"/>
        <v>783</v>
      </c>
      <c r="Q29" s="72"/>
      <c r="R29" s="72">
        <f t="shared" si="6"/>
        <v>783</v>
      </c>
    </row>
    <row r="30" spans="1:18" s="3" customFormat="1" ht="48.75" customHeight="1">
      <c r="A30" s="42" t="s">
        <v>208</v>
      </c>
      <c r="B30" s="51" t="s">
        <v>209</v>
      </c>
      <c r="C30" s="51"/>
      <c r="D30" s="51"/>
      <c r="E30" s="72">
        <f>SUM(E31)</f>
        <v>38319</v>
      </c>
      <c r="F30" s="72">
        <f t="shared" ref="F30:G30" si="7">SUM(F31)</f>
        <v>0</v>
      </c>
      <c r="G30" s="72">
        <f t="shared" si="7"/>
        <v>2200</v>
      </c>
      <c r="H30" s="72">
        <f t="shared" si="1"/>
        <v>40519</v>
      </c>
      <c r="I30" s="72">
        <v>783</v>
      </c>
      <c r="J30" s="72">
        <f t="shared" si="2"/>
        <v>41302</v>
      </c>
      <c r="K30" s="72"/>
      <c r="L30" s="72">
        <f t="shared" si="3"/>
        <v>41302</v>
      </c>
      <c r="M30" s="72">
        <f>M31+M38</f>
        <v>1392.4</v>
      </c>
      <c r="N30" s="72">
        <f t="shared" si="4"/>
        <v>42694.400000000001</v>
      </c>
      <c r="O30" s="72"/>
      <c r="P30" s="72">
        <f t="shared" si="5"/>
        <v>42694.400000000001</v>
      </c>
      <c r="Q30" s="72">
        <f>Q31</f>
        <v>-100</v>
      </c>
      <c r="R30" s="72">
        <f t="shared" si="6"/>
        <v>42594.400000000001</v>
      </c>
    </row>
    <row r="31" spans="1:18" s="3" customFormat="1" ht="25.5" customHeight="1">
      <c r="A31" s="42" t="s">
        <v>185</v>
      </c>
      <c r="B31" s="51" t="s">
        <v>209</v>
      </c>
      <c r="C31" s="51" t="s">
        <v>141</v>
      </c>
      <c r="D31" s="51"/>
      <c r="E31" s="72">
        <f>SUM(E32,E38)</f>
        <v>38319</v>
      </c>
      <c r="F31" s="72">
        <f t="shared" ref="F31:G31" si="8">SUM(F32,F38)</f>
        <v>0</v>
      </c>
      <c r="G31" s="72">
        <f t="shared" si="8"/>
        <v>2200</v>
      </c>
      <c r="H31" s="72">
        <f t="shared" si="1"/>
        <v>40519</v>
      </c>
      <c r="I31" s="54">
        <v>783</v>
      </c>
      <c r="J31" s="72">
        <f t="shared" si="2"/>
        <v>41302</v>
      </c>
      <c r="K31" s="54"/>
      <c r="L31" s="72">
        <f t="shared" si="3"/>
        <v>41302</v>
      </c>
      <c r="M31" s="54">
        <f>M32</f>
        <v>117.2</v>
      </c>
      <c r="N31" s="72">
        <f t="shared" si="4"/>
        <v>41419.199999999997</v>
      </c>
      <c r="O31" s="54"/>
      <c r="P31" s="72">
        <f t="shared" si="5"/>
        <v>41419.199999999997</v>
      </c>
      <c r="Q31" s="54">
        <f>Q38</f>
        <v>-100</v>
      </c>
      <c r="R31" s="72">
        <f t="shared" si="6"/>
        <v>41319.199999999997</v>
      </c>
    </row>
    <row r="32" spans="1:18" ht="40.5" customHeight="1">
      <c r="A32" s="43" t="s">
        <v>210</v>
      </c>
      <c r="B32" s="53" t="s">
        <v>209</v>
      </c>
      <c r="C32" s="53" t="s">
        <v>142</v>
      </c>
      <c r="D32" s="53"/>
      <c r="E32" s="54">
        <f>E33</f>
        <v>1175</v>
      </c>
      <c r="F32" s="54"/>
      <c r="G32" s="54"/>
      <c r="H32" s="72">
        <f t="shared" si="1"/>
        <v>1175</v>
      </c>
      <c r="I32" s="54">
        <v>783</v>
      </c>
      <c r="J32" s="72">
        <f t="shared" si="2"/>
        <v>1958</v>
      </c>
      <c r="K32" s="54"/>
      <c r="L32" s="72">
        <f t="shared" si="3"/>
        <v>1958</v>
      </c>
      <c r="M32" s="54">
        <f>M35</f>
        <v>117.2</v>
      </c>
      <c r="N32" s="72">
        <f t="shared" si="4"/>
        <v>2075.1999999999998</v>
      </c>
      <c r="O32" s="54"/>
      <c r="P32" s="72">
        <f t="shared" si="5"/>
        <v>2075.1999999999998</v>
      </c>
      <c r="Q32" s="54"/>
      <c r="R32" s="72">
        <f t="shared" si="6"/>
        <v>2075.1999999999998</v>
      </c>
    </row>
    <row r="33" spans="1:18" ht="30.75" customHeight="1">
      <c r="A33" s="43" t="s">
        <v>114</v>
      </c>
      <c r="B33" s="53" t="s">
        <v>209</v>
      </c>
      <c r="C33" s="53" t="s">
        <v>143</v>
      </c>
      <c r="D33" s="53"/>
      <c r="E33" s="54">
        <f>E34</f>
        <v>1175</v>
      </c>
      <c r="F33" s="54"/>
      <c r="G33" s="54"/>
      <c r="H33" s="72">
        <f t="shared" si="1"/>
        <v>1175</v>
      </c>
      <c r="I33" s="54">
        <v>783</v>
      </c>
      <c r="J33" s="72">
        <f t="shared" si="2"/>
        <v>1958</v>
      </c>
      <c r="K33" s="54"/>
      <c r="L33" s="72">
        <f t="shared" si="3"/>
        <v>1958</v>
      </c>
      <c r="M33" s="54"/>
      <c r="N33" s="72">
        <f t="shared" si="4"/>
        <v>1958</v>
      </c>
      <c r="O33" s="54"/>
      <c r="P33" s="72">
        <f t="shared" si="5"/>
        <v>1958</v>
      </c>
      <c r="Q33" s="54"/>
      <c r="R33" s="72">
        <f t="shared" si="6"/>
        <v>1958</v>
      </c>
    </row>
    <row r="34" spans="1:18" ht="34.5" customHeight="1">
      <c r="A34" s="43" t="s">
        <v>116</v>
      </c>
      <c r="B34" s="53" t="s">
        <v>209</v>
      </c>
      <c r="C34" s="53" t="s">
        <v>143</v>
      </c>
      <c r="D34" s="53" t="s">
        <v>115</v>
      </c>
      <c r="E34" s="54">
        <v>1175</v>
      </c>
      <c r="F34" s="54"/>
      <c r="G34" s="54"/>
      <c r="H34" s="72">
        <f t="shared" si="1"/>
        <v>1175</v>
      </c>
      <c r="I34" s="54">
        <v>783</v>
      </c>
      <c r="J34" s="72">
        <f t="shared" si="2"/>
        <v>1958</v>
      </c>
      <c r="K34" s="54"/>
      <c r="L34" s="72">
        <f t="shared" si="3"/>
        <v>1958</v>
      </c>
      <c r="M34" s="54"/>
      <c r="N34" s="72">
        <f t="shared" si="4"/>
        <v>1958</v>
      </c>
      <c r="O34" s="54"/>
      <c r="P34" s="72">
        <f t="shared" si="5"/>
        <v>1958</v>
      </c>
      <c r="Q34" s="54"/>
      <c r="R34" s="72">
        <f t="shared" si="6"/>
        <v>1958</v>
      </c>
    </row>
    <row r="35" spans="1:18" ht="34.5" customHeight="1">
      <c r="A35" s="43" t="s">
        <v>624</v>
      </c>
      <c r="B35" s="53" t="s">
        <v>209</v>
      </c>
      <c r="C35" s="53" t="s">
        <v>625</v>
      </c>
      <c r="D35" s="53" t="s">
        <v>115</v>
      </c>
      <c r="E35" s="54"/>
      <c r="F35" s="54"/>
      <c r="G35" s="54"/>
      <c r="H35" s="72"/>
      <c r="I35" s="54"/>
      <c r="J35" s="72"/>
      <c r="K35" s="54"/>
      <c r="L35" s="72"/>
      <c r="M35" s="54">
        <v>117.2</v>
      </c>
      <c r="N35" s="72">
        <f t="shared" si="4"/>
        <v>117.2</v>
      </c>
      <c r="O35" s="54"/>
      <c r="P35" s="72">
        <f t="shared" si="5"/>
        <v>117.2</v>
      </c>
      <c r="Q35" s="54"/>
      <c r="R35" s="72">
        <f t="shared" si="6"/>
        <v>117.2</v>
      </c>
    </row>
    <row r="36" spans="1:18" ht="34.5" customHeight="1">
      <c r="A36" s="43" t="s">
        <v>101</v>
      </c>
      <c r="B36" s="53" t="s">
        <v>209</v>
      </c>
      <c r="C36" s="53" t="s">
        <v>144</v>
      </c>
      <c r="D36" s="53"/>
      <c r="E36" s="54"/>
      <c r="F36" s="54"/>
      <c r="G36" s="54"/>
      <c r="H36" s="72">
        <f t="shared" si="1"/>
        <v>0</v>
      </c>
      <c r="I36" s="54"/>
      <c r="J36" s="72">
        <f t="shared" si="2"/>
        <v>0</v>
      </c>
      <c r="K36" s="54"/>
      <c r="L36" s="72">
        <f t="shared" si="3"/>
        <v>0</v>
      </c>
      <c r="M36" s="54"/>
      <c r="N36" s="72">
        <f t="shared" si="4"/>
        <v>0</v>
      </c>
      <c r="O36" s="54"/>
      <c r="P36" s="72">
        <f t="shared" si="5"/>
        <v>0</v>
      </c>
      <c r="Q36" s="54"/>
      <c r="R36" s="72">
        <f t="shared" si="6"/>
        <v>0</v>
      </c>
    </row>
    <row r="37" spans="1:18" ht="41.25" customHeight="1">
      <c r="A37" s="43" t="s">
        <v>112</v>
      </c>
      <c r="B37" s="53" t="s">
        <v>209</v>
      </c>
      <c r="C37" s="53" t="s">
        <v>144</v>
      </c>
      <c r="D37" s="53" t="s">
        <v>111</v>
      </c>
      <c r="E37" s="54"/>
      <c r="F37" s="54"/>
      <c r="G37" s="54"/>
      <c r="H37" s="72">
        <f t="shared" si="1"/>
        <v>0</v>
      </c>
      <c r="I37" s="54"/>
      <c r="J37" s="72">
        <f t="shared" si="2"/>
        <v>0</v>
      </c>
      <c r="K37" s="54"/>
      <c r="L37" s="72">
        <f t="shared" si="3"/>
        <v>0</v>
      </c>
      <c r="M37" s="54"/>
      <c r="N37" s="72">
        <f t="shared" si="4"/>
        <v>0</v>
      </c>
      <c r="O37" s="54"/>
      <c r="P37" s="72">
        <f t="shared" si="5"/>
        <v>0</v>
      </c>
      <c r="Q37" s="54"/>
      <c r="R37" s="72">
        <f t="shared" si="6"/>
        <v>0</v>
      </c>
    </row>
    <row r="38" spans="1:18" ht="21" customHeight="1">
      <c r="A38" s="42" t="s">
        <v>109</v>
      </c>
      <c r="B38" s="53" t="s">
        <v>209</v>
      </c>
      <c r="C38" s="53" t="s">
        <v>145</v>
      </c>
      <c r="D38" s="53"/>
      <c r="E38" s="54">
        <f>SUM(E39,E43)</f>
        <v>37144</v>
      </c>
      <c r="F38" s="54">
        <f t="shared" ref="F38:G38" si="9">SUM(F39,F43)</f>
        <v>0</v>
      </c>
      <c r="G38" s="54">
        <f t="shared" si="9"/>
        <v>2200</v>
      </c>
      <c r="H38" s="72">
        <f t="shared" si="1"/>
        <v>39344</v>
      </c>
      <c r="I38" s="54"/>
      <c r="J38" s="72">
        <f t="shared" si="2"/>
        <v>39344</v>
      </c>
      <c r="K38" s="54"/>
      <c r="L38" s="72">
        <f t="shared" si="3"/>
        <v>39344</v>
      </c>
      <c r="M38" s="54">
        <f>M42</f>
        <v>1275.2</v>
      </c>
      <c r="N38" s="72">
        <f t="shared" si="4"/>
        <v>40619.199999999997</v>
      </c>
      <c r="O38" s="54"/>
      <c r="P38" s="72">
        <f t="shared" si="5"/>
        <v>40619.199999999997</v>
      </c>
      <c r="Q38" s="54">
        <f>Q40</f>
        <v>-100</v>
      </c>
      <c r="R38" s="72">
        <f t="shared" si="6"/>
        <v>40519.199999999997</v>
      </c>
    </row>
    <row r="39" spans="1:18" ht="27" customHeight="1">
      <c r="A39" s="43" t="s">
        <v>114</v>
      </c>
      <c r="B39" s="53" t="s">
        <v>209</v>
      </c>
      <c r="C39" s="53" t="s">
        <v>146</v>
      </c>
      <c r="D39" s="53"/>
      <c r="E39" s="54">
        <f>SUM(E40)</f>
        <v>28319</v>
      </c>
      <c r="F39" s="54"/>
      <c r="G39" s="54"/>
      <c r="H39" s="72">
        <f t="shared" si="1"/>
        <v>28319</v>
      </c>
      <c r="I39" s="54"/>
      <c r="J39" s="72">
        <f t="shared" si="2"/>
        <v>28319</v>
      </c>
      <c r="K39" s="54"/>
      <c r="L39" s="72">
        <f t="shared" si="3"/>
        <v>28319</v>
      </c>
      <c r="M39" s="54"/>
      <c r="N39" s="72">
        <f t="shared" si="4"/>
        <v>28319</v>
      </c>
      <c r="O39" s="54"/>
      <c r="P39" s="72">
        <f t="shared" si="5"/>
        <v>28319</v>
      </c>
      <c r="Q39" s="54">
        <f>Q40</f>
        <v>-100</v>
      </c>
      <c r="R39" s="72">
        <f t="shared" si="6"/>
        <v>28219</v>
      </c>
    </row>
    <row r="40" spans="1:18" ht="36" customHeight="1">
      <c r="A40" s="43" t="s">
        <v>116</v>
      </c>
      <c r="B40" s="53" t="s">
        <v>209</v>
      </c>
      <c r="C40" s="53" t="s">
        <v>146</v>
      </c>
      <c r="D40" s="53" t="s">
        <v>115</v>
      </c>
      <c r="E40" s="54">
        <v>28319</v>
      </c>
      <c r="F40" s="54"/>
      <c r="G40" s="54"/>
      <c r="H40" s="72">
        <f t="shared" si="1"/>
        <v>28319</v>
      </c>
      <c r="I40" s="54"/>
      <c r="J40" s="72">
        <f t="shared" si="2"/>
        <v>28319</v>
      </c>
      <c r="K40" s="54"/>
      <c r="L40" s="72">
        <f t="shared" si="3"/>
        <v>28319</v>
      </c>
      <c r="M40" s="54"/>
      <c r="N40" s="72">
        <f t="shared" si="4"/>
        <v>28319</v>
      </c>
      <c r="O40" s="54"/>
      <c r="P40" s="72">
        <f t="shared" si="5"/>
        <v>28319</v>
      </c>
      <c r="Q40" s="54">
        <v>-100</v>
      </c>
      <c r="R40" s="72">
        <f t="shared" si="6"/>
        <v>28219</v>
      </c>
    </row>
    <row r="41" spans="1:18" ht="36" customHeight="1">
      <c r="A41" s="43" t="s">
        <v>605</v>
      </c>
      <c r="B41" s="53" t="s">
        <v>209</v>
      </c>
      <c r="C41" s="53" t="s">
        <v>604</v>
      </c>
      <c r="D41" s="53" t="s">
        <v>115</v>
      </c>
      <c r="E41" s="79"/>
      <c r="F41" s="79"/>
      <c r="G41" s="79"/>
      <c r="H41" s="72"/>
      <c r="I41" s="79"/>
      <c r="J41" s="72"/>
      <c r="K41" s="79"/>
      <c r="L41" s="72"/>
      <c r="M41" s="79"/>
      <c r="N41" s="72"/>
      <c r="O41" s="79"/>
      <c r="P41" s="72">
        <v>783</v>
      </c>
      <c r="Q41" s="79"/>
      <c r="R41" s="72">
        <f t="shared" si="6"/>
        <v>783</v>
      </c>
    </row>
    <row r="42" spans="1:18" ht="36" customHeight="1">
      <c r="A42" s="43" t="s">
        <v>624</v>
      </c>
      <c r="B42" s="52" t="s">
        <v>209</v>
      </c>
      <c r="C42" s="53" t="s">
        <v>626</v>
      </c>
      <c r="D42" s="53" t="s">
        <v>115</v>
      </c>
      <c r="E42" s="79"/>
      <c r="F42" s="79"/>
      <c r="G42" s="79"/>
      <c r="H42" s="72"/>
      <c r="I42" s="79"/>
      <c r="J42" s="72"/>
      <c r="K42" s="79"/>
      <c r="L42" s="72"/>
      <c r="M42" s="79">
        <v>1275.2</v>
      </c>
      <c r="N42" s="72">
        <f t="shared" si="4"/>
        <v>1275.2</v>
      </c>
      <c r="O42" s="79"/>
      <c r="P42" s="72">
        <f t="shared" si="5"/>
        <v>1275.2</v>
      </c>
      <c r="Q42" s="79"/>
      <c r="R42" s="72">
        <f t="shared" si="6"/>
        <v>1275.2</v>
      </c>
    </row>
    <row r="43" spans="1:18" ht="21.75" customHeight="1">
      <c r="A43" s="43" t="s">
        <v>101</v>
      </c>
      <c r="B43" s="53" t="s">
        <v>209</v>
      </c>
      <c r="C43" s="53" t="s">
        <v>147</v>
      </c>
      <c r="D43" s="53"/>
      <c r="E43" s="79">
        <f>E44+E46+E45</f>
        <v>8825</v>
      </c>
      <c r="F43" s="79">
        <f t="shared" ref="F43:G43" si="10">F44+F46+F45</f>
        <v>0</v>
      </c>
      <c r="G43" s="79">
        <f t="shared" si="10"/>
        <v>2200</v>
      </c>
      <c r="H43" s="72">
        <f t="shared" si="1"/>
        <v>11025</v>
      </c>
      <c r="I43" s="79"/>
      <c r="J43" s="72">
        <f t="shared" si="2"/>
        <v>11025</v>
      </c>
      <c r="K43" s="79"/>
      <c r="L43" s="72">
        <f t="shared" si="3"/>
        <v>11025</v>
      </c>
      <c r="M43" s="79"/>
      <c r="N43" s="72">
        <f t="shared" si="4"/>
        <v>11025</v>
      </c>
      <c r="O43" s="79"/>
      <c r="P43" s="72">
        <f t="shared" si="5"/>
        <v>11025</v>
      </c>
      <c r="Q43" s="79"/>
      <c r="R43" s="72">
        <f t="shared" si="6"/>
        <v>11025</v>
      </c>
    </row>
    <row r="44" spans="1:18" ht="33" customHeight="1">
      <c r="A44" s="43" t="s">
        <v>112</v>
      </c>
      <c r="B44" s="53" t="s">
        <v>209</v>
      </c>
      <c r="C44" s="53" t="s">
        <v>147</v>
      </c>
      <c r="D44" s="53" t="s">
        <v>111</v>
      </c>
      <c r="E44" s="54">
        <v>8525</v>
      </c>
      <c r="F44" s="54"/>
      <c r="G44" s="54" t="s">
        <v>597</v>
      </c>
      <c r="H44" s="72">
        <f t="shared" si="1"/>
        <v>10725</v>
      </c>
      <c r="I44" s="54"/>
      <c r="J44" s="72">
        <f t="shared" si="2"/>
        <v>10725</v>
      </c>
      <c r="K44" s="54"/>
      <c r="L44" s="72">
        <f t="shared" si="3"/>
        <v>10725</v>
      </c>
      <c r="M44" s="54"/>
      <c r="N44" s="72">
        <f t="shared" si="4"/>
        <v>10725</v>
      </c>
      <c r="O44" s="54"/>
      <c r="P44" s="72">
        <f t="shared" si="5"/>
        <v>10725</v>
      </c>
      <c r="Q44" s="54"/>
      <c r="R44" s="72">
        <f t="shared" si="6"/>
        <v>10725</v>
      </c>
    </row>
    <row r="45" spans="1:18" ht="38.25" customHeight="1">
      <c r="A45" s="43" t="s">
        <v>112</v>
      </c>
      <c r="B45" s="53" t="s">
        <v>209</v>
      </c>
      <c r="C45" s="53" t="s">
        <v>404</v>
      </c>
      <c r="D45" s="53" t="s">
        <v>111</v>
      </c>
      <c r="E45" s="54">
        <v>0</v>
      </c>
      <c r="F45" s="54"/>
      <c r="G45" s="54"/>
      <c r="H45" s="72">
        <f t="shared" si="1"/>
        <v>0</v>
      </c>
      <c r="I45" s="54"/>
      <c r="J45" s="72">
        <f t="shared" si="2"/>
        <v>0</v>
      </c>
      <c r="K45" s="54"/>
      <c r="L45" s="72">
        <f t="shared" si="3"/>
        <v>0</v>
      </c>
      <c r="M45" s="54"/>
      <c r="N45" s="72">
        <f t="shared" si="4"/>
        <v>0</v>
      </c>
      <c r="O45" s="54"/>
      <c r="P45" s="72">
        <f t="shared" si="5"/>
        <v>0</v>
      </c>
      <c r="Q45" s="54"/>
      <c r="R45" s="72">
        <f t="shared" si="6"/>
        <v>0</v>
      </c>
    </row>
    <row r="46" spans="1:18" ht="24.75" customHeight="1">
      <c r="A46" s="43" t="s">
        <v>15</v>
      </c>
      <c r="B46" s="53" t="s">
        <v>209</v>
      </c>
      <c r="C46" s="53" t="s">
        <v>147</v>
      </c>
      <c r="D46" s="53" t="s">
        <v>127</v>
      </c>
      <c r="E46" s="54">
        <v>300</v>
      </c>
      <c r="F46" s="54"/>
      <c r="G46" s="54"/>
      <c r="H46" s="72">
        <f t="shared" si="1"/>
        <v>300</v>
      </c>
      <c r="I46" s="54"/>
      <c r="J46" s="72">
        <f t="shared" si="2"/>
        <v>300</v>
      </c>
      <c r="K46" s="54"/>
      <c r="L46" s="72">
        <f t="shared" si="3"/>
        <v>300</v>
      </c>
      <c r="M46" s="54"/>
      <c r="N46" s="72">
        <f t="shared" si="4"/>
        <v>300</v>
      </c>
      <c r="O46" s="54"/>
      <c r="P46" s="72">
        <f t="shared" si="5"/>
        <v>300</v>
      </c>
      <c r="Q46" s="54"/>
      <c r="R46" s="72">
        <f t="shared" si="6"/>
        <v>300</v>
      </c>
    </row>
    <row r="47" spans="1:18" ht="24" customHeight="1">
      <c r="A47" s="42" t="s">
        <v>445</v>
      </c>
      <c r="B47" s="103" t="s">
        <v>446</v>
      </c>
      <c r="C47" s="51"/>
      <c r="D47" s="53"/>
      <c r="E47" s="72">
        <f>E48</f>
        <v>32.700000000000003</v>
      </c>
      <c r="F47" s="72"/>
      <c r="G47" s="54"/>
      <c r="H47" s="72">
        <f t="shared" si="1"/>
        <v>32.700000000000003</v>
      </c>
      <c r="I47" s="54"/>
      <c r="J47" s="72">
        <f t="shared" si="2"/>
        <v>32.700000000000003</v>
      </c>
      <c r="K47" s="54"/>
      <c r="L47" s="72">
        <f t="shared" si="3"/>
        <v>32.700000000000003</v>
      </c>
      <c r="M47" s="54"/>
      <c r="N47" s="72">
        <f t="shared" si="4"/>
        <v>32.700000000000003</v>
      </c>
      <c r="O47" s="54"/>
      <c r="P47" s="72">
        <f t="shared" si="5"/>
        <v>32.700000000000003</v>
      </c>
      <c r="Q47" s="54"/>
      <c r="R47" s="72">
        <f t="shared" si="6"/>
        <v>32.700000000000003</v>
      </c>
    </row>
    <row r="48" spans="1:18" ht="38.25" customHeight="1">
      <c r="A48" s="147" t="s">
        <v>447</v>
      </c>
      <c r="B48" s="104" t="s">
        <v>446</v>
      </c>
      <c r="C48" s="105" t="s">
        <v>448</v>
      </c>
      <c r="D48" s="53" t="s">
        <v>111</v>
      </c>
      <c r="E48" s="54">
        <v>32.700000000000003</v>
      </c>
      <c r="F48" s="54"/>
      <c r="G48" s="54"/>
      <c r="H48" s="72">
        <f t="shared" si="1"/>
        <v>32.700000000000003</v>
      </c>
      <c r="I48" s="54"/>
      <c r="J48" s="72">
        <f t="shared" si="2"/>
        <v>32.700000000000003</v>
      </c>
      <c r="K48" s="54"/>
      <c r="L48" s="72">
        <f t="shared" si="3"/>
        <v>32.700000000000003</v>
      </c>
      <c r="M48" s="54"/>
      <c r="N48" s="72">
        <f t="shared" si="4"/>
        <v>32.700000000000003</v>
      </c>
      <c r="O48" s="54"/>
      <c r="P48" s="72">
        <f t="shared" si="5"/>
        <v>32.700000000000003</v>
      </c>
      <c r="Q48" s="54"/>
      <c r="R48" s="72">
        <f t="shared" si="6"/>
        <v>32.700000000000003</v>
      </c>
    </row>
    <row r="49" spans="1:18" ht="42.75" hidden="1" customHeight="1">
      <c r="A49" s="46" t="s">
        <v>221</v>
      </c>
      <c r="B49" s="51" t="s">
        <v>211</v>
      </c>
      <c r="C49" s="51"/>
      <c r="D49" s="51"/>
      <c r="E49" s="72">
        <f>SUM(E51,E58)</f>
        <v>9747</v>
      </c>
      <c r="F49" s="72"/>
      <c r="G49" s="72"/>
      <c r="H49" s="72">
        <f t="shared" si="1"/>
        <v>9747</v>
      </c>
      <c r="I49" s="72">
        <v>222</v>
      </c>
      <c r="J49" s="72">
        <f t="shared" si="2"/>
        <v>9969</v>
      </c>
      <c r="K49" s="72"/>
      <c r="L49" s="72">
        <f t="shared" si="3"/>
        <v>9969</v>
      </c>
      <c r="M49" s="72">
        <f>M50</f>
        <v>298.2</v>
      </c>
      <c r="N49" s="72">
        <f t="shared" si="4"/>
        <v>10267.200000000001</v>
      </c>
      <c r="O49" s="72"/>
      <c r="P49" s="72">
        <f t="shared" si="5"/>
        <v>10267.200000000001</v>
      </c>
      <c r="Q49" s="72"/>
      <c r="R49" s="72">
        <f t="shared" si="6"/>
        <v>10267.200000000001</v>
      </c>
    </row>
    <row r="50" spans="1:18" s="3" customFormat="1" ht="21.75" hidden="1" customHeight="1">
      <c r="A50" s="42" t="s">
        <v>183</v>
      </c>
      <c r="B50" s="51" t="s">
        <v>211</v>
      </c>
      <c r="C50" s="51" t="s">
        <v>141</v>
      </c>
      <c r="D50" s="51"/>
      <c r="E50" s="72">
        <f>SUM(E51)</f>
        <v>8032</v>
      </c>
      <c r="F50" s="72"/>
      <c r="G50" s="72"/>
      <c r="H50" s="72">
        <f t="shared" si="1"/>
        <v>8032</v>
      </c>
      <c r="I50" s="72">
        <v>222</v>
      </c>
      <c r="J50" s="72">
        <f t="shared" si="2"/>
        <v>8254</v>
      </c>
      <c r="K50" s="72"/>
      <c r="L50" s="72">
        <f t="shared" si="3"/>
        <v>8254</v>
      </c>
      <c r="M50" s="72">
        <f>M51</f>
        <v>298.2</v>
      </c>
      <c r="N50" s="72">
        <f t="shared" si="4"/>
        <v>8552.2000000000007</v>
      </c>
      <c r="O50" s="72"/>
      <c r="P50" s="72">
        <f t="shared" si="5"/>
        <v>8552.2000000000007</v>
      </c>
      <c r="Q50" s="72"/>
      <c r="R50" s="72">
        <f t="shared" si="6"/>
        <v>8552.2000000000007</v>
      </c>
    </row>
    <row r="51" spans="1:18" s="3" customFormat="1" ht="32.25" hidden="1" customHeight="1">
      <c r="A51" s="44" t="s">
        <v>118</v>
      </c>
      <c r="B51" s="53" t="s">
        <v>211</v>
      </c>
      <c r="C51" s="53" t="s">
        <v>166</v>
      </c>
      <c r="D51" s="53"/>
      <c r="E51" s="54">
        <f>SUM(E52,E55)</f>
        <v>8032</v>
      </c>
      <c r="F51" s="54"/>
      <c r="G51" s="54"/>
      <c r="H51" s="72">
        <f t="shared" si="1"/>
        <v>8032</v>
      </c>
      <c r="I51" s="54">
        <v>222</v>
      </c>
      <c r="J51" s="72">
        <f t="shared" si="2"/>
        <v>8254</v>
      </c>
      <c r="K51" s="54"/>
      <c r="L51" s="72">
        <f t="shared" si="3"/>
        <v>8254</v>
      </c>
      <c r="M51" s="54">
        <f>M54</f>
        <v>298.2</v>
      </c>
      <c r="N51" s="72">
        <f t="shared" si="4"/>
        <v>8552.2000000000007</v>
      </c>
      <c r="O51" s="54"/>
      <c r="P51" s="72">
        <f t="shared" si="5"/>
        <v>8552.2000000000007</v>
      </c>
      <c r="Q51" s="54"/>
      <c r="R51" s="72">
        <f t="shared" si="6"/>
        <v>8552.2000000000007</v>
      </c>
    </row>
    <row r="52" spans="1:18" s="3" customFormat="1" ht="31.5" hidden="1" customHeight="1">
      <c r="A52" s="43" t="s">
        <v>114</v>
      </c>
      <c r="B52" s="53" t="s">
        <v>211</v>
      </c>
      <c r="C52" s="53" t="s">
        <v>167</v>
      </c>
      <c r="D52" s="53"/>
      <c r="E52" s="54">
        <f>SUM(E53)</f>
        <v>7302</v>
      </c>
      <c r="F52" s="54"/>
      <c r="G52" s="54"/>
      <c r="H52" s="72">
        <f t="shared" si="1"/>
        <v>7302</v>
      </c>
      <c r="I52" s="54">
        <v>222</v>
      </c>
      <c r="J52" s="72">
        <f t="shared" si="2"/>
        <v>7524</v>
      </c>
      <c r="K52" s="54"/>
      <c r="L52" s="72">
        <f t="shared" si="3"/>
        <v>7524</v>
      </c>
      <c r="M52" s="54"/>
      <c r="N52" s="72">
        <f t="shared" si="4"/>
        <v>7524</v>
      </c>
      <c r="O52" s="54"/>
      <c r="P52" s="72">
        <f t="shared" si="5"/>
        <v>7524</v>
      </c>
      <c r="Q52" s="54"/>
      <c r="R52" s="72">
        <f t="shared" si="6"/>
        <v>7524</v>
      </c>
    </row>
    <row r="53" spans="1:18" ht="29.25" hidden="1" customHeight="1">
      <c r="A53" s="43" t="s">
        <v>116</v>
      </c>
      <c r="B53" s="53" t="s">
        <v>211</v>
      </c>
      <c r="C53" s="53" t="s">
        <v>167</v>
      </c>
      <c r="D53" s="53" t="s">
        <v>115</v>
      </c>
      <c r="E53" s="54">
        <v>7302</v>
      </c>
      <c r="F53" s="54"/>
      <c r="G53" s="54"/>
      <c r="H53" s="72">
        <f t="shared" si="1"/>
        <v>7302</v>
      </c>
      <c r="I53" s="54">
        <v>222</v>
      </c>
      <c r="J53" s="72">
        <f t="shared" si="2"/>
        <v>7524</v>
      </c>
      <c r="K53" s="54"/>
      <c r="L53" s="72">
        <f t="shared" si="3"/>
        <v>7524</v>
      </c>
      <c r="M53" s="54"/>
      <c r="N53" s="72">
        <f t="shared" si="4"/>
        <v>7524</v>
      </c>
      <c r="O53" s="54"/>
      <c r="P53" s="72">
        <f t="shared" si="5"/>
        <v>7524</v>
      </c>
      <c r="Q53" s="54"/>
      <c r="R53" s="72">
        <f t="shared" si="6"/>
        <v>7524</v>
      </c>
    </row>
    <row r="54" spans="1:18" ht="29.25" hidden="1" customHeight="1">
      <c r="A54" s="43" t="s">
        <v>624</v>
      </c>
      <c r="B54" s="52" t="s">
        <v>211</v>
      </c>
      <c r="C54" s="53" t="s">
        <v>627</v>
      </c>
      <c r="D54" s="53" t="s">
        <v>115</v>
      </c>
      <c r="E54" s="54"/>
      <c r="F54" s="54"/>
      <c r="G54" s="54"/>
      <c r="H54" s="72"/>
      <c r="I54" s="54"/>
      <c r="J54" s="72"/>
      <c r="K54" s="54"/>
      <c r="L54" s="72"/>
      <c r="M54" s="54">
        <v>298.2</v>
      </c>
      <c r="N54" s="72">
        <f t="shared" si="4"/>
        <v>298.2</v>
      </c>
      <c r="O54" s="54"/>
      <c r="P54" s="72">
        <f t="shared" si="5"/>
        <v>298.2</v>
      </c>
      <c r="Q54" s="54"/>
      <c r="R54" s="72">
        <f t="shared" si="6"/>
        <v>298.2</v>
      </c>
    </row>
    <row r="55" spans="1:18" ht="23.25" hidden="1" customHeight="1">
      <c r="A55" s="43" t="s">
        <v>101</v>
      </c>
      <c r="B55" s="53" t="s">
        <v>211</v>
      </c>
      <c r="C55" s="53" t="s">
        <v>168</v>
      </c>
      <c r="D55" s="53"/>
      <c r="E55" s="54">
        <f>E56+E57</f>
        <v>730</v>
      </c>
      <c r="F55" s="54"/>
      <c r="G55" s="54"/>
      <c r="H55" s="72">
        <f t="shared" si="1"/>
        <v>730</v>
      </c>
      <c r="I55" s="54"/>
      <c r="J55" s="72">
        <f t="shared" si="2"/>
        <v>730</v>
      </c>
      <c r="K55" s="54"/>
      <c r="L55" s="72">
        <f t="shared" si="3"/>
        <v>730</v>
      </c>
      <c r="M55" s="54"/>
      <c r="N55" s="72">
        <f t="shared" si="4"/>
        <v>730</v>
      </c>
      <c r="O55" s="54"/>
      <c r="P55" s="72">
        <f t="shared" si="5"/>
        <v>730</v>
      </c>
      <c r="Q55" s="54"/>
      <c r="R55" s="72">
        <f t="shared" si="6"/>
        <v>730</v>
      </c>
    </row>
    <row r="56" spans="1:18" ht="34.5" hidden="1" customHeight="1">
      <c r="A56" s="43" t="s">
        <v>112</v>
      </c>
      <c r="B56" s="53" t="s">
        <v>211</v>
      </c>
      <c r="C56" s="53" t="s">
        <v>168</v>
      </c>
      <c r="D56" s="53" t="s">
        <v>111</v>
      </c>
      <c r="E56" s="54">
        <v>720</v>
      </c>
      <c r="F56" s="54"/>
      <c r="G56" s="54"/>
      <c r="H56" s="72">
        <f t="shared" si="1"/>
        <v>720</v>
      </c>
      <c r="I56" s="54"/>
      <c r="J56" s="72">
        <f t="shared" si="2"/>
        <v>720</v>
      </c>
      <c r="K56" s="54"/>
      <c r="L56" s="72">
        <f t="shared" si="3"/>
        <v>720</v>
      </c>
      <c r="M56" s="54"/>
      <c r="N56" s="72">
        <f t="shared" si="4"/>
        <v>720</v>
      </c>
      <c r="O56" s="54"/>
      <c r="P56" s="72">
        <f t="shared" si="5"/>
        <v>720</v>
      </c>
      <c r="Q56" s="54"/>
      <c r="R56" s="72">
        <f t="shared" si="6"/>
        <v>720</v>
      </c>
    </row>
    <row r="57" spans="1:18" ht="27" hidden="1" customHeight="1">
      <c r="A57" s="43" t="s">
        <v>15</v>
      </c>
      <c r="B57" s="53" t="s">
        <v>211</v>
      </c>
      <c r="C57" s="53" t="s">
        <v>168</v>
      </c>
      <c r="D57" s="53" t="s">
        <v>127</v>
      </c>
      <c r="E57" s="54">
        <v>10</v>
      </c>
      <c r="F57" s="54"/>
      <c r="G57" s="54"/>
      <c r="H57" s="72">
        <f t="shared" si="1"/>
        <v>10</v>
      </c>
      <c r="I57" s="54"/>
      <c r="J57" s="72">
        <f t="shared" si="2"/>
        <v>10</v>
      </c>
      <c r="K57" s="54"/>
      <c r="L57" s="72">
        <f t="shared" si="3"/>
        <v>10</v>
      </c>
      <c r="M57" s="54"/>
      <c r="N57" s="72">
        <f t="shared" si="4"/>
        <v>10</v>
      </c>
      <c r="O57" s="54"/>
      <c r="P57" s="72">
        <f t="shared" si="5"/>
        <v>10</v>
      </c>
      <c r="Q57" s="54"/>
      <c r="R57" s="72">
        <f t="shared" si="6"/>
        <v>10</v>
      </c>
    </row>
    <row r="58" spans="1:18" ht="32.25" hidden="1" customHeight="1">
      <c r="A58" s="42" t="s">
        <v>182</v>
      </c>
      <c r="B58" s="51" t="s">
        <v>211</v>
      </c>
      <c r="C58" s="51" t="s">
        <v>20</v>
      </c>
      <c r="D58" s="53"/>
      <c r="E58" s="72">
        <f>SUM(E59)</f>
        <v>1715</v>
      </c>
      <c r="F58" s="72"/>
      <c r="G58" s="54"/>
      <c r="H58" s="72">
        <f t="shared" si="1"/>
        <v>1715</v>
      </c>
      <c r="I58" s="54"/>
      <c r="J58" s="72">
        <f t="shared" si="2"/>
        <v>1715</v>
      </c>
      <c r="K58" s="54"/>
      <c r="L58" s="72">
        <f t="shared" si="3"/>
        <v>1715</v>
      </c>
      <c r="M58" s="54"/>
      <c r="N58" s="72">
        <f t="shared" si="4"/>
        <v>1715</v>
      </c>
      <c r="O58" s="54"/>
      <c r="P58" s="72">
        <f t="shared" si="5"/>
        <v>1715</v>
      </c>
      <c r="Q58" s="54"/>
      <c r="R58" s="72">
        <f t="shared" si="6"/>
        <v>1715</v>
      </c>
    </row>
    <row r="59" spans="1:18" ht="32.25" hidden="1" customHeight="1">
      <c r="A59" s="43" t="s">
        <v>119</v>
      </c>
      <c r="B59" s="53" t="s">
        <v>211</v>
      </c>
      <c r="C59" s="53" t="s">
        <v>148</v>
      </c>
      <c r="D59" s="53"/>
      <c r="E59" s="54">
        <f>SUM(E61,E63)</f>
        <v>1715</v>
      </c>
      <c r="F59" s="54"/>
      <c r="G59" s="54"/>
      <c r="H59" s="72">
        <f t="shared" si="1"/>
        <v>1715</v>
      </c>
      <c r="I59" s="54"/>
      <c r="J59" s="72">
        <f t="shared" si="2"/>
        <v>1715</v>
      </c>
      <c r="K59" s="54"/>
      <c r="L59" s="72">
        <f t="shared" si="3"/>
        <v>1715</v>
      </c>
      <c r="M59" s="54"/>
      <c r="N59" s="72">
        <f t="shared" si="4"/>
        <v>1715</v>
      </c>
      <c r="O59" s="54"/>
      <c r="P59" s="72">
        <f t="shared" si="5"/>
        <v>1715</v>
      </c>
      <c r="Q59" s="54"/>
      <c r="R59" s="72">
        <f t="shared" si="6"/>
        <v>1715</v>
      </c>
    </row>
    <row r="60" spans="1:18" ht="36" hidden="1" customHeight="1">
      <c r="A60" s="43" t="s">
        <v>114</v>
      </c>
      <c r="B60" s="53" t="s">
        <v>211</v>
      </c>
      <c r="C60" s="53" t="s">
        <v>149</v>
      </c>
      <c r="D60" s="53"/>
      <c r="E60" s="54">
        <f>SUM(E61)</f>
        <v>1415</v>
      </c>
      <c r="F60" s="54"/>
      <c r="G60" s="54"/>
      <c r="H60" s="72">
        <f t="shared" si="1"/>
        <v>1415</v>
      </c>
      <c r="I60" s="54"/>
      <c r="J60" s="72">
        <f t="shared" si="2"/>
        <v>1415</v>
      </c>
      <c r="K60" s="54"/>
      <c r="L60" s="72">
        <f t="shared" si="3"/>
        <v>1415</v>
      </c>
      <c r="M60" s="54"/>
      <c r="N60" s="72">
        <f t="shared" si="4"/>
        <v>1415</v>
      </c>
      <c r="O60" s="54"/>
      <c r="P60" s="72">
        <f t="shared" si="5"/>
        <v>1415</v>
      </c>
      <c r="Q60" s="54"/>
      <c r="R60" s="72">
        <f t="shared" si="6"/>
        <v>1415</v>
      </c>
    </row>
    <row r="61" spans="1:18" ht="32.25" hidden="1" customHeight="1">
      <c r="A61" s="43" t="s">
        <v>116</v>
      </c>
      <c r="B61" s="53" t="s">
        <v>211</v>
      </c>
      <c r="C61" s="53" t="s">
        <v>149</v>
      </c>
      <c r="D61" s="53" t="s">
        <v>115</v>
      </c>
      <c r="E61" s="54">
        <v>1415</v>
      </c>
      <c r="F61" s="54"/>
      <c r="G61" s="54"/>
      <c r="H61" s="72">
        <f t="shared" si="1"/>
        <v>1415</v>
      </c>
      <c r="I61" s="54"/>
      <c r="J61" s="72">
        <f t="shared" si="2"/>
        <v>1415</v>
      </c>
      <c r="K61" s="54"/>
      <c r="L61" s="72">
        <f t="shared" si="3"/>
        <v>1415</v>
      </c>
      <c r="M61" s="54"/>
      <c r="N61" s="72">
        <f t="shared" si="4"/>
        <v>1415</v>
      </c>
      <c r="O61" s="54"/>
      <c r="P61" s="72">
        <f t="shared" si="5"/>
        <v>1415</v>
      </c>
      <c r="Q61" s="54"/>
      <c r="R61" s="72">
        <f t="shared" si="6"/>
        <v>1415</v>
      </c>
    </row>
    <row r="62" spans="1:18" ht="28.5" hidden="1" customHeight="1">
      <c r="A62" s="43" t="s">
        <v>101</v>
      </c>
      <c r="B62" s="53" t="s">
        <v>211</v>
      </c>
      <c r="C62" s="53" t="s">
        <v>356</v>
      </c>
      <c r="D62" s="53"/>
      <c r="E62" s="54">
        <f>E63</f>
        <v>300</v>
      </c>
      <c r="F62" s="54"/>
      <c r="G62" s="54"/>
      <c r="H62" s="72">
        <f t="shared" si="1"/>
        <v>300</v>
      </c>
      <c r="I62" s="54"/>
      <c r="J62" s="72">
        <f t="shared" si="2"/>
        <v>300</v>
      </c>
      <c r="K62" s="54"/>
      <c r="L62" s="72">
        <f t="shared" si="3"/>
        <v>300</v>
      </c>
      <c r="M62" s="54"/>
      <c r="N62" s="72">
        <f t="shared" si="4"/>
        <v>300</v>
      </c>
      <c r="O62" s="54"/>
      <c r="P62" s="72">
        <f t="shared" si="5"/>
        <v>300</v>
      </c>
      <c r="Q62" s="54"/>
      <c r="R62" s="72">
        <f t="shared" si="6"/>
        <v>300</v>
      </c>
    </row>
    <row r="63" spans="1:18" ht="36" hidden="1" customHeight="1">
      <c r="A63" s="43" t="s">
        <v>112</v>
      </c>
      <c r="B63" s="53" t="s">
        <v>211</v>
      </c>
      <c r="C63" s="53" t="s">
        <v>356</v>
      </c>
      <c r="D63" s="53" t="s">
        <v>111</v>
      </c>
      <c r="E63" s="54">
        <v>300</v>
      </c>
      <c r="F63" s="54"/>
      <c r="G63" s="54"/>
      <c r="H63" s="72">
        <f t="shared" si="1"/>
        <v>300</v>
      </c>
      <c r="I63" s="54"/>
      <c r="J63" s="72">
        <f t="shared" si="2"/>
        <v>300</v>
      </c>
      <c r="K63" s="54"/>
      <c r="L63" s="72">
        <f t="shared" si="3"/>
        <v>300</v>
      </c>
      <c r="M63" s="54"/>
      <c r="N63" s="72">
        <f t="shared" si="4"/>
        <v>300</v>
      </c>
      <c r="O63" s="54"/>
      <c r="P63" s="72">
        <f t="shared" si="5"/>
        <v>300</v>
      </c>
      <c r="Q63" s="54"/>
      <c r="R63" s="72">
        <f t="shared" si="6"/>
        <v>300</v>
      </c>
    </row>
    <row r="64" spans="1:18" ht="24" hidden="1" customHeight="1">
      <c r="A64" s="148" t="s">
        <v>22</v>
      </c>
      <c r="B64" s="51" t="s">
        <v>21</v>
      </c>
      <c r="C64" s="51"/>
      <c r="D64" s="53"/>
      <c r="E64" s="72">
        <f>SUM(E65)</f>
        <v>2906</v>
      </c>
      <c r="F64" s="72"/>
      <c r="G64" s="54"/>
      <c r="H64" s="72">
        <f t="shared" si="1"/>
        <v>2906</v>
      </c>
      <c r="I64" s="54"/>
      <c r="J64" s="72">
        <f t="shared" si="2"/>
        <v>2906</v>
      </c>
      <c r="K64" s="72">
        <f>K65</f>
        <v>2000</v>
      </c>
      <c r="L64" s="72">
        <f t="shared" si="3"/>
        <v>4906</v>
      </c>
      <c r="M64" s="72"/>
      <c r="N64" s="72">
        <f t="shared" si="4"/>
        <v>4906</v>
      </c>
      <c r="O64" s="72"/>
      <c r="P64" s="72">
        <f t="shared" si="5"/>
        <v>4906</v>
      </c>
      <c r="Q64" s="72"/>
      <c r="R64" s="72">
        <f t="shared" si="6"/>
        <v>4906</v>
      </c>
    </row>
    <row r="65" spans="1:18" ht="32.25" hidden="1" customHeight="1">
      <c r="A65" s="149" t="s">
        <v>397</v>
      </c>
      <c r="B65" s="53" t="s">
        <v>21</v>
      </c>
      <c r="C65" s="53" t="s">
        <v>150</v>
      </c>
      <c r="D65" s="53"/>
      <c r="E65" s="54">
        <f>SUM(E66,E68)</f>
        <v>2906</v>
      </c>
      <c r="F65" s="54"/>
      <c r="G65" s="54"/>
      <c r="H65" s="72">
        <f t="shared" si="1"/>
        <v>2906</v>
      </c>
      <c r="I65" s="54"/>
      <c r="J65" s="72">
        <f t="shared" si="2"/>
        <v>2906</v>
      </c>
      <c r="K65" s="72">
        <f>K66</f>
        <v>2000</v>
      </c>
      <c r="L65" s="72">
        <f t="shared" si="3"/>
        <v>4906</v>
      </c>
      <c r="M65" s="72"/>
      <c r="N65" s="72">
        <f t="shared" si="4"/>
        <v>4906</v>
      </c>
      <c r="O65" s="72"/>
      <c r="P65" s="72">
        <f t="shared" si="5"/>
        <v>4906</v>
      </c>
      <c r="Q65" s="72"/>
      <c r="R65" s="72">
        <f t="shared" si="6"/>
        <v>4906</v>
      </c>
    </row>
    <row r="66" spans="1:18" ht="24" hidden="1" customHeight="1">
      <c r="A66" s="149" t="s">
        <v>398</v>
      </c>
      <c r="B66" s="53" t="s">
        <v>21</v>
      </c>
      <c r="C66" s="53" t="s">
        <v>399</v>
      </c>
      <c r="D66" s="51"/>
      <c r="E66" s="54">
        <f>E67</f>
        <v>1000</v>
      </c>
      <c r="F66" s="54"/>
      <c r="G66" s="72"/>
      <c r="H66" s="72">
        <f t="shared" si="1"/>
        <v>1000</v>
      </c>
      <c r="I66" s="72"/>
      <c r="J66" s="72">
        <f t="shared" si="2"/>
        <v>1000</v>
      </c>
      <c r="K66" s="72">
        <f>K67</f>
        <v>2000</v>
      </c>
      <c r="L66" s="72">
        <f t="shared" si="3"/>
        <v>3000</v>
      </c>
      <c r="M66" s="72"/>
      <c r="N66" s="72">
        <f t="shared" si="4"/>
        <v>3000</v>
      </c>
      <c r="O66" s="72"/>
      <c r="P66" s="72">
        <f t="shared" si="5"/>
        <v>3000</v>
      </c>
      <c r="Q66" s="72"/>
      <c r="R66" s="72">
        <f t="shared" si="6"/>
        <v>3000</v>
      </c>
    </row>
    <row r="67" spans="1:18" ht="33.75" hidden="1" customHeight="1">
      <c r="A67" s="43" t="s">
        <v>112</v>
      </c>
      <c r="B67" s="53" t="s">
        <v>21</v>
      </c>
      <c r="C67" s="53" t="s">
        <v>399</v>
      </c>
      <c r="D67" s="53" t="s">
        <v>111</v>
      </c>
      <c r="E67" s="54">
        <v>1000</v>
      </c>
      <c r="F67" s="54"/>
      <c r="G67" s="54"/>
      <c r="H67" s="72">
        <f t="shared" si="1"/>
        <v>1000</v>
      </c>
      <c r="I67" s="54"/>
      <c r="J67" s="72">
        <f t="shared" si="2"/>
        <v>1000</v>
      </c>
      <c r="K67" s="54">
        <v>2000</v>
      </c>
      <c r="L67" s="72">
        <f t="shared" si="3"/>
        <v>3000</v>
      </c>
      <c r="M67" s="54"/>
      <c r="N67" s="72">
        <f t="shared" si="4"/>
        <v>3000</v>
      </c>
      <c r="O67" s="54"/>
      <c r="P67" s="72">
        <f t="shared" si="5"/>
        <v>3000</v>
      </c>
      <c r="Q67" s="54"/>
      <c r="R67" s="72">
        <f t="shared" si="6"/>
        <v>3000</v>
      </c>
    </row>
    <row r="68" spans="1:18" ht="33.75" hidden="1" customHeight="1">
      <c r="A68" s="43" t="s">
        <v>396</v>
      </c>
      <c r="B68" s="53" t="s">
        <v>21</v>
      </c>
      <c r="C68" s="53" t="s">
        <v>400</v>
      </c>
      <c r="D68" s="53"/>
      <c r="E68" s="54">
        <f>E69</f>
        <v>1906</v>
      </c>
      <c r="F68" s="54"/>
      <c r="G68" s="54"/>
      <c r="H68" s="72">
        <f t="shared" si="1"/>
        <v>1906</v>
      </c>
      <c r="I68" s="54"/>
      <c r="J68" s="72">
        <f t="shared" si="2"/>
        <v>1906</v>
      </c>
      <c r="K68" s="54"/>
      <c r="L68" s="72">
        <f t="shared" si="3"/>
        <v>1906</v>
      </c>
      <c r="M68" s="54"/>
      <c r="N68" s="72">
        <f t="shared" si="4"/>
        <v>1906</v>
      </c>
      <c r="O68" s="54"/>
      <c r="P68" s="72">
        <f t="shared" si="5"/>
        <v>1906</v>
      </c>
      <c r="Q68" s="54"/>
      <c r="R68" s="72">
        <f t="shared" si="6"/>
        <v>1906</v>
      </c>
    </row>
    <row r="69" spans="1:18" ht="33.75" hidden="1" customHeight="1">
      <c r="A69" s="43" t="s">
        <v>112</v>
      </c>
      <c r="B69" s="53" t="s">
        <v>21</v>
      </c>
      <c r="C69" s="53" t="s">
        <v>354</v>
      </c>
      <c r="D69" s="53" t="s">
        <v>111</v>
      </c>
      <c r="E69" s="54">
        <v>1906</v>
      </c>
      <c r="F69" s="54"/>
      <c r="G69" s="54"/>
      <c r="H69" s="72">
        <f t="shared" si="1"/>
        <v>1906</v>
      </c>
      <c r="I69" s="54"/>
      <c r="J69" s="72">
        <f t="shared" si="2"/>
        <v>1906</v>
      </c>
      <c r="K69" s="54"/>
      <c r="L69" s="72">
        <f t="shared" si="3"/>
        <v>1906</v>
      </c>
      <c r="M69" s="54"/>
      <c r="N69" s="72">
        <f t="shared" si="4"/>
        <v>1906</v>
      </c>
      <c r="O69" s="54"/>
      <c r="P69" s="72">
        <f t="shared" si="5"/>
        <v>1906</v>
      </c>
      <c r="Q69" s="54"/>
      <c r="R69" s="72">
        <f t="shared" si="6"/>
        <v>1906</v>
      </c>
    </row>
    <row r="70" spans="1:18" ht="24" hidden="1" customHeight="1">
      <c r="A70" s="42" t="s">
        <v>14</v>
      </c>
      <c r="B70" s="51" t="s">
        <v>212</v>
      </c>
      <c r="C70" s="51"/>
      <c r="D70" s="51"/>
      <c r="E70" s="72">
        <v>3000</v>
      </c>
      <c r="F70" s="72"/>
      <c r="G70" s="72"/>
      <c r="H70" s="72">
        <f t="shared" si="1"/>
        <v>3000</v>
      </c>
      <c r="I70" s="72"/>
      <c r="J70" s="72">
        <f t="shared" si="2"/>
        <v>3000</v>
      </c>
      <c r="K70" s="72"/>
      <c r="L70" s="72">
        <f t="shared" si="3"/>
        <v>3000</v>
      </c>
      <c r="M70" s="72">
        <f>M71</f>
        <v>-2253</v>
      </c>
      <c r="N70" s="72">
        <f t="shared" si="4"/>
        <v>747</v>
      </c>
      <c r="O70" s="72"/>
      <c r="P70" s="72">
        <f t="shared" si="5"/>
        <v>747</v>
      </c>
      <c r="Q70" s="72"/>
      <c r="R70" s="72">
        <f t="shared" si="6"/>
        <v>747</v>
      </c>
    </row>
    <row r="71" spans="1:18" ht="21.75" hidden="1" customHeight="1">
      <c r="A71" s="43" t="s">
        <v>13</v>
      </c>
      <c r="B71" s="53" t="s">
        <v>212</v>
      </c>
      <c r="C71" s="53" t="s">
        <v>151</v>
      </c>
      <c r="D71" s="53"/>
      <c r="E71" s="54">
        <v>3000</v>
      </c>
      <c r="F71" s="54"/>
      <c r="G71" s="54"/>
      <c r="H71" s="72">
        <f t="shared" si="1"/>
        <v>3000</v>
      </c>
      <c r="I71" s="54"/>
      <c r="J71" s="72">
        <f t="shared" si="2"/>
        <v>3000</v>
      </c>
      <c r="K71" s="54"/>
      <c r="L71" s="72">
        <f t="shared" si="3"/>
        <v>3000</v>
      </c>
      <c r="M71" s="54">
        <f>M72</f>
        <v>-2253</v>
      </c>
      <c r="N71" s="72">
        <f t="shared" si="4"/>
        <v>747</v>
      </c>
      <c r="O71" s="54"/>
      <c r="P71" s="72">
        <f t="shared" si="5"/>
        <v>747</v>
      </c>
      <c r="Q71" s="54"/>
      <c r="R71" s="72">
        <f t="shared" si="6"/>
        <v>747</v>
      </c>
    </row>
    <row r="72" spans="1:18" s="3" customFormat="1" ht="20.25" hidden="1" customHeight="1">
      <c r="A72" s="43" t="s">
        <v>14</v>
      </c>
      <c r="B72" s="53" t="s">
        <v>212</v>
      </c>
      <c r="C72" s="53" t="s">
        <v>152</v>
      </c>
      <c r="D72" s="53"/>
      <c r="E72" s="54">
        <f>E73</f>
        <v>3000</v>
      </c>
      <c r="F72" s="54"/>
      <c r="G72" s="54"/>
      <c r="H72" s="72">
        <f t="shared" si="1"/>
        <v>3000</v>
      </c>
      <c r="I72" s="54"/>
      <c r="J72" s="72">
        <f t="shared" si="2"/>
        <v>3000</v>
      </c>
      <c r="K72" s="54"/>
      <c r="L72" s="72">
        <f t="shared" si="3"/>
        <v>3000</v>
      </c>
      <c r="M72" s="54">
        <f>M73</f>
        <v>-2253</v>
      </c>
      <c r="N72" s="72">
        <f t="shared" si="4"/>
        <v>747</v>
      </c>
      <c r="O72" s="54"/>
      <c r="P72" s="72">
        <f t="shared" si="5"/>
        <v>747</v>
      </c>
      <c r="Q72" s="54"/>
      <c r="R72" s="72">
        <f t="shared" si="6"/>
        <v>747</v>
      </c>
    </row>
    <row r="73" spans="1:18" s="1" customFormat="1" ht="20.25" hidden="1" customHeight="1">
      <c r="A73" s="43" t="s">
        <v>213</v>
      </c>
      <c r="B73" s="53" t="s">
        <v>212</v>
      </c>
      <c r="C73" s="53" t="s">
        <v>153</v>
      </c>
      <c r="D73" s="53"/>
      <c r="E73" s="54">
        <v>3000</v>
      </c>
      <c r="F73" s="54"/>
      <c r="G73" s="54"/>
      <c r="H73" s="72">
        <f t="shared" si="1"/>
        <v>3000</v>
      </c>
      <c r="I73" s="54"/>
      <c r="J73" s="72">
        <f t="shared" si="2"/>
        <v>3000</v>
      </c>
      <c r="K73" s="54"/>
      <c r="L73" s="72">
        <f t="shared" si="3"/>
        <v>3000</v>
      </c>
      <c r="M73" s="54">
        <f>M74</f>
        <v>-2253</v>
      </c>
      <c r="N73" s="72">
        <f t="shared" si="4"/>
        <v>747</v>
      </c>
      <c r="O73" s="54"/>
      <c r="P73" s="72">
        <f t="shared" si="5"/>
        <v>747</v>
      </c>
      <c r="Q73" s="54"/>
      <c r="R73" s="72">
        <f t="shared" si="6"/>
        <v>747</v>
      </c>
    </row>
    <row r="74" spans="1:18" s="1" customFormat="1" ht="20.25" hidden="1" customHeight="1">
      <c r="A74" s="60" t="s">
        <v>39</v>
      </c>
      <c r="B74" s="53" t="s">
        <v>212</v>
      </c>
      <c r="C74" s="53" t="s">
        <v>153</v>
      </c>
      <c r="D74" s="53" t="s">
        <v>37</v>
      </c>
      <c r="E74" s="54">
        <v>3000</v>
      </c>
      <c r="F74" s="54"/>
      <c r="G74" s="54"/>
      <c r="H74" s="72">
        <f t="shared" si="1"/>
        <v>3000</v>
      </c>
      <c r="I74" s="54"/>
      <c r="J74" s="72">
        <f t="shared" si="2"/>
        <v>3000</v>
      </c>
      <c r="K74" s="54"/>
      <c r="L74" s="72">
        <f t="shared" si="3"/>
        <v>3000</v>
      </c>
      <c r="M74" s="54">
        <v>-2253</v>
      </c>
      <c r="N74" s="72">
        <f t="shared" si="4"/>
        <v>747</v>
      </c>
      <c r="O74" s="54"/>
      <c r="P74" s="72">
        <f t="shared" si="5"/>
        <v>747</v>
      </c>
      <c r="Q74" s="54"/>
      <c r="R74" s="72">
        <f t="shared" si="6"/>
        <v>747</v>
      </c>
    </row>
    <row r="75" spans="1:18" ht="23.25" hidden="1" customHeight="1">
      <c r="A75" s="150" t="s">
        <v>130</v>
      </c>
      <c r="B75" s="51" t="s">
        <v>65</v>
      </c>
      <c r="C75" s="51"/>
      <c r="D75" s="51"/>
      <c r="E75" s="72">
        <f>SUM(E77)</f>
        <v>382.5</v>
      </c>
      <c r="F75" s="72"/>
      <c r="G75" s="72"/>
      <c r="H75" s="72">
        <f t="shared" si="1"/>
        <v>382.5</v>
      </c>
      <c r="I75" s="72"/>
      <c r="J75" s="72">
        <f t="shared" si="2"/>
        <v>382.5</v>
      </c>
      <c r="K75" s="72"/>
      <c r="L75" s="72">
        <f t="shared" si="3"/>
        <v>382.5</v>
      </c>
      <c r="M75" s="72"/>
      <c r="N75" s="72">
        <f t="shared" si="4"/>
        <v>382.5</v>
      </c>
      <c r="O75" s="72"/>
      <c r="P75" s="72">
        <f t="shared" si="5"/>
        <v>382.5</v>
      </c>
      <c r="Q75" s="72"/>
      <c r="R75" s="72">
        <f t="shared" si="6"/>
        <v>382.5</v>
      </c>
    </row>
    <row r="76" spans="1:18" ht="29.25" hidden="1" customHeight="1">
      <c r="A76" s="42" t="s">
        <v>182</v>
      </c>
      <c r="B76" s="53" t="s">
        <v>65</v>
      </c>
      <c r="C76" s="53" t="s">
        <v>154</v>
      </c>
      <c r="D76" s="53"/>
      <c r="E76" s="54">
        <f>E77</f>
        <v>382.5</v>
      </c>
      <c r="F76" s="54"/>
      <c r="G76" s="54"/>
      <c r="H76" s="72">
        <f t="shared" si="1"/>
        <v>382.5</v>
      </c>
      <c r="I76" s="54"/>
      <c r="J76" s="72">
        <f t="shared" si="2"/>
        <v>382.5</v>
      </c>
      <c r="K76" s="54"/>
      <c r="L76" s="72">
        <f t="shared" si="3"/>
        <v>382.5</v>
      </c>
      <c r="M76" s="54"/>
      <c r="N76" s="72">
        <f t="shared" si="4"/>
        <v>382.5</v>
      </c>
      <c r="O76" s="54"/>
      <c r="P76" s="72">
        <f t="shared" si="5"/>
        <v>382.5</v>
      </c>
      <c r="Q76" s="54"/>
      <c r="R76" s="72">
        <f t="shared" si="6"/>
        <v>382.5</v>
      </c>
    </row>
    <row r="77" spans="1:18" s="3" customFormat="1" ht="31.5" hidden="1" customHeight="1">
      <c r="A77" s="60" t="s">
        <v>120</v>
      </c>
      <c r="B77" s="53" t="s">
        <v>65</v>
      </c>
      <c r="C77" s="53" t="s">
        <v>155</v>
      </c>
      <c r="D77" s="53"/>
      <c r="E77" s="54">
        <f>E78</f>
        <v>382.5</v>
      </c>
      <c r="F77" s="54"/>
      <c r="G77" s="54"/>
      <c r="H77" s="72">
        <f t="shared" si="1"/>
        <v>382.5</v>
      </c>
      <c r="I77" s="54"/>
      <c r="J77" s="72">
        <f t="shared" si="2"/>
        <v>382.5</v>
      </c>
      <c r="K77" s="54"/>
      <c r="L77" s="72">
        <f t="shared" si="3"/>
        <v>382.5</v>
      </c>
      <c r="M77" s="54"/>
      <c r="N77" s="72">
        <f t="shared" si="4"/>
        <v>382.5</v>
      </c>
      <c r="O77" s="54"/>
      <c r="P77" s="72">
        <f t="shared" si="5"/>
        <v>382.5</v>
      </c>
      <c r="Q77" s="54"/>
      <c r="R77" s="72">
        <f t="shared" si="6"/>
        <v>382.5</v>
      </c>
    </row>
    <row r="78" spans="1:18" s="3" customFormat="1" ht="41.25" hidden="1" customHeight="1">
      <c r="A78" s="43" t="s">
        <v>193</v>
      </c>
      <c r="B78" s="53" t="s">
        <v>65</v>
      </c>
      <c r="C78" s="53" t="s">
        <v>156</v>
      </c>
      <c r="D78" s="53"/>
      <c r="E78" s="54">
        <f>E79+E80</f>
        <v>382.5</v>
      </c>
      <c r="F78" s="54"/>
      <c r="G78" s="54"/>
      <c r="H78" s="72">
        <f t="shared" si="1"/>
        <v>382.5</v>
      </c>
      <c r="I78" s="54"/>
      <c r="J78" s="72">
        <f t="shared" si="2"/>
        <v>382.5</v>
      </c>
      <c r="K78" s="54"/>
      <c r="L78" s="72">
        <f t="shared" si="3"/>
        <v>382.5</v>
      </c>
      <c r="M78" s="54"/>
      <c r="N78" s="72">
        <f t="shared" ref="N78:N141" si="11">L78+M78</f>
        <v>382.5</v>
      </c>
      <c r="O78" s="54"/>
      <c r="P78" s="72">
        <f t="shared" ref="P78:P141" si="12">N78+O78</f>
        <v>382.5</v>
      </c>
      <c r="Q78" s="54"/>
      <c r="R78" s="72">
        <f t="shared" ref="R78:R141" si="13">P78+Q78</f>
        <v>382.5</v>
      </c>
    </row>
    <row r="79" spans="1:18" s="3" customFormat="1" ht="35.25" hidden="1" customHeight="1">
      <c r="A79" s="43" t="s">
        <v>116</v>
      </c>
      <c r="B79" s="53" t="s">
        <v>65</v>
      </c>
      <c r="C79" s="53" t="s">
        <v>157</v>
      </c>
      <c r="D79" s="53" t="s">
        <v>115</v>
      </c>
      <c r="E79" s="54">
        <v>320</v>
      </c>
      <c r="F79" s="54"/>
      <c r="G79" s="54"/>
      <c r="H79" s="72">
        <f t="shared" si="1"/>
        <v>320</v>
      </c>
      <c r="I79" s="54"/>
      <c r="J79" s="72">
        <f t="shared" si="2"/>
        <v>320</v>
      </c>
      <c r="K79" s="54"/>
      <c r="L79" s="72">
        <f t="shared" si="3"/>
        <v>320</v>
      </c>
      <c r="M79" s="54"/>
      <c r="N79" s="72">
        <f t="shared" si="11"/>
        <v>320</v>
      </c>
      <c r="O79" s="54"/>
      <c r="P79" s="72">
        <f t="shared" si="12"/>
        <v>320</v>
      </c>
      <c r="Q79" s="54"/>
      <c r="R79" s="72">
        <f t="shared" si="13"/>
        <v>320</v>
      </c>
    </row>
    <row r="80" spans="1:18" s="3" customFormat="1" ht="35.25" hidden="1" customHeight="1">
      <c r="A80" s="43" t="s">
        <v>112</v>
      </c>
      <c r="B80" s="53" t="s">
        <v>65</v>
      </c>
      <c r="C80" s="53" t="s">
        <v>157</v>
      </c>
      <c r="D80" s="53" t="s">
        <v>111</v>
      </c>
      <c r="E80" s="54">
        <v>62.5</v>
      </c>
      <c r="F80" s="54"/>
      <c r="G80" s="54"/>
      <c r="H80" s="72">
        <f t="shared" si="1"/>
        <v>62.5</v>
      </c>
      <c r="I80" s="54"/>
      <c r="J80" s="72">
        <f t="shared" si="2"/>
        <v>62.5</v>
      </c>
      <c r="K80" s="54"/>
      <c r="L80" s="72">
        <f t="shared" si="3"/>
        <v>62.5</v>
      </c>
      <c r="M80" s="54"/>
      <c r="N80" s="72">
        <f t="shared" si="11"/>
        <v>62.5</v>
      </c>
      <c r="O80" s="54"/>
      <c r="P80" s="72">
        <f t="shared" si="12"/>
        <v>62.5</v>
      </c>
      <c r="Q80" s="54"/>
      <c r="R80" s="72">
        <f t="shared" si="13"/>
        <v>62.5</v>
      </c>
    </row>
    <row r="81" spans="1:18" ht="23.25" hidden="1" customHeight="1">
      <c r="A81" s="150" t="s">
        <v>216</v>
      </c>
      <c r="B81" s="51" t="s">
        <v>217</v>
      </c>
      <c r="C81" s="51"/>
      <c r="D81" s="51"/>
      <c r="E81" s="69">
        <f>E82</f>
        <v>2820.9</v>
      </c>
      <c r="F81" s="69"/>
      <c r="G81" s="72"/>
      <c r="H81" s="72">
        <f t="shared" si="1"/>
        <v>2820.9</v>
      </c>
      <c r="I81" s="72"/>
      <c r="J81" s="72">
        <f t="shared" si="2"/>
        <v>2820.9</v>
      </c>
      <c r="K81" s="72"/>
      <c r="L81" s="72">
        <f t="shared" si="3"/>
        <v>2820.9</v>
      </c>
      <c r="M81" s="72">
        <f>M82</f>
        <v>149.9</v>
      </c>
      <c r="N81" s="72">
        <f t="shared" si="11"/>
        <v>2970.8</v>
      </c>
      <c r="O81" s="72"/>
      <c r="P81" s="72">
        <f t="shared" si="12"/>
        <v>2970.8</v>
      </c>
      <c r="Q81" s="72"/>
      <c r="R81" s="72">
        <f t="shared" si="13"/>
        <v>2970.8</v>
      </c>
    </row>
    <row r="82" spans="1:18" ht="20.25" hidden="1" customHeight="1">
      <c r="A82" s="60" t="s">
        <v>13</v>
      </c>
      <c r="B82" s="53" t="s">
        <v>218</v>
      </c>
      <c r="C82" s="53" t="s">
        <v>236</v>
      </c>
      <c r="D82" s="53"/>
      <c r="E82" s="54">
        <f>E83+E86</f>
        <v>2820.9</v>
      </c>
      <c r="F82" s="54"/>
      <c r="G82" s="54"/>
      <c r="H82" s="72">
        <f t="shared" ref="H82:H144" si="14">E82+F82+G82</f>
        <v>2820.9</v>
      </c>
      <c r="I82" s="54"/>
      <c r="J82" s="72">
        <f t="shared" ref="J82:J144" si="15">H82+I82</f>
        <v>2820.9</v>
      </c>
      <c r="K82" s="54"/>
      <c r="L82" s="72">
        <f t="shared" ref="L82:L144" si="16">J82+K82</f>
        <v>2820.9</v>
      </c>
      <c r="M82" s="54">
        <f>M83</f>
        <v>149.9</v>
      </c>
      <c r="N82" s="72">
        <f t="shared" si="11"/>
        <v>2970.8</v>
      </c>
      <c r="O82" s="54"/>
      <c r="P82" s="72">
        <f t="shared" si="12"/>
        <v>2970.8</v>
      </c>
      <c r="Q82" s="54"/>
      <c r="R82" s="72">
        <f t="shared" si="13"/>
        <v>2970.8</v>
      </c>
    </row>
    <row r="83" spans="1:18" s="3" customFormat="1" ht="21" hidden="1" customHeight="1">
      <c r="A83" s="60" t="s">
        <v>29</v>
      </c>
      <c r="B83" s="53" t="s">
        <v>218</v>
      </c>
      <c r="C83" s="53" t="s">
        <v>169</v>
      </c>
      <c r="D83" s="53"/>
      <c r="E83" s="54">
        <f>E84</f>
        <v>1540</v>
      </c>
      <c r="F83" s="54"/>
      <c r="G83" s="54"/>
      <c r="H83" s="72">
        <f t="shared" si="14"/>
        <v>1540</v>
      </c>
      <c r="I83" s="54"/>
      <c r="J83" s="72">
        <f t="shared" si="15"/>
        <v>1540</v>
      </c>
      <c r="K83" s="54"/>
      <c r="L83" s="72">
        <f t="shared" si="16"/>
        <v>1540</v>
      </c>
      <c r="M83" s="54">
        <f>M84</f>
        <v>149.9</v>
      </c>
      <c r="N83" s="72">
        <f t="shared" si="11"/>
        <v>1689.9</v>
      </c>
      <c r="O83" s="54"/>
      <c r="P83" s="72">
        <f t="shared" si="12"/>
        <v>1689.9</v>
      </c>
      <c r="Q83" s="54"/>
      <c r="R83" s="72">
        <f t="shared" si="13"/>
        <v>1689.9</v>
      </c>
    </row>
    <row r="84" spans="1:18" s="3" customFormat="1" ht="31.5" hidden="1" customHeight="1">
      <c r="A84" s="60" t="s">
        <v>125</v>
      </c>
      <c r="B84" s="53" t="s">
        <v>218</v>
      </c>
      <c r="C84" s="53" t="s">
        <v>237</v>
      </c>
      <c r="D84" s="53"/>
      <c r="E84" s="54">
        <f>E85</f>
        <v>1540</v>
      </c>
      <c r="F84" s="54"/>
      <c r="G84" s="54"/>
      <c r="H84" s="72">
        <f t="shared" si="14"/>
        <v>1540</v>
      </c>
      <c r="I84" s="54"/>
      <c r="J84" s="72">
        <f t="shared" si="15"/>
        <v>1540</v>
      </c>
      <c r="K84" s="54"/>
      <c r="L84" s="72">
        <f t="shared" si="16"/>
        <v>1540</v>
      </c>
      <c r="M84" s="54">
        <f>M85</f>
        <v>149.9</v>
      </c>
      <c r="N84" s="72">
        <f t="shared" si="11"/>
        <v>1689.9</v>
      </c>
      <c r="O84" s="54"/>
      <c r="P84" s="72">
        <f t="shared" si="12"/>
        <v>1689.9</v>
      </c>
      <c r="Q84" s="54"/>
      <c r="R84" s="72">
        <f t="shared" si="13"/>
        <v>1689.9</v>
      </c>
    </row>
    <row r="85" spans="1:18" s="3" customFormat="1" ht="18" hidden="1" customHeight="1">
      <c r="A85" s="60" t="s">
        <v>42</v>
      </c>
      <c r="B85" s="53" t="s">
        <v>218</v>
      </c>
      <c r="C85" s="53" t="s">
        <v>237</v>
      </c>
      <c r="D85" s="53" t="s">
        <v>43</v>
      </c>
      <c r="E85" s="54">
        <v>1540</v>
      </c>
      <c r="F85" s="54"/>
      <c r="G85" s="54"/>
      <c r="H85" s="72">
        <f t="shared" si="14"/>
        <v>1540</v>
      </c>
      <c r="I85" s="54"/>
      <c r="J85" s="72">
        <f t="shared" si="15"/>
        <v>1540</v>
      </c>
      <c r="K85" s="54"/>
      <c r="L85" s="72">
        <f t="shared" si="16"/>
        <v>1540</v>
      </c>
      <c r="M85" s="54">
        <v>149.9</v>
      </c>
      <c r="N85" s="72">
        <f t="shared" si="11"/>
        <v>1689.9</v>
      </c>
      <c r="O85" s="54"/>
      <c r="P85" s="72">
        <f t="shared" si="12"/>
        <v>1689.9</v>
      </c>
      <c r="Q85" s="54"/>
      <c r="R85" s="72">
        <f t="shared" si="13"/>
        <v>1689.9</v>
      </c>
    </row>
    <row r="86" spans="1:18" ht="24" hidden="1" customHeight="1">
      <c r="A86" s="60" t="s">
        <v>30</v>
      </c>
      <c r="B86" s="53" t="s">
        <v>218</v>
      </c>
      <c r="C86" s="53" t="s">
        <v>238</v>
      </c>
      <c r="D86" s="53"/>
      <c r="E86" s="54">
        <f>E87</f>
        <v>1280.9000000000001</v>
      </c>
      <c r="F86" s="54"/>
      <c r="G86" s="54"/>
      <c r="H86" s="72">
        <f t="shared" si="14"/>
        <v>1280.9000000000001</v>
      </c>
      <c r="I86" s="54"/>
      <c r="J86" s="72">
        <f t="shared" si="15"/>
        <v>1280.9000000000001</v>
      </c>
      <c r="K86" s="54"/>
      <c r="L86" s="72">
        <f t="shared" si="16"/>
        <v>1280.9000000000001</v>
      </c>
      <c r="M86" s="54"/>
      <c r="N86" s="72">
        <f t="shared" si="11"/>
        <v>1280.9000000000001</v>
      </c>
      <c r="O86" s="54"/>
      <c r="P86" s="72">
        <f t="shared" si="12"/>
        <v>1280.9000000000001</v>
      </c>
      <c r="Q86" s="54"/>
      <c r="R86" s="72">
        <f t="shared" si="13"/>
        <v>1280.9000000000001</v>
      </c>
    </row>
    <row r="87" spans="1:18" ht="39.75" hidden="1" customHeight="1">
      <c r="A87" s="60" t="s">
        <v>125</v>
      </c>
      <c r="B87" s="53" t="s">
        <v>218</v>
      </c>
      <c r="C87" s="53" t="s">
        <v>239</v>
      </c>
      <c r="D87" s="53"/>
      <c r="E87" s="54">
        <f>E88</f>
        <v>1280.9000000000001</v>
      </c>
      <c r="F87" s="54"/>
      <c r="G87" s="54"/>
      <c r="H87" s="72">
        <f t="shared" si="14"/>
        <v>1280.9000000000001</v>
      </c>
      <c r="I87" s="54"/>
      <c r="J87" s="72">
        <f t="shared" si="15"/>
        <v>1280.9000000000001</v>
      </c>
      <c r="K87" s="54"/>
      <c r="L87" s="72">
        <f t="shared" si="16"/>
        <v>1280.9000000000001</v>
      </c>
      <c r="M87" s="54"/>
      <c r="N87" s="72">
        <f t="shared" si="11"/>
        <v>1280.9000000000001</v>
      </c>
      <c r="O87" s="54"/>
      <c r="P87" s="72">
        <f t="shared" si="12"/>
        <v>1280.9000000000001</v>
      </c>
      <c r="Q87" s="54"/>
      <c r="R87" s="72">
        <f t="shared" si="13"/>
        <v>1280.9000000000001</v>
      </c>
    </row>
    <row r="88" spans="1:18" ht="21" hidden="1" customHeight="1">
      <c r="A88" s="60" t="s">
        <v>42</v>
      </c>
      <c r="B88" s="53" t="s">
        <v>218</v>
      </c>
      <c r="C88" s="53" t="s">
        <v>239</v>
      </c>
      <c r="D88" s="53" t="s">
        <v>43</v>
      </c>
      <c r="E88" s="54">
        <v>1280.9000000000001</v>
      </c>
      <c r="F88" s="54"/>
      <c r="G88" s="54"/>
      <c r="H88" s="72">
        <f t="shared" si="14"/>
        <v>1280.9000000000001</v>
      </c>
      <c r="I88" s="54"/>
      <c r="J88" s="72">
        <f t="shared" si="15"/>
        <v>1280.9000000000001</v>
      </c>
      <c r="K88" s="54"/>
      <c r="L88" s="72">
        <f t="shared" si="16"/>
        <v>1280.9000000000001</v>
      </c>
      <c r="M88" s="54"/>
      <c r="N88" s="72">
        <f t="shared" si="11"/>
        <v>1280.9000000000001</v>
      </c>
      <c r="O88" s="54"/>
      <c r="P88" s="72">
        <f t="shared" si="12"/>
        <v>1280.9000000000001</v>
      </c>
      <c r="Q88" s="54"/>
      <c r="R88" s="72">
        <f t="shared" si="13"/>
        <v>1280.9000000000001</v>
      </c>
    </row>
    <row r="89" spans="1:18" ht="31.5" customHeight="1">
      <c r="A89" s="150" t="s">
        <v>89</v>
      </c>
      <c r="B89" s="51" t="s">
        <v>90</v>
      </c>
      <c r="C89" s="51"/>
      <c r="D89" s="51"/>
      <c r="E89" s="72">
        <f>E90+E97</f>
        <v>7077</v>
      </c>
      <c r="F89" s="72"/>
      <c r="G89" s="72"/>
      <c r="H89" s="72">
        <f t="shared" si="14"/>
        <v>7077</v>
      </c>
      <c r="I89" s="72"/>
      <c r="J89" s="72">
        <f t="shared" si="15"/>
        <v>7077</v>
      </c>
      <c r="K89" s="72"/>
      <c r="L89" s="72">
        <f t="shared" si="16"/>
        <v>7077</v>
      </c>
      <c r="M89" s="72"/>
      <c r="N89" s="72">
        <f t="shared" si="11"/>
        <v>7077</v>
      </c>
      <c r="O89" s="72"/>
      <c r="P89" s="72">
        <f t="shared" si="12"/>
        <v>7077</v>
      </c>
      <c r="Q89" s="72">
        <f>Q97</f>
        <v>-200</v>
      </c>
      <c r="R89" s="72">
        <f t="shared" si="13"/>
        <v>6877</v>
      </c>
    </row>
    <row r="90" spans="1:18" ht="39.75" hidden="1" customHeight="1">
      <c r="A90" s="150" t="s">
        <v>84</v>
      </c>
      <c r="B90" s="51" t="s">
        <v>113</v>
      </c>
      <c r="C90" s="51"/>
      <c r="D90" s="51"/>
      <c r="E90" s="72">
        <f>E91</f>
        <v>6352</v>
      </c>
      <c r="F90" s="72"/>
      <c r="G90" s="72"/>
      <c r="H90" s="72">
        <f t="shared" si="14"/>
        <v>6352</v>
      </c>
      <c r="I90" s="72"/>
      <c r="J90" s="72">
        <f t="shared" si="15"/>
        <v>6352</v>
      </c>
      <c r="K90" s="72"/>
      <c r="L90" s="72">
        <f t="shared" si="16"/>
        <v>6352</v>
      </c>
      <c r="M90" s="72"/>
      <c r="N90" s="72">
        <f t="shared" si="11"/>
        <v>6352</v>
      </c>
      <c r="O90" s="72"/>
      <c r="P90" s="72">
        <f t="shared" si="12"/>
        <v>6352</v>
      </c>
      <c r="Q90" s="72"/>
      <c r="R90" s="72">
        <f t="shared" si="13"/>
        <v>6352</v>
      </c>
    </row>
    <row r="91" spans="1:18" ht="44.25" hidden="1" customHeight="1">
      <c r="A91" s="150" t="s">
        <v>579</v>
      </c>
      <c r="B91" s="51" t="s">
        <v>113</v>
      </c>
      <c r="C91" s="51" t="s">
        <v>174</v>
      </c>
      <c r="D91" s="53"/>
      <c r="E91" s="54">
        <f>SUM(E93)</f>
        <v>6352</v>
      </c>
      <c r="F91" s="54"/>
      <c r="G91" s="54"/>
      <c r="H91" s="72">
        <f t="shared" si="14"/>
        <v>6352</v>
      </c>
      <c r="I91" s="54"/>
      <c r="J91" s="72">
        <f t="shared" si="15"/>
        <v>6352</v>
      </c>
      <c r="K91" s="54"/>
      <c r="L91" s="72">
        <f t="shared" si="16"/>
        <v>6352</v>
      </c>
      <c r="M91" s="54"/>
      <c r="N91" s="72">
        <f t="shared" si="11"/>
        <v>6352</v>
      </c>
      <c r="O91" s="54"/>
      <c r="P91" s="72">
        <f t="shared" si="12"/>
        <v>6352</v>
      </c>
      <c r="Q91" s="54"/>
      <c r="R91" s="72">
        <f t="shared" si="13"/>
        <v>6352</v>
      </c>
    </row>
    <row r="92" spans="1:18" s="8" customFormat="1" ht="35.25" hidden="1" customHeight="1">
      <c r="A92" s="151" t="s">
        <v>274</v>
      </c>
      <c r="B92" s="53" t="s">
        <v>113</v>
      </c>
      <c r="C92" s="53" t="s">
        <v>281</v>
      </c>
      <c r="D92" s="53"/>
      <c r="E92" s="54">
        <f>E93</f>
        <v>6352</v>
      </c>
      <c r="F92" s="54"/>
      <c r="G92" s="54"/>
      <c r="H92" s="72">
        <f t="shared" si="14"/>
        <v>6352</v>
      </c>
      <c r="I92" s="54"/>
      <c r="J92" s="72">
        <f t="shared" si="15"/>
        <v>6352</v>
      </c>
      <c r="K92" s="54"/>
      <c r="L92" s="72">
        <f t="shared" si="16"/>
        <v>6352</v>
      </c>
      <c r="M92" s="54"/>
      <c r="N92" s="72">
        <f t="shared" si="11"/>
        <v>6352</v>
      </c>
      <c r="O92" s="54"/>
      <c r="P92" s="72">
        <f t="shared" si="12"/>
        <v>6352</v>
      </c>
      <c r="Q92" s="54"/>
      <c r="R92" s="72">
        <f t="shared" si="13"/>
        <v>6352</v>
      </c>
    </row>
    <row r="93" spans="1:18" s="1" customFormat="1" ht="32.25" hidden="1" customHeight="1">
      <c r="A93" s="149" t="s">
        <v>103</v>
      </c>
      <c r="B93" s="53" t="s">
        <v>113</v>
      </c>
      <c r="C93" s="53" t="s">
        <v>282</v>
      </c>
      <c r="D93" s="53"/>
      <c r="E93" s="54">
        <f>SUM(E94:E96)</f>
        <v>6352</v>
      </c>
      <c r="F93" s="54"/>
      <c r="G93" s="54"/>
      <c r="H93" s="72">
        <f t="shared" si="14"/>
        <v>6352</v>
      </c>
      <c r="I93" s="54"/>
      <c r="J93" s="72">
        <f t="shared" si="15"/>
        <v>6352</v>
      </c>
      <c r="K93" s="54"/>
      <c r="L93" s="72">
        <f t="shared" si="16"/>
        <v>6352</v>
      </c>
      <c r="M93" s="54"/>
      <c r="N93" s="72">
        <f t="shared" si="11"/>
        <v>6352</v>
      </c>
      <c r="O93" s="54"/>
      <c r="P93" s="72">
        <f t="shared" si="12"/>
        <v>6352</v>
      </c>
      <c r="Q93" s="54"/>
      <c r="R93" s="72">
        <f t="shared" si="13"/>
        <v>6352</v>
      </c>
    </row>
    <row r="94" spans="1:18" s="1" customFormat="1" ht="24.75" hidden="1" customHeight="1">
      <c r="A94" s="43" t="s">
        <v>80</v>
      </c>
      <c r="B94" s="53" t="s">
        <v>113</v>
      </c>
      <c r="C94" s="53" t="s">
        <v>282</v>
      </c>
      <c r="D94" s="53" t="s">
        <v>77</v>
      </c>
      <c r="E94" s="54">
        <v>5010</v>
      </c>
      <c r="F94" s="54"/>
      <c r="G94" s="54"/>
      <c r="H94" s="72">
        <f t="shared" si="14"/>
        <v>5010</v>
      </c>
      <c r="I94" s="54"/>
      <c r="J94" s="72">
        <f t="shared" si="15"/>
        <v>5010</v>
      </c>
      <c r="K94" s="54"/>
      <c r="L94" s="72">
        <f t="shared" si="16"/>
        <v>5010</v>
      </c>
      <c r="M94" s="54"/>
      <c r="N94" s="72">
        <f t="shared" si="11"/>
        <v>5010</v>
      </c>
      <c r="O94" s="54"/>
      <c r="P94" s="72">
        <f t="shared" si="12"/>
        <v>5010</v>
      </c>
      <c r="Q94" s="54"/>
      <c r="R94" s="72">
        <f t="shared" si="13"/>
        <v>5010</v>
      </c>
    </row>
    <row r="95" spans="1:18" ht="33.75" hidden="1" customHeight="1">
      <c r="A95" s="43" t="s">
        <v>112</v>
      </c>
      <c r="B95" s="58" t="s">
        <v>113</v>
      </c>
      <c r="C95" s="53" t="s">
        <v>282</v>
      </c>
      <c r="D95" s="58" t="s">
        <v>111</v>
      </c>
      <c r="E95" s="76">
        <v>1322</v>
      </c>
      <c r="F95" s="76"/>
      <c r="G95" s="76"/>
      <c r="H95" s="72">
        <f t="shared" si="14"/>
        <v>1322</v>
      </c>
      <c r="I95" s="76"/>
      <c r="J95" s="72">
        <f t="shared" si="15"/>
        <v>1322</v>
      </c>
      <c r="K95" s="76"/>
      <c r="L95" s="72">
        <f t="shared" si="16"/>
        <v>1322</v>
      </c>
      <c r="M95" s="76"/>
      <c r="N95" s="72">
        <f t="shared" si="11"/>
        <v>1322</v>
      </c>
      <c r="O95" s="76"/>
      <c r="P95" s="72">
        <f t="shared" si="12"/>
        <v>1322</v>
      </c>
      <c r="Q95" s="76"/>
      <c r="R95" s="72">
        <f t="shared" si="13"/>
        <v>1322</v>
      </c>
    </row>
    <row r="96" spans="1:18" ht="21" hidden="1" customHeight="1">
      <c r="A96" s="43" t="s">
        <v>15</v>
      </c>
      <c r="B96" s="58" t="s">
        <v>113</v>
      </c>
      <c r="C96" s="53" t="s">
        <v>282</v>
      </c>
      <c r="D96" s="58" t="s">
        <v>127</v>
      </c>
      <c r="E96" s="76">
        <v>20</v>
      </c>
      <c r="F96" s="76"/>
      <c r="G96" s="76"/>
      <c r="H96" s="72">
        <f t="shared" si="14"/>
        <v>20</v>
      </c>
      <c r="I96" s="76"/>
      <c r="J96" s="72">
        <f t="shared" si="15"/>
        <v>20</v>
      </c>
      <c r="K96" s="76"/>
      <c r="L96" s="72">
        <f t="shared" si="16"/>
        <v>20</v>
      </c>
      <c r="M96" s="76"/>
      <c r="N96" s="72">
        <f t="shared" si="11"/>
        <v>20</v>
      </c>
      <c r="O96" s="76"/>
      <c r="P96" s="72">
        <f t="shared" si="12"/>
        <v>20</v>
      </c>
      <c r="Q96" s="76"/>
      <c r="R96" s="72">
        <f t="shared" si="13"/>
        <v>20</v>
      </c>
    </row>
    <row r="97" spans="1:18" ht="38.25" customHeight="1">
      <c r="A97" s="42" t="s">
        <v>412</v>
      </c>
      <c r="B97" s="55" t="s">
        <v>25</v>
      </c>
      <c r="C97" s="51" t="s">
        <v>413</v>
      </c>
      <c r="D97" s="58"/>
      <c r="E97" s="77">
        <f>SUM(E98,E102,E106,E110)</f>
        <v>725</v>
      </c>
      <c r="F97" s="77"/>
      <c r="G97" s="76"/>
      <c r="H97" s="72">
        <f t="shared" si="14"/>
        <v>725</v>
      </c>
      <c r="I97" s="76"/>
      <c r="J97" s="72">
        <f t="shared" si="15"/>
        <v>725</v>
      </c>
      <c r="K97" s="76"/>
      <c r="L97" s="72">
        <f t="shared" si="16"/>
        <v>725</v>
      </c>
      <c r="M97" s="76"/>
      <c r="N97" s="72">
        <f t="shared" si="11"/>
        <v>725</v>
      </c>
      <c r="O97" s="76"/>
      <c r="P97" s="72">
        <f t="shared" si="12"/>
        <v>725</v>
      </c>
      <c r="Q97" s="76">
        <f>Q98</f>
        <v>-200</v>
      </c>
      <c r="R97" s="72">
        <f t="shared" si="13"/>
        <v>525</v>
      </c>
    </row>
    <row r="98" spans="1:18" s="1" customFormat="1" ht="45" customHeight="1">
      <c r="A98" s="152" t="s">
        <v>528</v>
      </c>
      <c r="B98" s="51" t="s">
        <v>25</v>
      </c>
      <c r="C98" s="51" t="s">
        <v>158</v>
      </c>
      <c r="D98" s="51"/>
      <c r="E98" s="72">
        <f>SUM(E100)</f>
        <v>590</v>
      </c>
      <c r="F98" s="72"/>
      <c r="G98" s="72"/>
      <c r="H98" s="72">
        <f t="shared" si="14"/>
        <v>590</v>
      </c>
      <c r="I98" s="72"/>
      <c r="J98" s="72">
        <f t="shared" si="15"/>
        <v>590</v>
      </c>
      <c r="K98" s="72"/>
      <c r="L98" s="72">
        <f t="shared" si="16"/>
        <v>590</v>
      </c>
      <c r="M98" s="72"/>
      <c r="N98" s="72">
        <f t="shared" si="11"/>
        <v>590</v>
      </c>
      <c r="O98" s="72"/>
      <c r="P98" s="72">
        <f t="shared" si="12"/>
        <v>590</v>
      </c>
      <c r="Q98" s="72">
        <f>Q99</f>
        <v>-200</v>
      </c>
      <c r="R98" s="72">
        <f t="shared" si="13"/>
        <v>390</v>
      </c>
    </row>
    <row r="99" spans="1:18" s="1" customFormat="1" ht="39" customHeight="1">
      <c r="A99" s="151" t="s">
        <v>271</v>
      </c>
      <c r="B99" s="53" t="s">
        <v>25</v>
      </c>
      <c r="C99" s="53" t="s">
        <v>283</v>
      </c>
      <c r="D99" s="51"/>
      <c r="E99" s="54">
        <f>SUM(E100)</f>
        <v>590</v>
      </c>
      <c r="F99" s="54"/>
      <c r="G99" s="72"/>
      <c r="H99" s="72">
        <f t="shared" si="14"/>
        <v>590</v>
      </c>
      <c r="I99" s="72"/>
      <c r="J99" s="72">
        <f t="shared" si="15"/>
        <v>590</v>
      </c>
      <c r="K99" s="72"/>
      <c r="L99" s="72">
        <f t="shared" si="16"/>
        <v>590</v>
      </c>
      <c r="M99" s="72"/>
      <c r="N99" s="72">
        <f t="shared" si="11"/>
        <v>590</v>
      </c>
      <c r="O99" s="72"/>
      <c r="P99" s="72">
        <f t="shared" si="12"/>
        <v>590</v>
      </c>
      <c r="Q99" s="54">
        <f>Q100</f>
        <v>-200</v>
      </c>
      <c r="R99" s="72">
        <f t="shared" si="13"/>
        <v>390</v>
      </c>
    </row>
    <row r="100" spans="1:18" s="2" customFormat="1" ht="46.5" customHeight="1">
      <c r="A100" s="151" t="s">
        <v>576</v>
      </c>
      <c r="B100" s="53" t="s">
        <v>25</v>
      </c>
      <c r="C100" s="53" t="s">
        <v>284</v>
      </c>
      <c r="D100" s="53"/>
      <c r="E100" s="54">
        <f>SUM(E101)</f>
        <v>590</v>
      </c>
      <c r="F100" s="54"/>
      <c r="G100" s="54"/>
      <c r="H100" s="72">
        <f t="shared" si="14"/>
        <v>590</v>
      </c>
      <c r="I100" s="54"/>
      <c r="J100" s="72">
        <f t="shared" si="15"/>
        <v>590</v>
      </c>
      <c r="K100" s="54"/>
      <c r="L100" s="72">
        <f t="shared" si="16"/>
        <v>590</v>
      </c>
      <c r="M100" s="54"/>
      <c r="N100" s="72">
        <f t="shared" si="11"/>
        <v>590</v>
      </c>
      <c r="O100" s="54"/>
      <c r="P100" s="72">
        <f t="shared" si="12"/>
        <v>590</v>
      </c>
      <c r="Q100" s="54">
        <f>Q101</f>
        <v>-200</v>
      </c>
      <c r="R100" s="72">
        <f t="shared" si="13"/>
        <v>390</v>
      </c>
    </row>
    <row r="101" spans="1:18" s="2" customFormat="1" ht="44.25" customHeight="1">
      <c r="A101" s="43" t="s">
        <v>112</v>
      </c>
      <c r="B101" s="53" t="s">
        <v>25</v>
      </c>
      <c r="C101" s="53" t="s">
        <v>284</v>
      </c>
      <c r="D101" s="53" t="s">
        <v>111</v>
      </c>
      <c r="E101" s="54">
        <v>590</v>
      </c>
      <c r="F101" s="54"/>
      <c r="G101" s="54"/>
      <c r="H101" s="72">
        <f t="shared" si="14"/>
        <v>590</v>
      </c>
      <c r="I101" s="54"/>
      <c r="J101" s="72">
        <f t="shared" si="15"/>
        <v>590</v>
      </c>
      <c r="K101" s="54"/>
      <c r="L101" s="72">
        <f t="shared" si="16"/>
        <v>590</v>
      </c>
      <c r="M101" s="54"/>
      <c r="N101" s="72">
        <f t="shared" si="11"/>
        <v>590</v>
      </c>
      <c r="O101" s="54"/>
      <c r="P101" s="72">
        <f t="shared" si="12"/>
        <v>590</v>
      </c>
      <c r="Q101" s="54">
        <v>-200</v>
      </c>
      <c r="R101" s="72">
        <f t="shared" si="13"/>
        <v>390</v>
      </c>
    </row>
    <row r="102" spans="1:18" s="1" customFormat="1" ht="46.5" hidden="1" customHeight="1">
      <c r="A102" s="152" t="s">
        <v>577</v>
      </c>
      <c r="B102" s="51" t="s">
        <v>25</v>
      </c>
      <c r="C102" s="51" t="s">
        <v>159</v>
      </c>
      <c r="D102" s="51"/>
      <c r="E102" s="72">
        <f>SUM(E104)</f>
        <v>35</v>
      </c>
      <c r="F102" s="72"/>
      <c r="G102" s="72"/>
      <c r="H102" s="72">
        <f t="shared" si="14"/>
        <v>35</v>
      </c>
      <c r="I102" s="72"/>
      <c r="J102" s="72">
        <f t="shared" si="15"/>
        <v>35</v>
      </c>
      <c r="K102" s="72"/>
      <c r="L102" s="72">
        <f t="shared" si="16"/>
        <v>35</v>
      </c>
      <c r="M102" s="72"/>
      <c r="N102" s="72">
        <f t="shared" si="11"/>
        <v>35</v>
      </c>
      <c r="O102" s="72"/>
      <c r="P102" s="72">
        <f t="shared" si="12"/>
        <v>35</v>
      </c>
      <c r="Q102" s="72"/>
      <c r="R102" s="72">
        <f t="shared" si="13"/>
        <v>35</v>
      </c>
    </row>
    <row r="103" spans="1:18" s="1" customFormat="1" ht="28.5" hidden="1" customHeight="1">
      <c r="A103" s="151" t="s">
        <v>270</v>
      </c>
      <c r="B103" s="53" t="s">
        <v>25</v>
      </c>
      <c r="C103" s="53" t="s">
        <v>285</v>
      </c>
      <c r="D103" s="51"/>
      <c r="E103" s="54">
        <f>SUM(E104)</f>
        <v>35</v>
      </c>
      <c r="F103" s="54"/>
      <c r="G103" s="72"/>
      <c r="H103" s="72">
        <f t="shared" si="14"/>
        <v>35</v>
      </c>
      <c r="I103" s="72"/>
      <c r="J103" s="72">
        <f t="shared" si="15"/>
        <v>35</v>
      </c>
      <c r="K103" s="72"/>
      <c r="L103" s="72">
        <f t="shared" si="16"/>
        <v>35</v>
      </c>
      <c r="M103" s="72"/>
      <c r="N103" s="72">
        <f t="shared" si="11"/>
        <v>35</v>
      </c>
      <c r="O103" s="72"/>
      <c r="P103" s="72">
        <f t="shared" si="12"/>
        <v>35</v>
      </c>
      <c r="Q103" s="72"/>
      <c r="R103" s="72">
        <f t="shared" si="13"/>
        <v>35</v>
      </c>
    </row>
    <row r="104" spans="1:18" s="1" customFormat="1" ht="54.75" hidden="1" customHeight="1">
      <c r="A104" s="151" t="s">
        <v>578</v>
      </c>
      <c r="B104" s="53" t="s">
        <v>25</v>
      </c>
      <c r="C104" s="53" t="s">
        <v>286</v>
      </c>
      <c r="D104" s="53"/>
      <c r="E104" s="54">
        <f>SUM(E105)</f>
        <v>35</v>
      </c>
      <c r="F104" s="54"/>
      <c r="G104" s="54"/>
      <c r="H104" s="72">
        <f t="shared" si="14"/>
        <v>35</v>
      </c>
      <c r="I104" s="54"/>
      <c r="J104" s="72">
        <f t="shared" si="15"/>
        <v>35</v>
      </c>
      <c r="K104" s="54"/>
      <c r="L104" s="72">
        <f t="shared" si="16"/>
        <v>35</v>
      </c>
      <c r="M104" s="54"/>
      <c r="N104" s="72">
        <f t="shared" si="11"/>
        <v>35</v>
      </c>
      <c r="O104" s="54"/>
      <c r="P104" s="72">
        <f t="shared" si="12"/>
        <v>35</v>
      </c>
      <c r="Q104" s="54"/>
      <c r="R104" s="72">
        <f t="shared" si="13"/>
        <v>35</v>
      </c>
    </row>
    <row r="105" spans="1:18" s="1" customFormat="1" ht="36" hidden="1" customHeight="1">
      <c r="A105" s="43" t="s">
        <v>112</v>
      </c>
      <c r="B105" s="53" t="s">
        <v>25</v>
      </c>
      <c r="C105" s="53" t="s">
        <v>286</v>
      </c>
      <c r="D105" s="53" t="s">
        <v>111</v>
      </c>
      <c r="E105" s="54">
        <v>35</v>
      </c>
      <c r="F105" s="54"/>
      <c r="G105" s="54"/>
      <c r="H105" s="72">
        <f t="shared" si="14"/>
        <v>35</v>
      </c>
      <c r="I105" s="54"/>
      <c r="J105" s="72">
        <f t="shared" si="15"/>
        <v>35</v>
      </c>
      <c r="K105" s="54"/>
      <c r="L105" s="72">
        <f t="shared" si="16"/>
        <v>35</v>
      </c>
      <c r="M105" s="54"/>
      <c r="N105" s="72">
        <f t="shared" si="11"/>
        <v>35</v>
      </c>
      <c r="O105" s="54"/>
      <c r="P105" s="72">
        <f t="shared" si="12"/>
        <v>35</v>
      </c>
      <c r="Q105" s="54"/>
      <c r="R105" s="72">
        <f t="shared" si="13"/>
        <v>35</v>
      </c>
    </row>
    <row r="106" spans="1:18" s="1" customFormat="1" ht="58.5" hidden="1" customHeight="1">
      <c r="A106" s="152" t="s">
        <v>504</v>
      </c>
      <c r="B106" s="51" t="s">
        <v>25</v>
      </c>
      <c r="C106" s="51" t="s">
        <v>160</v>
      </c>
      <c r="D106" s="51"/>
      <c r="E106" s="72">
        <f>SUM(E108)</f>
        <v>50</v>
      </c>
      <c r="F106" s="72"/>
      <c r="G106" s="72"/>
      <c r="H106" s="72">
        <f t="shared" si="14"/>
        <v>50</v>
      </c>
      <c r="I106" s="72"/>
      <c r="J106" s="72">
        <f t="shared" si="15"/>
        <v>50</v>
      </c>
      <c r="K106" s="72"/>
      <c r="L106" s="72">
        <f t="shared" si="16"/>
        <v>50</v>
      </c>
      <c r="M106" s="72"/>
      <c r="N106" s="72">
        <f t="shared" si="11"/>
        <v>50</v>
      </c>
      <c r="O106" s="72"/>
      <c r="P106" s="72">
        <f t="shared" si="12"/>
        <v>50</v>
      </c>
      <c r="Q106" s="72"/>
      <c r="R106" s="72">
        <f t="shared" si="13"/>
        <v>50</v>
      </c>
    </row>
    <row r="107" spans="1:18" s="1" customFormat="1" ht="43.5" hidden="1" customHeight="1">
      <c r="A107" s="151" t="s">
        <v>272</v>
      </c>
      <c r="B107" s="53" t="s">
        <v>25</v>
      </c>
      <c r="C107" s="53" t="s">
        <v>343</v>
      </c>
      <c r="D107" s="51"/>
      <c r="E107" s="54">
        <f>SUM(E108)</f>
        <v>50</v>
      </c>
      <c r="F107" s="54"/>
      <c r="G107" s="72"/>
      <c r="H107" s="72">
        <f t="shared" si="14"/>
        <v>50</v>
      </c>
      <c r="I107" s="72"/>
      <c r="J107" s="72">
        <f t="shared" si="15"/>
        <v>50</v>
      </c>
      <c r="K107" s="72"/>
      <c r="L107" s="72">
        <f t="shared" si="16"/>
        <v>50</v>
      </c>
      <c r="M107" s="72"/>
      <c r="N107" s="72">
        <f t="shared" si="11"/>
        <v>50</v>
      </c>
      <c r="O107" s="72"/>
      <c r="P107" s="72">
        <f t="shared" si="12"/>
        <v>50</v>
      </c>
      <c r="Q107" s="72"/>
      <c r="R107" s="72">
        <f t="shared" si="13"/>
        <v>50</v>
      </c>
    </row>
    <row r="108" spans="1:18" s="2" customFormat="1" ht="57.75" hidden="1" customHeight="1">
      <c r="A108" s="151" t="s">
        <v>538</v>
      </c>
      <c r="B108" s="53" t="s">
        <v>25</v>
      </c>
      <c r="C108" s="53" t="s">
        <v>338</v>
      </c>
      <c r="D108" s="53"/>
      <c r="E108" s="54">
        <f>SUM(E109)</f>
        <v>50</v>
      </c>
      <c r="F108" s="54"/>
      <c r="G108" s="54"/>
      <c r="H108" s="72">
        <f t="shared" si="14"/>
        <v>50</v>
      </c>
      <c r="I108" s="54"/>
      <c r="J108" s="72">
        <f t="shared" si="15"/>
        <v>50</v>
      </c>
      <c r="K108" s="54"/>
      <c r="L108" s="72">
        <f t="shared" si="16"/>
        <v>50</v>
      </c>
      <c r="M108" s="54"/>
      <c r="N108" s="72">
        <f t="shared" si="11"/>
        <v>50</v>
      </c>
      <c r="O108" s="54"/>
      <c r="P108" s="72">
        <f t="shared" si="12"/>
        <v>50</v>
      </c>
      <c r="Q108" s="54"/>
      <c r="R108" s="72">
        <f t="shared" si="13"/>
        <v>50</v>
      </c>
    </row>
    <row r="109" spans="1:18" s="2" customFormat="1" ht="33.75" hidden="1" customHeight="1">
      <c r="A109" s="43" t="s">
        <v>112</v>
      </c>
      <c r="B109" s="53" t="s">
        <v>25</v>
      </c>
      <c r="C109" s="53" t="s">
        <v>338</v>
      </c>
      <c r="D109" s="53" t="s">
        <v>111</v>
      </c>
      <c r="E109" s="54">
        <v>50</v>
      </c>
      <c r="F109" s="54"/>
      <c r="G109" s="54"/>
      <c r="H109" s="72">
        <f t="shared" si="14"/>
        <v>50</v>
      </c>
      <c r="I109" s="54"/>
      <c r="J109" s="72">
        <f t="shared" si="15"/>
        <v>50</v>
      </c>
      <c r="K109" s="54"/>
      <c r="L109" s="72">
        <f t="shared" si="16"/>
        <v>50</v>
      </c>
      <c r="M109" s="54"/>
      <c r="N109" s="72">
        <f t="shared" si="11"/>
        <v>50</v>
      </c>
      <c r="O109" s="54"/>
      <c r="P109" s="72">
        <f t="shared" si="12"/>
        <v>50</v>
      </c>
      <c r="Q109" s="54"/>
      <c r="R109" s="72">
        <f t="shared" si="13"/>
        <v>50</v>
      </c>
    </row>
    <row r="110" spans="1:18" s="1" customFormat="1" ht="42.75" hidden="1" customHeight="1">
      <c r="A110" s="152" t="s">
        <v>581</v>
      </c>
      <c r="B110" s="51" t="s">
        <v>25</v>
      </c>
      <c r="C110" s="51" t="s">
        <v>161</v>
      </c>
      <c r="D110" s="51"/>
      <c r="E110" s="72">
        <f>SUM(E112)</f>
        <v>50</v>
      </c>
      <c r="F110" s="72"/>
      <c r="G110" s="72"/>
      <c r="H110" s="72">
        <f t="shared" si="14"/>
        <v>50</v>
      </c>
      <c r="I110" s="72"/>
      <c r="J110" s="72">
        <f t="shared" si="15"/>
        <v>50</v>
      </c>
      <c r="K110" s="72"/>
      <c r="L110" s="72">
        <f t="shared" si="16"/>
        <v>50</v>
      </c>
      <c r="M110" s="72"/>
      <c r="N110" s="72">
        <f t="shared" si="11"/>
        <v>50</v>
      </c>
      <c r="O110" s="72"/>
      <c r="P110" s="72">
        <f t="shared" si="12"/>
        <v>50</v>
      </c>
      <c r="Q110" s="72"/>
      <c r="R110" s="72">
        <f t="shared" si="13"/>
        <v>50</v>
      </c>
    </row>
    <row r="111" spans="1:18" s="1" customFormat="1" ht="57" hidden="1" customHeight="1">
      <c r="A111" s="151" t="s">
        <v>273</v>
      </c>
      <c r="B111" s="53" t="s">
        <v>25</v>
      </c>
      <c r="C111" s="53" t="s">
        <v>287</v>
      </c>
      <c r="D111" s="51"/>
      <c r="E111" s="54">
        <f>SUM(E112)</f>
        <v>50</v>
      </c>
      <c r="F111" s="54"/>
      <c r="G111" s="72"/>
      <c r="H111" s="72">
        <f t="shared" si="14"/>
        <v>50</v>
      </c>
      <c r="I111" s="72"/>
      <c r="J111" s="72">
        <f t="shared" si="15"/>
        <v>50</v>
      </c>
      <c r="K111" s="72"/>
      <c r="L111" s="72">
        <f t="shared" si="16"/>
        <v>50</v>
      </c>
      <c r="M111" s="72"/>
      <c r="N111" s="72">
        <f t="shared" si="11"/>
        <v>50</v>
      </c>
      <c r="O111" s="72"/>
      <c r="P111" s="72">
        <f t="shared" si="12"/>
        <v>50</v>
      </c>
      <c r="Q111" s="72"/>
      <c r="R111" s="72">
        <f t="shared" si="13"/>
        <v>50</v>
      </c>
    </row>
    <row r="112" spans="1:18" s="2" customFormat="1" ht="51.75" hidden="1" customHeight="1">
      <c r="A112" s="151" t="s">
        <v>580</v>
      </c>
      <c r="B112" s="53" t="s">
        <v>25</v>
      </c>
      <c r="C112" s="53" t="s">
        <v>288</v>
      </c>
      <c r="D112" s="53"/>
      <c r="E112" s="54">
        <f>SUM(E113)</f>
        <v>50</v>
      </c>
      <c r="F112" s="54"/>
      <c r="G112" s="54"/>
      <c r="H112" s="72">
        <f t="shared" si="14"/>
        <v>50</v>
      </c>
      <c r="I112" s="54"/>
      <c r="J112" s="72">
        <f t="shared" si="15"/>
        <v>50</v>
      </c>
      <c r="K112" s="54"/>
      <c r="L112" s="72">
        <f t="shared" si="16"/>
        <v>50</v>
      </c>
      <c r="M112" s="54"/>
      <c r="N112" s="72">
        <f t="shared" si="11"/>
        <v>50</v>
      </c>
      <c r="O112" s="54"/>
      <c r="P112" s="72">
        <f t="shared" si="12"/>
        <v>50</v>
      </c>
      <c r="Q112" s="54"/>
      <c r="R112" s="72">
        <f t="shared" si="13"/>
        <v>50</v>
      </c>
    </row>
    <row r="113" spans="1:19" s="2" customFormat="1" ht="30" hidden="1" customHeight="1">
      <c r="A113" s="43" t="s">
        <v>112</v>
      </c>
      <c r="B113" s="53" t="s">
        <v>25</v>
      </c>
      <c r="C113" s="53" t="s">
        <v>288</v>
      </c>
      <c r="D113" s="53" t="s">
        <v>111</v>
      </c>
      <c r="E113" s="54">
        <v>50</v>
      </c>
      <c r="F113" s="54"/>
      <c r="G113" s="54"/>
      <c r="H113" s="72">
        <f t="shared" si="14"/>
        <v>50</v>
      </c>
      <c r="I113" s="54"/>
      <c r="J113" s="72">
        <f t="shared" si="15"/>
        <v>50</v>
      </c>
      <c r="K113" s="54"/>
      <c r="L113" s="72">
        <f t="shared" si="16"/>
        <v>50</v>
      </c>
      <c r="M113" s="54"/>
      <c r="N113" s="72">
        <f t="shared" si="11"/>
        <v>50</v>
      </c>
      <c r="O113" s="54"/>
      <c r="P113" s="72">
        <f t="shared" si="12"/>
        <v>50</v>
      </c>
      <c r="Q113" s="54"/>
      <c r="R113" s="72">
        <f t="shared" si="13"/>
        <v>50</v>
      </c>
    </row>
    <row r="114" spans="1:19" s="1" customFormat="1" ht="27.75" customHeight="1">
      <c r="A114" s="42" t="s">
        <v>91</v>
      </c>
      <c r="B114" s="55" t="s">
        <v>92</v>
      </c>
      <c r="C114" s="55"/>
      <c r="D114" s="55"/>
      <c r="E114" s="77">
        <f>SUM(E117,E126,E135)+E115</f>
        <v>55006.6</v>
      </c>
      <c r="F114" s="77">
        <f>SUM(F117,F126,F135)+F115</f>
        <v>0</v>
      </c>
      <c r="G114" s="77">
        <f>SUM(G117,G126,G135)+G115</f>
        <v>4418</v>
      </c>
      <c r="H114" s="72">
        <f t="shared" si="14"/>
        <v>59424.6</v>
      </c>
      <c r="I114" s="72">
        <f>I117+I126+I135</f>
        <v>8650</v>
      </c>
      <c r="J114" s="72">
        <f t="shared" si="15"/>
        <v>68074.600000000006</v>
      </c>
      <c r="K114" s="72">
        <f>K115</f>
        <v>339.9</v>
      </c>
      <c r="L114" s="72">
        <f t="shared" si="16"/>
        <v>68414.5</v>
      </c>
      <c r="M114" s="72">
        <f>M117+M126</f>
        <v>4630.8999999999996</v>
      </c>
      <c r="N114" s="72">
        <f t="shared" si="11"/>
        <v>73045.399999999994</v>
      </c>
      <c r="O114" s="72"/>
      <c r="P114" s="72">
        <f t="shared" si="12"/>
        <v>73045.399999999994</v>
      </c>
      <c r="Q114" s="72">
        <f>Q135+Q117</f>
        <v>-400</v>
      </c>
      <c r="R114" s="72">
        <f t="shared" si="13"/>
        <v>72645.399999999994</v>
      </c>
      <c r="S114" s="19"/>
    </row>
    <row r="115" spans="1:19" s="1" customFormat="1" ht="32.25" customHeight="1">
      <c r="A115" s="152" t="s">
        <v>489</v>
      </c>
      <c r="B115" s="56" t="s">
        <v>475</v>
      </c>
      <c r="C115" s="56"/>
      <c r="D115" s="55"/>
      <c r="E115" s="77">
        <f>E116</f>
        <v>0</v>
      </c>
      <c r="F115" s="77"/>
      <c r="G115" s="77"/>
      <c r="H115" s="72">
        <f t="shared" si="14"/>
        <v>0</v>
      </c>
      <c r="I115" s="72">
        <v>150</v>
      </c>
      <c r="J115" s="72">
        <f t="shared" si="15"/>
        <v>150</v>
      </c>
      <c r="K115" s="72">
        <f>K116</f>
        <v>339.9</v>
      </c>
      <c r="L115" s="72">
        <f t="shared" si="16"/>
        <v>489.9</v>
      </c>
      <c r="M115" s="72"/>
      <c r="N115" s="72">
        <f t="shared" si="11"/>
        <v>489.9</v>
      </c>
      <c r="O115" s="72"/>
      <c r="P115" s="72">
        <f t="shared" si="12"/>
        <v>489.9</v>
      </c>
      <c r="Q115" s="72"/>
      <c r="R115" s="72">
        <f t="shared" si="13"/>
        <v>489.9</v>
      </c>
      <c r="S115" s="20"/>
    </row>
    <row r="116" spans="1:19" s="1" customFormat="1" ht="32.25" customHeight="1">
      <c r="A116" s="43" t="s">
        <v>112</v>
      </c>
      <c r="B116" s="57" t="s">
        <v>475</v>
      </c>
      <c r="C116" s="57" t="s">
        <v>488</v>
      </c>
      <c r="D116" s="58" t="s">
        <v>111</v>
      </c>
      <c r="E116" s="76">
        <v>0</v>
      </c>
      <c r="F116" s="76"/>
      <c r="G116" s="76"/>
      <c r="H116" s="72">
        <f t="shared" si="14"/>
        <v>0</v>
      </c>
      <c r="I116" s="72">
        <v>150</v>
      </c>
      <c r="J116" s="72">
        <f t="shared" si="15"/>
        <v>150</v>
      </c>
      <c r="K116" s="72">
        <v>339.9</v>
      </c>
      <c r="L116" s="72">
        <f t="shared" si="16"/>
        <v>489.9</v>
      </c>
      <c r="M116" s="72"/>
      <c r="N116" s="72">
        <f t="shared" si="11"/>
        <v>489.9</v>
      </c>
      <c r="O116" s="72"/>
      <c r="P116" s="72">
        <f t="shared" si="12"/>
        <v>489.9</v>
      </c>
      <c r="Q116" s="72"/>
      <c r="R116" s="72">
        <f t="shared" si="13"/>
        <v>489.9</v>
      </c>
      <c r="S116" s="20"/>
    </row>
    <row r="117" spans="1:19" s="1" customFormat="1" ht="21.75" customHeight="1">
      <c r="A117" s="42" t="s">
        <v>186</v>
      </c>
      <c r="B117" s="51" t="s">
        <v>228</v>
      </c>
      <c r="C117" s="51"/>
      <c r="D117" s="55"/>
      <c r="E117" s="77">
        <f>SUM(E118)</f>
        <v>6147</v>
      </c>
      <c r="F117" s="77"/>
      <c r="G117" s="77"/>
      <c r="H117" s="72">
        <f t="shared" si="14"/>
        <v>6147</v>
      </c>
      <c r="I117" s="72">
        <v>150</v>
      </c>
      <c r="J117" s="72">
        <f t="shared" si="15"/>
        <v>6297</v>
      </c>
      <c r="K117" s="72"/>
      <c r="L117" s="72">
        <f t="shared" si="16"/>
        <v>6297</v>
      </c>
      <c r="M117" s="72">
        <f>M118</f>
        <v>218.7</v>
      </c>
      <c r="N117" s="72">
        <f t="shared" si="11"/>
        <v>6515.7</v>
      </c>
      <c r="O117" s="72"/>
      <c r="P117" s="72">
        <f t="shared" si="12"/>
        <v>6515.7</v>
      </c>
      <c r="Q117" s="72">
        <f>Q118</f>
        <v>100</v>
      </c>
      <c r="R117" s="72">
        <f t="shared" si="13"/>
        <v>6615.7</v>
      </c>
      <c r="S117" s="19"/>
    </row>
    <row r="118" spans="1:19" s="1" customFormat="1" ht="27.75" customHeight="1">
      <c r="A118" s="42" t="s">
        <v>183</v>
      </c>
      <c r="B118" s="51" t="s">
        <v>228</v>
      </c>
      <c r="C118" s="51" t="s">
        <v>141</v>
      </c>
      <c r="D118" s="51"/>
      <c r="E118" s="72">
        <f>SUM(E119)</f>
        <v>6147</v>
      </c>
      <c r="F118" s="72"/>
      <c r="G118" s="72"/>
      <c r="H118" s="72">
        <f t="shared" si="14"/>
        <v>6147</v>
      </c>
      <c r="I118" s="72">
        <v>150</v>
      </c>
      <c r="J118" s="72">
        <f t="shared" si="15"/>
        <v>6297</v>
      </c>
      <c r="K118" s="72"/>
      <c r="L118" s="72">
        <f t="shared" si="16"/>
        <v>6297</v>
      </c>
      <c r="M118" s="72">
        <f>M119</f>
        <v>218.7</v>
      </c>
      <c r="N118" s="72">
        <f t="shared" si="11"/>
        <v>6515.7</v>
      </c>
      <c r="O118" s="72"/>
      <c r="P118" s="72">
        <f t="shared" si="12"/>
        <v>6515.7</v>
      </c>
      <c r="Q118" s="72">
        <f>Q119</f>
        <v>100</v>
      </c>
      <c r="R118" s="72">
        <f t="shared" si="13"/>
        <v>6615.7</v>
      </c>
    </row>
    <row r="119" spans="1:19" s="1" customFormat="1" ht="42" customHeight="1">
      <c r="A119" s="43" t="s">
        <v>75</v>
      </c>
      <c r="B119" s="53" t="s">
        <v>228</v>
      </c>
      <c r="C119" s="53" t="s">
        <v>170</v>
      </c>
      <c r="D119" s="53"/>
      <c r="E119" s="54">
        <f>SUM(E120,E123)</f>
        <v>6147</v>
      </c>
      <c r="F119" s="54"/>
      <c r="G119" s="54"/>
      <c r="H119" s="72">
        <f t="shared" si="14"/>
        <v>6147</v>
      </c>
      <c r="I119" s="54">
        <v>150</v>
      </c>
      <c r="J119" s="72">
        <f t="shared" si="15"/>
        <v>6297</v>
      </c>
      <c r="K119" s="54"/>
      <c r="L119" s="72">
        <f t="shared" si="16"/>
        <v>6297</v>
      </c>
      <c r="M119" s="54">
        <f>M122</f>
        <v>218.7</v>
      </c>
      <c r="N119" s="72">
        <f t="shared" si="11"/>
        <v>6515.7</v>
      </c>
      <c r="O119" s="54"/>
      <c r="P119" s="72">
        <f t="shared" si="12"/>
        <v>6515.7</v>
      </c>
      <c r="Q119" s="54">
        <f>Q123</f>
        <v>100</v>
      </c>
      <c r="R119" s="72">
        <f t="shared" si="13"/>
        <v>6615.7</v>
      </c>
    </row>
    <row r="120" spans="1:19" ht="32.25" customHeight="1">
      <c r="A120" s="43" t="s">
        <v>114</v>
      </c>
      <c r="B120" s="53" t="s">
        <v>228</v>
      </c>
      <c r="C120" s="53" t="s">
        <v>171</v>
      </c>
      <c r="D120" s="53"/>
      <c r="E120" s="54">
        <f>SUM(E121)</f>
        <v>5212</v>
      </c>
      <c r="F120" s="54"/>
      <c r="G120" s="54"/>
      <c r="H120" s="72">
        <f t="shared" si="14"/>
        <v>5212</v>
      </c>
      <c r="I120" s="54">
        <v>150</v>
      </c>
      <c r="J120" s="72">
        <f t="shared" si="15"/>
        <v>5362</v>
      </c>
      <c r="K120" s="54"/>
      <c r="L120" s="72">
        <f t="shared" si="16"/>
        <v>5362</v>
      </c>
      <c r="M120" s="54"/>
      <c r="N120" s="72">
        <f t="shared" si="11"/>
        <v>5362</v>
      </c>
      <c r="O120" s="54"/>
      <c r="P120" s="72">
        <f t="shared" si="12"/>
        <v>5362</v>
      </c>
      <c r="Q120" s="54"/>
      <c r="R120" s="72">
        <f t="shared" si="13"/>
        <v>5362</v>
      </c>
    </row>
    <row r="121" spans="1:19" ht="35.25" customHeight="1">
      <c r="A121" s="43" t="s">
        <v>116</v>
      </c>
      <c r="B121" s="53" t="s">
        <v>228</v>
      </c>
      <c r="C121" s="53" t="s">
        <v>171</v>
      </c>
      <c r="D121" s="53" t="s">
        <v>115</v>
      </c>
      <c r="E121" s="54">
        <v>5212</v>
      </c>
      <c r="F121" s="54"/>
      <c r="G121" s="54"/>
      <c r="H121" s="72">
        <f t="shared" si="14"/>
        <v>5212</v>
      </c>
      <c r="I121" s="54">
        <v>150</v>
      </c>
      <c r="J121" s="72">
        <f t="shared" si="15"/>
        <v>5362</v>
      </c>
      <c r="K121" s="54"/>
      <c r="L121" s="72">
        <f t="shared" si="16"/>
        <v>5362</v>
      </c>
      <c r="M121" s="54"/>
      <c r="N121" s="72">
        <f t="shared" si="11"/>
        <v>5362</v>
      </c>
      <c r="O121" s="54"/>
      <c r="P121" s="72">
        <f t="shared" si="12"/>
        <v>5362</v>
      </c>
      <c r="Q121" s="54"/>
      <c r="R121" s="72">
        <f t="shared" si="13"/>
        <v>5362</v>
      </c>
    </row>
    <row r="122" spans="1:19" ht="35.25" customHeight="1">
      <c r="A122" s="43" t="s">
        <v>624</v>
      </c>
      <c r="B122" s="52" t="s">
        <v>228</v>
      </c>
      <c r="C122" s="53" t="s">
        <v>628</v>
      </c>
      <c r="D122" s="53" t="s">
        <v>115</v>
      </c>
      <c r="E122" s="54"/>
      <c r="F122" s="54"/>
      <c r="G122" s="54"/>
      <c r="H122" s="72"/>
      <c r="I122" s="54"/>
      <c r="J122" s="72"/>
      <c r="K122" s="54"/>
      <c r="L122" s="72"/>
      <c r="M122" s="54">
        <v>218.7</v>
      </c>
      <c r="N122" s="72">
        <f t="shared" si="11"/>
        <v>218.7</v>
      </c>
      <c r="O122" s="54"/>
      <c r="P122" s="72">
        <f t="shared" si="12"/>
        <v>218.7</v>
      </c>
      <c r="Q122" s="54"/>
      <c r="R122" s="72">
        <f t="shared" si="13"/>
        <v>218.7</v>
      </c>
    </row>
    <row r="123" spans="1:19" ht="30" customHeight="1">
      <c r="A123" s="43" t="s">
        <v>117</v>
      </c>
      <c r="B123" s="53" t="s">
        <v>228</v>
      </c>
      <c r="C123" s="53" t="s">
        <v>172</v>
      </c>
      <c r="D123" s="53"/>
      <c r="E123" s="54">
        <f>SUM(E124:E125)</f>
        <v>935</v>
      </c>
      <c r="F123" s="54"/>
      <c r="G123" s="54"/>
      <c r="H123" s="72">
        <f t="shared" si="14"/>
        <v>935</v>
      </c>
      <c r="I123" s="54"/>
      <c r="J123" s="72">
        <f t="shared" si="15"/>
        <v>935</v>
      </c>
      <c r="K123" s="54"/>
      <c r="L123" s="72">
        <f t="shared" si="16"/>
        <v>935</v>
      </c>
      <c r="M123" s="54"/>
      <c r="N123" s="72">
        <f t="shared" si="11"/>
        <v>935</v>
      </c>
      <c r="O123" s="54"/>
      <c r="P123" s="72">
        <f t="shared" si="12"/>
        <v>935</v>
      </c>
      <c r="Q123" s="54">
        <f>Q124</f>
        <v>100</v>
      </c>
      <c r="R123" s="72">
        <f t="shared" si="13"/>
        <v>1035</v>
      </c>
    </row>
    <row r="124" spans="1:19" ht="31.5" customHeight="1">
      <c r="A124" s="43" t="s">
        <v>112</v>
      </c>
      <c r="B124" s="53" t="s">
        <v>228</v>
      </c>
      <c r="C124" s="53" t="s">
        <v>172</v>
      </c>
      <c r="D124" s="53" t="s">
        <v>111</v>
      </c>
      <c r="E124" s="54">
        <v>900</v>
      </c>
      <c r="F124" s="54"/>
      <c r="G124" s="54"/>
      <c r="H124" s="72">
        <f t="shared" si="14"/>
        <v>900</v>
      </c>
      <c r="I124" s="54"/>
      <c r="J124" s="72">
        <f t="shared" si="15"/>
        <v>900</v>
      </c>
      <c r="K124" s="54"/>
      <c r="L124" s="72">
        <f t="shared" si="16"/>
        <v>900</v>
      </c>
      <c r="M124" s="54"/>
      <c r="N124" s="72">
        <f t="shared" si="11"/>
        <v>900</v>
      </c>
      <c r="O124" s="54"/>
      <c r="P124" s="72">
        <f t="shared" si="12"/>
        <v>900</v>
      </c>
      <c r="Q124" s="54">
        <v>100</v>
      </c>
      <c r="R124" s="72">
        <f t="shared" si="13"/>
        <v>1000</v>
      </c>
    </row>
    <row r="125" spans="1:19" ht="27" customHeight="1">
      <c r="A125" s="43" t="s">
        <v>15</v>
      </c>
      <c r="B125" s="53" t="s">
        <v>228</v>
      </c>
      <c r="C125" s="53" t="s">
        <v>172</v>
      </c>
      <c r="D125" s="53" t="s">
        <v>127</v>
      </c>
      <c r="E125" s="54">
        <v>35</v>
      </c>
      <c r="F125" s="54"/>
      <c r="G125" s="54"/>
      <c r="H125" s="72">
        <f t="shared" si="14"/>
        <v>35</v>
      </c>
      <c r="I125" s="54"/>
      <c r="J125" s="72">
        <f t="shared" si="15"/>
        <v>35</v>
      </c>
      <c r="K125" s="54"/>
      <c r="L125" s="72">
        <f t="shared" si="16"/>
        <v>35</v>
      </c>
      <c r="M125" s="54"/>
      <c r="N125" s="72">
        <f t="shared" si="11"/>
        <v>35</v>
      </c>
      <c r="O125" s="54"/>
      <c r="P125" s="72">
        <f t="shared" si="12"/>
        <v>35</v>
      </c>
      <c r="Q125" s="54"/>
      <c r="R125" s="72">
        <f t="shared" si="13"/>
        <v>35</v>
      </c>
    </row>
    <row r="126" spans="1:19" ht="33" hidden="1" customHeight="1">
      <c r="A126" s="42" t="s">
        <v>62</v>
      </c>
      <c r="B126" s="51" t="s">
        <v>63</v>
      </c>
      <c r="C126" s="51"/>
      <c r="D126" s="51"/>
      <c r="E126" s="72">
        <f>SUM(E127)+E134</f>
        <v>42559.6</v>
      </c>
      <c r="F126" s="72">
        <f t="shared" ref="F126:G126" si="17">SUM(F127)+F134</f>
        <v>0</v>
      </c>
      <c r="G126" s="72">
        <f t="shared" si="17"/>
        <v>1258</v>
      </c>
      <c r="H126" s="72">
        <f t="shared" si="14"/>
        <v>43817.599999999999</v>
      </c>
      <c r="I126" s="72">
        <v>6300</v>
      </c>
      <c r="J126" s="72">
        <f t="shared" si="15"/>
        <v>50117.599999999999</v>
      </c>
      <c r="K126" s="72"/>
      <c r="L126" s="72">
        <f t="shared" si="16"/>
        <v>50117.599999999999</v>
      </c>
      <c r="M126" s="72">
        <f>M134</f>
        <v>4412.2</v>
      </c>
      <c r="N126" s="72">
        <f t="shared" si="11"/>
        <v>54529.799999999996</v>
      </c>
      <c r="O126" s="72"/>
      <c r="P126" s="72">
        <f t="shared" si="12"/>
        <v>54529.799999999996</v>
      </c>
      <c r="Q126" s="72"/>
      <c r="R126" s="72">
        <f t="shared" si="13"/>
        <v>54529.799999999996</v>
      </c>
    </row>
    <row r="127" spans="1:19" ht="33" hidden="1" customHeight="1">
      <c r="A127" s="42" t="s">
        <v>510</v>
      </c>
      <c r="B127" s="51" t="s">
        <v>63</v>
      </c>
      <c r="C127" s="51" t="s">
        <v>175</v>
      </c>
      <c r="D127" s="51"/>
      <c r="E127" s="72">
        <f>E128</f>
        <v>42559.6</v>
      </c>
      <c r="F127" s="72">
        <f t="shared" ref="F127:G127" si="18">F128</f>
        <v>0</v>
      </c>
      <c r="G127" s="72">
        <f t="shared" si="18"/>
        <v>1258</v>
      </c>
      <c r="H127" s="72">
        <f t="shared" si="14"/>
        <v>43817.599999999999</v>
      </c>
      <c r="I127" s="72">
        <v>6300</v>
      </c>
      <c r="J127" s="72">
        <f t="shared" si="15"/>
        <v>50117.599999999999</v>
      </c>
      <c r="K127" s="72"/>
      <c r="L127" s="72">
        <f t="shared" si="16"/>
        <v>50117.599999999999</v>
      </c>
      <c r="M127" s="72"/>
      <c r="N127" s="72">
        <f t="shared" si="11"/>
        <v>50117.599999999999</v>
      </c>
      <c r="O127" s="72"/>
      <c r="P127" s="72">
        <f t="shared" si="12"/>
        <v>50117.599999999999</v>
      </c>
      <c r="Q127" s="72"/>
      <c r="R127" s="72">
        <f t="shared" si="13"/>
        <v>50117.599999999999</v>
      </c>
    </row>
    <row r="128" spans="1:19" ht="39" hidden="1" customHeight="1">
      <c r="A128" s="151" t="s">
        <v>406</v>
      </c>
      <c r="B128" s="53" t="s">
        <v>63</v>
      </c>
      <c r="C128" s="53" t="s">
        <v>291</v>
      </c>
      <c r="D128" s="51"/>
      <c r="E128" s="54">
        <f>E129+E133</f>
        <v>42559.6</v>
      </c>
      <c r="F128" s="54">
        <f t="shared" ref="F128:G128" si="19">F129+F133</f>
        <v>0</v>
      </c>
      <c r="G128" s="54">
        <f t="shared" si="19"/>
        <v>1258</v>
      </c>
      <c r="H128" s="72">
        <f t="shared" si="14"/>
        <v>43817.599999999999</v>
      </c>
      <c r="I128" s="54">
        <v>6300</v>
      </c>
      <c r="J128" s="72">
        <f t="shared" si="15"/>
        <v>50117.599999999999</v>
      </c>
      <c r="K128" s="54"/>
      <c r="L128" s="72">
        <f t="shared" si="16"/>
        <v>50117.599999999999</v>
      </c>
      <c r="M128" s="54"/>
      <c r="N128" s="72">
        <f t="shared" si="11"/>
        <v>50117.599999999999</v>
      </c>
      <c r="O128" s="54"/>
      <c r="P128" s="72">
        <f t="shared" si="12"/>
        <v>50117.599999999999</v>
      </c>
      <c r="Q128" s="54"/>
      <c r="R128" s="72">
        <f t="shared" si="13"/>
        <v>50117.599999999999</v>
      </c>
    </row>
    <row r="129" spans="1:18" ht="51" hidden="1" customHeight="1">
      <c r="A129" s="151" t="s">
        <v>290</v>
      </c>
      <c r="B129" s="53" t="s">
        <v>63</v>
      </c>
      <c r="C129" s="53" t="s">
        <v>292</v>
      </c>
      <c r="D129" s="53"/>
      <c r="E129" s="54">
        <f>E130+E132</f>
        <v>21180</v>
      </c>
      <c r="F129" s="54">
        <f t="shared" ref="F129:G129" si="20">F130+F132</f>
        <v>0</v>
      </c>
      <c r="G129" s="54">
        <f t="shared" si="20"/>
        <v>1258</v>
      </c>
      <c r="H129" s="72">
        <f t="shared" si="14"/>
        <v>22438</v>
      </c>
      <c r="I129" s="54">
        <v>6300</v>
      </c>
      <c r="J129" s="72">
        <f t="shared" si="15"/>
        <v>28738</v>
      </c>
      <c r="K129" s="54"/>
      <c r="L129" s="72">
        <f t="shared" si="16"/>
        <v>28738</v>
      </c>
      <c r="M129" s="54"/>
      <c r="N129" s="72">
        <f t="shared" si="11"/>
        <v>28738</v>
      </c>
      <c r="O129" s="54"/>
      <c r="P129" s="72">
        <f t="shared" si="12"/>
        <v>28738</v>
      </c>
      <c r="Q129" s="54"/>
      <c r="R129" s="72">
        <f t="shared" si="13"/>
        <v>28738</v>
      </c>
    </row>
    <row r="130" spans="1:18" ht="37.5" hidden="1" customHeight="1">
      <c r="A130" s="43" t="s">
        <v>112</v>
      </c>
      <c r="B130" s="53" t="s">
        <v>63</v>
      </c>
      <c r="C130" s="53" t="s">
        <v>292</v>
      </c>
      <c r="D130" s="53" t="s">
        <v>552</v>
      </c>
      <c r="E130" s="54">
        <v>20054</v>
      </c>
      <c r="F130" s="54"/>
      <c r="G130" s="54" t="s">
        <v>598</v>
      </c>
      <c r="H130" s="72">
        <f t="shared" si="14"/>
        <v>21312</v>
      </c>
      <c r="I130" s="54">
        <v>6300</v>
      </c>
      <c r="J130" s="72">
        <f t="shared" si="15"/>
        <v>27612</v>
      </c>
      <c r="K130" s="54"/>
      <c r="L130" s="72">
        <f t="shared" si="16"/>
        <v>27612</v>
      </c>
      <c r="M130" s="54"/>
      <c r="N130" s="72">
        <f t="shared" si="11"/>
        <v>27612</v>
      </c>
      <c r="O130" s="54"/>
      <c r="P130" s="72">
        <f t="shared" si="12"/>
        <v>27612</v>
      </c>
      <c r="Q130" s="54"/>
      <c r="R130" s="72">
        <f t="shared" si="13"/>
        <v>27612</v>
      </c>
    </row>
    <row r="131" spans="1:18" ht="30.75" hidden="1" customHeight="1">
      <c r="A131" s="43" t="s">
        <v>12</v>
      </c>
      <c r="B131" s="53" t="s">
        <v>63</v>
      </c>
      <c r="C131" s="53" t="s">
        <v>341</v>
      </c>
      <c r="D131" s="53"/>
      <c r="E131" s="54">
        <f>E132</f>
        <v>1126</v>
      </c>
      <c r="F131" s="54"/>
      <c r="G131" s="54"/>
      <c r="H131" s="72">
        <f t="shared" si="14"/>
        <v>1126</v>
      </c>
      <c r="I131" s="54"/>
      <c r="J131" s="72">
        <f t="shared" si="15"/>
        <v>1126</v>
      </c>
      <c r="K131" s="54"/>
      <c r="L131" s="72">
        <f t="shared" si="16"/>
        <v>1126</v>
      </c>
      <c r="M131" s="54"/>
      <c r="N131" s="72">
        <f t="shared" si="11"/>
        <v>1126</v>
      </c>
      <c r="O131" s="54"/>
      <c r="P131" s="72">
        <f t="shared" si="12"/>
        <v>1126</v>
      </c>
      <c r="Q131" s="54"/>
      <c r="R131" s="72">
        <f t="shared" si="13"/>
        <v>1126</v>
      </c>
    </row>
    <row r="132" spans="1:18" ht="32.25" hidden="1" customHeight="1">
      <c r="A132" s="43" t="s">
        <v>112</v>
      </c>
      <c r="B132" s="53" t="s">
        <v>63</v>
      </c>
      <c r="C132" s="53" t="s">
        <v>341</v>
      </c>
      <c r="D132" s="53" t="s">
        <v>111</v>
      </c>
      <c r="E132" s="54">
        <v>1126</v>
      </c>
      <c r="F132" s="54"/>
      <c r="G132" s="54"/>
      <c r="H132" s="72">
        <f t="shared" si="14"/>
        <v>1126</v>
      </c>
      <c r="I132" s="54"/>
      <c r="J132" s="72">
        <f t="shared" si="15"/>
        <v>1126</v>
      </c>
      <c r="K132" s="54"/>
      <c r="L132" s="72">
        <f t="shared" si="16"/>
        <v>1126</v>
      </c>
      <c r="M132" s="54"/>
      <c r="N132" s="72">
        <f t="shared" si="11"/>
        <v>1126</v>
      </c>
      <c r="O132" s="54"/>
      <c r="P132" s="72">
        <f t="shared" si="12"/>
        <v>1126</v>
      </c>
      <c r="Q132" s="54"/>
      <c r="R132" s="72">
        <f t="shared" si="13"/>
        <v>1126</v>
      </c>
    </row>
    <row r="133" spans="1:18" ht="39" hidden="1" customHeight="1">
      <c r="A133" s="43" t="s">
        <v>434</v>
      </c>
      <c r="B133" s="52" t="s">
        <v>63</v>
      </c>
      <c r="C133" s="53" t="s">
        <v>435</v>
      </c>
      <c r="D133" s="53" t="s">
        <v>111</v>
      </c>
      <c r="E133" s="54">
        <v>21379.599999999999</v>
      </c>
      <c r="F133" s="54"/>
      <c r="G133" s="54"/>
      <c r="H133" s="72">
        <f t="shared" si="14"/>
        <v>21379.599999999999</v>
      </c>
      <c r="I133" s="54"/>
      <c r="J133" s="72">
        <f t="shared" si="15"/>
        <v>21379.599999999999</v>
      </c>
      <c r="K133" s="54"/>
      <c r="L133" s="72">
        <f t="shared" si="16"/>
        <v>21379.599999999999</v>
      </c>
      <c r="M133" s="54"/>
      <c r="N133" s="72">
        <f t="shared" si="11"/>
        <v>21379.599999999999</v>
      </c>
      <c r="O133" s="54"/>
      <c r="P133" s="72">
        <f t="shared" si="12"/>
        <v>21379.599999999999</v>
      </c>
      <c r="Q133" s="54"/>
      <c r="R133" s="72">
        <f t="shared" si="13"/>
        <v>21379.599999999999</v>
      </c>
    </row>
    <row r="134" spans="1:18" ht="52.5" hidden="1" customHeight="1">
      <c r="A134" s="43" t="s">
        <v>631</v>
      </c>
      <c r="B134" s="52" t="s">
        <v>63</v>
      </c>
      <c r="C134" s="53" t="s">
        <v>622</v>
      </c>
      <c r="D134" s="53" t="s">
        <v>111</v>
      </c>
      <c r="E134" s="72"/>
      <c r="F134" s="72"/>
      <c r="G134" s="72"/>
      <c r="H134" s="72"/>
      <c r="I134" s="72"/>
      <c r="J134" s="72"/>
      <c r="K134" s="72"/>
      <c r="L134" s="72"/>
      <c r="M134" s="72">
        <v>4412.2</v>
      </c>
      <c r="N134" s="72">
        <f t="shared" si="11"/>
        <v>4412.2</v>
      </c>
      <c r="O134" s="72"/>
      <c r="P134" s="72">
        <f t="shared" si="12"/>
        <v>4412.2</v>
      </c>
      <c r="Q134" s="72"/>
      <c r="R134" s="72">
        <f t="shared" si="13"/>
        <v>4412.2</v>
      </c>
    </row>
    <row r="135" spans="1:18" ht="32.25" customHeight="1">
      <c r="A135" s="152" t="s">
        <v>23</v>
      </c>
      <c r="B135" s="51" t="s">
        <v>214</v>
      </c>
      <c r="C135" s="51"/>
      <c r="D135" s="51"/>
      <c r="E135" s="72">
        <f>SUM(E136,E143,E147,E151)</f>
        <v>6300</v>
      </c>
      <c r="F135" s="72">
        <f>SUM(F136,F143,F147,F151)</f>
        <v>0</v>
      </c>
      <c r="G135" s="72">
        <f>SUM(G136,G143,G147,G151)</f>
        <v>3160</v>
      </c>
      <c r="H135" s="72">
        <f t="shared" si="14"/>
        <v>9460</v>
      </c>
      <c r="I135" s="72">
        <f>I136</f>
        <v>2200</v>
      </c>
      <c r="J135" s="72">
        <f t="shared" si="15"/>
        <v>11660</v>
      </c>
      <c r="K135" s="72"/>
      <c r="L135" s="72">
        <f t="shared" si="16"/>
        <v>11660</v>
      </c>
      <c r="M135" s="72"/>
      <c r="N135" s="72">
        <f t="shared" si="11"/>
        <v>11660</v>
      </c>
      <c r="O135" s="72"/>
      <c r="P135" s="72">
        <f t="shared" si="12"/>
        <v>11660</v>
      </c>
      <c r="Q135" s="72">
        <f>Q147</f>
        <v>-500</v>
      </c>
      <c r="R135" s="72">
        <f t="shared" si="13"/>
        <v>11160</v>
      </c>
    </row>
    <row r="136" spans="1:18" ht="39.75" hidden="1" customHeight="1">
      <c r="A136" s="152" t="s">
        <v>519</v>
      </c>
      <c r="B136" s="51" t="s">
        <v>214</v>
      </c>
      <c r="C136" s="51" t="s">
        <v>173</v>
      </c>
      <c r="D136" s="51"/>
      <c r="E136" s="72">
        <f>SUM(E138)+E140</f>
        <v>4000</v>
      </c>
      <c r="F136" s="72">
        <f t="shared" ref="F136:G136" si="21">SUM(F138)+F140</f>
        <v>0</v>
      </c>
      <c r="G136" s="72">
        <f t="shared" si="21"/>
        <v>3160</v>
      </c>
      <c r="H136" s="72">
        <f t="shared" si="14"/>
        <v>7160</v>
      </c>
      <c r="I136" s="72">
        <f>I140</f>
        <v>2200</v>
      </c>
      <c r="J136" s="72">
        <f t="shared" si="15"/>
        <v>9360</v>
      </c>
      <c r="K136" s="72"/>
      <c r="L136" s="72">
        <f t="shared" si="16"/>
        <v>9360</v>
      </c>
      <c r="M136" s="72"/>
      <c r="N136" s="72">
        <f t="shared" si="11"/>
        <v>9360</v>
      </c>
      <c r="O136" s="72"/>
      <c r="P136" s="72">
        <f t="shared" si="12"/>
        <v>9360</v>
      </c>
      <c r="Q136" s="72"/>
      <c r="R136" s="72">
        <f t="shared" si="13"/>
        <v>9360</v>
      </c>
    </row>
    <row r="137" spans="1:18" s="2" customFormat="1" ht="35.25" hidden="1" customHeight="1">
      <c r="A137" s="42" t="s">
        <v>276</v>
      </c>
      <c r="B137" s="53" t="s">
        <v>214</v>
      </c>
      <c r="C137" s="53" t="s">
        <v>293</v>
      </c>
      <c r="D137" s="51"/>
      <c r="E137" s="54">
        <f>SUM(E138)</f>
        <v>3000</v>
      </c>
      <c r="F137" s="54"/>
      <c r="G137" s="72"/>
      <c r="H137" s="72">
        <f t="shared" si="14"/>
        <v>3000</v>
      </c>
      <c r="I137" s="72"/>
      <c r="J137" s="72">
        <f t="shared" si="15"/>
        <v>3000</v>
      </c>
      <c r="K137" s="72"/>
      <c r="L137" s="72">
        <f t="shared" si="16"/>
        <v>3000</v>
      </c>
      <c r="M137" s="72"/>
      <c r="N137" s="72">
        <f t="shared" si="11"/>
        <v>3000</v>
      </c>
      <c r="O137" s="72"/>
      <c r="P137" s="72">
        <f t="shared" si="12"/>
        <v>3000</v>
      </c>
      <c r="Q137" s="72"/>
      <c r="R137" s="72">
        <f t="shared" si="13"/>
        <v>3000</v>
      </c>
    </row>
    <row r="138" spans="1:18" s="2" customFormat="1" ht="27" hidden="1" customHeight="1">
      <c r="A138" s="44" t="s">
        <v>129</v>
      </c>
      <c r="B138" s="53" t="s">
        <v>214</v>
      </c>
      <c r="C138" s="53" t="s">
        <v>294</v>
      </c>
      <c r="D138" s="53"/>
      <c r="E138" s="54">
        <f>SUM(E139)</f>
        <v>3000</v>
      </c>
      <c r="F138" s="54"/>
      <c r="G138" s="54"/>
      <c r="H138" s="72">
        <f t="shared" si="14"/>
        <v>3000</v>
      </c>
      <c r="I138" s="54"/>
      <c r="J138" s="72">
        <f t="shared" si="15"/>
        <v>3000</v>
      </c>
      <c r="K138" s="54"/>
      <c r="L138" s="72">
        <f t="shared" si="16"/>
        <v>3000</v>
      </c>
      <c r="M138" s="54"/>
      <c r="N138" s="72">
        <f t="shared" si="11"/>
        <v>3000</v>
      </c>
      <c r="O138" s="54"/>
      <c r="P138" s="72">
        <f t="shared" si="12"/>
        <v>3000</v>
      </c>
      <c r="Q138" s="54"/>
      <c r="R138" s="72">
        <f t="shared" si="13"/>
        <v>3000</v>
      </c>
    </row>
    <row r="139" spans="1:18" s="2" customFormat="1" ht="31.5" hidden="1" customHeight="1">
      <c r="A139" s="44" t="s">
        <v>112</v>
      </c>
      <c r="B139" s="53" t="s">
        <v>214</v>
      </c>
      <c r="C139" s="53" t="s">
        <v>294</v>
      </c>
      <c r="D139" s="53" t="s">
        <v>111</v>
      </c>
      <c r="E139" s="54">
        <v>3000</v>
      </c>
      <c r="F139" s="54"/>
      <c r="G139" s="54"/>
      <c r="H139" s="72">
        <f t="shared" si="14"/>
        <v>3000</v>
      </c>
      <c r="I139" s="54"/>
      <c r="J139" s="72">
        <f t="shared" si="15"/>
        <v>3000</v>
      </c>
      <c r="K139" s="54"/>
      <c r="L139" s="72">
        <f t="shared" si="16"/>
        <v>3000</v>
      </c>
      <c r="M139" s="54"/>
      <c r="N139" s="72">
        <f t="shared" si="11"/>
        <v>3000</v>
      </c>
      <c r="O139" s="54"/>
      <c r="P139" s="72">
        <f t="shared" si="12"/>
        <v>3000</v>
      </c>
      <c r="Q139" s="54"/>
      <c r="R139" s="72">
        <f t="shared" si="13"/>
        <v>3000</v>
      </c>
    </row>
    <row r="140" spans="1:18" s="2" customFormat="1" ht="31.5" hidden="1" customHeight="1">
      <c r="A140" s="42" t="s">
        <v>276</v>
      </c>
      <c r="B140" s="50" t="s">
        <v>214</v>
      </c>
      <c r="C140" s="51" t="s">
        <v>521</v>
      </c>
      <c r="D140" s="51"/>
      <c r="E140" s="54">
        <f>E141</f>
        <v>1000</v>
      </c>
      <c r="F140" s="54"/>
      <c r="G140" s="54">
        <f>G141</f>
        <v>3160</v>
      </c>
      <c r="H140" s="72">
        <f t="shared" si="14"/>
        <v>4160</v>
      </c>
      <c r="I140" s="72">
        <v>2200</v>
      </c>
      <c r="J140" s="72">
        <f t="shared" si="15"/>
        <v>6360</v>
      </c>
      <c r="K140" s="72"/>
      <c r="L140" s="72">
        <f t="shared" si="16"/>
        <v>6360</v>
      </c>
      <c r="M140" s="72"/>
      <c r="N140" s="72">
        <f t="shared" si="11"/>
        <v>6360</v>
      </c>
      <c r="O140" s="72"/>
      <c r="P140" s="72">
        <f t="shared" si="12"/>
        <v>6360</v>
      </c>
      <c r="Q140" s="72"/>
      <c r="R140" s="72">
        <f t="shared" si="13"/>
        <v>6360</v>
      </c>
    </row>
    <row r="141" spans="1:18" s="2" customFormat="1" ht="24.75" hidden="1" customHeight="1">
      <c r="A141" s="44" t="s">
        <v>520</v>
      </c>
      <c r="B141" s="52" t="s">
        <v>214</v>
      </c>
      <c r="C141" s="53" t="s">
        <v>522</v>
      </c>
      <c r="D141" s="53"/>
      <c r="E141" s="54">
        <f>E142</f>
        <v>1000</v>
      </c>
      <c r="F141" s="54"/>
      <c r="G141" s="54">
        <f>G142</f>
        <v>3160</v>
      </c>
      <c r="H141" s="72">
        <f t="shared" si="14"/>
        <v>4160</v>
      </c>
      <c r="I141" s="54">
        <v>2200</v>
      </c>
      <c r="J141" s="72">
        <f t="shared" si="15"/>
        <v>6360</v>
      </c>
      <c r="K141" s="54"/>
      <c r="L141" s="72">
        <f t="shared" si="16"/>
        <v>6360</v>
      </c>
      <c r="M141" s="54"/>
      <c r="N141" s="72">
        <f t="shared" si="11"/>
        <v>6360</v>
      </c>
      <c r="O141" s="54"/>
      <c r="P141" s="72">
        <f t="shared" si="12"/>
        <v>6360</v>
      </c>
      <c r="Q141" s="54"/>
      <c r="R141" s="72">
        <f t="shared" si="13"/>
        <v>6360</v>
      </c>
    </row>
    <row r="142" spans="1:18" s="2" customFormat="1" ht="31.5" hidden="1" customHeight="1">
      <c r="A142" s="44" t="s">
        <v>112</v>
      </c>
      <c r="B142" s="52" t="s">
        <v>214</v>
      </c>
      <c r="C142" s="53" t="s">
        <v>522</v>
      </c>
      <c r="D142" s="53" t="s">
        <v>111</v>
      </c>
      <c r="E142" s="54">
        <v>1000</v>
      </c>
      <c r="F142" s="54"/>
      <c r="G142" s="54">
        <v>3160</v>
      </c>
      <c r="H142" s="72">
        <f t="shared" si="14"/>
        <v>4160</v>
      </c>
      <c r="I142" s="54">
        <v>2200</v>
      </c>
      <c r="J142" s="72">
        <f t="shared" si="15"/>
        <v>6360</v>
      </c>
      <c r="K142" s="54"/>
      <c r="L142" s="72">
        <f t="shared" si="16"/>
        <v>6360</v>
      </c>
      <c r="M142" s="54"/>
      <c r="N142" s="72">
        <f t="shared" ref="N142:N208" si="22">L142+M142</f>
        <v>6360</v>
      </c>
      <c r="O142" s="54"/>
      <c r="P142" s="72">
        <f t="shared" ref="P142:P205" si="23">N142+O142</f>
        <v>6360</v>
      </c>
      <c r="Q142" s="54"/>
      <c r="R142" s="72">
        <f t="shared" ref="R142:R205" si="24">P142+Q142</f>
        <v>6360</v>
      </c>
    </row>
    <row r="143" spans="1:18" s="2" customFormat="1" ht="41.25" hidden="1" customHeight="1">
      <c r="A143" s="152" t="s">
        <v>547</v>
      </c>
      <c r="B143" s="51" t="s">
        <v>214</v>
      </c>
      <c r="C143" s="51" t="s">
        <v>162</v>
      </c>
      <c r="D143" s="51"/>
      <c r="E143" s="72">
        <f>SUM(E144)</f>
        <v>900</v>
      </c>
      <c r="F143" s="72"/>
      <c r="G143" s="72"/>
      <c r="H143" s="72">
        <f t="shared" si="14"/>
        <v>900</v>
      </c>
      <c r="I143" s="72"/>
      <c r="J143" s="72">
        <f t="shared" si="15"/>
        <v>900</v>
      </c>
      <c r="K143" s="72"/>
      <c r="L143" s="72">
        <f t="shared" si="16"/>
        <v>900</v>
      </c>
      <c r="M143" s="72"/>
      <c r="N143" s="72">
        <f t="shared" si="22"/>
        <v>900</v>
      </c>
      <c r="O143" s="72"/>
      <c r="P143" s="72">
        <f t="shared" si="23"/>
        <v>900</v>
      </c>
      <c r="Q143" s="72"/>
      <c r="R143" s="72">
        <f t="shared" si="24"/>
        <v>900</v>
      </c>
    </row>
    <row r="144" spans="1:18" s="2" customFormat="1" ht="29.25" hidden="1" customHeight="1">
      <c r="A144" s="43" t="s">
        <v>295</v>
      </c>
      <c r="B144" s="53" t="s">
        <v>214</v>
      </c>
      <c r="C144" s="53" t="s">
        <v>296</v>
      </c>
      <c r="D144" s="51"/>
      <c r="E144" s="54">
        <f>SUM(E145)</f>
        <v>900</v>
      </c>
      <c r="F144" s="54"/>
      <c r="G144" s="72"/>
      <c r="H144" s="72">
        <f t="shared" si="14"/>
        <v>900</v>
      </c>
      <c r="I144" s="72"/>
      <c r="J144" s="72">
        <f t="shared" si="15"/>
        <v>900</v>
      </c>
      <c r="K144" s="72"/>
      <c r="L144" s="72">
        <f t="shared" si="16"/>
        <v>900</v>
      </c>
      <c r="M144" s="72"/>
      <c r="N144" s="72">
        <f t="shared" si="22"/>
        <v>900</v>
      </c>
      <c r="O144" s="72"/>
      <c r="P144" s="72">
        <f t="shared" si="23"/>
        <v>900</v>
      </c>
      <c r="Q144" s="72"/>
      <c r="R144" s="72">
        <f t="shared" si="24"/>
        <v>900</v>
      </c>
    </row>
    <row r="145" spans="1:18" s="2" customFormat="1" ht="30.75" hidden="1" customHeight="1">
      <c r="A145" s="44" t="s">
        <v>1</v>
      </c>
      <c r="B145" s="53" t="s">
        <v>214</v>
      </c>
      <c r="C145" s="53" t="s">
        <v>297</v>
      </c>
      <c r="D145" s="53"/>
      <c r="E145" s="54">
        <f>SUM(E146)</f>
        <v>900</v>
      </c>
      <c r="F145" s="54"/>
      <c r="G145" s="54"/>
      <c r="H145" s="72">
        <f t="shared" ref="H145:H214" si="25">E145+F145+G145</f>
        <v>900</v>
      </c>
      <c r="I145" s="54"/>
      <c r="J145" s="72">
        <f t="shared" ref="J145:J213" si="26">H145+I145</f>
        <v>900</v>
      </c>
      <c r="K145" s="54"/>
      <c r="L145" s="72">
        <f t="shared" ref="L145:L211" si="27">J145+K145</f>
        <v>900</v>
      </c>
      <c r="M145" s="54"/>
      <c r="N145" s="72">
        <f t="shared" si="22"/>
        <v>900</v>
      </c>
      <c r="O145" s="54"/>
      <c r="P145" s="72">
        <f t="shared" si="23"/>
        <v>900</v>
      </c>
      <c r="Q145" s="54"/>
      <c r="R145" s="72">
        <f t="shared" si="24"/>
        <v>900</v>
      </c>
    </row>
    <row r="146" spans="1:18" s="2" customFormat="1" ht="40.5" hidden="1" customHeight="1">
      <c r="A146" s="149" t="s">
        <v>34</v>
      </c>
      <c r="B146" s="53" t="s">
        <v>214</v>
      </c>
      <c r="C146" s="53" t="s">
        <v>297</v>
      </c>
      <c r="D146" s="53" t="s">
        <v>583</v>
      </c>
      <c r="E146" s="54">
        <v>900</v>
      </c>
      <c r="F146" s="54"/>
      <c r="G146" s="54"/>
      <c r="H146" s="72">
        <f t="shared" si="25"/>
        <v>900</v>
      </c>
      <c r="I146" s="54"/>
      <c r="J146" s="72">
        <f t="shared" si="26"/>
        <v>900</v>
      </c>
      <c r="K146" s="54"/>
      <c r="L146" s="72">
        <f t="shared" si="27"/>
        <v>900</v>
      </c>
      <c r="M146" s="54"/>
      <c r="N146" s="72">
        <f t="shared" si="22"/>
        <v>900</v>
      </c>
      <c r="O146" s="54"/>
      <c r="P146" s="72">
        <f t="shared" si="23"/>
        <v>900</v>
      </c>
      <c r="Q146" s="54"/>
      <c r="R146" s="72">
        <f t="shared" si="24"/>
        <v>900</v>
      </c>
    </row>
    <row r="147" spans="1:18" s="2" customFormat="1" ht="45.75" customHeight="1">
      <c r="A147" s="150" t="s">
        <v>525</v>
      </c>
      <c r="B147" s="51" t="s">
        <v>214</v>
      </c>
      <c r="C147" s="51" t="s">
        <v>163</v>
      </c>
      <c r="D147" s="107"/>
      <c r="E147" s="80">
        <f>SUM(E149)</f>
        <v>1300</v>
      </c>
      <c r="F147" s="80"/>
      <c r="G147" s="125"/>
      <c r="H147" s="72">
        <f t="shared" si="25"/>
        <v>1300</v>
      </c>
      <c r="I147" s="125"/>
      <c r="J147" s="72">
        <f t="shared" si="26"/>
        <v>1300</v>
      </c>
      <c r="K147" s="125"/>
      <c r="L147" s="72">
        <f t="shared" si="27"/>
        <v>1300</v>
      </c>
      <c r="M147" s="125"/>
      <c r="N147" s="72">
        <f t="shared" si="22"/>
        <v>1300</v>
      </c>
      <c r="O147" s="125"/>
      <c r="P147" s="72">
        <f t="shared" si="23"/>
        <v>1300</v>
      </c>
      <c r="Q147" s="80">
        <f>Q148</f>
        <v>-500</v>
      </c>
      <c r="R147" s="72">
        <f t="shared" si="24"/>
        <v>800</v>
      </c>
    </row>
    <row r="148" spans="1:18" s="2" customFormat="1" ht="42" customHeight="1">
      <c r="A148" s="43" t="s">
        <v>275</v>
      </c>
      <c r="B148" s="53" t="s">
        <v>214</v>
      </c>
      <c r="C148" s="53" t="s">
        <v>298</v>
      </c>
      <c r="D148" s="107"/>
      <c r="E148" s="81">
        <f>SUM(E149)</f>
        <v>1300</v>
      </c>
      <c r="F148" s="81"/>
      <c r="G148" s="125"/>
      <c r="H148" s="72">
        <f t="shared" si="25"/>
        <v>1300</v>
      </c>
      <c r="I148" s="125"/>
      <c r="J148" s="72">
        <f t="shared" si="26"/>
        <v>1300</v>
      </c>
      <c r="K148" s="125"/>
      <c r="L148" s="72">
        <f t="shared" si="27"/>
        <v>1300</v>
      </c>
      <c r="M148" s="125"/>
      <c r="N148" s="72">
        <f t="shared" si="22"/>
        <v>1300</v>
      </c>
      <c r="O148" s="125"/>
      <c r="P148" s="72">
        <f t="shared" si="23"/>
        <v>1300</v>
      </c>
      <c r="Q148" s="80">
        <f>Q149</f>
        <v>-500</v>
      </c>
      <c r="R148" s="72">
        <f t="shared" si="24"/>
        <v>800</v>
      </c>
    </row>
    <row r="149" spans="1:18" s="12" customFormat="1" ht="43.5" customHeight="1">
      <c r="A149" s="60" t="s">
        <v>545</v>
      </c>
      <c r="B149" s="53" t="s">
        <v>214</v>
      </c>
      <c r="C149" s="53" t="s">
        <v>299</v>
      </c>
      <c r="D149" s="24"/>
      <c r="E149" s="81">
        <f>SUM(E150)</f>
        <v>1300</v>
      </c>
      <c r="F149" s="81"/>
      <c r="G149" s="126"/>
      <c r="H149" s="72">
        <f t="shared" si="25"/>
        <v>1300</v>
      </c>
      <c r="I149" s="126"/>
      <c r="J149" s="72">
        <f t="shared" si="26"/>
        <v>1300</v>
      </c>
      <c r="K149" s="126"/>
      <c r="L149" s="72">
        <f t="shared" si="27"/>
        <v>1300</v>
      </c>
      <c r="M149" s="126"/>
      <c r="N149" s="72">
        <f t="shared" si="22"/>
        <v>1300</v>
      </c>
      <c r="O149" s="126"/>
      <c r="P149" s="72">
        <f t="shared" si="23"/>
        <v>1300</v>
      </c>
      <c r="Q149" s="81">
        <f>Q150</f>
        <v>-500</v>
      </c>
      <c r="R149" s="72">
        <f t="shared" si="24"/>
        <v>800</v>
      </c>
    </row>
    <row r="150" spans="1:18" s="12" customFormat="1" ht="38.25" customHeight="1">
      <c r="A150" s="149" t="s">
        <v>34</v>
      </c>
      <c r="B150" s="53" t="s">
        <v>214</v>
      </c>
      <c r="C150" s="53" t="s">
        <v>299</v>
      </c>
      <c r="D150" s="53" t="s">
        <v>376</v>
      </c>
      <c r="E150" s="54">
        <v>1300</v>
      </c>
      <c r="F150" s="54"/>
      <c r="G150" s="54"/>
      <c r="H150" s="72">
        <f t="shared" si="25"/>
        <v>1300</v>
      </c>
      <c r="I150" s="54"/>
      <c r="J150" s="72">
        <f t="shared" si="26"/>
        <v>1300</v>
      </c>
      <c r="K150" s="54"/>
      <c r="L150" s="72">
        <f t="shared" si="27"/>
        <v>1300</v>
      </c>
      <c r="M150" s="54"/>
      <c r="N150" s="72">
        <f t="shared" si="22"/>
        <v>1300</v>
      </c>
      <c r="O150" s="54"/>
      <c r="P150" s="72">
        <f t="shared" si="23"/>
        <v>1300</v>
      </c>
      <c r="Q150" s="54">
        <v>-500</v>
      </c>
      <c r="R150" s="72">
        <f t="shared" si="24"/>
        <v>800</v>
      </c>
    </row>
    <row r="151" spans="1:18" s="11" customFormat="1" ht="42.75" customHeight="1">
      <c r="A151" s="148" t="s">
        <v>527</v>
      </c>
      <c r="B151" s="52" t="s">
        <v>214</v>
      </c>
      <c r="C151" s="53" t="s">
        <v>401</v>
      </c>
      <c r="D151" s="53"/>
      <c r="E151" s="72">
        <f>SUM(E152)</f>
        <v>100</v>
      </c>
      <c r="F151" s="72"/>
      <c r="G151" s="54"/>
      <c r="H151" s="72">
        <f t="shared" si="25"/>
        <v>100</v>
      </c>
      <c r="I151" s="54"/>
      <c r="J151" s="72">
        <f t="shared" si="26"/>
        <v>100</v>
      </c>
      <c r="K151" s="54"/>
      <c r="L151" s="72">
        <f t="shared" si="27"/>
        <v>100</v>
      </c>
      <c r="M151" s="54"/>
      <c r="N151" s="72">
        <f t="shared" si="22"/>
        <v>100</v>
      </c>
      <c r="O151" s="54"/>
      <c r="P151" s="72">
        <f t="shared" si="23"/>
        <v>100</v>
      </c>
      <c r="Q151" s="54"/>
      <c r="R151" s="72">
        <f t="shared" si="24"/>
        <v>100</v>
      </c>
    </row>
    <row r="152" spans="1:18" s="2" customFormat="1" ht="33" customHeight="1">
      <c r="A152" s="149" t="s">
        <v>405</v>
      </c>
      <c r="B152" s="52" t="s">
        <v>214</v>
      </c>
      <c r="C152" s="53" t="s">
        <v>401</v>
      </c>
      <c r="D152" s="53"/>
      <c r="E152" s="54">
        <f>SUM(E153)</f>
        <v>100</v>
      </c>
      <c r="F152" s="54"/>
      <c r="G152" s="54"/>
      <c r="H152" s="72">
        <f t="shared" si="25"/>
        <v>100</v>
      </c>
      <c r="I152" s="54"/>
      <c r="J152" s="72">
        <f t="shared" si="26"/>
        <v>100</v>
      </c>
      <c r="K152" s="54"/>
      <c r="L152" s="72">
        <f t="shared" si="27"/>
        <v>100</v>
      </c>
      <c r="M152" s="54"/>
      <c r="N152" s="72">
        <f t="shared" si="22"/>
        <v>100</v>
      </c>
      <c r="O152" s="54"/>
      <c r="P152" s="72">
        <f t="shared" si="23"/>
        <v>100</v>
      </c>
      <c r="Q152" s="54"/>
      <c r="R152" s="72">
        <f t="shared" si="24"/>
        <v>100</v>
      </c>
    </row>
    <row r="153" spans="1:18" s="2" customFormat="1" ht="40.5" customHeight="1">
      <c r="A153" s="44" t="s">
        <v>112</v>
      </c>
      <c r="B153" s="52" t="s">
        <v>214</v>
      </c>
      <c r="C153" s="53" t="s">
        <v>401</v>
      </c>
      <c r="D153" s="53" t="s">
        <v>111</v>
      </c>
      <c r="E153" s="54">
        <v>100</v>
      </c>
      <c r="F153" s="54"/>
      <c r="G153" s="54"/>
      <c r="H153" s="72">
        <f t="shared" si="25"/>
        <v>100</v>
      </c>
      <c r="I153" s="54"/>
      <c r="J153" s="72">
        <f t="shared" si="26"/>
        <v>100</v>
      </c>
      <c r="K153" s="54"/>
      <c r="L153" s="72">
        <f t="shared" si="27"/>
        <v>100</v>
      </c>
      <c r="M153" s="54"/>
      <c r="N153" s="72">
        <f t="shared" si="22"/>
        <v>100</v>
      </c>
      <c r="O153" s="54"/>
      <c r="P153" s="72">
        <f t="shared" si="23"/>
        <v>100</v>
      </c>
      <c r="Q153" s="54"/>
      <c r="R153" s="72">
        <f t="shared" si="24"/>
        <v>100</v>
      </c>
    </row>
    <row r="154" spans="1:18" s="2" customFormat="1" ht="29.25" hidden="1" customHeight="1">
      <c r="A154" s="42" t="s">
        <v>229</v>
      </c>
      <c r="B154" s="51" t="s">
        <v>230</v>
      </c>
      <c r="C154" s="51"/>
      <c r="D154" s="51"/>
      <c r="E154" s="72">
        <f>E155+E167+E179+E192</f>
        <v>115256.3</v>
      </c>
      <c r="F154" s="72">
        <f>F155+F167+F179+F192</f>
        <v>30927.3</v>
      </c>
      <c r="G154" s="72">
        <f>G155+G167+G179+G192</f>
        <v>24728</v>
      </c>
      <c r="H154" s="72">
        <f t="shared" si="25"/>
        <v>170911.6</v>
      </c>
      <c r="I154" s="72">
        <f>I179+I163</f>
        <v>16418.400000000001</v>
      </c>
      <c r="J154" s="72">
        <f t="shared" si="26"/>
        <v>187330</v>
      </c>
      <c r="K154" s="72">
        <f>K167</f>
        <v>2000</v>
      </c>
      <c r="L154" s="72">
        <f t="shared" si="27"/>
        <v>189330</v>
      </c>
      <c r="M154" s="72">
        <f>M155+M167</f>
        <v>-2444</v>
      </c>
      <c r="N154" s="72">
        <f t="shared" si="22"/>
        <v>186886</v>
      </c>
      <c r="O154" s="72">
        <f>O167+O179+O155</f>
        <v>3544</v>
      </c>
      <c r="P154" s="72">
        <f t="shared" si="23"/>
        <v>190430</v>
      </c>
      <c r="Q154" s="72"/>
      <c r="R154" s="72">
        <f t="shared" si="24"/>
        <v>190430</v>
      </c>
    </row>
    <row r="155" spans="1:18" s="2" customFormat="1" ht="27.75" hidden="1" customHeight="1">
      <c r="A155" s="42" t="s">
        <v>28</v>
      </c>
      <c r="B155" s="51" t="s">
        <v>27</v>
      </c>
      <c r="C155" s="51"/>
      <c r="D155" s="51"/>
      <c r="E155" s="72">
        <f>E156+E159+E163</f>
        <v>14700</v>
      </c>
      <c r="F155" s="72"/>
      <c r="G155" s="72"/>
      <c r="H155" s="72">
        <f t="shared" si="25"/>
        <v>14700</v>
      </c>
      <c r="I155" s="72"/>
      <c r="J155" s="72">
        <f t="shared" si="26"/>
        <v>14700</v>
      </c>
      <c r="K155" s="72"/>
      <c r="L155" s="72">
        <f t="shared" si="27"/>
        <v>14700</v>
      </c>
      <c r="M155" s="72">
        <f>M163</f>
        <v>-4697</v>
      </c>
      <c r="N155" s="72">
        <f t="shared" si="22"/>
        <v>10003</v>
      </c>
      <c r="O155" s="72">
        <f>O159</f>
        <v>-4700</v>
      </c>
      <c r="P155" s="72">
        <f t="shared" si="23"/>
        <v>5303</v>
      </c>
      <c r="Q155" s="72"/>
      <c r="R155" s="72">
        <f t="shared" si="24"/>
        <v>5303</v>
      </c>
    </row>
    <row r="156" spans="1:18" ht="54.75" hidden="1" customHeight="1">
      <c r="A156" s="42"/>
      <c r="B156" s="51"/>
      <c r="C156" s="51"/>
      <c r="D156" s="53"/>
      <c r="E156" s="72"/>
      <c r="F156" s="72"/>
      <c r="G156" s="54"/>
      <c r="H156" s="72"/>
      <c r="I156" s="54"/>
      <c r="J156" s="72"/>
      <c r="K156" s="54"/>
      <c r="L156" s="72"/>
      <c r="M156" s="54"/>
      <c r="N156" s="72"/>
      <c r="O156" s="54"/>
      <c r="P156" s="72">
        <f t="shared" si="23"/>
        <v>0</v>
      </c>
      <c r="Q156" s="54"/>
      <c r="R156" s="72">
        <f t="shared" si="24"/>
        <v>0</v>
      </c>
    </row>
    <row r="157" spans="1:18" ht="42.75" hidden="1" customHeight="1">
      <c r="A157" s="43"/>
      <c r="B157" s="53"/>
      <c r="C157" s="59"/>
      <c r="D157" s="59"/>
      <c r="E157" s="82"/>
      <c r="F157" s="82"/>
      <c r="G157" s="112"/>
      <c r="H157" s="72"/>
      <c r="I157" s="112"/>
      <c r="J157" s="72"/>
      <c r="K157" s="112"/>
      <c r="L157" s="72"/>
      <c r="M157" s="112"/>
      <c r="N157" s="72"/>
      <c r="O157" s="112"/>
      <c r="P157" s="72">
        <f t="shared" si="23"/>
        <v>0</v>
      </c>
      <c r="Q157" s="112"/>
      <c r="R157" s="72">
        <f t="shared" si="24"/>
        <v>0</v>
      </c>
    </row>
    <row r="158" spans="1:18" ht="42.75" hidden="1" customHeight="1">
      <c r="A158" s="44"/>
      <c r="B158" s="53"/>
      <c r="C158" s="59"/>
      <c r="D158" s="59"/>
      <c r="E158" s="82"/>
      <c r="F158" s="82"/>
      <c r="G158" s="112"/>
      <c r="H158" s="72"/>
      <c r="I158" s="112"/>
      <c r="J158" s="72"/>
      <c r="K158" s="112"/>
      <c r="L158" s="72"/>
      <c r="M158" s="112"/>
      <c r="N158" s="72"/>
      <c r="O158" s="112"/>
      <c r="P158" s="72">
        <f t="shared" si="23"/>
        <v>0</v>
      </c>
      <c r="Q158" s="112"/>
      <c r="R158" s="72">
        <f t="shared" si="24"/>
        <v>0</v>
      </c>
    </row>
    <row r="159" spans="1:18" ht="54" hidden="1" customHeight="1">
      <c r="A159" s="42" t="s">
        <v>377</v>
      </c>
      <c r="B159" s="51" t="s">
        <v>27</v>
      </c>
      <c r="C159" s="51" t="s">
        <v>378</v>
      </c>
      <c r="D159" s="53"/>
      <c r="E159" s="72">
        <f>SUM(E160)</f>
        <v>4700</v>
      </c>
      <c r="F159" s="72"/>
      <c r="G159" s="54"/>
      <c r="H159" s="72">
        <f t="shared" si="25"/>
        <v>4700</v>
      </c>
      <c r="I159" s="54"/>
      <c r="J159" s="72">
        <f t="shared" si="26"/>
        <v>4700</v>
      </c>
      <c r="K159" s="54"/>
      <c r="L159" s="72">
        <f t="shared" si="27"/>
        <v>4700</v>
      </c>
      <c r="M159" s="54"/>
      <c r="N159" s="72">
        <f t="shared" si="22"/>
        <v>4700</v>
      </c>
      <c r="O159" s="54">
        <f>O160</f>
        <v>-4700</v>
      </c>
      <c r="P159" s="72">
        <f t="shared" si="23"/>
        <v>0</v>
      </c>
      <c r="Q159" s="54"/>
      <c r="R159" s="72">
        <f t="shared" si="24"/>
        <v>0</v>
      </c>
    </row>
    <row r="160" spans="1:18" ht="39" hidden="1" customHeight="1">
      <c r="A160" s="43" t="s">
        <v>379</v>
      </c>
      <c r="B160" s="53" t="s">
        <v>27</v>
      </c>
      <c r="C160" s="53" t="s">
        <v>380</v>
      </c>
      <c r="D160" s="53"/>
      <c r="E160" s="54">
        <f>SUM(E161)</f>
        <v>4700</v>
      </c>
      <c r="F160" s="54"/>
      <c r="G160" s="54"/>
      <c r="H160" s="72">
        <f t="shared" si="25"/>
        <v>4700</v>
      </c>
      <c r="I160" s="54"/>
      <c r="J160" s="72">
        <f t="shared" si="26"/>
        <v>4700</v>
      </c>
      <c r="K160" s="54"/>
      <c r="L160" s="72">
        <f t="shared" si="27"/>
        <v>4700</v>
      </c>
      <c r="M160" s="54"/>
      <c r="N160" s="72">
        <f t="shared" si="22"/>
        <v>4700</v>
      </c>
      <c r="O160" s="54">
        <f>O161</f>
        <v>-4700</v>
      </c>
      <c r="P160" s="72">
        <f t="shared" si="23"/>
        <v>0</v>
      </c>
      <c r="Q160" s="54"/>
      <c r="R160" s="72">
        <f t="shared" si="24"/>
        <v>0</v>
      </c>
    </row>
    <row r="161" spans="1:18" ht="24.75" hidden="1" customHeight="1">
      <c r="A161" s="149" t="s">
        <v>381</v>
      </c>
      <c r="B161" s="53" t="s">
        <v>27</v>
      </c>
      <c r="C161" s="53" t="s">
        <v>382</v>
      </c>
      <c r="D161" s="53"/>
      <c r="E161" s="54">
        <f>SUM(E162)</f>
        <v>4700</v>
      </c>
      <c r="F161" s="54"/>
      <c r="G161" s="54"/>
      <c r="H161" s="72">
        <f t="shared" si="25"/>
        <v>4700</v>
      </c>
      <c r="I161" s="54"/>
      <c r="J161" s="72">
        <f t="shared" si="26"/>
        <v>4700</v>
      </c>
      <c r="K161" s="54"/>
      <c r="L161" s="72">
        <f t="shared" si="27"/>
        <v>4700</v>
      </c>
      <c r="M161" s="54"/>
      <c r="N161" s="72">
        <f t="shared" si="22"/>
        <v>4700</v>
      </c>
      <c r="O161" s="54">
        <f>O162</f>
        <v>-4700</v>
      </c>
      <c r="P161" s="72">
        <f t="shared" si="23"/>
        <v>0</v>
      </c>
      <c r="Q161" s="54"/>
      <c r="R161" s="72">
        <f t="shared" si="24"/>
        <v>0</v>
      </c>
    </row>
    <row r="162" spans="1:18" ht="42.75" hidden="1" customHeight="1">
      <c r="A162" s="43" t="s">
        <v>112</v>
      </c>
      <c r="B162" s="53" t="s">
        <v>27</v>
      </c>
      <c r="C162" s="53" t="s">
        <v>382</v>
      </c>
      <c r="D162" s="53" t="s">
        <v>432</v>
      </c>
      <c r="E162" s="54">
        <v>4700</v>
      </c>
      <c r="F162" s="54"/>
      <c r="G162" s="54"/>
      <c r="H162" s="72">
        <f t="shared" si="25"/>
        <v>4700</v>
      </c>
      <c r="I162" s="54"/>
      <c r="J162" s="72">
        <f t="shared" si="26"/>
        <v>4700</v>
      </c>
      <c r="K162" s="54"/>
      <c r="L162" s="72">
        <f t="shared" si="27"/>
        <v>4700</v>
      </c>
      <c r="M162" s="54"/>
      <c r="N162" s="72">
        <f t="shared" si="22"/>
        <v>4700</v>
      </c>
      <c r="O162" s="54">
        <v>-4700</v>
      </c>
      <c r="P162" s="72">
        <f t="shared" si="23"/>
        <v>0</v>
      </c>
      <c r="Q162" s="54"/>
      <c r="R162" s="72">
        <f t="shared" si="24"/>
        <v>0</v>
      </c>
    </row>
    <row r="163" spans="1:18" ht="61.5" hidden="1" customHeight="1">
      <c r="A163" s="42" t="s">
        <v>516</v>
      </c>
      <c r="B163" s="51" t="s">
        <v>27</v>
      </c>
      <c r="C163" s="51" t="s">
        <v>177</v>
      </c>
      <c r="D163" s="51"/>
      <c r="E163" s="72">
        <f>E164</f>
        <v>10000</v>
      </c>
      <c r="F163" s="72"/>
      <c r="G163" s="72"/>
      <c r="H163" s="72">
        <f t="shared" si="25"/>
        <v>10000</v>
      </c>
      <c r="I163" s="72">
        <f>I164</f>
        <v>6300</v>
      </c>
      <c r="J163" s="72">
        <f t="shared" si="26"/>
        <v>16300</v>
      </c>
      <c r="K163" s="72">
        <f>K165</f>
        <v>0</v>
      </c>
      <c r="L163" s="72">
        <f t="shared" si="27"/>
        <v>16300</v>
      </c>
      <c r="M163" s="72">
        <f>M164</f>
        <v>-4697</v>
      </c>
      <c r="N163" s="72">
        <f t="shared" si="22"/>
        <v>11603</v>
      </c>
      <c r="O163" s="72"/>
      <c r="P163" s="72">
        <f t="shared" si="23"/>
        <v>11603</v>
      </c>
      <c r="Q163" s="72"/>
      <c r="R163" s="72">
        <f t="shared" si="24"/>
        <v>11603</v>
      </c>
    </row>
    <row r="164" spans="1:18" ht="31.5" hidden="1" customHeight="1">
      <c r="A164" s="44" t="s">
        <v>554</v>
      </c>
      <c r="B164" s="53" t="s">
        <v>27</v>
      </c>
      <c r="C164" s="53" t="s">
        <v>300</v>
      </c>
      <c r="D164" s="53"/>
      <c r="E164" s="54">
        <f>E165</f>
        <v>10000</v>
      </c>
      <c r="F164" s="54"/>
      <c r="G164" s="54"/>
      <c r="H164" s="54">
        <f t="shared" si="25"/>
        <v>10000</v>
      </c>
      <c r="I164" s="54">
        <f>I166</f>
        <v>6300</v>
      </c>
      <c r="J164" s="72">
        <f t="shared" si="26"/>
        <v>16300</v>
      </c>
      <c r="K164" s="54"/>
      <c r="L164" s="72">
        <f t="shared" si="27"/>
        <v>16300</v>
      </c>
      <c r="M164" s="54">
        <f>M165</f>
        <v>-4697</v>
      </c>
      <c r="N164" s="72">
        <f t="shared" si="22"/>
        <v>11603</v>
      </c>
      <c r="O164" s="54"/>
      <c r="P164" s="72">
        <f t="shared" si="23"/>
        <v>11603</v>
      </c>
      <c r="Q164" s="54"/>
      <c r="R164" s="72">
        <f t="shared" si="24"/>
        <v>11603</v>
      </c>
    </row>
    <row r="165" spans="1:18" ht="42.75" hidden="1" customHeight="1">
      <c r="A165" s="43" t="s">
        <v>112</v>
      </c>
      <c r="B165" s="53" t="s">
        <v>27</v>
      </c>
      <c r="C165" s="53" t="s">
        <v>301</v>
      </c>
      <c r="D165" s="53" t="s">
        <v>111</v>
      </c>
      <c r="E165" s="54">
        <v>10000</v>
      </c>
      <c r="F165" s="54"/>
      <c r="G165" s="54"/>
      <c r="H165" s="54">
        <f t="shared" si="25"/>
        <v>10000</v>
      </c>
      <c r="I165" s="54"/>
      <c r="J165" s="72">
        <f t="shared" si="26"/>
        <v>10000</v>
      </c>
      <c r="K165" s="54"/>
      <c r="L165" s="72">
        <f t="shared" si="27"/>
        <v>10000</v>
      </c>
      <c r="M165" s="54">
        <v>-4697</v>
      </c>
      <c r="N165" s="72">
        <f t="shared" si="22"/>
        <v>5303</v>
      </c>
      <c r="O165" s="54"/>
      <c r="P165" s="72">
        <f t="shared" si="23"/>
        <v>5303</v>
      </c>
      <c r="Q165" s="54"/>
      <c r="R165" s="72">
        <f t="shared" si="24"/>
        <v>5303</v>
      </c>
    </row>
    <row r="166" spans="1:18" ht="42.75" hidden="1" customHeight="1">
      <c r="A166" s="43" t="s">
        <v>417</v>
      </c>
      <c r="B166" s="59" t="s">
        <v>27</v>
      </c>
      <c r="C166" s="53" t="s">
        <v>603</v>
      </c>
      <c r="D166" s="53" t="s">
        <v>432</v>
      </c>
      <c r="E166" s="54"/>
      <c r="F166" s="54"/>
      <c r="G166" s="54"/>
      <c r="H166" s="72"/>
      <c r="I166" s="54">
        <v>6300</v>
      </c>
      <c r="J166" s="72">
        <f t="shared" si="26"/>
        <v>6300</v>
      </c>
      <c r="K166" s="54"/>
      <c r="L166" s="72">
        <f t="shared" si="27"/>
        <v>6300</v>
      </c>
      <c r="M166" s="54"/>
      <c r="N166" s="72">
        <f t="shared" si="22"/>
        <v>6300</v>
      </c>
      <c r="O166" s="54"/>
      <c r="P166" s="72">
        <f t="shared" si="23"/>
        <v>6300</v>
      </c>
      <c r="Q166" s="54"/>
      <c r="R166" s="72">
        <f t="shared" si="24"/>
        <v>6300</v>
      </c>
    </row>
    <row r="167" spans="1:18" ht="36.75" hidden="1" customHeight="1">
      <c r="A167" s="42" t="s">
        <v>198</v>
      </c>
      <c r="B167" s="51" t="s">
        <v>231</v>
      </c>
      <c r="C167" s="51"/>
      <c r="D167" s="51"/>
      <c r="E167" s="72">
        <f>SUM(E168)</f>
        <v>25650</v>
      </c>
      <c r="F167" s="72">
        <f t="shared" ref="F167:G167" si="28">SUM(F168)</f>
        <v>0</v>
      </c>
      <c r="G167" s="72">
        <f t="shared" si="28"/>
        <v>11072</v>
      </c>
      <c r="H167" s="72">
        <f t="shared" si="25"/>
        <v>36722</v>
      </c>
      <c r="I167" s="72"/>
      <c r="J167" s="72">
        <f t="shared" si="26"/>
        <v>36722</v>
      </c>
      <c r="K167" s="72">
        <f>K168</f>
        <v>2000</v>
      </c>
      <c r="L167" s="72">
        <f t="shared" si="27"/>
        <v>38722</v>
      </c>
      <c r="M167" s="72">
        <f>M168</f>
        <v>2253</v>
      </c>
      <c r="N167" s="72">
        <f t="shared" si="22"/>
        <v>40975</v>
      </c>
      <c r="O167" s="72">
        <f>O168</f>
        <v>3800</v>
      </c>
      <c r="P167" s="72">
        <f t="shared" si="23"/>
        <v>44775</v>
      </c>
      <c r="Q167" s="72"/>
      <c r="R167" s="72">
        <f t="shared" si="24"/>
        <v>44775</v>
      </c>
    </row>
    <row r="168" spans="1:18" ht="56.25" hidden="1" customHeight="1">
      <c r="A168" s="42" t="s">
        <v>516</v>
      </c>
      <c r="B168" s="51" t="s">
        <v>231</v>
      </c>
      <c r="C168" s="51"/>
      <c r="D168" s="51"/>
      <c r="E168" s="72">
        <f>E169</f>
        <v>25650</v>
      </c>
      <c r="F168" s="72">
        <f t="shared" ref="F168:G168" si="29">F169</f>
        <v>0</v>
      </c>
      <c r="G168" s="72">
        <f t="shared" si="29"/>
        <v>11072</v>
      </c>
      <c r="H168" s="72">
        <f t="shared" si="25"/>
        <v>36722</v>
      </c>
      <c r="I168" s="72"/>
      <c r="J168" s="72">
        <f t="shared" si="26"/>
        <v>36722</v>
      </c>
      <c r="K168" s="72">
        <f>K169</f>
        <v>2000</v>
      </c>
      <c r="L168" s="72">
        <f t="shared" si="27"/>
        <v>38722</v>
      </c>
      <c r="M168" s="72">
        <f>M169</f>
        <v>2253</v>
      </c>
      <c r="N168" s="72">
        <f t="shared" si="22"/>
        <v>40975</v>
      </c>
      <c r="O168" s="72">
        <f>O169</f>
        <v>3800</v>
      </c>
      <c r="P168" s="72">
        <f t="shared" si="23"/>
        <v>44775</v>
      </c>
      <c r="Q168" s="72"/>
      <c r="R168" s="72">
        <f t="shared" si="24"/>
        <v>44775</v>
      </c>
    </row>
    <row r="169" spans="1:18" ht="23.25" hidden="1" customHeight="1">
      <c r="A169" s="42" t="s">
        <v>198</v>
      </c>
      <c r="B169" s="51" t="s">
        <v>231</v>
      </c>
      <c r="C169" s="51"/>
      <c r="D169" s="51"/>
      <c r="E169" s="72">
        <f>E170</f>
        <v>25650</v>
      </c>
      <c r="F169" s="72">
        <f t="shared" ref="F169:G169" si="30">F170</f>
        <v>0</v>
      </c>
      <c r="G169" s="72">
        <f t="shared" si="30"/>
        <v>11072</v>
      </c>
      <c r="H169" s="72">
        <f t="shared" si="25"/>
        <v>36722</v>
      </c>
      <c r="I169" s="72"/>
      <c r="J169" s="72">
        <f t="shared" si="26"/>
        <v>36722</v>
      </c>
      <c r="K169" s="72">
        <f>K172</f>
        <v>2000</v>
      </c>
      <c r="L169" s="72">
        <f t="shared" si="27"/>
        <v>38722</v>
      </c>
      <c r="M169" s="72">
        <f>M177</f>
        <v>2253</v>
      </c>
      <c r="N169" s="72">
        <f t="shared" si="22"/>
        <v>40975</v>
      </c>
      <c r="O169" s="72">
        <f>O170</f>
        <v>3800</v>
      </c>
      <c r="P169" s="72">
        <f t="shared" si="23"/>
        <v>44775</v>
      </c>
      <c r="Q169" s="72"/>
      <c r="R169" s="72">
        <f t="shared" si="24"/>
        <v>44775</v>
      </c>
    </row>
    <row r="170" spans="1:18" ht="48" hidden="1" customHeight="1">
      <c r="A170" s="42" t="s">
        <v>516</v>
      </c>
      <c r="B170" s="51" t="s">
        <v>231</v>
      </c>
      <c r="C170" s="53" t="s">
        <v>177</v>
      </c>
      <c r="D170" s="51"/>
      <c r="E170" s="72">
        <f>E171+E177+E175</f>
        <v>25650</v>
      </c>
      <c r="F170" s="72">
        <f>F171+F177+F175</f>
        <v>0</v>
      </c>
      <c r="G170" s="72">
        <f>G171+G177+G175</f>
        <v>11072</v>
      </c>
      <c r="H170" s="72">
        <f t="shared" si="25"/>
        <v>36722</v>
      </c>
      <c r="I170" s="72"/>
      <c r="J170" s="72">
        <f t="shared" si="26"/>
        <v>36722</v>
      </c>
      <c r="K170" s="72">
        <f>K171</f>
        <v>2000</v>
      </c>
      <c r="L170" s="72">
        <f t="shared" si="27"/>
        <v>38722</v>
      </c>
      <c r="M170" s="72"/>
      <c r="N170" s="72">
        <f t="shared" si="22"/>
        <v>38722</v>
      </c>
      <c r="O170" s="72">
        <f>O171</f>
        <v>3800</v>
      </c>
      <c r="P170" s="72">
        <f t="shared" si="23"/>
        <v>42522</v>
      </c>
      <c r="Q170" s="72"/>
      <c r="R170" s="72">
        <f t="shared" si="24"/>
        <v>42522</v>
      </c>
    </row>
    <row r="171" spans="1:18" ht="33.75" hidden="1" customHeight="1">
      <c r="A171" s="43" t="s">
        <v>393</v>
      </c>
      <c r="B171" s="88" t="s">
        <v>59</v>
      </c>
      <c r="C171" s="59" t="s">
        <v>301</v>
      </c>
      <c r="D171" s="59"/>
      <c r="E171" s="82">
        <f>E172+E173</f>
        <v>25150</v>
      </c>
      <c r="F171" s="82">
        <f t="shared" ref="F171:G171" si="31">F172+F173</f>
        <v>0</v>
      </c>
      <c r="G171" s="82">
        <f t="shared" si="31"/>
        <v>11072</v>
      </c>
      <c r="H171" s="72">
        <f t="shared" si="25"/>
        <v>36222</v>
      </c>
      <c r="I171" s="82"/>
      <c r="J171" s="72">
        <f t="shared" si="26"/>
        <v>36222</v>
      </c>
      <c r="K171" s="82">
        <f>K172</f>
        <v>2000</v>
      </c>
      <c r="L171" s="72">
        <f t="shared" si="27"/>
        <v>38222</v>
      </c>
      <c r="M171" s="82"/>
      <c r="N171" s="72">
        <f t="shared" si="22"/>
        <v>38222</v>
      </c>
      <c r="O171" s="82">
        <f>O174</f>
        <v>3800</v>
      </c>
      <c r="P171" s="72">
        <f t="shared" si="23"/>
        <v>42022</v>
      </c>
      <c r="Q171" s="82"/>
      <c r="R171" s="72">
        <f t="shared" si="24"/>
        <v>42022</v>
      </c>
    </row>
    <row r="172" spans="1:18" ht="30" hidden="1" customHeight="1">
      <c r="A172" s="45" t="s">
        <v>394</v>
      </c>
      <c r="B172" s="88" t="s">
        <v>59</v>
      </c>
      <c r="C172" s="59" t="s">
        <v>301</v>
      </c>
      <c r="D172" s="59" t="s">
        <v>552</v>
      </c>
      <c r="E172" s="82">
        <v>23350</v>
      </c>
      <c r="F172" s="82"/>
      <c r="G172" s="112">
        <v>10222</v>
      </c>
      <c r="H172" s="72">
        <f t="shared" si="25"/>
        <v>33572</v>
      </c>
      <c r="I172" s="112"/>
      <c r="J172" s="72">
        <f t="shared" si="26"/>
        <v>33572</v>
      </c>
      <c r="K172" s="112">
        <v>2000</v>
      </c>
      <c r="L172" s="72">
        <f t="shared" si="27"/>
        <v>35572</v>
      </c>
      <c r="M172" s="112"/>
      <c r="N172" s="72">
        <f t="shared" si="22"/>
        <v>35572</v>
      </c>
      <c r="O172" s="112"/>
      <c r="P172" s="72">
        <f t="shared" si="23"/>
        <v>35572</v>
      </c>
      <c r="Q172" s="112"/>
      <c r="R172" s="72">
        <f t="shared" si="24"/>
        <v>35572</v>
      </c>
    </row>
    <row r="173" spans="1:18" ht="44.25" hidden="1" customHeight="1">
      <c r="A173" s="44" t="s">
        <v>112</v>
      </c>
      <c r="B173" s="88" t="s">
        <v>59</v>
      </c>
      <c r="C173" s="53" t="s">
        <v>301</v>
      </c>
      <c r="D173" s="59" t="s">
        <v>416</v>
      </c>
      <c r="E173" s="82">
        <v>1800</v>
      </c>
      <c r="F173" s="82"/>
      <c r="G173" s="112">
        <v>850</v>
      </c>
      <c r="H173" s="72">
        <f t="shared" si="25"/>
        <v>2650</v>
      </c>
      <c r="I173" s="112"/>
      <c r="J173" s="72">
        <f t="shared" si="26"/>
        <v>2650</v>
      </c>
      <c r="K173" s="112"/>
      <c r="L173" s="72">
        <f t="shared" si="27"/>
        <v>2650</v>
      </c>
      <c r="M173" s="112"/>
      <c r="N173" s="72">
        <f t="shared" si="22"/>
        <v>2650</v>
      </c>
      <c r="O173" s="112"/>
      <c r="P173" s="72">
        <f t="shared" si="23"/>
        <v>2650</v>
      </c>
      <c r="Q173" s="112"/>
      <c r="R173" s="72">
        <f t="shared" si="24"/>
        <v>2650</v>
      </c>
    </row>
    <row r="174" spans="1:18" ht="44.25" hidden="1" customHeight="1">
      <c r="A174" s="168" t="s">
        <v>637</v>
      </c>
      <c r="B174" s="88" t="s">
        <v>59</v>
      </c>
      <c r="C174" s="53" t="s">
        <v>301</v>
      </c>
      <c r="D174" s="59" t="s">
        <v>636</v>
      </c>
      <c r="E174" s="82"/>
      <c r="F174" s="82"/>
      <c r="G174" s="112"/>
      <c r="H174" s="72"/>
      <c r="I174" s="112"/>
      <c r="J174" s="72"/>
      <c r="K174" s="112"/>
      <c r="L174" s="72"/>
      <c r="M174" s="112"/>
      <c r="N174" s="72"/>
      <c r="O174" s="112">
        <v>3800</v>
      </c>
      <c r="P174" s="72">
        <f t="shared" si="23"/>
        <v>3800</v>
      </c>
      <c r="Q174" s="112"/>
      <c r="R174" s="72">
        <f t="shared" si="24"/>
        <v>3800</v>
      </c>
    </row>
    <row r="175" spans="1:18" ht="27.75" hidden="1" customHeight="1">
      <c r="A175" s="44" t="s">
        <v>129</v>
      </c>
      <c r="B175" s="88" t="s">
        <v>59</v>
      </c>
      <c r="C175" s="53" t="s">
        <v>395</v>
      </c>
      <c r="D175" s="53"/>
      <c r="E175" s="54">
        <f>E176</f>
        <v>500</v>
      </c>
      <c r="F175" s="54"/>
      <c r="G175" s="54"/>
      <c r="H175" s="72">
        <f t="shared" si="25"/>
        <v>500</v>
      </c>
      <c r="I175" s="54"/>
      <c r="J175" s="72">
        <f t="shared" si="26"/>
        <v>500</v>
      </c>
      <c r="K175" s="54"/>
      <c r="L175" s="72">
        <f t="shared" si="27"/>
        <v>500</v>
      </c>
      <c r="M175" s="54"/>
      <c r="N175" s="72">
        <f t="shared" si="22"/>
        <v>500</v>
      </c>
      <c r="O175" s="54"/>
      <c r="P175" s="72">
        <f t="shared" si="23"/>
        <v>500</v>
      </c>
      <c r="Q175" s="54"/>
      <c r="R175" s="72">
        <f t="shared" si="24"/>
        <v>500</v>
      </c>
    </row>
    <row r="176" spans="1:18" ht="42.75" hidden="1" customHeight="1">
      <c r="A176" s="44" t="s">
        <v>112</v>
      </c>
      <c r="B176" s="88" t="s">
        <v>59</v>
      </c>
      <c r="C176" s="53" t="s">
        <v>395</v>
      </c>
      <c r="D176" s="53" t="s">
        <v>111</v>
      </c>
      <c r="E176" s="54">
        <v>500</v>
      </c>
      <c r="F176" s="54"/>
      <c r="G176" s="54"/>
      <c r="H176" s="72">
        <f t="shared" si="25"/>
        <v>500</v>
      </c>
      <c r="I176" s="54"/>
      <c r="J176" s="72">
        <f t="shared" si="26"/>
        <v>500</v>
      </c>
      <c r="K176" s="54"/>
      <c r="L176" s="72">
        <f t="shared" si="27"/>
        <v>500</v>
      </c>
      <c r="M176" s="54"/>
      <c r="N176" s="72">
        <f t="shared" si="22"/>
        <v>500</v>
      </c>
      <c r="O176" s="54"/>
      <c r="P176" s="72">
        <f t="shared" si="23"/>
        <v>500</v>
      </c>
      <c r="Q176" s="54"/>
      <c r="R176" s="72">
        <f t="shared" si="24"/>
        <v>500</v>
      </c>
    </row>
    <row r="177" spans="1:18" ht="36" hidden="1" customHeight="1">
      <c r="A177" s="43" t="s">
        <v>634</v>
      </c>
      <c r="B177" s="88" t="s">
        <v>59</v>
      </c>
      <c r="C177" s="53" t="s">
        <v>633</v>
      </c>
      <c r="D177" s="53" t="s">
        <v>111</v>
      </c>
      <c r="E177" s="54">
        <f>SUM(E178)</f>
        <v>0</v>
      </c>
      <c r="F177" s="54"/>
      <c r="G177" s="54"/>
      <c r="H177" s="72">
        <f t="shared" si="25"/>
        <v>0</v>
      </c>
      <c r="I177" s="54"/>
      <c r="J177" s="72">
        <f t="shared" si="26"/>
        <v>0</v>
      </c>
      <c r="K177" s="54"/>
      <c r="L177" s="72">
        <f t="shared" si="27"/>
        <v>0</v>
      </c>
      <c r="M177" s="54">
        <v>2253</v>
      </c>
      <c r="N177" s="72">
        <f t="shared" si="22"/>
        <v>2253</v>
      </c>
      <c r="O177" s="54"/>
      <c r="P177" s="72">
        <f t="shared" si="23"/>
        <v>2253</v>
      </c>
      <c r="Q177" s="54"/>
      <c r="R177" s="72">
        <f t="shared" si="24"/>
        <v>2253</v>
      </c>
    </row>
    <row r="178" spans="1:18" ht="36" hidden="1" customHeight="1">
      <c r="A178" s="43" t="s">
        <v>112</v>
      </c>
      <c r="B178" s="88" t="s">
        <v>59</v>
      </c>
      <c r="C178" s="53" t="s">
        <v>633</v>
      </c>
      <c r="D178" s="53" t="s">
        <v>111</v>
      </c>
      <c r="E178" s="54">
        <v>0</v>
      </c>
      <c r="F178" s="54"/>
      <c r="G178" s="54"/>
      <c r="H178" s="72">
        <f t="shared" si="25"/>
        <v>0</v>
      </c>
      <c r="I178" s="54"/>
      <c r="J178" s="72">
        <f t="shared" si="26"/>
        <v>0</v>
      </c>
      <c r="K178" s="54"/>
      <c r="L178" s="72">
        <f t="shared" si="27"/>
        <v>0</v>
      </c>
      <c r="M178" s="54">
        <v>2253</v>
      </c>
      <c r="N178" s="72">
        <f t="shared" si="22"/>
        <v>2253</v>
      </c>
      <c r="O178" s="54"/>
      <c r="P178" s="72">
        <f t="shared" si="23"/>
        <v>2253</v>
      </c>
      <c r="Q178" s="54"/>
      <c r="R178" s="72">
        <f t="shared" si="24"/>
        <v>2253</v>
      </c>
    </row>
    <row r="179" spans="1:18" ht="36" hidden="1" customHeight="1">
      <c r="A179" s="42" t="s">
        <v>440</v>
      </c>
      <c r="B179" s="51" t="s">
        <v>439</v>
      </c>
      <c r="C179" s="53"/>
      <c r="D179" s="53"/>
      <c r="E179" s="72">
        <f>E180+E184+E189</f>
        <v>24906.3</v>
      </c>
      <c r="F179" s="72">
        <f t="shared" ref="F179:G179" si="32">F180+F184+F189</f>
        <v>4237.7</v>
      </c>
      <c r="G179" s="72">
        <f t="shared" si="32"/>
        <v>3656</v>
      </c>
      <c r="H179" s="72">
        <f t="shared" si="25"/>
        <v>32800</v>
      </c>
      <c r="I179" s="72">
        <f>I189</f>
        <v>10118.4</v>
      </c>
      <c r="J179" s="72">
        <f t="shared" si="26"/>
        <v>42918.400000000001</v>
      </c>
      <c r="K179" s="72"/>
      <c r="L179" s="72">
        <f t="shared" si="27"/>
        <v>42918.400000000001</v>
      </c>
      <c r="M179" s="72"/>
      <c r="N179" s="72">
        <f t="shared" si="22"/>
        <v>42918.400000000001</v>
      </c>
      <c r="O179" s="72">
        <f>O184</f>
        <v>4444</v>
      </c>
      <c r="P179" s="72">
        <f t="shared" si="23"/>
        <v>47362.400000000001</v>
      </c>
      <c r="Q179" s="72"/>
      <c r="R179" s="72">
        <f t="shared" si="24"/>
        <v>47362.400000000001</v>
      </c>
    </row>
    <row r="180" spans="1:18" ht="47.25" hidden="1" customHeight="1">
      <c r="A180" s="42" t="s">
        <v>530</v>
      </c>
      <c r="B180" s="51" t="s">
        <v>439</v>
      </c>
      <c r="C180" s="51" t="s">
        <v>438</v>
      </c>
      <c r="D180" s="53"/>
      <c r="E180" s="72">
        <f>E181</f>
        <v>16600</v>
      </c>
      <c r="F180" s="72"/>
      <c r="G180" s="54"/>
      <c r="H180" s="72">
        <f t="shared" si="25"/>
        <v>16600</v>
      </c>
      <c r="I180" s="54"/>
      <c r="J180" s="72">
        <f t="shared" si="26"/>
        <v>16600</v>
      </c>
      <c r="K180" s="54"/>
      <c r="L180" s="72">
        <f t="shared" si="27"/>
        <v>16600</v>
      </c>
      <c r="M180" s="54"/>
      <c r="N180" s="72">
        <f t="shared" si="22"/>
        <v>16600</v>
      </c>
      <c r="O180" s="54"/>
      <c r="P180" s="72">
        <f t="shared" si="23"/>
        <v>16600</v>
      </c>
      <c r="Q180" s="54"/>
      <c r="R180" s="72">
        <f t="shared" si="24"/>
        <v>16600</v>
      </c>
    </row>
    <row r="181" spans="1:18" ht="28.5" hidden="1" customHeight="1">
      <c r="A181" s="43" t="s">
        <v>436</v>
      </c>
      <c r="B181" s="53" t="s">
        <v>439</v>
      </c>
      <c r="C181" s="53" t="s">
        <v>431</v>
      </c>
      <c r="D181" s="53"/>
      <c r="E181" s="54">
        <f>E182+E183</f>
        <v>16600</v>
      </c>
      <c r="F181" s="54"/>
      <c r="G181" s="54"/>
      <c r="H181" s="72">
        <f t="shared" si="25"/>
        <v>16600</v>
      </c>
      <c r="I181" s="54"/>
      <c r="J181" s="72">
        <f t="shared" si="26"/>
        <v>16600</v>
      </c>
      <c r="K181" s="54"/>
      <c r="L181" s="72">
        <f t="shared" si="27"/>
        <v>16600</v>
      </c>
      <c r="M181" s="54"/>
      <c r="N181" s="72">
        <f t="shared" si="22"/>
        <v>16600</v>
      </c>
      <c r="O181" s="54"/>
      <c r="P181" s="72">
        <f t="shared" si="23"/>
        <v>16600</v>
      </c>
      <c r="Q181" s="54"/>
      <c r="R181" s="72">
        <f t="shared" si="24"/>
        <v>16600</v>
      </c>
    </row>
    <row r="182" spans="1:18" ht="23.25" hidden="1" customHeight="1">
      <c r="A182" s="43" t="s">
        <v>437</v>
      </c>
      <c r="B182" s="53" t="s">
        <v>439</v>
      </c>
      <c r="C182" s="53" t="s">
        <v>431</v>
      </c>
      <c r="D182" s="53" t="s">
        <v>111</v>
      </c>
      <c r="E182" s="54">
        <v>1600</v>
      </c>
      <c r="F182" s="54"/>
      <c r="G182" s="54"/>
      <c r="H182" s="72">
        <f t="shared" si="25"/>
        <v>1600</v>
      </c>
      <c r="I182" s="54"/>
      <c r="J182" s="72">
        <f t="shared" si="26"/>
        <v>1600</v>
      </c>
      <c r="K182" s="54"/>
      <c r="L182" s="72">
        <f t="shared" si="27"/>
        <v>1600</v>
      </c>
      <c r="M182" s="54"/>
      <c r="N182" s="72">
        <f t="shared" si="22"/>
        <v>1600</v>
      </c>
      <c r="O182" s="54"/>
      <c r="P182" s="72">
        <f t="shared" si="23"/>
        <v>1600</v>
      </c>
      <c r="Q182" s="54"/>
      <c r="R182" s="72">
        <f t="shared" si="24"/>
        <v>1600</v>
      </c>
    </row>
    <row r="183" spans="1:18" ht="24" hidden="1" customHeight="1">
      <c r="A183" s="43" t="s">
        <v>486</v>
      </c>
      <c r="B183" s="53" t="s">
        <v>439</v>
      </c>
      <c r="C183" s="53" t="s">
        <v>431</v>
      </c>
      <c r="D183" s="53" t="s">
        <v>111</v>
      </c>
      <c r="E183" s="54">
        <v>15000</v>
      </c>
      <c r="F183" s="54"/>
      <c r="G183" s="54"/>
      <c r="H183" s="72">
        <f t="shared" si="25"/>
        <v>15000</v>
      </c>
      <c r="I183" s="54"/>
      <c r="J183" s="72">
        <f t="shared" si="26"/>
        <v>15000</v>
      </c>
      <c r="K183" s="54"/>
      <c r="L183" s="72">
        <f t="shared" si="27"/>
        <v>15000</v>
      </c>
      <c r="M183" s="54"/>
      <c r="N183" s="72">
        <f t="shared" si="22"/>
        <v>15000</v>
      </c>
      <c r="O183" s="54"/>
      <c r="P183" s="72">
        <f t="shared" si="23"/>
        <v>15000</v>
      </c>
      <c r="Q183" s="54"/>
      <c r="R183" s="72">
        <f t="shared" si="24"/>
        <v>15000</v>
      </c>
    </row>
    <row r="184" spans="1:18" ht="41.25" hidden="1" customHeight="1">
      <c r="A184" s="42" t="s">
        <v>516</v>
      </c>
      <c r="B184" s="66" t="s">
        <v>430</v>
      </c>
      <c r="C184" s="51" t="s">
        <v>177</v>
      </c>
      <c r="D184" s="51"/>
      <c r="E184" s="72">
        <f>E187</f>
        <v>4200</v>
      </c>
      <c r="F184" s="72">
        <f t="shared" ref="F184:G184" si="33">F187</f>
        <v>4344</v>
      </c>
      <c r="G184" s="72">
        <f t="shared" si="33"/>
        <v>3656</v>
      </c>
      <c r="H184" s="72">
        <f t="shared" si="25"/>
        <v>12200</v>
      </c>
      <c r="I184" s="72"/>
      <c r="J184" s="72">
        <f t="shared" si="26"/>
        <v>12200</v>
      </c>
      <c r="K184" s="72"/>
      <c r="L184" s="72">
        <f t="shared" si="27"/>
        <v>12200</v>
      </c>
      <c r="M184" s="72"/>
      <c r="N184" s="72">
        <f t="shared" si="22"/>
        <v>12200</v>
      </c>
      <c r="O184" s="72">
        <f>O185+O186+O187</f>
        <v>4444</v>
      </c>
      <c r="P184" s="72">
        <f t="shared" si="23"/>
        <v>16644</v>
      </c>
      <c r="Q184" s="72"/>
      <c r="R184" s="72">
        <f t="shared" si="24"/>
        <v>16644</v>
      </c>
    </row>
    <row r="185" spans="1:18" ht="41.25" hidden="1" customHeight="1">
      <c r="A185" s="43" t="s">
        <v>640</v>
      </c>
      <c r="B185" s="88" t="s">
        <v>430</v>
      </c>
      <c r="C185" s="53" t="s">
        <v>638</v>
      </c>
      <c r="D185" s="53" t="s">
        <v>416</v>
      </c>
      <c r="E185" s="82"/>
      <c r="F185" s="82"/>
      <c r="G185" s="112"/>
      <c r="H185" s="72"/>
      <c r="I185" s="112"/>
      <c r="J185" s="72"/>
      <c r="K185" s="112"/>
      <c r="L185" s="72"/>
      <c r="M185" s="112"/>
      <c r="N185" s="72"/>
      <c r="O185" s="81">
        <v>1700</v>
      </c>
      <c r="P185" s="72">
        <f t="shared" si="23"/>
        <v>1700</v>
      </c>
      <c r="Q185" s="81"/>
      <c r="R185" s="72">
        <f t="shared" si="24"/>
        <v>1700</v>
      </c>
    </row>
    <row r="186" spans="1:18" ht="41.25" hidden="1" customHeight="1">
      <c r="A186" s="43" t="s">
        <v>112</v>
      </c>
      <c r="B186" s="88" t="s">
        <v>430</v>
      </c>
      <c r="C186" s="53" t="s">
        <v>301</v>
      </c>
      <c r="D186" s="53" t="s">
        <v>416</v>
      </c>
      <c r="E186" s="82"/>
      <c r="F186" s="82"/>
      <c r="G186" s="112"/>
      <c r="H186" s="72"/>
      <c r="I186" s="112"/>
      <c r="J186" s="72"/>
      <c r="K186" s="112"/>
      <c r="L186" s="72"/>
      <c r="M186" s="112"/>
      <c r="N186" s="72"/>
      <c r="O186" s="81">
        <v>903</v>
      </c>
      <c r="P186" s="72">
        <f t="shared" si="23"/>
        <v>903</v>
      </c>
      <c r="Q186" s="81"/>
      <c r="R186" s="72">
        <f t="shared" si="24"/>
        <v>903</v>
      </c>
    </row>
    <row r="187" spans="1:18" ht="21.75" hidden="1" customHeight="1">
      <c r="A187" s="44" t="s">
        <v>129</v>
      </c>
      <c r="B187" s="88" t="s">
        <v>430</v>
      </c>
      <c r="C187" s="53" t="s">
        <v>395</v>
      </c>
      <c r="D187" s="53"/>
      <c r="E187" s="54">
        <f>E188</f>
        <v>4200</v>
      </c>
      <c r="F187" s="54">
        <f t="shared" ref="F187:G187" si="34">F188</f>
        <v>4344</v>
      </c>
      <c r="G187" s="54">
        <f t="shared" si="34"/>
        <v>3656</v>
      </c>
      <c r="H187" s="72">
        <f t="shared" si="25"/>
        <v>12200</v>
      </c>
      <c r="I187" s="54"/>
      <c r="J187" s="72">
        <f t="shared" si="26"/>
        <v>12200</v>
      </c>
      <c r="K187" s="54"/>
      <c r="L187" s="72">
        <f t="shared" si="27"/>
        <v>12200</v>
      </c>
      <c r="M187" s="54"/>
      <c r="N187" s="72">
        <f t="shared" si="22"/>
        <v>12200</v>
      </c>
      <c r="O187" s="54">
        <f>O188</f>
        <v>1841</v>
      </c>
      <c r="P187" s="72">
        <f t="shared" si="23"/>
        <v>14041</v>
      </c>
      <c r="Q187" s="54"/>
      <c r="R187" s="72">
        <f t="shared" si="24"/>
        <v>14041</v>
      </c>
    </row>
    <row r="188" spans="1:18" ht="31.5" hidden="1" customHeight="1">
      <c r="A188" s="43" t="s">
        <v>112</v>
      </c>
      <c r="B188" s="88" t="s">
        <v>430</v>
      </c>
      <c r="C188" s="53" t="s">
        <v>395</v>
      </c>
      <c r="D188" s="53" t="s">
        <v>111</v>
      </c>
      <c r="E188" s="54">
        <v>4200</v>
      </c>
      <c r="F188" s="54">
        <v>4344</v>
      </c>
      <c r="G188" s="54">
        <v>3656</v>
      </c>
      <c r="H188" s="72">
        <f t="shared" si="25"/>
        <v>12200</v>
      </c>
      <c r="I188" s="54"/>
      <c r="J188" s="72">
        <f t="shared" si="26"/>
        <v>12200</v>
      </c>
      <c r="K188" s="54"/>
      <c r="L188" s="72">
        <f t="shared" si="27"/>
        <v>12200</v>
      </c>
      <c r="M188" s="54"/>
      <c r="N188" s="72">
        <f t="shared" si="22"/>
        <v>12200</v>
      </c>
      <c r="O188" s="54">
        <v>1841</v>
      </c>
      <c r="P188" s="72">
        <f t="shared" si="23"/>
        <v>14041</v>
      </c>
      <c r="Q188" s="54"/>
      <c r="R188" s="72">
        <f t="shared" si="24"/>
        <v>14041</v>
      </c>
    </row>
    <row r="189" spans="1:18" ht="39" hidden="1" customHeight="1">
      <c r="A189" s="42" t="s">
        <v>465</v>
      </c>
      <c r="B189" s="66" t="s">
        <v>430</v>
      </c>
      <c r="C189" s="51"/>
      <c r="D189" s="51"/>
      <c r="E189" s="72">
        <f>E190+E191</f>
        <v>4106.3</v>
      </c>
      <c r="F189" s="72">
        <f>F190+F191</f>
        <v>-106.3</v>
      </c>
      <c r="G189" s="72"/>
      <c r="H189" s="72">
        <f t="shared" si="25"/>
        <v>4000</v>
      </c>
      <c r="I189" s="72">
        <f>I190</f>
        <v>10118.4</v>
      </c>
      <c r="J189" s="72">
        <f t="shared" si="26"/>
        <v>14118.4</v>
      </c>
      <c r="K189" s="72"/>
      <c r="L189" s="72">
        <f t="shared" si="27"/>
        <v>14118.4</v>
      </c>
      <c r="M189" s="72"/>
      <c r="N189" s="72">
        <f t="shared" si="22"/>
        <v>14118.4</v>
      </c>
      <c r="O189" s="72"/>
      <c r="P189" s="72">
        <f t="shared" si="23"/>
        <v>14118.4</v>
      </c>
      <c r="Q189" s="72"/>
      <c r="R189" s="72">
        <f t="shared" si="24"/>
        <v>14118.4</v>
      </c>
    </row>
    <row r="190" spans="1:18" ht="24.75" hidden="1" customHeight="1">
      <c r="A190" s="43" t="s">
        <v>486</v>
      </c>
      <c r="B190" s="88" t="s">
        <v>430</v>
      </c>
      <c r="C190" s="53" t="s">
        <v>468</v>
      </c>
      <c r="D190" s="53" t="s">
        <v>111</v>
      </c>
      <c r="E190" s="54">
        <v>106.3</v>
      </c>
      <c r="F190" s="54">
        <v>-106.3</v>
      </c>
      <c r="G190" s="54"/>
      <c r="H190" s="72">
        <f t="shared" si="25"/>
        <v>0</v>
      </c>
      <c r="I190" s="54">
        <v>10118.4</v>
      </c>
      <c r="J190" s="72">
        <f t="shared" si="26"/>
        <v>10118.4</v>
      </c>
      <c r="K190" s="54"/>
      <c r="L190" s="72">
        <f t="shared" si="27"/>
        <v>10118.4</v>
      </c>
      <c r="M190" s="54"/>
      <c r="N190" s="72">
        <f t="shared" si="22"/>
        <v>10118.4</v>
      </c>
      <c r="O190" s="54"/>
      <c r="P190" s="72">
        <f t="shared" si="23"/>
        <v>10118.4</v>
      </c>
      <c r="Q190" s="54"/>
      <c r="R190" s="72">
        <f t="shared" si="24"/>
        <v>10118.4</v>
      </c>
    </row>
    <row r="191" spans="1:18" ht="31.5" hidden="1" customHeight="1">
      <c r="A191" s="43" t="s">
        <v>485</v>
      </c>
      <c r="B191" s="88" t="s">
        <v>430</v>
      </c>
      <c r="C191" s="53" t="s">
        <v>469</v>
      </c>
      <c r="D191" s="53" t="s">
        <v>111</v>
      </c>
      <c r="E191" s="54">
        <v>4000</v>
      </c>
      <c r="F191" s="54"/>
      <c r="G191" s="54"/>
      <c r="H191" s="72">
        <f t="shared" si="25"/>
        <v>4000</v>
      </c>
      <c r="I191" s="54"/>
      <c r="J191" s="72">
        <f t="shared" si="26"/>
        <v>4000</v>
      </c>
      <c r="K191" s="54"/>
      <c r="L191" s="72">
        <f t="shared" si="27"/>
        <v>4000</v>
      </c>
      <c r="M191" s="54"/>
      <c r="N191" s="72">
        <f t="shared" si="22"/>
        <v>4000</v>
      </c>
      <c r="O191" s="54"/>
      <c r="P191" s="72">
        <f t="shared" si="23"/>
        <v>4000</v>
      </c>
      <c r="Q191" s="54"/>
      <c r="R191" s="72">
        <f t="shared" si="24"/>
        <v>4000</v>
      </c>
    </row>
    <row r="192" spans="1:18" ht="31.5" hidden="1" customHeight="1">
      <c r="A192" s="42" t="s">
        <v>571</v>
      </c>
      <c r="B192" s="66" t="s">
        <v>568</v>
      </c>
      <c r="C192" s="53"/>
      <c r="D192" s="53"/>
      <c r="E192" s="72">
        <f>E193+E196</f>
        <v>50000</v>
      </c>
      <c r="F192" s="72">
        <f>F193+F196</f>
        <v>26689.599999999999</v>
      </c>
      <c r="G192" s="72">
        <f t="shared" ref="G192" si="35">G193+G196</f>
        <v>10000</v>
      </c>
      <c r="H192" s="72">
        <f t="shared" si="25"/>
        <v>86689.600000000006</v>
      </c>
      <c r="I192" s="72"/>
      <c r="J192" s="72">
        <f t="shared" si="26"/>
        <v>86689.600000000006</v>
      </c>
      <c r="K192" s="72"/>
      <c r="L192" s="72">
        <f t="shared" si="27"/>
        <v>86689.600000000006</v>
      </c>
      <c r="M192" s="72"/>
      <c r="N192" s="72">
        <f t="shared" si="22"/>
        <v>86689.600000000006</v>
      </c>
      <c r="O192" s="72"/>
      <c r="P192" s="72">
        <f t="shared" si="23"/>
        <v>86689.600000000006</v>
      </c>
      <c r="Q192" s="72"/>
      <c r="R192" s="72">
        <f t="shared" si="24"/>
        <v>86689.600000000006</v>
      </c>
    </row>
    <row r="193" spans="1:18" ht="42.75" hidden="1" customHeight="1">
      <c r="A193" s="42" t="s">
        <v>530</v>
      </c>
      <c r="B193" s="66" t="s">
        <v>568</v>
      </c>
      <c r="C193" s="51" t="s">
        <v>562</v>
      </c>
      <c r="D193" s="53"/>
      <c r="E193" s="72">
        <f>E195</f>
        <v>50000</v>
      </c>
      <c r="F193" s="72">
        <f t="shared" ref="F193:G193" si="36">F195</f>
        <v>25000</v>
      </c>
      <c r="G193" s="72">
        <f t="shared" si="36"/>
        <v>10000</v>
      </c>
      <c r="H193" s="72">
        <f t="shared" si="25"/>
        <v>85000</v>
      </c>
      <c r="I193" s="72"/>
      <c r="J193" s="72">
        <f t="shared" si="26"/>
        <v>85000</v>
      </c>
      <c r="K193" s="72"/>
      <c r="L193" s="72">
        <f t="shared" si="27"/>
        <v>85000</v>
      </c>
      <c r="M193" s="72"/>
      <c r="N193" s="72">
        <f t="shared" si="22"/>
        <v>85000</v>
      </c>
      <c r="O193" s="72"/>
      <c r="P193" s="72">
        <f t="shared" si="23"/>
        <v>85000</v>
      </c>
      <c r="Q193" s="72"/>
      <c r="R193" s="72">
        <f t="shared" si="24"/>
        <v>85000</v>
      </c>
    </row>
    <row r="194" spans="1:18" ht="25.5" hidden="1" customHeight="1">
      <c r="A194" s="42" t="s">
        <v>590</v>
      </c>
      <c r="B194" s="66" t="s">
        <v>568</v>
      </c>
      <c r="C194" s="51" t="s">
        <v>569</v>
      </c>
      <c r="D194" s="53"/>
      <c r="E194" s="72">
        <f>E195</f>
        <v>50000</v>
      </c>
      <c r="F194" s="72">
        <f>F195</f>
        <v>25000</v>
      </c>
      <c r="G194" s="72">
        <f>G195</f>
        <v>10000</v>
      </c>
      <c r="H194" s="72">
        <f t="shared" si="25"/>
        <v>85000</v>
      </c>
      <c r="I194" s="72"/>
      <c r="J194" s="72">
        <f t="shared" si="26"/>
        <v>85000</v>
      </c>
      <c r="K194" s="72"/>
      <c r="L194" s="72">
        <f t="shared" si="27"/>
        <v>85000</v>
      </c>
      <c r="M194" s="72"/>
      <c r="N194" s="72">
        <f t="shared" si="22"/>
        <v>85000</v>
      </c>
      <c r="O194" s="72"/>
      <c r="P194" s="72">
        <f t="shared" si="23"/>
        <v>85000</v>
      </c>
      <c r="Q194" s="72"/>
      <c r="R194" s="72">
        <f t="shared" si="24"/>
        <v>85000</v>
      </c>
    </row>
    <row r="195" spans="1:18" ht="36" hidden="1" customHeight="1">
      <c r="A195" s="43" t="s">
        <v>570</v>
      </c>
      <c r="B195" s="88" t="s">
        <v>568</v>
      </c>
      <c r="C195" s="53" t="s">
        <v>569</v>
      </c>
      <c r="D195" s="53" t="s">
        <v>111</v>
      </c>
      <c r="E195" s="54">
        <v>50000</v>
      </c>
      <c r="F195" s="54">
        <v>25000</v>
      </c>
      <c r="G195" s="54">
        <v>10000</v>
      </c>
      <c r="H195" s="72">
        <f t="shared" si="25"/>
        <v>85000</v>
      </c>
      <c r="I195" s="54"/>
      <c r="J195" s="72">
        <f t="shared" si="26"/>
        <v>85000</v>
      </c>
      <c r="K195" s="54"/>
      <c r="L195" s="72">
        <f t="shared" si="27"/>
        <v>85000</v>
      </c>
      <c r="M195" s="54"/>
      <c r="N195" s="72">
        <f t="shared" si="22"/>
        <v>85000</v>
      </c>
      <c r="O195" s="54"/>
      <c r="P195" s="72">
        <f t="shared" si="23"/>
        <v>85000</v>
      </c>
      <c r="Q195" s="54"/>
      <c r="R195" s="72">
        <f t="shared" si="24"/>
        <v>85000</v>
      </c>
    </row>
    <row r="196" spans="1:18" ht="36" hidden="1" customHeight="1">
      <c r="A196" s="43" t="s">
        <v>594</v>
      </c>
      <c r="B196" s="88" t="s">
        <v>568</v>
      </c>
      <c r="C196" s="53" t="s">
        <v>593</v>
      </c>
      <c r="D196" s="53"/>
      <c r="E196" s="54"/>
      <c r="F196" s="54">
        <f>F197</f>
        <v>1689.6</v>
      </c>
      <c r="G196" s="54"/>
      <c r="H196" s="72">
        <f t="shared" si="25"/>
        <v>1689.6</v>
      </c>
      <c r="I196" s="54"/>
      <c r="J196" s="72">
        <f t="shared" si="26"/>
        <v>1689.6</v>
      </c>
      <c r="K196" s="54"/>
      <c r="L196" s="72">
        <f t="shared" si="27"/>
        <v>1689.6</v>
      </c>
      <c r="M196" s="54"/>
      <c r="N196" s="72">
        <f t="shared" si="22"/>
        <v>1689.6</v>
      </c>
      <c r="O196" s="54"/>
      <c r="P196" s="72">
        <f t="shared" si="23"/>
        <v>1689.6</v>
      </c>
      <c r="Q196" s="54"/>
      <c r="R196" s="72">
        <f t="shared" si="24"/>
        <v>1689.6</v>
      </c>
    </row>
    <row r="197" spans="1:18" ht="36" hidden="1" customHeight="1">
      <c r="A197" s="43" t="s">
        <v>112</v>
      </c>
      <c r="B197" s="88" t="s">
        <v>568</v>
      </c>
      <c r="C197" s="53" t="s">
        <v>593</v>
      </c>
      <c r="D197" s="53" t="s">
        <v>111</v>
      </c>
      <c r="E197" s="54"/>
      <c r="F197" s="54">
        <v>1689.6</v>
      </c>
      <c r="G197" s="54"/>
      <c r="H197" s="72">
        <f t="shared" si="25"/>
        <v>1689.6</v>
      </c>
      <c r="I197" s="54"/>
      <c r="J197" s="72">
        <f t="shared" si="26"/>
        <v>1689.6</v>
      </c>
      <c r="K197" s="54"/>
      <c r="L197" s="72">
        <f t="shared" si="27"/>
        <v>1689.6</v>
      </c>
      <c r="M197" s="54"/>
      <c r="N197" s="72">
        <f t="shared" si="22"/>
        <v>1689.6</v>
      </c>
      <c r="O197" s="54"/>
      <c r="P197" s="72">
        <f t="shared" si="23"/>
        <v>1689.6</v>
      </c>
      <c r="Q197" s="54"/>
      <c r="R197" s="72">
        <f t="shared" si="24"/>
        <v>1689.6</v>
      </c>
    </row>
    <row r="198" spans="1:18" ht="25.5" customHeight="1">
      <c r="A198" s="150" t="s">
        <v>94</v>
      </c>
      <c r="B198" s="51" t="s">
        <v>93</v>
      </c>
      <c r="C198" s="51"/>
      <c r="D198" s="51"/>
      <c r="E198" s="72">
        <f>SUM(E199,E212,E246,E251,E229)</f>
        <v>567500.39999999991</v>
      </c>
      <c r="F198" s="72">
        <f>SUM(F199,F212,F246,F251,F229)</f>
        <v>25969.200000000004</v>
      </c>
      <c r="G198" s="72">
        <f>SUM(G199,G212,G246,G251,G229)</f>
        <v>2350</v>
      </c>
      <c r="H198" s="72">
        <f t="shared" si="25"/>
        <v>595819.59999999986</v>
      </c>
      <c r="I198" s="72">
        <f>I212+I251</f>
        <v>605</v>
      </c>
      <c r="J198" s="72">
        <f t="shared" si="26"/>
        <v>596424.59999999986</v>
      </c>
      <c r="K198" s="72">
        <f>K199+K212+K251</f>
        <v>23690</v>
      </c>
      <c r="L198" s="72">
        <f t="shared" si="27"/>
        <v>620114.59999999986</v>
      </c>
      <c r="M198" s="72">
        <f>M212+M257</f>
        <v>9376.9</v>
      </c>
      <c r="N198" s="72">
        <f t="shared" si="22"/>
        <v>629491.49999999988</v>
      </c>
      <c r="O198" s="72">
        <f>O212</f>
        <v>201</v>
      </c>
      <c r="P198" s="72">
        <f t="shared" si="23"/>
        <v>629692.49999999988</v>
      </c>
      <c r="Q198" s="72">
        <f>Q212</f>
        <v>300</v>
      </c>
      <c r="R198" s="72">
        <f t="shared" si="24"/>
        <v>629992.49999999988</v>
      </c>
    </row>
    <row r="199" spans="1:18" ht="20.25" customHeight="1">
      <c r="A199" s="42" t="s">
        <v>200</v>
      </c>
      <c r="B199" s="51" t="s">
        <v>233</v>
      </c>
      <c r="C199" s="51"/>
      <c r="D199" s="51"/>
      <c r="E199" s="72">
        <f>SUM(E200)</f>
        <v>169932</v>
      </c>
      <c r="F199" s="72">
        <f t="shared" ref="F199:G199" si="37">SUM(F200)</f>
        <v>9338.6</v>
      </c>
      <c r="G199" s="72">
        <f t="shared" si="37"/>
        <v>0</v>
      </c>
      <c r="H199" s="72">
        <f t="shared" si="25"/>
        <v>179270.6</v>
      </c>
      <c r="I199" s="72"/>
      <c r="J199" s="72">
        <f t="shared" si="26"/>
        <v>179270.6</v>
      </c>
      <c r="K199" s="72">
        <f>K200</f>
        <v>1500</v>
      </c>
      <c r="L199" s="72">
        <f t="shared" si="27"/>
        <v>180770.6</v>
      </c>
      <c r="M199" s="72"/>
      <c r="N199" s="72">
        <f t="shared" si="22"/>
        <v>180770.6</v>
      </c>
      <c r="O199" s="72"/>
      <c r="P199" s="72">
        <f t="shared" si="23"/>
        <v>180770.6</v>
      </c>
      <c r="Q199" s="72"/>
      <c r="R199" s="72">
        <f t="shared" si="24"/>
        <v>180770.6</v>
      </c>
    </row>
    <row r="200" spans="1:18" ht="41.25" hidden="1" customHeight="1">
      <c r="A200" s="150" t="s">
        <v>512</v>
      </c>
      <c r="B200" s="51" t="s">
        <v>233</v>
      </c>
      <c r="C200" s="51" t="s">
        <v>178</v>
      </c>
      <c r="D200" s="53"/>
      <c r="E200" s="72">
        <f>SUM(E201)</f>
        <v>169932</v>
      </c>
      <c r="F200" s="72">
        <f t="shared" ref="F200:G200" si="38">SUM(F201)</f>
        <v>9338.6</v>
      </c>
      <c r="G200" s="72">
        <f t="shared" si="38"/>
        <v>0</v>
      </c>
      <c r="H200" s="72">
        <f t="shared" si="25"/>
        <v>179270.6</v>
      </c>
      <c r="I200" s="72"/>
      <c r="J200" s="72">
        <f t="shared" si="26"/>
        <v>179270.6</v>
      </c>
      <c r="K200" s="72">
        <f>K201</f>
        <v>1500</v>
      </c>
      <c r="L200" s="72">
        <f t="shared" si="27"/>
        <v>180770.6</v>
      </c>
      <c r="M200" s="72"/>
      <c r="N200" s="72">
        <f t="shared" si="22"/>
        <v>180770.6</v>
      </c>
      <c r="O200" s="72"/>
      <c r="P200" s="72">
        <f t="shared" si="23"/>
        <v>180770.6</v>
      </c>
      <c r="Q200" s="72"/>
      <c r="R200" s="72">
        <f t="shared" si="24"/>
        <v>180770.6</v>
      </c>
    </row>
    <row r="201" spans="1:18" ht="30.75" hidden="1" customHeight="1">
      <c r="A201" s="148" t="s">
        <v>11</v>
      </c>
      <c r="B201" s="51" t="s">
        <v>233</v>
      </c>
      <c r="C201" s="51" t="s">
        <v>179</v>
      </c>
      <c r="D201" s="51"/>
      <c r="E201" s="72">
        <f>SUM(E202)</f>
        <v>169932</v>
      </c>
      <c r="F201" s="72">
        <f t="shared" ref="F201:G201" si="39">SUM(F202)</f>
        <v>9338.6</v>
      </c>
      <c r="G201" s="72">
        <f t="shared" si="39"/>
        <v>0</v>
      </c>
      <c r="H201" s="72">
        <f t="shared" si="25"/>
        <v>179270.6</v>
      </c>
      <c r="I201" s="72"/>
      <c r="J201" s="72">
        <f t="shared" si="26"/>
        <v>179270.6</v>
      </c>
      <c r="K201" s="72">
        <f>K202</f>
        <v>1500</v>
      </c>
      <c r="L201" s="72">
        <f t="shared" si="27"/>
        <v>180770.6</v>
      </c>
      <c r="M201" s="72"/>
      <c r="N201" s="72">
        <f t="shared" si="22"/>
        <v>180770.6</v>
      </c>
      <c r="O201" s="72"/>
      <c r="P201" s="72">
        <f t="shared" si="23"/>
        <v>180770.6</v>
      </c>
      <c r="Q201" s="72"/>
      <c r="R201" s="72">
        <f t="shared" si="24"/>
        <v>180770.6</v>
      </c>
    </row>
    <row r="202" spans="1:18" s="6" customFormat="1" ht="38.25" hidden="1" customHeight="1">
      <c r="A202" s="149" t="s">
        <v>279</v>
      </c>
      <c r="B202" s="53" t="s">
        <v>233</v>
      </c>
      <c r="C202" s="53" t="s">
        <v>302</v>
      </c>
      <c r="D202" s="51"/>
      <c r="E202" s="54">
        <f>SUM(E203,E206,)</f>
        <v>169932</v>
      </c>
      <c r="F202" s="54">
        <f>SUM(F203,F206,)</f>
        <v>9338.6</v>
      </c>
      <c r="G202" s="54">
        <f>SUM(G203,G206,)</f>
        <v>0</v>
      </c>
      <c r="H202" s="72">
        <f t="shared" si="25"/>
        <v>179270.6</v>
      </c>
      <c r="I202" s="54"/>
      <c r="J202" s="72">
        <f t="shared" si="26"/>
        <v>179270.6</v>
      </c>
      <c r="K202" s="54">
        <f>K210</f>
        <v>1500</v>
      </c>
      <c r="L202" s="72">
        <f t="shared" si="27"/>
        <v>180770.6</v>
      </c>
      <c r="M202" s="54"/>
      <c r="N202" s="72">
        <f t="shared" si="22"/>
        <v>180770.6</v>
      </c>
      <c r="O202" s="54"/>
      <c r="P202" s="72">
        <f t="shared" si="23"/>
        <v>180770.6</v>
      </c>
      <c r="Q202" s="54"/>
      <c r="R202" s="72">
        <f t="shared" si="24"/>
        <v>180770.6</v>
      </c>
    </row>
    <row r="203" spans="1:18" s="9" customFormat="1" ht="65.25" hidden="1" customHeight="1">
      <c r="A203" s="149" t="s">
        <v>187</v>
      </c>
      <c r="B203" s="53" t="s">
        <v>233</v>
      </c>
      <c r="C203" s="53" t="s">
        <v>303</v>
      </c>
      <c r="D203" s="53"/>
      <c r="E203" s="54">
        <f>E204+E205</f>
        <v>91621</v>
      </c>
      <c r="F203" s="54">
        <f t="shared" ref="F203:G203" si="40">F204+F205</f>
        <v>9338.6</v>
      </c>
      <c r="G203" s="54">
        <f t="shared" si="40"/>
        <v>0</v>
      </c>
      <c r="H203" s="72">
        <f t="shared" si="25"/>
        <v>100959.6</v>
      </c>
      <c r="I203" s="54"/>
      <c r="J203" s="72">
        <f t="shared" si="26"/>
        <v>100959.6</v>
      </c>
      <c r="K203" s="54"/>
      <c r="L203" s="72">
        <f t="shared" si="27"/>
        <v>100959.6</v>
      </c>
      <c r="M203" s="54"/>
      <c r="N203" s="72">
        <f t="shared" si="22"/>
        <v>100959.6</v>
      </c>
      <c r="O203" s="54"/>
      <c r="P203" s="72">
        <f t="shared" si="23"/>
        <v>100959.6</v>
      </c>
      <c r="Q203" s="54"/>
      <c r="R203" s="72">
        <f t="shared" si="24"/>
        <v>100959.6</v>
      </c>
    </row>
    <row r="204" spans="1:18" s="9" customFormat="1" ht="29.25" hidden="1" customHeight="1">
      <c r="A204" s="44" t="s">
        <v>433</v>
      </c>
      <c r="B204" s="52" t="s">
        <v>233</v>
      </c>
      <c r="C204" s="53" t="s">
        <v>303</v>
      </c>
      <c r="D204" s="53" t="s">
        <v>408</v>
      </c>
      <c r="E204" s="73">
        <v>90661</v>
      </c>
      <c r="F204" s="73">
        <v>9289</v>
      </c>
      <c r="G204" s="54"/>
      <c r="H204" s="72">
        <f t="shared" si="25"/>
        <v>99950</v>
      </c>
      <c r="I204" s="54"/>
      <c r="J204" s="72">
        <f t="shared" si="26"/>
        <v>99950</v>
      </c>
      <c r="K204" s="54"/>
      <c r="L204" s="72">
        <f t="shared" si="27"/>
        <v>99950</v>
      </c>
      <c r="M204" s="54"/>
      <c r="N204" s="72">
        <f t="shared" si="22"/>
        <v>99950</v>
      </c>
      <c r="O204" s="54"/>
      <c r="P204" s="72">
        <f t="shared" si="23"/>
        <v>99950</v>
      </c>
      <c r="Q204" s="54"/>
      <c r="R204" s="72">
        <f t="shared" si="24"/>
        <v>99950</v>
      </c>
    </row>
    <row r="205" spans="1:18" s="9" customFormat="1" ht="29.25" hidden="1" customHeight="1">
      <c r="A205" s="44" t="s">
        <v>79</v>
      </c>
      <c r="B205" s="52" t="s">
        <v>233</v>
      </c>
      <c r="C205" s="53" t="s">
        <v>442</v>
      </c>
      <c r="D205" s="53" t="s">
        <v>408</v>
      </c>
      <c r="E205" s="73">
        <v>960</v>
      </c>
      <c r="F205" s="73">
        <v>49.6</v>
      </c>
      <c r="G205" s="54"/>
      <c r="H205" s="72">
        <f t="shared" si="25"/>
        <v>1009.6</v>
      </c>
      <c r="I205" s="54"/>
      <c r="J205" s="72">
        <f t="shared" si="26"/>
        <v>1009.6</v>
      </c>
      <c r="K205" s="54"/>
      <c r="L205" s="72">
        <f t="shared" si="27"/>
        <v>1009.6</v>
      </c>
      <c r="M205" s="54"/>
      <c r="N205" s="72">
        <f t="shared" si="22"/>
        <v>1009.6</v>
      </c>
      <c r="O205" s="54"/>
      <c r="P205" s="72">
        <f t="shared" si="23"/>
        <v>1009.6</v>
      </c>
      <c r="Q205" s="54"/>
      <c r="R205" s="72">
        <f t="shared" si="24"/>
        <v>1009.6</v>
      </c>
    </row>
    <row r="206" spans="1:18" s="9" customFormat="1" ht="43.5" hidden="1" customHeight="1">
      <c r="A206" s="149" t="s">
        <v>235</v>
      </c>
      <c r="B206" s="53" t="s">
        <v>233</v>
      </c>
      <c r="C206" s="53" t="s">
        <v>304</v>
      </c>
      <c r="D206" s="53"/>
      <c r="E206" s="54">
        <f>E207+E208+E209</f>
        <v>78311</v>
      </c>
      <c r="F206" s="54"/>
      <c r="G206" s="54"/>
      <c r="H206" s="72">
        <f t="shared" si="25"/>
        <v>78311</v>
      </c>
      <c r="I206" s="54"/>
      <c r="J206" s="72">
        <f t="shared" si="26"/>
        <v>78311</v>
      </c>
      <c r="K206" s="54"/>
      <c r="L206" s="72">
        <f t="shared" si="27"/>
        <v>78311</v>
      </c>
      <c r="M206" s="54"/>
      <c r="N206" s="72">
        <f t="shared" si="22"/>
        <v>78311</v>
      </c>
      <c r="O206" s="54"/>
      <c r="P206" s="72">
        <f t="shared" ref="P206:P269" si="41">N206+O206</f>
        <v>78311</v>
      </c>
      <c r="Q206" s="54"/>
      <c r="R206" s="72">
        <f t="shared" ref="R206:R269" si="42">P206+Q206</f>
        <v>78311</v>
      </c>
    </row>
    <row r="207" spans="1:18" s="10" customFormat="1" ht="26.25" hidden="1" customHeight="1">
      <c r="A207" s="149" t="s">
        <v>433</v>
      </c>
      <c r="B207" s="88" t="s">
        <v>364</v>
      </c>
      <c r="C207" s="53" t="s">
        <v>304</v>
      </c>
      <c r="D207" s="53" t="s">
        <v>408</v>
      </c>
      <c r="E207" s="54">
        <v>29968</v>
      </c>
      <c r="F207" s="54"/>
      <c r="G207" s="54"/>
      <c r="H207" s="72">
        <f t="shared" si="25"/>
        <v>29968</v>
      </c>
      <c r="I207" s="54"/>
      <c r="J207" s="72">
        <f t="shared" si="26"/>
        <v>29968</v>
      </c>
      <c r="K207" s="54"/>
      <c r="L207" s="72">
        <f t="shared" si="27"/>
        <v>29968</v>
      </c>
      <c r="M207" s="54"/>
      <c r="N207" s="72">
        <f t="shared" si="22"/>
        <v>29968</v>
      </c>
      <c r="O207" s="54"/>
      <c r="P207" s="72">
        <f t="shared" si="41"/>
        <v>29968</v>
      </c>
      <c r="Q207" s="54"/>
      <c r="R207" s="72">
        <f t="shared" si="42"/>
        <v>29968</v>
      </c>
    </row>
    <row r="208" spans="1:18" s="10" customFormat="1" ht="26.25" hidden="1" customHeight="1">
      <c r="A208" s="149" t="s">
        <v>79</v>
      </c>
      <c r="B208" s="88" t="s">
        <v>364</v>
      </c>
      <c r="C208" s="53" t="s">
        <v>348</v>
      </c>
      <c r="D208" s="53" t="s">
        <v>408</v>
      </c>
      <c r="E208" s="54">
        <v>29447</v>
      </c>
      <c r="F208" s="54"/>
      <c r="G208" s="54"/>
      <c r="H208" s="72">
        <f t="shared" si="25"/>
        <v>29447</v>
      </c>
      <c r="I208" s="54"/>
      <c r="J208" s="72">
        <f t="shared" si="26"/>
        <v>29447</v>
      </c>
      <c r="K208" s="54"/>
      <c r="L208" s="72">
        <f t="shared" si="27"/>
        <v>29447</v>
      </c>
      <c r="M208" s="54"/>
      <c r="N208" s="72">
        <f t="shared" si="22"/>
        <v>29447</v>
      </c>
      <c r="O208" s="54"/>
      <c r="P208" s="72">
        <f t="shared" si="41"/>
        <v>29447</v>
      </c>
      <c r="Q208" s="54"/>
      <c r="R208" s="72">
        <f t="shared" si="42"/>
        <v>29447</v>
      </c>
    </row>
    <row r="209" spans="1:18" s="10" customFormat="1" ht="26.25" hidden="1" customHeight="1">
      <c r="A209" s="44" t="s">
        <v>479</v>
      </c>
      <c r="B209" s="88" t="s">
        <v>364</v>
      </c>
      <c r="C209" s="53" t="s">
        <v>478</v>
      </c>
      <c r="D209" s="53" t="s">
        <v>408</v>
      </c>
      <c r="E209" s="54">
        <v>18896</v>
      </c>
      <c r="F209" s="54"/>
      <c r="G209" s="54"/>
      <c r="H209" s="72">
        <f t="shared" si="25"/>
        <v>18896</v>
      </c>
      <c r="I209" s="54"/>
      <c r="J209" s="72">
        <f t="shared" si="26"/>
        <v>18896</v>
      </c>
      <c r="K209" s="54"/>
      <c r="L209" s="72">
        <f t="shared" si="27"/>
        <v>18896</v>
      </c>
      <c r="M209" s="54"/>
      <c r="N209" s="72">
        <f t="shared" ref="N209:N272" si="43">L209+M209</f>
        <v>18896</v>
      </c>
      <c r="O209" s="54"/>
      <c r="P209" s="72">
        <f t="shared" si="41"/>
        <v>18896</v>
      </c>
      <c r="Q209" s="54"/>
      <c r="R209" s="72">
        <f t="shared" si="42"/>
        <v>18896</v>
      </c>
    </row>
    <row r="210" spans="1:18" s="10" customFormat="1" ht="26.25" hidden="1" customHeight="1">
      <c r="A210" s="42" t="s">
        <v>516</v>
      </c>
      <c r="B210" s="66" t="s">
        <v>364</v>
      </c>
      <c r="C210" s="51" t="s">
        <v>395</v>
      </c>
      <c r="D210" s="51"/>
      <c r="E210" s="54"/>
      <c r="F210" s="54"/>
      <c r="G210" s="54"/>
      <c r="H210" s="72"/>
      <c r="I210" s="54"/>
      <c r="J210" s="72"/>
      <c r="K210" s="54">
        <f>K211</f>
        <v>1500</v>
      </c>
      <c r="L210" s="72">
        <f t="shared" si="27"/>
        <v>1500</v>
      </c>
      <c r="M210" s="54"/>
      <c r="N210" s="72">
        <f t="shared" si="43"/>
        <v>1500</v>
      </c>
      <c r="O210" s="54"/>
      <c r="P210" s="72">
        <f t="shared" si="41"/>
        <v>1500</v>
      </c>
      <c r="Q210" s="54"/>
      <c r="R210" s="72">
        <f t="shared" si="42"/>
        <v>1500</v>
      </c>
    </row>
    <row r="211" spans="1:18" s="10" customFormat="1" ht="26.25" hidden="1" customHeight="1">
      <c r="A211" s="44" t="s">
        <v>129</v>
      </c>
      <c r="B211" s="88" t="s">
        <v>364</v>
      </c>
      <c r="C211" s="53" t="s">
        <v>395</v>
      </c>
      <c r="D211" s="53" t="s">
        <v>111</v>
      </c>
      <c r="E211" s="54"/>
      <c r="F211" s="54"/>
      <c r="G211" s="54"/>
      <c r="H211" s="72"/>
      <c r="I211" s="54"/>
      <c r="J211" s="72"/>
      <c r="K211" s="54">
        <v>1500</v>
      </c>
      <c r="L211" s="72">
        <f t="shared" si="27"/>
        <v>1500</v>
      </c>
      <c r="M211" s="54"/>
      <c r="N211" s="72">
        <f t="shared" si="43"/>
        <v>1500</v>
      </c>
      <c r="O211" s="54"/>
      <c r="P211" s="72">
        <f t="shared" si="41"/>
        <v>1500</v>
      </c>
      <c r="Q211" s="54"/>
      <c r="R211" s="72">
        <f t="shared" si="42"/>
        <v>1500</v>
      </c>
    </row>
    <row r="212" spans="1:18" s="10" customFormat="1" ht="24.75" customHeight="1">
      <c r="A212" s="46" t="s">
        <v>201</v>
      </c>
      <c r="B212" s="51" t="s">
        <v>234</v>
      </c>
      <c r="C212" s="51"/>
      <c r="D212" s="51"/>
      <c r="E212" s="72">
        <f>SUM(E213)+E226</f>
        <v>311995.69999999995</v>
      </c>
      <c r="F212" s="72">
        <f t="shared" ref="F212:G212" si="44">SUM(F213)+F226</f>
        <v>16630.600000000002</v>
      </c>
      <c r="G212" s="72">
        <f t="shared" si="44"/>
        <v>1300</v>
      </c>
      <c r="H212" s="72">
        <f t="shared" si="25"/>
        <v>329926.29999999993</v>
      </c>
      <c r="I212" s="72">
        <f>I226</f>
        <v>500</v>
      </c>
      <c r="J212" s="72">
        <f t="shared" si="26"/>
        <v>330426.29999999993</v>
      </c>
      <c r="K212" s="72">
        <f>K213</f>
        <v>21190</v>
      </c>
      <c r="L212" s="72">
        <f t="shared" ref="L212:L279" si="45">J212+K212</f>
        <v>351616.29999999993</v>
      </c>
      <c r="M212" s="72">
        <f>M226+M214</f>
        <v>9257.6</v>
      </c>
      <c r="N212" s="72">
        <f t="shared" si="43"/>
        <v>360873.89999999991</v>
      </c>
      <c r="O212" s="72">
        <f>O213+O226</f>
        <v>201</v>
      </c>
      <c r="P212" s="72">
        <f t="shared" si="41"/>
        <v>361074.89999999991</v>
      </c>
      <c r="Q212" s="72">
        <f>Q213</f>
        <v>300</v>
      </c>
      <c r="R212" s="72">
        <f t="shared" si="42"/>
        <v>361374.89999999991</v>
      </c>
    </row>
    <row r="213" spans="1:18" s="10" customFormat="1" ht="24" customHeight="1">
      <c r="A213" s="46" t="s">
        <v>121</v>
      </c>
      <c r="B213" s="51" t="s">
        <v>234</v>
      </c>
      <c r="C213" s="51" t="s">
        <v>242</v>
      </c>
      <c r="D213" s="51"/>
      <c r="E213" s="72">
        <f>SUM(E214)</f>
        <v>310995.69999999995</v>
      </c>
      <c r="F213" s="72">
        <f t="shared" ref="F213:G213" si="46">SUM(F214)</f>
        <v>16630.600000000002</v>
      </c>
      <c r="G213" s="72">
        <f t="shared" si="46"/>
        <v>200</v>
      </c>
      <c r="H213" s="72">
        <f t="shared" si="25"/>
        <v>327826.29999999993</v>
      </c>
      <c r="I213" s="72"/>
      <c r="J213" s="72">
        <f t="shared" si="26"/>
        <v>327826.29999999993</v>
      </c>
      <c r="K213" s="72">
        <f>K214</f>
        <v>21190</v>
      </c>
      <c r="L213" s="72">
        <f t="shared" si="45"/>
        <v>349016.29999999993</v>
      </c>
      <c r="M213" s="72">
        <f>M214</f>
        <v>2700.6</v>
      </c>
      <c r="N213" s="72">
        <f t="shared" si="43"/>
        <v>351716.89999999991</v>
      </c>
      <c r="O213" s="72">
        <f>O214</f>
        <v>-903</v>
      </c>
      <c r="P213" s="72">
        <f t="shared" si="41"/>
        <v>350813.89999999991</v>
      </c>
      <c r="Q213" s="72">
        <f>Q214</f>
        <v>300</v>
      </c>
      <c r="R213" s="72">
        <f t="shared" si="42"/>
        <v>351113.89999999991</v>
      </c>
    </row>
    <row r="214" spans="1:18" s="10" customFormat="1" ht="47.25" customHeight="1">
      <c r="A214" s="149" t="s">
        <v>280</v>
      </c>
      <c r="B214" s="53" t="s">
        <v>234</v>
      </c>
      <c r="C214" s="53" t="s">
        <v>305</v>
      </c>
      <c r="D214" s="51"/>
      <c r="E214" s="54">
        <f>SUM(E215,E218)</f>
        <v>310995.69999999995</v>
      </c>
      <c r="F214" s="54">
        <f t="shared" ref="F214:G214" si="47">SUM(F215,F218)</f>
        <v>16630.600000000002</v>
      </c>
      <c r="G214" s="54">
        <f t="shared" si="47"/>
        <v>200</v>
      </c>
      <c r="H214" s="72">
        <f t="shared" si="25"/>
        <v>327826.29999999993</v>
      </c>
      <c r="I214" s="54"/>
      <c r="J214" s="72">
        <f t="shared" ref="J214:J282" si="48">H214+I214</f>
        <v>327826.29999999993</v>
      </c>
      <c r="K214" s="54">
        <f>K224+K225+K220+K221</f>
        <v>21190</v>
      </c>
      <c r="L214" s="72">
        <f t="shared" si="45"/>
        <v>349016.29999999993</v>
      </c>
      <c r="M214" s="72">
        <f>M224</f>
        <v>2700.6</v>
      </c>
      <c r="N214" s="72">
        <f t="shared" si="43"/>
        <v>351716.89999999991</v>
      </c>
      <c r="O214" s="72">
        <f>O218</f>
        <v>-903</v>
      </c>
      <c r="P214" s="72">
        <f t="shared" si="41"/>
        <v>350813.89999999991</v>
      </c>
      <c r="Q214" s="72">
        <f>Q218</f>
        <v>300</v>
      </c>
      <c r="R214" s="72">
        <f t="shared" si="42"/>
        <v>351113.89999999991</v>
      </c>
    </row>
    <row r="215" spans="1:18" s="3" customFormat="1" ht="78" customHeight="1">
      <c r="A215" s="149" t="s">
        <v>188</v>
      </c>
      <c r="B215" s="53" t="s">
        <v>234</v>
      </c>
      <c r="C215" s="53" t="s">
        <v>306</v>
      </c>
      <c r="D215" s="53"/>
      <c r="E215" s="54">
        <f>E216+E217</f>
        <v>161279</v>
      </c>
      <c r="F215" s="54">
        <f t="shared" ref="F215:G215" si="49">F216+F217</f>
        <v>16472.7</v>
      </c>
      <c r="G215" s="54">
        <f t="shared" si="49"/>
        <v>0</v>
      </c>
      <c r="H215" s="72">
        <f t="shared" ref="H215:H285" si="50">E215+F215+G215</f>
        <v>177751.7</v>
      </c>
      <c r="I215" s="54"/>
      <c r="J215" s="72">
        <f t="shared" si="48"/>
        <v>177751.7</v>
      </c>
      <c r="K215" s="54"/>
      <c r="L215" s="72">
        <f t="shared" si="45"/>
        <v>177751.7</v>
      </c>
      <c r="M215" s="54"/>
      <c r="N215" s="72">
        <f t="shared" si="43"/>
        <v>177751.7</v>
      </c>
      <c r="O215" s="54"/>
      <c r="P215" s="72">
        <f t="shared" si="41"/>
        <v>177751.7</v>
      </c>
      <c r="Q215" s="54"/>
      <c r="R215" s="72">
        <f t="shared" si="42"/>
        <v>177751.7</v>
      </c>
    </row>
    <row r="216" spans="1:18" s="3" customFormat="1" ht="27" customHeight="1">
      <c r="A216" s="44" t="s">
        <v>433</v>
      </c>
      <c r="B216" s="52" t="s">
        <v>234</v>
      </c>
      <c r="C216" s="53" t="s">
        <v>306</v>
      </c>
      <c r="D216" s="53" t="s">
        <v>408</v>
      </c>
      <c r="E216" s="73">
        <v>158959</v>
      </c>
      <c r="F216" s="73">
        <v>17015</v>
      </c>
      <c r="G216" s="54"/>
      <c r="H216" s="72">
        <f t="shared" si="50"/>
        <v>175974</v>
      </c>
      <c r="I216" s="54"/>
      <c r="J216" s="72">
        <f t="shared" si="48"/>
        <v>175974</v>
      </c>
      <c r="K216" s="54"/>
      <c r="L216" s="72">
        <f t="shared" si="45"/>
        <v>175974</v>
      </c>
      <c r="M216" s="54"/>
      <c r="N216" s="72">
        <f t="shared" si="43"/>
        <v>175974</v>
      </c>
      <c r="O216" s="54"/>
      <c r="P216" s="72">
        <f t="shared" si="41"/>
        <v>175974</v>
      </c>
      <c r="Q216" s="54"/>
      <c r="R216" s="72">
        <f t="shared" si="42"/>
        <v>175974</v>
      </c>
    </row>
    <row r="217" spans="1:18" s="3" customFormat="1" ht="27" customHeight="1">
      <c r="A217" s="44" t="s">
        <v>79</v>
      </c>
      <c r="B217" s="52" t="s">
        <v>234</v>
      </c>
      <c r="C217" s="53" t="s">
        <v>441</v>
      </c>
      <c r="D217" s="53" t="s">
        <v>408</v>
      </c>
      <c r="E217" s="73">
        <v>2320</v>
      </c>
      <c r="F217" s="73">
        <v>-542.29999999999995</v>
      </c>
      <c r="G217" s="54"/>
      <c r="H217" s="72">
        <f t="shared" si="50"/>
        <v>1777.7</v>
      </c>
      <c r="I217" s="54"/>
      <c r="J217" s="72">
        <f t="shared" si="48"/>
        <v>1777.7</v>
      </c>
      <c r="K217" s="54"/>
      <c r="L217" s="72">
        <f t="shared" si="45"/>
        <v>1777.7</v>
      </c>
      <c r="M217" s="54"/>
      <c r="N217" s="72">
        <f t="shared" si="43"/>
        <v>1777.7</v>
      </c>
      <c r="O217" s="54"/>
      <c r="P217" s="72">
        <f t="shared" si="41"/>
        <v>1777.7</v>
      </c>
      <c r="Q217" s="54"/>
      <c r="R217" s="72">
        <f t="shared" si="42"/>
        <v>1777.7</v>
      </c>
    </row>
    <row r="218" spans="1:18" s="3" customFormat="1" ht="45" customHeight="1">
      <c r="A218" s="149" t="s">
        <v>189</v>
      </c>
      <c r="B218" s="53" t="s">
        <v>234</v>
      </c>
      <c r="C218" s="53" t="s">
        <v>307</v>
      </c>
      <c r="D218" s="53"/>
      <c r="E218" s="54">
        <f>E219+E220+E221+E222+E223+E224</f>
        <v>149716.69999999998</v>
      </c>
      <c r="F218" s="54">
        <f t="shared" ref="F218:G218" si="51">F219+F220+F221+F222+F223+F224</f>
        <v>157.9</v>
      </c>
      <c r="G218" s="54">
        <f t="shared" si="51"/>
        <v>200</v>
      </c>
      <c r="H218" s="72">
        <f t="shared" si="50"/>
        <v>150074.59999999998</v>
      </c>
      <c r="I218" s="54"/>
      <c r="J218" s="72">
        <f>H218+I218</f>
        <v>150074.59999999998</v>
      </c>
      <c r="K218" s="72">
        <f>K220+K221+K224+K225</f>
        <v>21190</v>
      </c>
      <c r="L218" s="72">
        <f t="shared" si="45"/>
        <v>171264.59999999998</v>
      </c>
      <c r="M218" s="72"/>
      <c r="N218" s="72">
        <f t="shared" si="43"/>
        <v>171264.59999999998</v>
      </c>
      <c r="O218" s="72">
        <f>O221</f>
        <v>-903</v>
      </c>
      <c r="P218" s="72">
        <f t="shared" si="41"/>
        <v>170361.59999999998</v>
      </c>
      <c r="Q218" s="72">
        <f>Q224</f>
        <v>300</v>
      </c>
      <c r="R218" s="72">
        <f t="shared" si="42"/>
        <v>170661.59999999998</v>
      </c>
    </row>
    <row r="219" spans="1:18" s="3" customFormat="1" ht="23.25" customHeight="1">
      <c r="A219" s="44" t="s">
        <v>433</v>
      </c>
      <c r="B219" s="52" t="s">
        <v>234</v>
      </c>
      <c r="C219" s="53" t="s">
        <v>307</v>
      </c>
      <c r="D219" s="53" t="s">
        <v>408</v>
      </c>
      <c r="E219" s="54">
        <v>56347</v>
      </c>
      <c r="F219" s="54"/>
      <c r="G219" s="54"/>
      <c r="H219" s="72">
        <f t="shared" si="50"/>
        <v>56347</v>
      </c>
      <c r="I219" s="54"/>
      <c r="J219" s="72">
        <f t="shared" si="48"/>
        <v>56347</v>
      </c>
      <c r="K219" s="54"/>
      <c r="L219" s="72">
        <f t="shared" si="45"/>
        <v>56347</v>
      </c>
      <c r="M219" s="54"/>
      <c r="N219" s="72">
        <f t="shared" si="43"/>
        <v>56347</v>
      </c>
      <c r="O219" s="54"/>
      <c r="P219" s="72">
        <f t="shared" si="41"/>
        <v>56347</v>
      </c>
      <c r="Q219" s="54"/>
      <c r="R219" s="72">
        <f t="shared" si="42"/>
        <v>56347</v>
      </c>
    </row>
    <row r="220" spans="1:18" s="3" customFormat="1" ht="23.25" customHeight="1">
      <c r="A220" s="44" t="s">
        <v>79</v>
      </c>
      <c r="B220" s="52" t="s">
        <v>234</v>
      </c>
      <c r="C220" s="53" t="s">
        <v>424</v>
      </c>
      <c r="D220" s="53" t="s">
        <v>408</v>
      </c>
      <c r="E220" s="54">
        <v>45180</v>
      </c>
      <c r="F220" s="54"/>
      <c r="G220" s="54">
        <v>200</v>
      </c>
      <c r="H220" s="72">
        <f t="shared" si="50"/>
        <v>45380</v>
      </c>
      <c r="I220" s="54"/>
      <c r="J220" s="72">
        <f t="shared" si="48"/>
        <v>45380</v>
      </c>
      <c r="K220" s="81">
        <v>19700</v>
      </c>
      <c r="L220" s="72">
        <f t="shared" si="45"/>
        <v>65080</v>
      </c>
      <c r="M220" s="81"/>
      <c r="N220" s="72">
        <f t="shared" si="43"/>
        <v>65080</v>
      </c>
      <c r="O220" s="81"/>
      <c r="P220" s="72">
        <f t="shared" si="41"/>
        <v>65080</v>
      </c>
      <c r="Q220" s="81"/>
      <c r="R220" s="72">
        <f t="shared" si="42"/>
        <v>65080</v>
      </c>
    </row>
    <row r="221" spans="1:18" s="3" customFormat="1" ht="24.75" customHeight="1">
      <c r="A221" s="44" t="s">
        <v>479</v>
      </c>
      <c r="B221" s="52" t="s">
        <v>234</v>
      </c>
      <c r="C221" s="53" t="s">
        <v>482</v>
      </c>
      <c r="D221" s="53" t="s">
        <v>408</v>
      </c>
      <c r="E221" s="54">
        <v>6997</v>
      </c>
      <c r="F221" s="54"/>
      <c r="G221" s="54"/>
      <c r="H221" s="72">
        <f t="shared" si="50"/>
        <v>6997</v>
      </c>
      <c r="I221" s="54"/>
      <c r="J221" s="72">
        <f t="shared" si="48"/>
        <v>6997</v>
      </c>
      <c r="K221" s="81">
        <v>2500</v>
      </c>
      <c r="L221" s="72">
        <f t="shared" si="45"/>
        <v>9497</v>
      </c>
      <c r="M221" s="81"/>
      <c r="N221" s="72">
        <f t="shared" si="43"/>
        <v>9497</v>
      </c>
      <c r="O221" s="81">
        <v>-903</v>
      </c>
      <c r="P221" s="72">
        <f t="shared" si="41"/>
        <v>8594</v>
      </c>
      <c r="Q221" s="81"/>
      <c r="R221" s="72">
        <f t="shared" si="42"/>
        <v>8594</v>
      </c>
    </row>
    <row r="222" spans="1:18" s="3" customFormat="1" ht="24.75" customHeight="1">
      <c r="A222" s="60" t="s">
        <v>555</v>
      </c>
      <c r="B222" s="52" t="s">
        <v>234</v>
      </c>
      <c r="C222" s="53" t="s">
        <v>556</v>
      </c>
      <c r="D222" s="53" t="s">
        <v>453</v>
      </c>
      <c r="E222" s="73">
        <v>17186.400000000001</v>
      </c>
      <c r="F222" s="73"/>
      <c r="G222" s="54"/>
      <c r="H222" s="72">
        <f t="shared" si="50"/>
        <v>17186.400000000001</v>
      </c>
      <c r="I222" s="54"/>
      <c r="J222" s="72">
        <f t="shared" si="48"/>
        <v>17186.400000000001</v>
      </c>
      <c r="K222" s="54"/>
      <c r="L222" s="72">
        <f t="shared" si="45"/>
        <v>17186.400000000001</v>
      </c>
      <c r="M222" s="54"/>
      <c r="N222" s="72">
        <f t="shared" si="43"/>
        <v>17186.400000000001</v>
      </c>
      <c r="O222" s="54"/>
      <c r="P222" s="72">
        <f t="shared" si="41"/>
        <v>17186.400000000001</v>
      </c>
      <c r="Q222" s="54"/>
      <c r="R222" s="72">
        <f t="shared" si="42"/>
        <v>17186.400000000001</v>
      </c>
    </row>
    <row r="223" spans="1:18" s="3" customFormat="1" ht="29.25" customHeight="1">
      <c r="A223" s="60" t="s">
        <v>557</v>
      </c>
      <c r="B223" s="52" t="s">
        <v>234</v>
      </c>
      <c r="C223" s="53" t="s">
        <v>558</v>
      </c>
      <c r="D223" s="53" t="s">
        <v>453</v>
      </c>
      <c r="E223" s="73">
        <v>17156.3</v>
      </c>
      <c r="F223" s="73">
        <v>157.9</v>
      </c>
      <c r="G223" s="54"/>
      <c r="H223" s="72">
        <f t="shared" si="50"/>
        <v>17314.2</v>
      </c>
      <c r="I223" s="54"/>
      <c r="J223" s="72">
        <f t="shared" si="48"/>
        <v>17314.2</v>
      </c>
      <c r="K223" s="54"/>
      <c r="L223" s="72">
        <f t="shared" si="45"/>
        <v>17314.2</v>
      </c>
      <c r="M223" s="54"/>
      <c r="N223" s="72">
        <f t="shared" si="43"/>
        <v>17314.2</v>
      </c>
      <c r="O223" s="54"/>
      <c r="P223" s="72">
        <f t="shared" si="41"/>
        <v>17314.2</v>
      </c>
      <c r="Q223" s="54"/>
      <c r="R223" s="72">
        <f t="shared" si="42"/>
        <v>17314.2</v>
      </c>
    </row>
    <row r="224" spans="1:18" s="3" customFormat="1" ht="30" customHeight="1">
      <c r="A224" s="60" t="s">
        <v>559</v>
      </c>
      <c r="B224" s="52" t="s">
        <v>234</v>
      </c>
      <c r="C224" s="53" t="s">
        <v>560</v>
      </c>
      <c r="D224" s="53" t="s">
        <v>453</v>
      </c>
      <c r="E224" s="73">
        <v>6850</v>
      </c>
      <c r="F224" s="73"/>
      <c r="G224" s="54"/>
      <c r="H224" s="72">
        <f t="shared" si="50"/>
        <v>6850</v>
      </c>
      <c r="I224" s="54"/>
      <c r="J224" s="72">
        <f t="shared" si="48"/>
        <v>6850</v>
      </c>
      <c r="K224" s="54">
        <v>-2000</v>
      </c>
      <c r="L224" s="72">
        <f t="shared" si="45"/>
        <v>4850</v>
      </c>
      <c r="M224" s="54">
        <v>2700.6</v>
      </c>
      <c r="N224" s="72">
        <f t="shared" si="43"/>
        <v>7550.6</v>
      </c>
      <c r="O224" s="54"/>
      <c r="P224" s="72">
        <f t="shared" si="41"/>
        <v>7550.6</v>
      </c>
      <c r="Q224" s="54">
        <v>300</v>
      </c>
      <c r="R224" s="72">
        <f t="shared" si="42"/>
        <v>7850.6</v>
      </c>
    </row>
    <row r="225" spans="1:18" s="3" customFormat="1" ht="51.75" customHeight="1">
      <c r="A225" s="60" t="s">
        <v>615</v>
      </c>
      <c r="B225" s="52" t="s">
        <v>234</v>
      </c>
      <c r="C225" s="53" t="s">
        <v>614</v>
      </c>
      <c r="D225" s="53" t="s">
        <v>453</v>
      </c>
      <c r="E225" s="73"/>
      <c r="F225" s="73"/>
      <c r="G225" s="54"/>
      <c r="H225" s="72"/>
      <c r="I225" s="54"/>
      <c r="J225" s="72"/>
      <c r="K225" s="54">
        <v>990</v>
      </c>
      <c r="L225" s="72">
        <f t="shared" si="45"/>
        <v>990</v>
      </c>
      <c r="M225" s="54"/>
      <c r="N225" s="72">
        <f t="shared" si="43"/>
        <v>990</v>
      </c>
      <c r="O225" s="54"/>
      <c r="P225" s="72">
        <f t="shared" si="41"/>
        <v>990</v>
      </c>
      <c r="Q225" s="54"/>
      <c r="R225" s="72">
        <f t="shared" si="42"/>
        <v>990</v>
      </c>
    </row>
    <row r="226" spans="1:18" s="3" customFormat="1" ht="57.75" customHeight="1">
      <c r="A226" s="42" t="s">
        <v>516</v>
      </c>
      <c r="B226" s="66" t="s">
        <v>459</v>
      </c>
      <c r="C226" s="51" t="s">
        <v>395</v>
      </c>
      <c r="D226" s="51"/>
      <c r="E226" s="72">
        <f>E227</f>
        <v>1000</v>
      </c>
      <c r="F226" s="72">
        <f t="shared" ref="F226:G226" si="52">F227</f>
        <v>0</v>
      </c>
      <c r="G226" s="72">
        <f t="shared" si="52"/>
        <v>1100</v>
      </c>
      <c r="H226" s="72">
        <f t="shared" si="50"/>
        <v>2100</v>
      </c>
      <c r="I226" s="72">
        <f>I227</f>
        <v>500</v>
      </c>
      <c r="J226" s="72">
        <f t="shared" si="48"/>
        <v>2600</v>
      </c>
      <c r="K226" s="72"/>
      <c r="L226" s="72">
        <f t="shared" si="45"/>
        <v>2600</v>
      </c>
      <c r="M226" s="72">
        <f>M227+M228</f>
        <v>6557</v>
      </c>
      <c r="N226" s="72">
        <f t="shared" si="43"/>
        <v>9157</v>
      </c>
      <c r="O226" s="72">
        <f>O227</f>
        <v>1104</v>
      </c>
      <c r="P226" s="72">
        <f t="shared" si="41"/>
        <v>10261</v>
      </c>
      <c r="Q226" s="72"/>
      <c r="R226" s="72">
        <f t="shared" si="42"/>
        <v>10261</v>
      </c>
    </row>
    <row r="227" spans="1:18" s="3" customFormat="1" ht="29.25" customHeight="1">
      <c r="A227" s="44" t="s">
        <v>129</v>
      </c>
      <c r="B227" s="88" t="s">
        <v>459</v>
      </c>
      <c r="C227" s="53" t="s">
        <v>395</v>
      </c>
      <c r="D227" s="53" t="s">
        <v>111</v>
      </c>
      <c r="E227" s="54">
        <v>1000</v>
      </c>
      <c r="F227" s="54"/>
      <c r="G227" s="54">
        <v>1100</v>
      </c>
      <c r="H227" s="72">
        <f t="shared" si="50"/>
        <v>2100</v>
      </c>
      <c r="I227" s="54">
        <v>500</v>
      </c>
      <c r="J227" s="72">
        <f t="shared" si="48"/>
        <v>2600</v>
      </c>
      <c r="K227" s="54"/>
      <c r="L227" s="72">
        <f t="shared" si="45"/>
        <v>2600</v>
      </c>
      <c r="M227" s="54">
        <v>4697</v>
      </c>
      <c r="N227" s="72">
        <f t="shared" si="43"/>
        <v>7297</v>
      </c>
      <c r="O227" s="54">
        <v>1104</v>
      </c>
      <c r="P227" s="72">
        <f t="shared" si="41"/>
        <v>8401</v>
      </c>
      <c r="Q227" s="54"/>
      <c r="R227" s="72">
        <f t="shared" si="42"/>
        <v>8401</v>
      </c>
    </row>
    <row r="228" spans="1:18" s="3" customFormat="1" ht="29.25" customHeight="1">
      <c r="A228" s="44" t="s">
        <v>631</v>
      </c>
      <c r="B228" s="88" t="s">
        <v>459</v>
      </c>
      <c r="C228" s="53" t="s">
        <v>622</v>
      </c>
      <c r="D228" s="53" t="s">
        <v>111</v>
      </c>
      <c r="E228" s="54"/>
      <c r="F228" s="54"/>
      <c r="G228" s="54"/>
      <c r="H228" s="72"/>
      <c r="I228" s="54"/>
      <c r="J228" s="72"/>
      <c r="K228" s="54"/>
      <c r="L228" s="72"/>
      <c r="M228" s="54">
        <v>1860</v>
      </c>
      <c r="N228" s="72">
        <f t="shared" si="43"/>
        <v>1860</v>
      </c>
      <c r="O228" s="54"/>
      <c r="P228" s="72">
        <f t="shared" si="41"/>
        <v>1860</v>
      </c>
      <c r="Q228" s="54"/>
      <c r="R228" s="72">
        <f t="shared" si="42"/>
        <v>1860</v>
      </c>
    </row>
    <row r="229" spans="1:18" s="3" customFormat="1" ht="24.75" hidden="1" customHeight="1">
      <c r="A229" s="42" t="s">
        <v>363</v>
      </c>
      <c r="B229" s="51" t="s">
        <v>360</v>
      </c>
      <c r="C229" s="53"/>
      <c r="D229" s="53"/>
      <c r="E229" s="72">
        <f>SUM(E230,E237)</f>
        <v>71685.7</v>
      </c>
      <c r="F229" s="72">
        <f t="shared" ref="F229" si="53">SUM(F230,F237)</f>
        <v>0</v>
      </c>
      <c r="G229" s="72">
        <f>SUM(G230,G237)+G244</f>
        <v>1000</v>
      </c>
      <c r="H229" s="72">
        <f t="shared" si="50"/>
        <v>72685.7</v>
      </c>
      <c r="I229" s="72"/>
      <c r="J229" s="72">
        <f t="shared" si="48"/>
        <v>72685.7</v>
      </c>
      <c r="K229" s="72"/>
      <c r="L229" s="72">
        <f t="shared" si="45"/>
        <v>72685.7</v>
      </c>
      <c r="M229" s="72"/>
      <c r="N229" s="72">
        <f t="shared" si="43"/>
        <v>72685.7</v>
      </c>
      <c r="O229" s="72"/>
      <c r="P229" s="72">
        <f t="shared" si="41"/>
        <v>72685.7</v>
      </c>
      <c r="Q229" s="72"/>
      <c r="R229" s="72">
        <f t="shared" si="42"/>
        <v>72685.7</v>
      </c>
    </row>
    <row r="230" spans="1:18" s="3" customFormat="1" ht="39.75" hidden="1" customHeight="1">
      <c r="A230" s="46" t="s">
        <v>532</v>
      </c>
      <c r="B230" s="51" t="s">
        <v>360</v>
      </c>
      <c r="C230" s="51" t="s">
        <v>240</v>
      </c>
      <c r="D230" s="53"/>
      <c r="E230" s="72">
        <f>SUM(E231)</f>
        <v>28077.7</v>
      </c>
      <c r="F230" s="72">
        <f t="shared" ref="F230:G230" si="54">SUM(F231)</f>
        <v>0</v>
      </c>
      <c r="G230" s="72">
        <f t="shared" si="54"/>
        <v>0</v>
      </c>
      <c r="H230" s="72">
        <f t="shared" si="50"/>
        <v>28077.7</v>
      </c>
      <c r="I230" s="72"/>
      <c r="J230" s="72">
        <f t="shared" si="48"/>
        <v>28077.7</v>
      </c>
      <c r="K230" s="72"/>
      <c r="L230" s="72">
        <f t="shared" si="45"/>
        <v>28077.7</v>
      </c>
      <c r="M230" s="72"/>
      <c r="N230" s="72">
        <f t="shared" si="43"/>
        <v>28077.7</v>
      </c>
      <c r="O230" s="72"/>
      <c r="P230" s="72">
        <f t="shared" si="41"/>
        <v>28077.7</v>
      </c>
      <c r="Q230" s="72"/>
      <c r="R230" s="72">
        <f t="shared" si="42"/>
        <v>28077.7</v>
      </c>
    </row>
    <row r="231" spans="1:18" ht="30.75" hidden="1" customHeight="1">
      <c r="A231" s="44" t="s">
        <v>2</v>
      </c>
      <c r="B231" s="53" t="s">
        <v>360</v>
      </c>
      <c r="C231" s="53" t="s">
        <v>241</v>
      </c>
      <c r="D231" s="53"/>
      <c r="E231" s="54">
        <f>SUM(E232)</f>
        <v>28077.7</v>
      </c>
      <c r="F231" s="54"/>
      <c r="G231" s="54"/>
      <c r="H231" s="72">
        <f t="shared" si="50"/>
        <v>28077.7</v>
      </c>
      <c r="I231" s="54"/>
      <c r="J231" s="72">
        <f t="shared" si="48"/>
        <v>28077.7</v>
      </c>
      <c r="K231" s="54"/>
      <c r="L231" s="72">
        <f t="shared" si="45"/>
        <v>28077.7</v>
      </c>
      <c r="M231" s="54"/>
      <c r="N231" s="72">
        <f t="shared" si="43"/>
        <v>28077.7</v>
      </c>
      <c r="O231" s="54"/>
      <c r="P231" s="72">
        <f t="shared" si="41"/>
        <v>28077.7</v>
      </c>
      <c r="Q231" s="54"/>
      <c r="R231" s="72">
        <f t="shared" si="42"/>
        <v>28077.7</v>
      </c>
    </row>
    <row r="232" spans="1:18" ht="24" hidden="1" customHeight="1">
      <c r="A232" s="149" t="s">
        <v>335</v>
      </c>
      <c r="B232" s="53" t="s">
        <v>360</v>
      </c>
      <c r="C232" s="53" t="s">
        <v>336</v>
      </c>
      <c r="D232" s="53"/>
      <c r="E232" s="54">
        <f>SUM(E233)+E235+E236</f>
        <v>28077.7</v>
      </c>
      <c r="F232" s="54"/>
      <c r="G232" s="54"/>
      <c r="H232" s="72">
        <f t="shared" si="50"/>
        <v>28077.7</v>
      </c>
      <c r="I232" s="54"/>
      <c r="J232" s="72">
        <f t="shared" si="48"/>
        <v>28077.7</v>
      </c>
      <c r="K232" s="54"/>
      <c r="L232" s="72">
        <f t="shared" si="45"/>
        <v>28077.7</v>
      </c>
      <c r="M232" s="54"/>
      <c r="N232" s="72">
        <f t="shared" si="43"/>
        <v>28077.7</v>
      </c>
      <c r="O232" s="54"/>
      <c r="P232" s="72">
        <f t="shared" si="41"/>
        <v>28077.7</v>
      </c>
      <c r="Q232" s="54"/>
      <c r="R232" s="72">
        <f t="shared" si="42"/>
        <v>28077.7</v>
      </c>
    </row>
    <row r="233" spans="1:18" s="6" customFormat="1" ht="33.75" hidden="1" customHeight="1">
      <c r="A233" s="44" t="s">
        <v>3</v>
      </c>
      <c r="B233" s="53" t="s">
        <v>360</v>
      </c>
      <c r="C233" s="53" t="s">
        <v>337</v>
      </c>
      <c r="D233" s="53"/>
      <c r="E233" s="54">
        <f>SUM(E234)</f>
        <v>20867</v>
      </c>
      <c r="F233" s="54"/>
      <c r="G233" s="54"/>
      <c r="H233" s="72">
        <f t="shared" si="50"/>
        <v>20867</v>
      </c>
      <c r="I233" s="54"/>
      <c r="J233" s="72">
        <f t="shared" si="48"/>
        <v>20867</v>
      </c>
      <c r="K233" s="54"/>
      <c r="L233" s="72">
        <f t="shared" si="45"/>
        <v>20867</v>
      </c>
      <c r="M233" s="54"/>
      <c r="N233" s="72">
        <f t="shared" si="43"/>
        <v>20867</v>
      </c>
      <c r="O233" s="54"/>
      <c r="P233" s="72">
        <f t="shared" si="41"/>
        <v>20867</v>
      </c>
      <c r="Q233" s="54"/>
      <c r="R233" s="72">
        <f t="shared" si="42"/>
        <v>20867</v>
      </c>
    </row>
    <row r="234" spans="1:18" s="3" customFormat="1" ht="23.25" hidden="1" customHeight="1">
      <c r="A234" s="44" t="s">
        <v>79</v>
      </c>
      <c r="B234" s="53" t="s">
        <v>360</v>
      </c>
      <c r="C234" s="53" t="s">
        <v>337</v>
      </c>
      <c r="D234" s="53" t="s">
        <v>408</v>
      </c>
      <c r="E234" s="54">
        <v>20867</v>
      </c>
      <c r="F234" s="54"/>
      <c r="G234" s="54"/>
      <c r="H234" s="72">
        <f t="shared" si="50"/>
        <v>20867</v>
      </c>
      <c r="I234" s="54"/>
      <c r="J234" s="72">
        <f t="shared" si="48"/>
        <v>20867</v>
      </c>
      <c r="K234" s="54"/>
      <c r="L234" s="72">
        <f t="shared" si="45"/>
        <v>20867</v>
      </c>
      <c r="M234" s="54"/>
      <c r="N234" s="72">
        <f t="shared" si="43"/>
        <v>20867</v>
      </c>
      <c r="O234" s="54"/>
      <c r="P234" s="72">
        <f t="shared" si="41"/>
        <v>20867</v>
      </c>
      <c r="Q234" s="54"/>
      <c r="R234" s="72">
        <f t="shared" si="42"/>
        <v>20867</v>
      </c>
    </row>
    <row r="235" spans="1:18" s="3" customFormat="1" ht="23.25" hidden="1" customHeight="1">
      <c r="A235" s="44" t="s">
        <v>486</v>
      </c>
      <c r="B235" s="53" t="s">
        <v>360</v>
      </c>
      <c r="C235" s="53" t="s">
        <v>566</v>
      </c>
      <c r="D235" s="53" t="s">
        <v>453</v>
      </c>
      <c r="E235" s="73">
        <v>7209.7</v>
      </c>
      <c r="F235" s="73"/>
      <c r="G235" s="54"/>
      <c r="H235" s="72">
        <f t="shared" si="50"/>
        <v>7209.7</v>
      </c>
      <c r="I235" s="54"/>
      <c r="J235" s="72">
        <f t="shared" si="48"/>
        <v>7209.7</v>
      </c>
      <c r="K235" s="54"/>
      <c r="L235" s="72">
        <f t="shared" si="45"/>
        <v>7209.7</v>
      </c>
      <c r="M235" s="54"/>
      <c r="N235" s="72">
        <f t="shared" si="43"/>
        <v>7209.7</v>
      </c>
      <c r="O235" s="54"/>
      <c r="P235" s="72">
        <f t="shared" si="41"/>
        <v>7209.7</v>
      </c>
      <c r="Q235" s="54"/>
      <c r="R235" s="72">
        <f t="shared" si="42"/>
        <v>7209.7</v>
      </c>
    </row>
    <row r="236" spans="1:18" s="3" customFormat="1" ht="23.25" hidden="1" customHeight="1">
      <c r="A236" s="44" t="s">
        <v>451</v>
      </c>
      <c r="B236" s="53" t="s">
        <v>360</v>
      </c>
      <c r="C236" s="59" t="s">
        <v>567</v>
      </c>
      <c r="D236" s="53" t="s">
        <v>453</v>
      </c>
      <c r="E236" s="54">
        <v>1</v>
      </c>
      <c r="F236" s="54"/>
      <c r="G236" s="54"/>
      <c r="H236" s="72">
        <f t="shared" si="50"/>
        <v>1</v>
      </c>
      <c r="I236" s="54"/>
      <c r="J236" s="72">
        <f t="shared" si="48"/>
        <v>1</v>
      </c>
      <c r="K236" s="54"/>
      <c r="L236" s="72">
        <f t="shared" si="45"/>
        <v>1</v>
      </c>
      <c r="M236" s="54"/>
      <c r="N236" s="72">
        <f t="shared" si="43"/>
        <v>1</v>
      </c>
      <c r="O236" s="54"/>
      <c r="P236" s="72">
        <f t="shared" si="41"/>
        <v>1</v>
      </c>
      <c r="Q236" s="54"/>
      <c r="R236" s="72">
        <f t="shared" si="42"/>
        <v>1</v>
      </c>
    </row>
    <row r="237" spans="1:18" s="3" customFormat="1" ht="36.75" hidden="1" customHeight="1">
      <c r="A237" s="42" t="s">
        <v>122</v>
      </c>
      <c r="B237" s="51" t="s">
        <v>360</v>
      </c>
      <c r="C237" s="51" t="s">
        <v>243</v>
      </c>
      <c r="D237" s="51"/>
      <c r="E237" s="72">
        <f>SUM(E238)</f>
        <v>43608</v>
      </c>
      <c r="F237" s="72">
        <f t="shared" ref="F237:G237" si="55">SUM(F238)</f>
        <v>0</v>
      </c>
      <c r="G237" s="72">
        <f t="shared" si="55"/>
        <v>0</v>
      </c>
      <c r="H237" s="72">
        <f t="shared" si="50"/>
        <v>43608</v>
      </c>
      <c r="I237" s="72"/>
      <c r="J237" s="72">
        <f t="shared" si="48"/>
        <v>43608</v>
      </c>
      <c r="K237" s="72"/>
      <c r="L237" s="72">
        <f t="shared" si="45"/>
        <v>43608</v>
      </c>
      <c r="M237" s="72"/>
      <c r="N237" s="72">
        <f t="shared" si="43"/>
        <v>43608</v>
      </c>
      <c r="O237" s="72"/>
      <c r="P237" s="72">
        <f t="shared" si="41"/>
        <v>43608</v>
      </c>
      <c r="Q237" s="72"/>
      <c r="R237" s="72">
        <f t="shared" si="42"/>
        <v>43608</v>
      </c>
    </row>
    <row r="238" spans="1:18" s="3" customFormat="1" ht="36.75" hidden="1" customHeight="1">
      <c r="A238" s="43" t="s">
        <v>269</v>
      </c>
      <c r="B238" s="53" t="s">
        <v>360</v>
      </c>
      <c r="C238" s="53" t="s">
        <v>308</v>
      </c>
      <c r="D238" s="51"/>
      <c r="E238" s="54">
        <f>E239+E241</f>
        <v>43608</v>
      </c>
      <c r="F238" s="54">
        <f t="shared" ref="F238:G238" si="56">F239+F241</f>
        <v>0</v>
      </c>
      <c r="G238" s="54">
        <f t="shared" si="56"/>
        <v>0</v>
      </c>
      <c r="H238" s="72">
        <f t="shared" si="50"/>
        <v>43608</v>
      </c>
      <c r="I238" s="54"/>
      <c r="J238" s="72">
        <f t="shared" si="48"/>
        <v>43608</v>
      </c>
      <c r="K238" s="54"/>
      <c r="L238" s="72">
        <f t="shared" si="45"/>
        <v>43608</v>
      </c>
      <c r="M238" s="54"/>
      <c r="N238" s="72">
        <f t="shared" si="43"/>
        <v>43608</v>
      </c>
      <c r="O238" s="54"/>
      <c r="P238" s="72">
        <f t="shared" si="41"/>
        <v>43608</v>
      </c>
      <c r="Q238" s="54"/>
      <c r="R238" s="72">
        <f t="shared" si="42"/>
        <v>43608</v>
      </c>
    </row>
    <row r="239" spans="1:18" s="3" customFormat="1" ht="30.75" hidden="1" customHeight="1">
      <c r="A239" s="149" t="s">
        <v>415</v>
      </c>
      <c r="B239" s="53" t="s">
        <v>360</v>
      </c>
      <c r="C239" s="53" t="s">
        <v>309</v>
      </c>
      <c r="D239" s="53"/>
      <c r="E239" s="54">
        <f>E240</f>
        <v>20971</v>
      </c>
      <c r="F239" s="54"/>
      <c r="G239" s="54"/>
      <c r="H239" s="72">
        <f t="shared" si="50"/>
        <v>20971</v>
      </c>
      <c r="I239" s="54"/>
      <c r="J239" s="72">
        <f t="shared" si="48"/>
        <v>20971</v>
      </c>
      <c r="K239" s="54"/>
      <c r="L239" s="72">
        <f t="shared" si="45"/>
        <v>20971</v>
      </c>
      <c r="M239" s="54"/>
      <c r="N239" s="72">
        <f t="shared" si="43"/>
        <v>20971</v>
      </c>
      <c r="O239" s="54"/>
      <c r="P239" s="72">
        <f t="shared" si="41"/>
        <v>20971</v>
      </c>
      <c r="Q239" s="54"/>
      <c r="R239" s="72">
        <f t="shared" si="42"/>
        <v>20971</v>
      </c>
    </row>
    <row r="240" spans="1:18" s="3" customFormat="1" ht="30.75" hidden="1" customHeight="1">
      <c r="A240" s="44" t="s">
        <v>79</v>
      </c>
      <c r="B240" s="53" t="s">
        <v>360</v>
      </c>
      <c r="C240" s="53" t="s">
        <v>309</v>
      </c>
      <c r="D240" s="53" t="s">
        <v>408</v>
      </c>
      <c r="E240" s="54">
        <v>20971</v>
      </c>
      <c r="F240" s="54"/>
      <c r="G240" s="54"/>
      <c r="H240" s="72">
        <f t="shared" si="50"/>
        <v>20971</v>
      </c>
      <c r="I240" s="54"/>
      <c r="J240" s="72">
        <f t="shared" si="48"/>
        <v>20971</v>
      </c>
      <c r="K240" s="54"/>
      <c r="L240" s="72">
        <f t="shared" si="45"/>
        <v>20971</v>
      </c>
      <c r="M240" s="54"/>
      <c r="N240" s="72">
        <f t="shared" si="43"/>
        <v>20971</v>
      </c>
      <c r="O240" s="54"/>
      <c r="P240" s="72">
        <f t="shared" si="41"/>
        <v>20971</v>
      </c>
      <c r="Q240" s="54"/>
      <c r="R240" s="72">
        <f t="shared" si="42"/>
        <v>20971</v>
      </c>
    </row>
    <row r="241" spans="1:18" s="3" customFormat="1" ht="26.25" hidden="1" customHeight="1">
      <c r="A241" s="149" t="s">
        <v>414</v>
      </c>
      <c r="B241" s="53" t="s">
        <v>360</v>
      </c>
      <c r="C241" s="53" t="s">
        <v>409</v>
      </c>
      <c r="D241" s="53"/>
      <c r="E241" s="54">
        <f>SUM(E243)+E242</f>
        <v>22637</v>
      </c>
      <c r="F241" s="54"/>
      <c r="G241" s="54"/>
      <c r="H241" s="72">
        <f t="shared" si="50"/>
        <v>22637</v>
      </c>
      <c r="I241" s="54"/>
      <c r="J241" s="72">
        <f t="shared" si="48"/>
        <v>22637</v>
      </c>
      <c r="K241" s="54"/>
      <c r="L241" s="72">
        <f t="shared" si="45"/>
        <v>22637</v>
      </c>
      <c r="M241" s="54"/>
      <c r="N241" s="72">
        <f t="shared" si="43"/>
        <v>22637</v>
      </c>
      <c r="O241" s="54"/>
      <c r="P241" s="72">
        <f t="shared" si="41"/>
        <v>22637</v>
      </c>
      <c r="Q241" s="54"/>
      <c r="R241" s="72">
        <f t="shared" si="42"/>
        <v>22637</v>
      </c>
    </row>
    <row r="242" spans="1:18" s="3" customFormat="1" ht="26.25" hidden="1" customHeight="1">
      <c r="A242" s="44" t="s">
        <v>79</v>
      </c>
      <c r="B242" s="53" t="s">
        <v>360</v>
      </c>
      <c r="C242" s="53" t="s">
        <v>409</v>
      </c>
      <c r="D242" s="53" t="s">
        <v>408</v>
      </c>
      <c r="E242" s="54">
        <v>20845</v>
      </c>
      <c r="F242" s="54"/>
      <c r="G242" s="54"/>
      <c r="H242" s="72">
        <f t="shared" si="50"/>
        <v>20845</v>
      </c>
      <c r="I242" s="54"/>
      <c r="J242" s="72">
        <f t="shared" si="48"/>
        <v>20845</v>
      </c>
      <c r="K242" s="54"/>
      <c r="L242" s="72">
        <f t="shared" si="45"/>
        <v>20845</v>
      </c>
      <c r="M242" s="54"/>
      <c r="N242" s="72">
        <f t="shared" si="43"/>
        <v>20845</v>
      </c>
      <c r="O242" s="54"/>
      <c r="P242" s="72">
        <f t="shared" si="41"/>
        <v>20845</v>
      </c>
      <c r="Q242" s="54"/>
      <c r="R242" s="72">
        <f t="shared" si="42"/>
        <v>20845</v>
      </c>
    </row>
    <row r="243" spans="1:18" s="3" customFormat="1" ht="27.75" hidden="1" customHeight="1">
      <c r="A243" s="44" t="s">
        <v>550</v>
      </c>
      <c r="B243" s="53" t="s">
        <v>360</v>
      </c>
      <c r="C243" s="53" t="s">
        <v>477</v>
      </c>
      <c r="D243" s="53" t="s">
        <v>408</v>
      </c>
      <c r="E243" s="54">
        <v>1792</v>
      </c>
      <c r="F243" s="54"/>
      <c r="G243" s="54"/>
      <c r="H243" s="72">
        <f t="shared" si="50"/>
        <v>1792</v>
      </c>
      <c r="I243" s="54"/>
      <c r="J243" s="72">
        <f t="shared" si="48"/>
        <v>1792</v>
      </c>
      <c r="K243" s="54"/>
      <c r="L243" s="72">
        <f t="shared" si="45"/>
        <v>1792</v>
      </c>
      <c r="M243" s="54"/>
      <c r="N243" s="72">
        <f t="shared" si="43"/>
        <v>1792</v>
      </c>
      <c r="O243" s="54"/>
      <c r="P243" s="72">
        <f t="shared" si="41"/>
        <v>1792</v>
      </c>
      <c r="Q243" s="54"/>
      <c r="R243" s="72">
        <f t="shared" si="42"/>
        <v>1792</v>
      </c>
    </row>
    <row r="244" spans="1:18" s="3" customFormat="1" ht="27.75" hidden="1" customHeight="1">
      <c r="A244" s="42" t="s">
        <v>516</v>
      </c>
      <c r="B244" s="66" t="s">
        <v>595</v>
      </c>
      <c r="C244" s="51" t="s">
        <v>395</v>
      </c>
      <c r="D244" s="51"/>
      <c r="E244" s="72">
        <v>0</v>
      </c>
      <c r="F244" s="54"/>
      <c r="G244" s="72">
        <f>G245</f>
        <v>1000</v>
      </c>
      <c r="H244" s="72">
        <f t="shared" si="50"/>
        <v>1000</v>
      </c>
      <c r="I244" s="72"/>
      <c r="J244" s="72">
        <f t="shared" si="48"/>
        <v>1000</v>
      </c>
      <c r="K244" s="72"/>
      <c r="L244" s="72">
        <f t="shared" si="45"/>
        <v>1000</v>
      </c>
      <c r="M244" s="72"/>
      <c r="N244" s="72">
        <f t="shared" si="43"/>
        <v>1000</v>
      </c>
      <c r="O244" s="72"/>
      <c r="P244" s="72">
        <f t="shared" si="41"/>
        <v>1000</v>
      </c>
      <c r="Q244" s="72"/>
      <c r="R244" s="72">
        <f t="shared" si="42"/>
        <v>1000</v>
      </c>
    </row>
    <row r="245" spans="1:18" s="3" customFormat="1" ht="27.75" hidden="1" customHeight="1">
      <c r="A245" s="44" t="s">
        <v>129</v>
      </c>
      <c r="B245" s="88" t="s">
        <v>595</v>
      </c>
      <c r="C245" s="53" t="s">
        <v>395</v>
      </c>
      <c r="D245" s="53" t="s">
        <v>111</v>
      </c>
      <c r="E245" s="54">
        <v>0</v>
      </c>
      <c r="F245" s="54"/>
      <c r="G245" s="54">
        <v>1000</v>
      </c>
      <c r="H245" s="72">
        <f t="shared" si="50"/>
        <v>1000</v>
      </c>
      <c r="I245" s="54"/>
      <c r="J245" s="72">
        <f t="shared" si="48"/>
        <v>1000</v>
      </c>
      <c r="K245" s="54"/>
      <c r="L245" s="72">
        <f t="shared" si="45"/>
        <v>1000</v>
      </c>
      <c r="M245" s="54"/>
      <c r="N245" s="72">
        <f t="shared" si="43"/>
        <v>1000</v>
      </c>
      <c r="O245" s="54"/>
      <c r="P245" s="72">
        <f t="shared" si="41"/>
        <v>1000</v>
      </c>
      <c r="Q245" s="54"/>
      <c r="R245" s="72">
        <f t="shared" si="42"/>
        <v>1000</v>
      </c>
    </row>
    <row r="246" spans="1:18" s="3" customFormat="1" ht="30.75" hidden="1" customHeight="1">
      <c r="A246" s="42" t="s">
        <v>202</v>
      </c>
      <c r="B246" s="51" t="s">
        <v>46</v>
      </c>
      <c r="C246" s="51"/>
      <c r="D246" s="51"/>
      <c r="E246" s="72">
        <f>SUM(E247)</f>
        <v>650</v>
      </c>
      <c r="F246" s="72">
        <f t="shared" ref="F246:G246" si="57">SUM(F247)</f>
        <v>0</v>
      </c>
      <c r="G246" s="72">
        <f t="shared" si="57"/>
        <v>50</v>
      </c>
      <c r="H246" s="72">
        <f t="shared" si="50"/>
        <v>700</v>
      </c>
      <c r="I246" s="72"/>
      <c r="J246" s="72">
        <f t="shared" si="48"/>
        <v>700</v>
      </c>
      <c r="K246" s="72"/>
      <c r="L246" s="72">
        <f t="shared" si="45"/>
        <v>700</v>
      </c>
      <c r="M246" s="72"/>
      <c r="N246" s="72">
        <f t="shared" si="43"/>
        <v>700</v>
      </c>
      <c r="O246" s="72"/>
      <c r="P246" s="72">
        <f t="shared" si="41"/>
        <v>700</v>
      </c>
      <c r="Q246" s="72"/>
      <c r="R246" s="72">
        <f t="shared" si="42"/>
        <v>700</v>
      </c>
    </row>
    <row r="247" spans="1:18" s="3" customFormat="1" ht="39" hidden="1" customHeight="1">
      <c r="A247" s="150" t="s">
        <v>511</v>
      </c>
      <c r="B247" s="51" t="s">
        <v>46</v>
      </c>
      <c r="C247" s="51" t="s">
        <v>244</v>
      </c>
      <c r="D247" s="51"/>
      <c r="E247" s="72">
        <f>SUM(E249)</f>
        <v>650</v>
      </c>
      <c r="F247" s="72">
        <f t="shared" ref="F247:G247" si="58">SUM(F249)</f>
        <v>0</v>
      </c>
      <c r="G247" s="72">
        <f t="shared" si="58"/>
        <v>50</v>
      </c>
      <c r="H247" s="72">
        <f t="shared" si="50"/>
        <v>700</v>
      </c>
      <c r="I247" s="72"/>
      <c r="J247" s="72">
        <f t="shared" si="48"/>
        <v>700</v>
      </c>
      <c r="K247" s="72"/>
      <c r="L247" s="72">
        <f t="shared" si="45"/>
        <v>700</v>
      </c>
      <c r="M247" s="72"/>
      <c r="N247" s="72">
        <f t="shared" si="43"/>
        <v>700</v>
      </c>
      <c r="O247" s="72"/>
      <c r="P247" s="72">
        <f t="shared" si="41"/>
        <v>700</v>
      </c>
      <c r="Q247" s="72"/>
      <c r="R247" s="72">
        <f t="shared" si="42"/>
        <v>700</v>
      </c>
    </row>
    <row r="248" spans="1:18" s="7" customFormat="1" ht="36" hidden="1" customHeight="1">
      <c r="A248" s="60" t="s">
        <v>310</v>
      </c>
      <c r="B248" s="53" t="s">
        <v>46</v>
      </c>
      <c r="C248" s="53" t="s">
        <v>320</v>
      </c>
      <c r="D248" s="51"/>
      <c r="E248" s="54">
        <f>E249</f>
        <v>650</v>
      </c>
      <c r="F248" s="54">
        <f t="shared" ref="F248:G248" si="59">F249</f>
        <v>0</v>
      </c>
      <c r="G248" s="54">
        <f t="shared" si="59"/>
        <v>50</v>
      </c>
      <c r="H248" s="72">
        <f t="shared" si="50"/>
        <v>700</v>
      </c>
      <c r="I248" s="54"/>
      <c r="J248" s="72">
        <f t="shared" si="48"/>
        <v>700</v>
      </c>
      <c r="K248" s="54"/>
      <c r="L248" s="72">
        <f t="shared" si="45"/>
        <v>700</v>
      </c>
      <c r="M248" s="54"/>
      <c r="N248" s="72">
        <f t="shared" si="43"/>
        <v>700</v>
      </c>
      <c r="O248" s="54"/>
      <c r="P248" s="72">
        <f t="shared" si="41"/>
        <v>700</v>
      </c>
      <c r="Q248" s="54"/>
      <c r="R248" s="72">
        <f t="shared" si="42"/>
        <v>700</v>
      </c>
    </row>
    <row r="249" spans="1:18" s="7" customFormat="1" ht="31.5" hidden="1" customHeight="1">
      <c r="A249" s="43" t="s">
        <v>8</v>
      </c>
      <c r="B249" s="53" t="s">
        <v>46</v>
      </c>
      <c r="C249" s="53" t="s">
        <v>311</v>
      </c>
      <c r="D249" s="53"/>
      <c r="E249" s="54">
        <f>SUM(E250)</f>
        <v>650</v>
      </c>
      <c r="F249" s="54">
        <f t="shared" ref="F249:G249" si="60">SUM(F250)</f>
        <v>0</v>
      </c>
      <c r="G249" s="54">
        <f t="shared" si="60"/>
        <v>50</v>
      </c>
      <c r="H249" s="72">
        <f t="shared" si="50"/>
        <v>700</v>
      </c>
      <c r="I249" s="54"/>
      <c r="J249" s="72">
        <f t="shared" si="48"/>
        <v>700</v>
      </c>
      <c r="K249" s="54"/>
      <c r="L249" s="72">
        <f t="shared" si="45"/>
        <v>700</v>
      </c>
      <c r="M249" s="54"/>
      <c r="N249" s="72">
        <f t="shared" si="43"/>
        <v>700</v>
      </c>
      <c r="O249" s="54"/>
      <c r="P249" s="72">
        <f t="shared" si="41"/>
        <v>700</v>
      </c>
      <c r="Q249" s="54"/>
      <c r="R249" s="72">
        <f t="shared" si="42"/>
        <v>700</v>
      </c>
    </row>
    <row r="250" spans="1:18" s="7" customFormat="1" ht="34.5" hidden="1" customHeight="1">
      <c r="A250" s="44" t="s">
        <v>112</v>
      </c>
      <c r="B250" s="53" t="s">
        <v>46</v>
      </c>
      <c r="C250" s="53" t="s">
        <v>311</v>
      </c>
      <c r="D250" s="53" t="s">
        <v>111</v>
      </c>
      <c r="E250" s="54">
        <v>650</v>
      </c>
      <c r="F250" s="54"/>
      <c r="G250" s="54">
        <v>50</v>
      </c>
      <c r="H250" s="72">
        <f t="shared" si="50"/>
        <v>700</v>
      </c>
      <c r="I250" s="54"/>
      <c r="J250" s="72">
        <f t="shared" si="48"/>
        <v>700</v>
      </c>
      <c r="K250" s="54"/>
      <c r="L250" s="72">
        <f t="shared" si="45"/>
        <v>700</v>
      </c>
      <c r="M250" s="54"/>
      <c r="N250" s="72">
        <f t="shared" si="43"/>
        <v>700</v>
      </c>
      <c r="O250" s="54"/>
      <c r="P250" s="72">
        <f t="shared" si="41"/>
        <v>700</v>
      </c>
      <c r="Q250" s="54"/>
      <c r="R250" s="72">
        <f t="shared" si="42"/>
        <v>700</v>
      </c>
    </row>
    <row r="251" spans="1:18" ht="27" hidden="1" customHeight="1">
      <c r="A251" s="42" t="s">
        <v>36</v>
      </c>
      <c r="B251" s="51" t="s">
        <v>24</v>
      </c>
      <c r="C251" s="51"/>
      <c r="D251" s="51"/>
      <c r="E251" s="72">
        <f>SUM(E257,E254)</f>
        <v>13237</v>
      </c>
      <c r="F251" s="72"/>
      <c r="G251" s="72"/>
      <c r="H251" s="72">
        <f t="shared" si="50"/>
        <v>13237</v>
      </c>
      <c r="I251" s="72">
        <f>I257</f>
        <v>105</v>
      </c>
      <c r="J251" s="72">
        <f t="shared" si="48"/>
        <v>13342</v>
      </c>
      <c r="K251" s="72">
        <f>K252</f>
        <v>1000</v>
      </c>
      <c r="L251" s="72">
        <f t="shared" si="45"/>
        <v>14342</v>
      </c>
      <c r="M251" s="72">
        <f>M257</f>
        <v>119.3</v>
      </c>
      <c r="N251" s="72">
        <f t="shared" si="43"/>
        <v>14461.3</v>
      </c>
      <c r="O251" s="72"/>
      <c r="P251" s="72">
        <f t="shared" si="41"/>
        <v>14461.3</v>
      </c>
      <c r="Q251" s="72"/>
      <c r="R251" s="72">
        <f t="shared" si="42"/>
        <v>14461.3</v>
      </c>
    </row>
    <row r="252" spans="1:18" ht="47.25" hidden="1" customHeight="1">
      <c r="A252" s="42" t="s">
        <v>513</v>
      </c>
      <c r="B252" s="51" t="s">
        <v>24</v>
      </c>
      <c r="C252" s="51" t="s">
        <v>245</v>
      </c>
      <c r="D252" s="51"/>
      <c r="E252" s="72">
        <f>SUM(E254)</f>
        <v>9942</v>
      </c>
      <c r="F252" s="72"/>
      <c r="G252" s="72"/>
      <c r="H252" s="72">
        <f t="shared" si="50"/>
        <v>9942</v>
      </c>
      <c r="I252" s="72"/>
      <c r="J252" s="72">
        <f t="shared" si="48"/>
        <v>9942</v>
      </c>
      <c r="K252" s="72">
        <f>K253</f>
        <v>1000</v>
      </c>
      <c r="L252" s="72">
        <f t="shared" si="45"/>
        <v>10942</v>
      </c>
      <c r="M252" s="72"/>
      <c r="N252" s="72">
        <f t="shared" si="43"/>
        <v>10942</v>
      </c>
      <c r="O252" s="72"/>
      <c r="P252" s="72">
        <f t="shared" si="41"/>
        <v>10942</v>
      </c>
      <c r="Q252" s="72"/>
      <c r="R252" s="72">
        <f t="shared" si="42"/>
        <v>10942</v>
      </c>
    </row>
    <row r="253" spans="1:18" ht="34.5" hidden="1" customHeight="1">
      <c r="A253" s="43" t="s">
        <v>312</v>
      </c>
      <c r="B253" s="53" t="s">
        <v>24</v>
      </c>
      <c r="C253" s="53" t="s">
        <v>313</v>
      </c>
      <c r="D253" s="53"/>
      <c r="E253" s="54">
        <f>SUM(E254)</f>
        <v>9942</v>
      </c>
      <c r="F253" s="54"/>
      <c r="G253" s="54"/>
      <c r="H253" s="72">
        <f t="shared" si="50"/>
        <v>9942</v>
      </c>
      <c r="I253" s="54"/>
      <c r="J253" s="72">
        <f t="shared" si="48"/>
        <v>9942</v>
      </c>
      <c r="K253" s="54">
        <f>K254</f>
        <v>1000</v>
      </c>
      <c r="L253" s="72">
        <f t="shared" si="45"/>
        <v>10942</v>
      </c>
      <c r="M253" s="54"/>
      <c r="N253" s="72">
        <f t="shared" si="43"/>
        <v>10942</v>
      </c>
      <c r="O253" s="54"/>
      <c r="P253" s="72">
        <f t="shared" si="41"/>
        <v>10942</v>
      </c>
      <c r="Q253" s="54"/>
      <c r="R253" s="72">
        <f t="shared" si="42"/>
        <v>10942</v>
      </c>
    </row>
    <row r="254" spans="1:18" ht="54.75" hidden="1" customHeight="1">
      <c r="A254" s="43" t="s">
        <v>123</v>
      </c>
      <c r="B254" s="53" t="s">
        <v>24</v>
      </c>
      <c r="C254" s="53" t="s">
        <v>313</v>
      </c>
      <c r="D254" s="53"/>
      <c r="E254" s="54">
        <f>SUM(E255:E256)</f>
        <v>9942</v>
      </c>
      <c r="F254" s="54"/>
      <c r="G254" s="54"/>
      <c r="H254" s="72">
        <f t="shared" si="50"/>
        <v>9942</v>
      </c>
      <c r="I254" s="54"/>
      <c r="J254" s="72">
        <f t="shared" si="48"/>
        <v>9942</v>
      </c>
      <c r="K254" s="54">
        <f>K256</f>
        <v>1000</v>
      </c>
      <c r="L254" s="72">
        <f t="shared" si="45"/>
        <v>10942</v>
      </c>
      <c r="M254" s="54"/>
      <c r="N254" s="72">
        <f t="shared" si="43"/>
        <v>10942</v>
      </c>
      <c r="O254" s="54"/>
      <c r="P254" s="72">
        <f t="shared" si="41"/>
        <v>10942</v>
      </c>
      <c r="Q254" s="54"/>
      <c r="R254" s="72">
        <f t="shared" si="42"/>
        <v>10942</v>
      </c>
    </row>
    <row r="255" spans="1:18" ht="33" hidden="1" customHeight="1">
      <c r="A255" s="149" t="s">
        <v>80</v>
      </c>
      <c r="B255" s="53" t="s">
        <v>24</v>
      </c>
      <c r="C255" s="53" t="s">
        <v>313</v>
      </c>
      <c r="D255" s="53" t="s">
        <v>77</v>
      </c>
      <c r="E255" s="54">
        <v>7906</v>
      </c>
      <c r="F255" s="54"/>
      <c r="G255" s="54"/>
      <c r="H255" s="72">
        <f t="shared" si="50"/>
        <v>7906</v>
      </c>
      <c r="I255" s="54"/>
      <c r="J255" s="72">
        <f t="shared" si="48"/>
        <v>7906</v>
      </c>
      <c r="K255" s="54"/>
      <c r="L255" s="72">
        <f t="shared" si="45"/>
        <v>7906</v>
      </c>
      <c r="M255" s="54"/>
      <c r="N255" s="72">
        <f t="shared" si="43"/>
        <v>7906</v>
      </c>
      <c r="O255" s="54"/>
      <c r="P255" s="72">
        <f t="shared" si="41"/>
        <v>7906</v>
      </c>
      <c r="Q255" s="54"/>
      <c r="R255" s="72">
        <f t="shared" si="42"/>
        <v>7906</v>
      </c>
    </row>
    <row r="256" spans="1:18" ht="37.5" hidden="1" customHeight="1">
      <c r="A256" s="43" t="s">
        <v>112</v>
      </c>
      <c r="B256" s="53" t="s">
        <v>24</v>
      </c>
      <c r="C256" s="53" t="s">
        <v>313</v>
      </c>
      <c r="D256" s="53" t="s">
        <v>111</v>
      </c>
      <c r="E256" s="54">
        <v>2036</v>
      </c>
      <c r="F256" s="54"/>
      <c r="G256" s="54"/>
      <c r="H256" s="72">
        <f t="shared" si="50"/>
        <v>2036</v>
      </c>
      <c r="I256" s="54"/>
      <c r="J256" s="72">
        <f t="shared" si="48"/>
        <v>2036</v>
      </c>
      <c r="K256" s="54">
        <v>1000</v>
      </c>
      <c r="L256" s="72">
        <f t="shared" si="45"/>
        <v>3036</v>
      </c>
      <c r="M256" s="54"/>
      <c r="N256" s="72">
        <f t="shared" si="43"/>
        <v>3036</v>
      </c>
      <c r="O256" s="54"/>
      <c r="P256" s="72">
        <f t="shared" si="41"/>
        <v>3036</v>
      </c>
      <c r="Q256" s="54"/>
      <c r="R256" s="72">
        <f t="shared" si="42"/>
        <v>3036</v>
      </c>
    </row>
    <row r="257" spans="1:18" ht="28.5" hidden="1" customHeight="1">
      <c r="A257" s="42" t="s">
        <v>183</v>
      </c>
      <c r="B257" s="51" t="s">
        <v>24</v>
      </c>
      <c r="C257" s="51" t="s">
        <v>247</v>
      </c>
      <c r="D257" s="51"/>
      <c r="E257" s="72">
        <f>SUM(E258)</f>
        <v>3295</v>
      </c>
      <c r="F257" s="72"/>
      <c r="G257" s="72"/>
      <c r="H257" s="72">
        <f t="shared" si="50"/>
        <v>3295</v>
      </c>
      <c r="I257" s="72">
        <v>105</v>
      </c>
      <c r="J257" s="72">
        <f t="shared" si="48"/>
        <v>3400</v>
      </c>
      <c r="K257" s="72"/>
      <c r="L257" s="72">
        <f t="shared" si="45"/>
        <v>3400</v>
      </c>
      <c r="M257" s="72">
        <f>M258</f>
        <v>119.3</v>
      </c>
      <c r="N257" s="72">
        <f t="shared" si="43"/>
        <v>3519.3</v>
      </c>
      <c r="O257" s="72"/>
      <c r="P257" s="72">
        <f t="shared" si="41"/>
        <v>3519.3</v>
      </c>
      <c r="Q257" s="72"/>
      <c r="R257" s="72">
        <f t="shared" si="42"/>
        <v>3519.3</v>
      </c>
    </row>
    <row r="258" spans="1:18" ht="33" hidden="1" customHeight="1">
      <c r="A258" s="60" t="s">
        <v>16</v>
      </c>
      <c r="B258" s="53" t="s">
        <v>24</v>
      </c>
      <c r="C258" s="53" t="s">
        <v>248</v>
      </c>
      <c r="D258" s="53"/>
      <c r="E258" s="54">
        <f>SUM(E262,E259)</f>
        <v>3295</v>
      </c>
      <c r="F258" s="54"/>
      <c r="G258" s="54"/>
      <c r="H258" s="72">
        <f t="shared" si="50"/>
        <v>3295</v>
      </c>
      <c r="I258" s="54">
        <v>105</v>
      </c>
      <c r="J258" s="72">
        <f t="shared" si="48"/>
        <v>3400</v>
      </c>
      <c r="K258" s="54"/>
      <c r="L258" s="72">
        <f t="shared" si="45"/>
        <v>3400</v>
      </c>
      <c r="M258" s="72">
        <f>M261</f>
        <v>119.3</v>
      </c>
      <c r="N258" s="72">
        <f t="shared" si="43"/>
        <v>3519.3</v>
      </c>
      <c r="O258" s="72"/>
      <c r="P258" s="72">
        <f t="shared" si="41"/>
        <v>3519.3</v>
      </c>
      <c r="Q258" s="72"/>
      <c r="R258" s="72">
        <f t="shared" si="42"/>
        <v>3519.3</v>
      </c>
    </row>
    <row r="259" spans="1:18" ht="41.25" hidden="1" customHeight="1">
      <c r="A259" s="43" t="s">
        <v>114</v>
      </c>
      <c r="B259" s="53" t="s">
        <v>24</v>
      </c>
      <c r="C259" s="53" t="s">
        <v>249</v>
      </c>
      <c r="D259" s="53"/>
      <c r="E259" s="54">
        <f>SUM(E260)</f>
        <v>2785</v>
      </c>
      <c r="F259" s="54"/>
      <c r="G259" s="54"/>
      <c r="H259" s="72">
        <f t="shared" si="50"/>
        <v>2785</v>
      </c>
      <c r="I259" s="54">
        <v>105</v>
      </c>
      <c r="J259" s="72">
        <f t="shared" si="48"/>
        <v>2890</v>
      </c>
      <c r="K259" s="54"/>
      <c r="L259" s="72">
        <f t="shared" si="45"/>
        <v>2890</v>
      </c>
      <c r="M259" s="54"/>
      <c r="N259" s="72">
        <f t="shared" si="43"/>
        <v>2890</v>
      </c>
      <c r="O259" s="54"/>
      <c r="P259" s="72">
        <f t="shared" si="41"/>
        <v>2890</v>
      </c>
      <c r="Q259" s="54"/>
      <c r="R259" s="72">
        <f t="shared" si="42"/>
        <v>2890</v>
      </c>
    </row>
    <row r="260" spans="1:18" ht="39" hidden="1" customHeight="1">
      <c r="A260" s="43" t="s">
        <v>116</v>
      </c>
      <c r="B260" s="53" t="s">
        <v>24</v>
      </c>
      <c r="C260" s="53" t="s">
        <v>249</v>
      </c>
      <c r="D260" s="53" t="s">
        <v>115</v>
      </c>
      <c r="E260" s="54">
        <v>2785</v>
      </c>
      <c r="F260" s="54"/>
      <c r="G260" s="54"/>
      <c r="H260" s="54">
        <f t="shared" si="50"/>
        <v>2785</v>
      </c>
      <c r="I260" s="54">
        <v>105</v>
      </c>
      <c r="J260" s="72">
        <f t="shared" si="48"/>
        <v>2890</v>
      </c>
      <c r="K260" s="54"/>
      <c r="L260" s="72">
        <f t="shared" si="45"/>
        <v>2890</v>
      </c>
      <c r="M260" s="54"/>
      <c r="N260" s="72">
        <f t="shared" si="43"/>
        <v>2890</v>
      </c>
      <c r="O260" s="54"/>
      <c r="P260" s="72">
        <f t="shared" si="41"/>
        <v>2890</v>
      </c>
      <c r="Q260" s="54"/>
      <c r="R260" s="72">
        <f t="shared" si="42"/>
        <v>2890</v>
      </c>
    </row>
    <row r="261" spans="1:18" ht="39" hidden="1" customHeight="1">
      <c r="A261" s="43" t="s">
        <v>624</v>
      </c>
      <c r="B261" s="52" t="s">
        <v>24</v>
      </c>
      <c r="C261" s="53" t="s">
        <v>629</v>
      </c>
      <c r="D261" s="53" t="s">
        <v>115</v>
      </c>
      <c r="E261" s="54"/>
      <c r="F261" s="54"/>
      <c r="G261" s="54"/>
      <c r="H261" s="54"/>
      <c r="I261" s="54"/>
      <c r="J261" s="72"/>
      <c r="K261" s="54"/>
      <c r="L261" s="72"/>
      <c r="M261" s="54">
        <v>119.3</v>
      </c>
      <c r="N261" s="72">
        <f t="shared" si="43"/>
        <v>119.3</v>
      </c>
      <c r="O261" s="54"/>
      <c r="P261" s="72">
        <f t="shared" si="41"/>
        <v>119.3</v>
      </c>
      <c r="Q261" s="54"/>
      <c r="R261" s="72">
        <f t="shared" si="42"/>
        <v>119.3</v>
      </c>
    </row>
    <row r="262" spans="1:18" ht="33" hidden="1" customHeight="1">
      <c r="A262" s="43" t="s">
        <v>101</v>
      </c>
      <c r="B262" s="53" t="s">
        <v>24</v>
      </c>
      <c r="C262" s="53" t="s">
        <v>250</v>
      </c>
      <c r="D262" s="53"/>
      <c r="E262" s="54">
        <f>SUM(E263)</f>
        <v>510</v>
      </c>
      <c r="F262" s="54"/>
      <c r="G262" s="54"/>
      <c r="H262" s="72">
        <f t="shared" si="50"/>
        <v>510</v>
      </c>
      <c r="I262" s="54"/>
      <c r="J262" s="72">
        <f t="shared" si="48"/>
        <v>510</v>
      </c>
      <c r="K262" s="54"/>
      <c r="L262" s="72">
        <f t="shared" si="45"/>
        <v>510</v>
      </c>
      <c r="M262" s="54"/>
      <c r="N262" s="72">
        <f t="shared" si="43"/>
        <v>510</v>
      </c>
      <c r="O262" s="54"/>
      <c r="P262" s="72">
        <f t="shared" si="41"/>
        <v>510</v>
      </c>
      <c r="Q262" s="54"/>
      <c r="R262" s="72">
        <f t="shared" si="42"/>
        <v>510</v>
      </c>
    </row>
    <row r="263" spans="1:18" ht="36.75" hidden="1" customHeight="1">
      <c r="A263" s="43" t="s">
        <v>112</v>
      </c>
      <c r="B263" s="53" t="s">
        <v>24</v>
      </c>
      <c r="C263" s="53" t="s">
        <v>250</v>
      </c>
      <c r="D263" s="53" t="s">
        <v>111</v>
      </c>
      <c r="E263" s="54">
        <v>510</v>
      </c>
      <c r="F263" s="54"/>
      <c r="G263" s="54"/>
      <c r="H263" s="72">
        <f t="shared" si="50"/>
        <v>510</v>
      </c>
      <c r="I263" s="54"/>
      <c r="J263" s="72">
        <f t="shared" si="48"/>
        <v>510</v>
      </c>
      <c r="K263" s="54"/>
      <c r="L263" s="72">
        <f t="shared" si="45"/>
        <v>510</v>
      </c>
      <c r="M263" s="54"/>
      <c r="N263" s="72">
        <f t="shared" si="43"/>
        <v>510</v>
      </c>
      <c r="O263" s="54"/>
      <c r="P263" s="72">
        <f t="shared" si="41"/>
        <v>510</v>
      </c>
      <c r="Q263" s="54"/>
      <c r="R263" s="72">
        <f t="shared" si="42"/>
        <v>510</v>
      </c>
    </row>
    <row r="264" spans="1:18" ht="28.5" customHeight="1">
      <c r="A264" s="42" t="s">
        <v>51</v>
      </c>
      <c r="B264" s="51" t="s">
        <v>52</v>
      </c>
      <c r="C264" s="51"/>
      <c r="D264" s="51"/>
      <c r="E264" s="72">
        <f>E265+E293</f>
        <v>73180.7</v>
      </c>
      <c r="F264" s="72">
        <f t="shared" ref="F264:G264" si="61">F265+F293</f>
        <v>3123</v>
      </c>
      <c r="G264" s="72">
        <f t="shared" si="61"/>
        <v>2100</v>
      </c>
      <c r="H264" s="72">
        <f t="shared" si="50"/>
        <v>78403.7</v>
      </c>
      <c r="I264" s="72">
        <f>I265+I293</f>
        <v>1040</v>
      </c>
      <c r="J264" s="72">
        <f t="shared" si="48"/>
        <v>79443.7</v>
      </c>
      <c r="K264" s="72"/>
      <c r="L264" s="72">
        <f t="shared" si="45"/>
        <v>79443.7</v>
      </c>
      <c r="M264" s="72">
        <f>M265+M293</f>
        <v>7899.5</v>
      </c>
      <c r="N264" s="72">
        <f t="shared" si="43"/>
        <v>87343.2</v>
      </c>
      <c r="O264" s="72"/>
      <c r="P264" s="72">
        <f t="shared" si="41"/>
        <v>87343.2</v>
      </c>
      <c r="Q264" s="72"/>
      <c r="R264" s="72">
        <f t="shared" si="42"/>
        <v>87343.2</v>
      </c>
    </row>
    <row r="265" spans="1:18" ht="29.25" hidden="1" customHeight="1">
      <c r="A265" s="42" t="s">
        <v>199</v>
      </c>
      <c r="B265" s="51" t="s">
        <v>53</v>
      </c>
      <c r="C265" s="51"/>
      <c r="D265" s="51"/>
      <c r="E265" s="72">
        <f>E266+E291</f>
        <v>64271.3</v>
      </c>
      <c r="F265" s="72">
        <f>F266+F291</f>
        <v>3123</v>
      </c>
      <c r="G265" s="72">
        <f>G266+G291</f>
        <v>2100</v>
      </c>
      <c r="H265" s="72">
        <f t="shared" si="50"/>
        <v>69494.3</v>
      </c>
      <c r="I265" s="72">
        <f>I291</f>
        <v>1000</v>
      </c>
      <c r="J265" s="72">
        <f t="shared" si="48"/>
        <v>70494.3</v>
      </c>
      <c r="K265" s="72"/>
      <c r="L265" s="72">
        <f t="shared" si="45"/>
        <v>70494.3</v>
      </c>
      <c r="M265" s="72">
        <f>M266+M278+M291</f>
        <v>7840.9</v>
      </c>
      <c r="N265" s="72">
        <f t="shared" si="43"/>
        <v>78335.199999999997</v>
      </c>
      <c r="O265" s="72"/>
      <c r="P265" s="72">
        <f t="shared" si="41"/>
        <v>78335.199999999997</v>
      </c>
      <c r="Q265" s="72"/>
      <c r="R265" s="72">
        <f t="shared" si="42"/>
        <v>78335.199999999997</v>
      </c>
    </row>
    <row r="266" spans="1:18" ht="49.5" hidden="1" customHeight="1">
      <c r="A266" s="46" t="s">
        <v>532</v>
      </c>
      <c r="B266" s="51" t="s">
        <v>53</v>
      </c>
      <c r="C266" s="51" t="s">
        <v>240</v>
      </c>
      <c r="D266" s="51"/>
      <c r="E266" s="72">
        <f>E267</f>
        <v>62771.3</v>
      </c>
      <c r="F266" s="72">
        <f t="shared" ref="F266:G266" si="62">F267</f>
        <v>3123</v>
      </c>
      <c r="G266" s="72">
        <f t="shared" si="62"/>
        <v>1500</v>
      </c>
      <c r="H266" s="72">
        <f t="shared" si="50"/>
        <v>67394.3</v>
      </c>
      <c r="I266" s="72"/>
      <c r="J266" s="72">
        <f t="shared" si="48"/>
        <v>67394.3</v>
      </c>
      <c r="K266" s="72"/>
      <c r="L266" s="72">
        <f t="shared" si="45"/>
        <v>67394.3</v>
      </c>
      <c r="M266" s="72">
        <f>M273</f>
        <v>108.5</v>
      </c>
      <c r="N266" s="72">
        <f t="shared" si="43"/>
        <v>67502.8</v>
      </c>
      <c r="O266" s="72"/>
      <c r="P266" s="72">
        <f t="shared" si="41"/>
        <v>67502.8</v>
      </c>
      <c r="Q266" s="72"/>
      <c r="R266" s="72">
        <f t="shared" si="42"/>
        <v>67502.8</v>
      </c>
    </row>
    <row r="267" spans="1:18" ht="41.25" hidden="1" customHeight="1">
      <c r="A267" s="46" t="s">
        <v>4</v>
      </c>
      <c r="B267" s="51" t="s">
        <v>53</v>
      </c>
      <c r="C267" s="51" t="s">
        <v>251</v>
      </c>
      <c r="D267" s="51"/>
      <c r="E267" s="72">
        <f>E268+E278+E285</f>
        <v>62771.3</v>
      </c>
      <c r="F267" s="72">
        <f t="shared" ref="F267:G267" si="63">F268+F278+F285</f>
        <v>3123</v>
      </c>
      <c r="G267" s="72">
        <f t="shared" si="63"/>
        <v>1500</v>
      </c>
      <c r="H267" s="72">
        <f t="shared" si="50"/>
        <v>67394.3</v>
      </c>
      <c r="I267" s="72"/>
      <c r="J267" s="72">
        <f t="shared" si="48"/>
        <v>67394.3</v>
      </c>
      <c r="K267" s="72"/>
      <c r="L267" s="72">
        <f t="shared" si="45"/>
        <v>67394.3</v>
      </c>
      <c r="M267" s="72"/>
      <c r="N267" s="72">
        <f t="shared" si="43"/>
        <v>67394.3</v>
      </c>
      <c r="O267" s="72"/>
      <c r="P267" s="72">
        <f t="shared" si="41"/>
        <v>67394.3</v>
      </c>
      <c r="Q267" s="72"/>
      <c r="R267" s="72">
        <f t="shared" si="42"/>
        <v>67394.3</v>
      </c>
    </row>
    <row r="268" spans="1:18" ht="44.25" hidden="1" customHeight="1">
      <c r="A268" s="46" t="s">
        <v>332</v>
      </c>
      <c r="B268" s="51" t="s">
        <v>53</v>
      </c>
      <c r="C268" s="51" t="s">
        <v>326</v>
      </c>
      <c r="D268" s="51"/>
      <c r="E268" s="72">
        <f>SUM(E269,E271)</f>
        <v>35878.800000000003</v>
      </c>
      <c r="F268" s="72">
        <f t="shared" ref="F268:G268" si="64">SUM(F269,F271)</f>
        <v>3123</v>
      </c>
      <c r="G268" s="72">
        <f t="shared" si="64"/>
        <v>700</v>
      </c>
      <c r="H268" s="72">
        <f t="shared" si="50"/>
        <v>39701.800000000003</v>
      </c>
      <c r="I268" s="72"/>
      <c r="J268" s="72">
        <f t="shared" si="48"/>
        <v>39701.800000000003</v>
      </c>
      <c r="K268" s="72"/>
      <c r="L268" s="72">
        <f t="shared" si="45"/>
        <v>39701.800000000003</v>
      </c>
      <c r="M268" s="72"/>
      <c r="N268" s="72">
        <f t="shared" si="43"/>
        <v>39701.800000000003</v>
      </c>
      <c r="O268" s="72"/>
      <c r="P268" s="72">
        <f t="shared" si="41"/>
        <v>39701.800000000003</v>
      </c>
      <c r="Q268" s="72"/>
      <c r="R268" s="72">
        <f t="shared" si="42"/>
        <v>39701.800000000003</v>
      </c>
    </row>
    <row r="269" spans="1:18" ht="48" hidden="1" customHeight="1">
      <c r="A269" s="149" t="s">
        <v>190</v>
      </c>
      <c r="B269" s="53" t="s">
        <v>53</v>
      </c>
      <c r="C269" s="53" t="s">
        <v>333</v>
      </c>
      <c r="D269" s="51"/>
      <c r="E269" s="54">
        <f>SUM(E270)</f>
        <v>27019</v>
      </c>
      <c r="F269" s="54">
        <f t="shared" ref="F269:G269" si="65">SUM(F270)</f>
        <v>3123</v>
      </c>
      <c r="G269" s="54">
        <f t="shared" si="65"/>
        <v>0</v>
      </c>
      <c r="H269" s="72">
        <f t="shared" si="50"/>
        <v>30142</v>
      </c>
      <c r="I269" s="54"/>
      <c r="J269" s="72">
        <f t="shared" si="48"/>
        <v>30142</v>
      </c>
      <c r="K269" s="54"/>
      <c r="L269" s="72">
        <f t="shared" si="45"/>
        <v>30142</v>
      </c>
      <c r="M269" s="54"/>
      <c r="N269" s="72">
        <f t="shared" si="43"/>
        <v>30142</v>
      </c>
      <c r="O269" s="54"/>
      <c r="P269" s="72">
        <f t="shared" si="41"/>
        <v>30142</v>
      </c>
      <c r="Q269" s="54"/>
      <c r="R269" s="72">
        <f t="shared" si="42"/>
        <v>30142</v>
      </c>
    </row>
    <row r="270" spans="1:18" ht="32.25" hidden="1" customHeight="1">
      <c r="A270" s="44" t="s">
        <v>79</v>
      </c>
      <c r="B270" s="53" t="s">
        <v>53</v>
      </c>
      <c r="C270" s="53" t="s">
        <v>333</v>
      </c>
      <c r="D270" s="53" t="s">
        <v>408</v>
      </c>
      <c r="E270" s="54">
        <v>27019</v>
      </c>
      <c r="F270" s="54">
        <v>3123</v>
      </c>
      <c r="G270" s="54"/>
      <c r="H270" s="72">
        <f t="shared" si="50"/>
        <v>30142</v>
      </c>
      <c r="I270" s="54"/>
      <c r="J270" s="72">
        <f t="shared" si="48"/>
        <v>30142</v>
      </c>
      <c r="K270" s="54"/>
      <c r="L270" s="72">
        <f t="shared" si="45"/>
        <v>30142</v>
      </c>
      <c r="M270" s="54"/>
      <c r="N270" s="72">
        <f t="shared" si="43"/>
        <v>30142</v>
      </c>
      <c r="O270" s="54"/>
      <c r="P270" s="72">
        <f t="shared" ref="P270:P333" si="66">N270+O270</f>
        <v>30142</v>
      </c>
      <c r="Q270" s="54"/>
      <c r="R270" s="72">
        <f t="shared" ref="R270:R333" si="67">P270+Q270</f>
        <v>30142</v>
      </c>
    </row>
    <row r="271" spans="1:18" ht="33" hidden="1" customHeight="1">
      <c r="A271" s="44" t="s">
        <v>5</v>
      </c>
      <c r="B271" s="53" t="s">
        <v>53</v>
      </c>
      <c r="C271" s="53" t="s">
        <v>334</v>
      </c>
      <c r="D271" s="51"/>
      <c r="E271" s="54">
        <f>SUM(E272)+E273</f>
        <v>8859.7999999999993</v>
      </c>
      <c r="F271" s="54">
        <f t="shared" ref="F271:G271" si="68">SUM(F272)+F273</f>
        <v>0</v>
      </c>
      <c r="G271" s="54">
        <f t="shared" si="68"/>
        <v>700</v>
      </c>
      <c r="H271" s="72">
        <f t="shared" si="50"/>
        <v>9559.7999999999993</v>
      </c>
      <c r="I271" s="54"/>
      <c r="J271" s="72">
        <f t="shared" si="48"/>
        <v>9559.7999999999993</v>
      </c>
      <c r="K271" s="54"/>
      <c r="L271" s="72">
        <f t="shared" si="45"/>
        <v>9559.7999999999993</v>
      </c>
      <c r="M271" s="54"/>
      <c r="N271" s="72">
        <f t="shared" si="43"/>
        <v>9559.7999999999993</v>
      </c>
      <c r="O271" s="54"/>
      <c r="P271" s="72">
        <f t="shared" si="66"/>
        <v>9559.7999999999993</v>
      </c>
      <c r="Q271" s="54"/>
      <c r="R271" s="72">
        <f t="shared" si="67"/>
        <v>9559.7999999999993</v>
      </c>
    </row>
    <row r="272" spans="1:18" ht="27.75" hidden="1" customHeight="1">
      <c r="A272" s="44" t="s">
        <v>79</v>
      </c>
      <c r="B272" s="52" t="s">
        <v>53</v>
      </c>
      <c r="C272" s="53" t="s">
        <v>334</v>
      </c>
      <c r="D272" s="53" t="s">
        <v>408</v>
      </c>
      <c r="E272" s="54">
        <v>8000</v>
      </c>
      <c r="F272" s="54"/>
      <c r="G272" s="54">
        <v>693</v>
      </c>
      <c r="H272" s="72">
        <f t="shared" si="50"/>
        <v>8693</v>
      </c>
      <c r="I272" s="54"/>
      <c r="J272" s="72">
        <f t="shared" si="48"/>
        <v>8693</v>
      </c>
      <c r="K272" s="54"/>
      <c r="L272" s="72">
        <f t="shared" si="45"/>
        <v>8693</v>
      </c>
      <c r="M272" s="54"/>
      <c r="N272" s="72">
        <f t="shared" si="43"/>
        <v>8693</v>
      </c>
      <c r="O272" s="54"/>
      <c r="P272" s="72">
        <f t="shared" si="66"/>
        <v>8693</v>
      </c>
      <c r="Q272" s="54"/>
      <c r="R272" s="72">
        <f t="shared" si="67"/>
        <v>8693</v>
      </c>
    </row>
    <row r="273" spans="1:18" ht="23.25" hidden="1" customHeight="1">
      <c r="A273" s="44" t="s">
        <v>473</v>
      </c>
      <c r="B273" s="52" t="s">
        <v>53</v>
      </c>
      <c r="C273" s="53"/>
      <c r="D273" s="53"/>
      <c r="E273" s="54">
        <f>E276+E277</f>
        <v>859.8</v>
      </c>
      <c r="F273" s="54"/>
      <c r="G273" s="54">
        <f>G277</f>
        <v>7</v>
      </c>
      <c r="H273" s="72">
        <f t="shared" si="50"/>
        <v>866.8</v>
      </c>
      <c r="I273" s="54"/>
      <c r="J273" s="72">
        <f t="shared" si="48"/>
        <v>866.8</v>
      </c>
      <c r="K273" s="54"/>
      <c r="L273" s="72">
        <f t="shared" si="45"/>
        <v>866.8</v>
      </c>
      <c r="M273" s="54">
        <f>M274+M275</f>
        <v>108.5</v>
      </c>
      <c r="N273" s="72">
        <f t="shared" ref="N273:N336" si="69">L273+M273</f>
        <v>975.3</v>
      </c>
      <c r="O273" s="54"/>
      <c r="P273" s="72">
        <f t="shared" si="66"/>
        <v>975.3</v>
      </c>
      <c r="Q273" s="54"/>
      <c r="R273" s="72">
        <f t="shared" si="67"/>
        <v>975.3</v>
      </c>
    </row>
    <row r="274" spans="1:18" ht="23.25" hidden="1" customHeight="1">
      <c r="A274" s="44" t="s">
        <v>617</v>
      </c>
      <c r="B274" s="52" t="s">
        <v>53</v>
      </c>
      <c r="C274" s="53" t="s">
        <v>619</v>
      </c>
      <c r="D274" s="53" t="s">
        <v>453</v>
      </c>
      <c r="E274" s="54"/>
      <c r="F274" s="54"/>
      <c r="G274" s="54"/>
      <c r="H274" s="72"/>
      <c r="I274" s="54"/>
      <c r="J274" s="72"/>
      <c r="K274" s="54"/>
      <c r="L274" s="72"/>
      <c r="M274" s="81">
        <v>107.5</v>
      </c>
      <c r="N274" s="72">
        <f t="shared" si="69"/>
        <v>107.5</v>
      </c>
      <c r="O274" s="81"/>
      <c r="P274" s="72">
        <f t="shared" si="66"/>
        <v>107.5</v>
      </c>
      <c r="Q274" s="81"/>
      <c r="R274" s="72">
        <f t="shared" si="67"/>
        <v>107.5</v>
      </c>
    </row>
    <row r="275" spans="1:18" ht="23.25" hidden="1" customHeight="1">
      <c r="A275" s="44" t="s">
        <v>618</v>
      </c>
      <c r="B275" s="52" t="s">
        <v>53</v>
      </c>
      <c r="C275" s="53" t="s">
        <v>619</v>
      </c>
      <c r="D275" s="53" t="s">
        <v>453</v>
      </c>
      <c r="E275" s="54"/>
      <c r="F275" s="54"/>
      <c r="G275" s="54"/>
      <c r="H275" s="72"/>
      <c r="I275" s="54"/>
      <c r="J275" s="72"/>
      <c r="K275" s="54"/>
      <c r="L275" s="72"/>
      <c r="M275" s="81">
        <v>1</v>
      </c>
      <c r="N275" s="72">
        <f t="shared" si="69"/>
        <v>1</v>
      </c>
      <c r="O275" s="81"/>
      <c r="P275" s="72">
        <f t="shared" si="66"/>
        <v>1</v>
      </c>
      <c r="Q275" s="81"/>
      <c r="R275" s="72">
        <f t="shared" si="67"/>
        <v>1</v>
      </c>
    </row>
    <row r="276" spans="1:18" ht="16.5" hidden="1" customHeight="1">
      <c r="A276" s="44" t="s">
        <v>486</v>
      </c>
      <c r="B276" s="52" t="s">
        <v>53</v>
      </c>
      <c r="C276" s="53" t="s">
        <v>480</v>
      </c>
      <c r="D276" s="53" t="s">
        <v>453</v>
      </c>
      <c r="E276" s="54">
        <v>858.8</v>
      </c>
      <c r="F276" s="54"/>
      <c r="G276" s="54"/>
      <c r="H276" s="72">
        <f t="shared" si="50"/>
        <v>858.8</v>
      </c>
      <c r="I276" s="54"/>
      <c r="J276" s="72">
        <f t="shared" si="48"/>
        <v>858.8</v>
      </c>
      <c r="K276" s="54"/>
      <c r="L276" s="72">
        <f t="shared" si="45"/>
        <v>858.8</v>
      </c>
      <c r="M276" s="54"/>
      <c r="N276" s="72">
        <f t="shared" si="69"/>
        <v>858.8</v>
      </c>
      <c r="O276" s="54"/>
      <c r="P276" s="72">
        <f t="shared" si="66"/>
        <v>858.8</v>
      </c>
      <c r="Q276" s="54"/>
      <c r="R276" s="72">
        <f t="shared" si="67"/>
        <v>858.8</v>
      </c>
    </row>
    <row r="277" spans="1:18" ht="21.75" hidden="1" customHeight="1">
      <c r="A277" s="44" t="s">
        <v>451</v>
      </c>
      <c r="B277" s="52" t="s">
        <v>53</v>
      </c>
      <c r="C277" s="53" t="s">
        <v>481</v>
      </c>
      <c r="D277" s="53" t="s">
        <v>453</v>
      </c>
      <c r="E277" s="54">
        <v>1</v>
      </c>
      <c r="F277" s="54"/>
      <c r="G277" s="54">
        <v>7</v>
      </c>
      <c r="H277" s="72">
        <f t="shared" si="50"/>
        <v>8</v>
      </c>
      <c r="I277" s="54"/>
      <c r="J277" s="72">
        <f t="shared" si="48"/>
        <v>8</v>
      </c>
      <c r="K277" s="54"/>
      <c r="L277" s="72">
        <f t="shared" si="45"/>
        <v>8</v>
      </c>
      <c r="M277" s="54"/>
      <c r="N277" s="72">
        <f t="shared" si="69"/>
        <v>8</v>
      </c>
      <c r="O277" s="54"/>
      <c r="P277" s="72">
        <f t="shared" si="66"/>
        <v>8</v>
      </c>
      <c r="Q277" s="54"/>
      <c r="R277" s="72">
        <f t="shared" si="67"/>
        <v>8</v>
      </c>
    </row>
    <row r="278" spans="1:18" ht="21" hidden="1" customHeight="1">
      <c r="A278" s="46" t="s">
        <v>331</v>
      </c>
      <c r="B278" s="51" t="s">
        <v>53</v>
      </c>
      <c r="C278" s="51" t="s">
        <v>327</v>
      </c>
      <c r="D278" s="53"/>
      <c r="E278" s="72">
        <f>E279+E281+E282</f>
        <v>7494.9</v>
      </c>
      <c r="F278" s="72">
        <f t="shared" ref="F278:G278" si="70">F279+F281+F282</f>
        <v>0</v>
      </c>
      <c r="G278" s="72">
        <f t="shared" si="70"/>
        <v>0</v>
      </c>
      <c r="H278" s="72">
        <f t="shared" si="50"/>
        <v>7494.9</v>
      </c>
      <c r="I278" s="72"/>
      <c r="J278" s="72">
        <f t="shared" si="48"/>
        <v>7494.9</v>
      </c>
      <c r="K278" s="72"/>
      <c r="L278" s="72">
        <f t="shared" si="45"/>
        <v>7494.9</v>
      </c>
      <c r="M278" s="72">
        <f>M283+M284</f>
        <v>8732.4</v>
      </c>
      <c r="N278" s="72">
        <f t="shared" si="69"/>
        <v>16227.3</v>
      </c>
      <c r="O278" s="72"/>
      <c r="P278" s="72">
        <f t="shared" si="66"/>
        <v>16227.3</v>
      </c>
      <c r="Q278" s="72"/>
      <c r="R278" s="72">
        <f t="shared" si="67"/>
        <v>16227.3</v>
      </c>
    </row>
    <row r="279" spans="1:18" ht="23.25" hidden="1" customHeight="1">
      <c r="A279" s="44" t="s">
        <v>6</v>
      </c>
      <c r="B279" s="53" t="s">
        <v>53</v>
      </c>
      <c r="C279" s="53" t="s">
        <v>340</v>
      </c>
      <c r="D279" s="51"/>
      <c r="E279" s="54">
        <f>SUM(E280)</f>
        <v>5620</v>
      </c>
      <c r="F279" s="54">
        <f t="shared" ref="F279:G279" si="71">SUM(F280)</f>
        <v>0</v>
      </c>
      <c r="G279" s="54">
        <f t="shared" si="71"/>
        <v>0</v>
      </c>
      <c r="H279" s="72">
        <f t="shared" si="50"/>
        <v>5620</v>
      </c>
      <c r="I279" s="54"/>
      <c r="J279" s="72">
        <f t="shared" si="48"/>
        <v>5620</v>
      </c>
      <c r="K279" s="54"/>
      <c r="L279" s="72">
        <f t="shared" si="45"/>
        <v>5620</v>
      </c>
      <c r="M279" s="54"/>
      <c r="N279" s="72">
        <f t="shared" si="69"/>
        <v>5620</v>
      </c>
      <c r="O279" s="54"/>
      <c r="P279" s="72">
        <f t="shared" si="66"/>
        <v>5620</v>
      </c>
      <c r="Q279" s="54"/>
      <c r="R279" s="72">
        <f t="shared" si="67"/>
        <v>5620</v>
      </c>
    </row>
    <row r="280" spans="1:18" ht="27" hidden="1" customHeight="1">
      <c r="A280" s="44" t="s">
        <v>79</v>
      </c>
      <c r="B280" s="53" t="s">
        <v>53</v>
      </c>
      <c r="C280" s="53" t="s">
        <v>340</v>
      </c>
      <c r="D280" s="53" t="s">
        <v>408</v>
      </c>
      <c r="E280" s="54">
        <v>5620</v>
      </c>
      <c r="F280" s="54"/>
      <c r="G280" s="54"/>
      <c r="H280" s="72">
        <f t="shared" si="50"/>
        <v>5620</v>
      </c>
      <c r="I280" s="54"/>
      <c r="J280" s="72">
        <f t="shared" si="48"/>
        <v>5620</v>
      </c>
      <c r="K280" s="54"/>
      <c r="L280" s="72">
        <f t="shared" ref="L280:L347" si="72">J280+K280</f>
        <v>5620</v>
      </c>
      <c r="M280" s="54"/>
      <c r="N280" s="72">
        <f t="shared" si="69"/>
        <v>5620</v>
      </c>
      <c r="O280" s="54"/>
      <c r="P280" s="72">
        <f t="shared" si="66"/>
        <v>5620</v>
      </c>
      <c r="Q280" s="54"/>
      <c r="R280" s="72">
        <f t="shared" si="67"/>
        <v>5620</v>
      </c>
    </row>
    <row r="281" spans="1:18" ht="27" hidden="1" customHeight="1">
      <c r="A281" s="44" t="s">
        <v>486</v>
      </c>
      <c r="B281" s="52" t="s">
        <v>53</v>
      </c>
      <c r="C281" s="53" t="s">
        <v>572</v>
      </c>
      <c r="D281" s="53" t="s">
        <v>78</v>
      </c>
      <c r="E281" s="54">
        <v>1873.9</v>
      </c>
      <c r="F281" s="54"/>
      <c r="G281" s="54"/>
      <c r="H281" s="72">
        <f t="shared" si="50"/>
        <v>1873.9</v>
      </c>
      <c r="I281" s="54"/>
      <c r="J281" s="72">
        <f t="shared" si="48"/>
        <v>1873.9</v>
      </c>
      <c r="K281" s="54"/>
      <c r="L281" s="72">
        <f t="shared" si="72"/>
        <v>1873.9</v>
      </c>
      <c r="M281" s="54"/>
      <c r="N281" s="72">
        <f t="shared" si="69"/>
        <v>1873.9</v>
      </c>
      <c r="O281" s="54"/>
      <c r="P281" s="72">
        <f t="shared" si="66"/>
        <v>1873.9</v>
      </c>
      <c r="Q281" s="54"/>
      <c r="R281" s="72">
        <f t="shared" si="67"/>
        <v>1873.9</v>
      </c>
    </row>
    <row r="282" spans="1:18" ht="27" hidden="1" customHeight="1">
      <c r="A282" s="44" t="s">
        <v>451</v>
      </c>
      <c r="B282" s="52" t="s">
        <v>53</v>
      </c>
      <c r="C282" s="53" t="s">
        <v>573</v>
      </c>
      <c r="D282" s="53" t="s">
        <v>78</v>
      </c>
      <c r="E282" s="54">
        <v>1</v>
      </c>
      <c r="F282" s="54"/>
      <c r="G282" s="54"/>
      <c r="H282" s="72">
        <f t="shared" si="50"/>
        <v>1</v>
      </c>
      <c r="I282" s="54"/>
      <c r="J282" s="72">
        <f t="shared" si="48"/>
        <v>1</v>
      </c>
      <c r="K282" s="54"/>
      <c r="L282" s="72">
        <f t="shared" si="72"/>
        <v>1</v>
      </c>
      <c r="M282" s="54"/>
      <c r="N282" s="72">
        <f t="shared" si="69"/>
        <v>1</v>
      </c>
      <c r="O282" s="54"/>
      <c r="P282" s="72">
        <f t="shared" si="66"/>
        <v>1</v>
      </c>
      <c r="Q282" s="54"/>
      <c r="R282" s="72">
        <f t="shared" si="67"/>
        <v>1</v>
      </c>
    </row>
    <row r="283" spans="1:18" ht="27" hidden="1" customHeight="1">
      <c r="A283" s="44" t="s">
        <v>632</v>
      </c>
      <c r="B283" s="52" t="s">
        <v>53</v>
      </c>
      <c r="C283" s="59" t="s">
        <v>620</v>
      </c>
      <c r="D283" s="53" t="s">
        <v>78</v>
      </c>
      <c r="E283" s="54"/>
      <c r="F283" s="54"/>
      <c r="G283" s="54"/>
      <c r="H283" s="72"/>
      <c r="I283" s="54"/>
      <c r="J283" s="72"/>
      <c r="K283" s="54"/>
      <c r="L283" s="72"/>
      <c r="M283" s="81">
        <v>7732.4</v>
      </c>
      <c r="N283" s="72">
        <f t="shared" si="69"/>
        <v>7732.4</v>
      </c>
      <c r="O283" s="81"/>
      <c r="P283" s="72">
        <f t="shared" si="66"/>
        <v>7732.4</v>
      </c>
      <c r="Q283" s="81"/>
      <c r="R283" s="72">
        <f t="shared" si="67"/>
        <v>7732.4</v>
      </c>
    </row>
    <row r="284" spans="1:18" ht="27" hidden="1" customHeight="1">
      <c r="A284" s="44" t="s">
        <v>451</v>
      </c>
      <c r="B284" s="52" t="s">
        <v>53</v>
      </c>
      <c r="C284" s="59" t="s">
        <v>621</v>
      </c>
      <c r="D284" s="53" t="s">
        <v>78</v>
      </c>
      <c r="E284" s="54"/>
      <c r="F284" s="54"/>
      <c r="G284" s="54"/>
      <c r="H284" s="72"/>
      <c r="I284" s="54"/>
      <c r="J284" s="72"/>
      <c r="K284" s="54"/>
      <c r="L284" s="72"/>
      <c r="M284" s="81">
        <v>1000</v>
      </c>
      <c r="N284" s="72">
        <f t="shared" si="69"/>
        <v>1000</v>
      </c>
      <c r="O284" s="81"/>
      <c r="P284" s="72">
        <f t="shared" si="66"/>
        <v>1000</v>
      </c>
      <c r="Q284" s="81"/>
      <c r="R284" s="72">
        <f t="shared" si="67"/>
        <v>1000</v>
      </c>
    </row>
    <row r="285" spans="1:18" ht="36" hidden="1" customHeight="1">
      <c r="A285" s="46" t="s">
        <v>328</v>
      </c>
      <c r="B285" s="51" t="s">
        <v>53</v>
      </c>
      <c r="C285" s="51" t="s">
        <v>330</v>
      </c>
      <c r="D285" s="53"/>
      <c r="E285" s="72">
        <f>E286+E288</f>
        <v>19397.599999999999</v>
      </c>
      <c r="F285" s="72">
        <f t="shared" ref="F285:G285" si="73">F286+F288</f>
        <v>0</v>
      </c>
      <c r="G285" s="72">
        <f t="shared" si="73"/>
        <v>800</v>
      </c>
      <c r="H285" s="72">
        <f t="shared" si="50"/>
        <v>20197.599999999999</v>
      </c>
      <c r="I285" s="72"/>
      <c r="J285" s="72">
        <f t="shared" ref="J285:J350" si="74">H285+I285</f>
        <v>20197.599999999999</v>
      </c>
      <c r="K285" s="72"/>
      <c r="L285" s="72">
        <f t="shared" si="72"/>
        <v>20197.599999999999</v>
      </c>
      <c r="M285" s="72"/>
      <c r="N285" s="72">
        <f t="shared" si="69"/>
        <v>20197.599999999999</v>
      </c>
      <c r="O285" s="72"/>
      <c r="P285" s="72">
        <f t="shared" si="66"/>
        <v>20197.599999999999</v>
      </c>
      <c r="Q285" s="72"/>
      <c r="R285" s="72">
        <f t="shared" si="67"/>
        <v>20197.599999999999</v>
      </c>
    </row>
    <row r="286" spans="1:18" s="8" customFormat="1" ht="28.5" hidden="1" customHeight="1">
      <c r="A286" s="44" t="s">
        <v>7</v>
      </c>
      <c r="B286" s="53" t="s">
        <v>53</v>
      </c>
      <c r="C286" s="53" t="s">
        <v>329</v>
      </c>
      <c r="D286" s="51"/>
      <c r="E286" s="54">
        <f>E287</f>
        <v>19200</v>
      </c>
      <c r="F286" s="54">
        <f t="shared" ref="F286:G286" si="75">F287</f>
        <v>0</v>
      </c>
      <c r="G286" s="54">
        <f t="shared" si="75"/>
        <v>800</v>
      </c>
      <c r="H286" s="72">
        <f t="shared" ref="H286:H351" si="76">E286+F286+G286</f>
        <v>20000</v>
      </c>
      <c r="I286" s="54"/>
      <c r="J286" s="72">
        <f t="shared" si="74"/>
        <v>20000</v>
      </c>
      <c r="K286" s="54"/>
      <c r="L286" s="72">
        <f t="shared" si="72"/>
        <v>20000</v>
      </c>
      <c r="M286" s="54"/>
      <c r="N286" s="72">
        <f t="shared" si="69"/>
        <v>20000</v>
      </c>
      <c r="O286" s="54"/>
      <c r="P286" s="72">
        <f t="shared" si="66"/>
        <v>20000</v>
      </c>
      <c r="Q286" s="54"/>
      <c r="R286" s="72">
        <f t="shared" si="67"/>
        <v>20000</v>
      </c>
    </row>
    <row r="287" spans="1:18" ht="32.25" hidden="1" customHeight="1">
      <c r="A287" s="44" t="s">
        <v>79</v>
      </c>
      <c r="B287" s="52" t="s">
        <v>53</v>
      </c>
      <c r="C287" s="53" t="s">
        <v>329</v>
      </c>
      <c r="D287" s="53" t="s">
        <v>408</v>
      </c>
      <c r="E287" s="54">
        <v>19200</v>
      </c>
      <c r="F287" s="54"/>
      <c r="G287" s="54">
        <v>800</v>
      </c>
      <c r="H287" s="72">
        <f t="shared" si="76"/>
        <v>20000</v>
      </c>
      <c r="I287" s="54"/>
      <c r="J287" s="72">
        <f t="shared" si="74"/>
        <v>20000</v>
      </c>
      <c r="K287" s="54"/>
      <c r="L287" s="72">
        <f t="shared" si="72"/>
        <v>20000</v>
      </c>
      <c r="M287" s="54"/>
      <c r="N287" s="72">
        <f t="shared" si="69"/>
        <v>20000</v>
      </c>
      <c r="O287" s="54"/>
      <c r="P287" s="72">
        <f t="shared" si="66"/>
        <v>20000</v>
      </c>
      <c r="Q287" s="54"/>
      <c r="R287" s="72">
        <f t="shared" si="67"/>
        <v>20000</v>
      </c>
    </row>
    <row r="288" spans="1:18" ht="32.25" hidden="1" customHeight="1">
      <c r="A288" s="44" t="s">
        <v>472</v>
      </c>
      <c r="B288" s="52" t="s">
        <v>53</v>
      </c>
      <c r="C288" s="53"/>
      <c r="D288" s="53"/>
      <c r="E288" s="54">
        <f>E289+E290</f>
        <v>197.6</v>
      </c>
      <c r="F288" s="54"/>
      <c r="G288" s="54"/>
      <c r="H288" s="72">
        <f t="shared" si="76"/>
        <v>197.6</v>
      </c>
      <c r="I288" s="54"/>
      <c r="J288" s="72">
        <f t="shared" si="74"/>
        <v>197.6</v>
      </c>
      <c r="K288" s="54"/>
      <c r="L288" s="72">
        <f t="shared" si="72"/>
        <v>197.6</v>
      </c>
      <c r="M288" s="54"/>
      <c r="N288" s="72">
        <f t="shared" si="69"/>
        <v>197.6</v>
      </c>
      <c r="O288" s="54"/>
      <c r="P288" s="72">
        <f t="shared" si="66"/>
        <v>197.6</v>
      </c>
      <c r="Q288" s="54"/>
      <c r="R288" s="72">
        <f t="shared" si="67"/>
        <v>197.6</v>
      </c>
    </row>
    <row r="289" spans="1:18" ht="32.25" hidden="1" customHeight="1">
      <c r="A289" s="44" t="s">
        <v>486</v>
      </c>
      <c r="B289" s="52" t="s">
        <v>53</v>
      </c>
      <c r="C289" s="53" t="s">
        <v>471</v>
      </c>
      <c r="D289" s="53" t="s">
        <v>453</v>
      </c>
      <c r="E289" s="54">
        <v>196.6</v>
      </c>
      <c r="F289" s="54"/>
      <c r="G289" s="54"/>
      <c r="H289" s="72">
        <f t="shared" si="76"/>
        <v>196.6</v>
      </c>
      <c r="I289" s="54"/>
      <c r="J289" s="72">
        <f t="shared" si="74"/>
        <v>196.6</v>
      </c>
      <c r="K289" s="54"/>
      <c r="L289" s="72">
        <f t="shared" si="72"/>
        <v>196.6</v>
      </c>
      <c r="M289" s="54"/>
      <c r="N289" s="72">
        <f t="shared" si="69"/>
        <v>196.6</v>
      </c>
      <c r="O289" s="54"/>
      <c r="P289" s="72">
        <f t="shared" si="66"/>
        <v>196.6</v>
      </c>
      <c r="Q289" s="54"/>
      <c r="R289" s="72">
        <f t="shared" si="67"/>
        <v>196.6</v>
      </c>
    </row>
    <row r="290" spans="1:18" ht="32.25" hidden="1" customHeight="1">
      <c r="A290" s="44" t="s">
        <v>451</v>
      </c>
      <c r="B290" s="52" t="s">
        <v>53</v>
      </c>
      <c r="C290" s="53" t="s">
        <v>452</v>
      </c>
      <c r="D290" s="53" t="s">
        <v>453</v>
      </c>
      <c r="E290" s="54">
        <v>1</v>
      </c>
      <c r="F290" s="54"/>
      <c r="G290" s="54"/>
      <c r="H290" s="72">
        <f t="shared" si="76"/>
        <v>1</v>
      </c>
      <c r="I290" s="54"/>
      <c r="J290" s="72">
        <f t="shared" si="74"/>
        <v>1</v>
      </c>
      <c r="K290" s="54"/>
      <c r="L290" s="72">
        <f t="shared" si="72"/>
        <v>1</v>
      </c>
      <c r="M290" s="54"/>
      <c r="N290" s="72">
        <f t="shared" si="69"/>
        <v>1</v>
      </c>
      <c r="O290" s="54"/>
      <c r="P290" s="72">
        <f t="shared" si="66"/>
        <v>1</v>
      </c>
      <c r="Q290" s="54"/>
      <c r="R290" s="72">
        <f t="shared" si="67"/>
        <v>1</v>
      </c>
    </row>
    <row r="291" spans="1:18" ht="42" hidden="1" customHeight="1">
      <c r="A291" s="42" t="s">
        <v>516</v>
      </c>
      <c r="B291" s="50" t="s">
        <v>53</v>
      </c>
      <c r="C291" s="51" t="s">
        <v>395</v>
      </c>
      <c r="D291" s="51"/>
      <c r="E291" s="72">
        <f>E292</f>
        <v>1500</v>
      </c>
      <c r="F291" s="72">
        <f t="shared" ref="F291:G291" si="77">F292</f>
        <v>0</v>
      </c>
      <c r="G291" s="72">
        <f t="shared" si="77"/>
        <v>600</v>
      </c>
      <c r="H291" s="72">
        <f t="shared" si="76"/>
        <v>2100</v>
      </c>
      <c r="I291" s="72">
        <f>I292</f>
        <v>1000</v>
      </c>
      <c r="J291" s="72">
        <f t="shared" si="74"/>
        <v>3100</v>
      </c>
      <c r="K291" s="72"/>
      <c r="L291" s="72">
        <f t="shared" si="72"/>
        <v>3100</v>
      </c>
      <c r="M291" s="72">
        <f>M292</f>
        <v>-1000</v>
      </c>
      <c r="N291" s="72">
        <f t="shared" si="69"/>
        <v>2100</v>
      </c>
      <c r="O291" s="72"/>
      <c r="P291" s="72">
        <f t="shared" si="66"/>
        <v>2100</v>
      </c>
      <c r="Q291" s="72"/>
      <c r="R291" s="72">
        <f t="shared" si="67"/>
        <v>2100</v>
      </c>
    </row>
    <row r="292" spans="1:18" ht="32.25" hidden="1" customHeight="1">
      <c r="A292" s="44" t="s">
        <v>129</v>
      </c>
      <c r="B292" s="52" t="s">
        <v>53</v>
      </c>
      <c r="C292" s="53" t="s">
        <v>395</v>
      </c>
      <c r="D292" s="53" t="s">
        <v>416</v>
      </c>
      <c r="E292" s="54">
        <v>1500</v>
      </c>
      <c r="F292" s="54"/>
      <c r="G292" s="54">
        <v>600</v>
      </c>
      <c r="H292" s="72">
        <f t="shared" si="76"/>
        <v>2100</v>
      </c>
      <c r="I292" s="54">
        <v>1000</v>
      </c>
      <c r="J292" s="72">
        <f t="shared" si="74"/>
        <v>3100</v>
      </c>
      <c r="K292" s="54"/>
      <c r="L292" s="72">
        <f t="shared" si="72"/>
        <v>3100</v>
      </c>
      <c r="M292" s="54">
        <v>-1000</v>
      </c>
      <c r="N292" s="72">
        <f t="shared" si="69"/>
        <v>2100</v>
      </c>
      <c r="O292" s="54"/>
      <c r="P292" s="72">
        <f t="shared" si="66"/>
        <v>2100</v>
      </c>
      <c r="Q292" s="54"/>
      <c r="R292" s="72">
        <f t="shared" si="67"/>
        <v>2100</v>
      </c>
    </row>
    <row r="293" spans="1:18" ht="32.25" hidden="1" customHeight="1">
      <c r="A293" s="150" t="s">
        <v>76</v>
      </c>
      <c r="B293" s="51" t="s">
        <v>54</v>
      </c>
      <c r="C293" s="53"/>
      <c r="D293" s="53"/>
      <c r="E293" s="72">
        <f>E294+E297+E304</f>
        <v>8909.4</v>
      </c>
      <c r="F293" s="72">
        <f>F294+F297+F304</f>
        <v>0</v>
      </c>
      <c r="G293" s="72">
        <f t="shared" ref="G293" si="78">G294+G297+G304</f>
        <v>0</v>
      </c>
      <c r="H293" s="72">
        <f t="shared" si="76"/>
        <v>8909.4</v>
      </c>
      <c r="I293" s="72">
        <f>I297</f>
        <v>40</v>
      </c>
      <c r="J293" s="72">
        <f t="shared" si="74"/>
        <v>8949.4</v>
      </c>
      <c r="K293" s="72"/>
      <c r="L293" s="72">
        <f t="shared" si="72"/>
        <v>8949.4</v>
      </c>
      <c r="M293" s="72">
        <f>M297</f>
        <v>58.6</v>
      </c>
      <c r="N293" s="72">
        <f t="shared" si="69"/>
        <v>9008</v>
      </c>
      <c r="O293" s="72"/>
      <c r="P293" s="72">
        <f t="shared" si="66"/>
        <v>9008</v>
      </c>
      <c r="Q293" s="72"/>
      <c r="R293" s="72">
        <f t="shared" si="67"/>
        <v>9008</v>
      </c>
    </row>
    <row r="294" spans="1:18" ht="32.25" hidden="1" customHeight="1">
      <c r="A294" s="42" t="s">
        <v>420</v>
      </c>
      <c r="B294" s="51" t="s">
        <v>54</v>
      </c>
      <c r="C294" s="51" t="s">
        <v>421</v>
      </c>
      <c r="D294" s="51"/>
      <c r="E294" s="72">
        <f>E295</f>
        <v>5934</v>
      </c>
      <c r="F294" s="72">
        <f t="shared" ref="F294:G294" si="79">F295</f>
        <v>0</v>
      </c>
      <c r="G294" s="72">
        <f t="shared" si="79"/>
        <v>0</v>
      </c>
      <c r="H294" s="72">
        <f t="shared" si="76"/>
        <v>5934</v>
      </c>
      <c r="I294" s="72"/>
      <c r="J294" s="72">
        <f t="shared" si="74"/>
        <v>5934</v>
      </c>
      <c r="K294" s="72"/>
      <c r="L294" s="72">
        <f t="shared" si="72"/>
        <v>5934</v>
      </c>
      <c r="M294" s="72"/>
      <c r="N294" s="72">
        <f t="shared" si="69"/>
        <v>5934</v>
      </c>
      <c r="O294" s="72"/>
      <c r="P294" s="72">
        <f t="shared" si="66"/>
        <v>5934</v>
      </c>
      <c r="Q294" s="72"/>
      <c r="R294" s="72">
        <f t="shared" si="67"/>
        <v>5934</v>
      </c>
    </row>
    <row r="295" spans="1:18" ht="32.25" hidden="1" customHeight="1">
      <c r="A295" s="44" t="s">
        <v>422</v>
      </c>
      <c r="B295" s="53" t="s">
        <v>54</v>
      </c>
      <c r="C295" s="53" t="s">
        <v>421</v>
      </c>
      <c r="D295" s="53"/>
      <c r="E295" s="54">
        <f>E296</f>
        <v>5934</v>
      </c>
      <c r="F295" s="54">
        <f t="shared" ref="F295:G295" si="80">F296</f>
        <v>0</v>
      </c>
      <c r="G295" s="54">
        <f t="shared" si="80"/>
        <v>0</v>
      </c>
      <c r="H295" s="72">
        <f t="shared" si="76"/>
        <v>5934</v>
      </c>
      <c r="I295" s="54"/>
      <c r="J295" s="72">
        <f t="shared" si="74"/>
        <v>5934</v>
      </c>
      <c r="K295" s="54"/>
      <c r="L295" s="72">
        <f t="shared" si="72"/>
        <v>5934</v>
      </c>
      <c r="M295" s="54"/>
      <c r="N295" s="72">
        <f t="shared" si="69"/>
        <v>5934</v>
      </c>
      <c r="O295" s="54"/>
      <c r="P295" s="72">
        <f t="shared" si="66"/>
        <v>5934</v>
      </c>
      <c r="Q295" s="54"/>
      <c r="R295" s="72">
        <f t="shared" si="67"/>
        <v>5934</v>
      </c>
    </row>
    <row r="296" spans="1:18" ht="32.25" hidden="1" customHeight="1">
      <c r="A296" s="44" t="s">
        <v>79</v>
      </c>
      <c r="B296" s="53" t="s">
        <v>54</v>
      </c>
      <c r="C296" s="53" t="s">
        <v>421</v>
      </c>
      <c r="D296" s="53" t="s">
        <v>408</v>
      </c>
      <c r="E296" s="54">
        <v>5934</v>
      </c>
      <c r="F296" s="54"/>
      <c r="G296" s="54"/>
      <c r="H296" s="72">
        <f t="shared" si="76"/>
        <v>5934</v>
      </c>
      <c r="I296" s="54"/>
      <c r="J296" s="72">
        <f t="shared" si="74"/>
        <v>5934</v>
      </c>
      <c r="K296" s="54"/>
      <c r="L296" s="72">
        <f t="shared" si="72"/>
        <v>5934</v>
      </c>
      <c r="M296" s="54"/>
      <c r="N296" s="72">
        <f t="shared" si="69"/>
        <v>5934</v>
      </c>
      <c r="O296" s="54"/>
      <c r="P296" s="72">
        <f t="shared" si="66"/>
        <v>5934</v>
      </c>
      <c r="Q296" s="54"/>
      <c r="R296" s="72">
        <f t="shared" si="67"/>
        <v>5934</v>
      </c>
    </row>
    <row r="297" spans="1:18" ht="30" hidden="1" customHeight="1">
      <c r="A297" s="42" t="s">
        <v>183</v>
      </c>
      <c r="B297" s="51" t="s">
        <v>54</v>
      </c>
      <c r="C297" s="51" t="s">
        <v>141</v>
      </c>
      <c r="D297" s="51"/>
      <c r="E297" s="72">
        <f>SUM(E298)</f>
        <v>1716</v>
      </c>
      <c r="F297" s="72"/>
      <c r="G297" s="72"/>
      <c r="H297" s="72">
        <f t="shared" si="76"/>
        <v>1716</v>
      </c>
      <c r="I297" s="54">
        <v>40</v>
      </c>
      <c r="J297" s="72">
        <f t="shared" si="74"/>
        <v>1756</v>
      </c>
      <c r="K297" s="54"/>
      <c r="L297" s="72">
        <f t="shared" si="72"/>
        <v>1756</v>
      </c>
      <c r="M297" s="54">
        <f>M298</f>
        <v>58.6</v>
      </c>
      <c r="N297" s="72">
        <f t="shared" si="69"/>
        <v>1814.6</v>
      </c>
      <c r="O297" s="54"/>
      <c r="P297" s="72">
        <f t="shared" si="66"/>
        <v>1814.6</v>
      </c>
      <c r="Q297" s="54"/>
      <c r="R297" s="72">
        <f t="shared" si="67"/>
        <v>1814.6</v>
      </c>
    </row>
    <row r="298" spans="1:18" ht="36" hidden="1" customHeight="1">
      <c r="A298" s="60" t="s">
        <v>126</v>
      </c>
      <c r="B298" s="53" t="s">
        <v>54</v>
      </c>
      <c r="C298" s="53" t="s">
        <v>252</v>
      </c>
      <c r="D298" s="53"/>
      <c r="E298" s="54">
        <f>SUM(E299,E302)</f>
        <v>1716</v>
      </c>
      <c r="F298" s="54"/>
      <c r="G298" s="54"/>
      <c r="H298" s="72">
        <f t="shared" si="76"/>
        <v>1716</v>
      </c>
      <c r="I298" s="54">
        <v>40</v>
      </c>
      <c r="J298" s="72">
        <f t="shared" si="74"/>
        <v>1756</v>
      </c>
      <c r="K298" s="54"/>
      <c r="L298" s="72">
        <f t="shared" si="72"/>
        <v>1756</v>
      </c>
      <c r="M298" s="54">
        <f>M301+M303</f>
        <v>58.6</v>
      </c>
      <c r="N298" s="72">
        <f t="shared" si="69"/>
        <v>1814.6</v>
      </c>
      <c r="O298" s="54"/>
      <c r="P298" s="72">
        <f t="shared" si="66"/>
        <v>1814.6</v>
      </c>
      <c r="Q298" s="54"/>
      <c r="R298" s="72">
        <f t="shared" si="67"/>
        <v>1814.6</v>
      </c>
    </row>
    <row r="299" spans="1:18" ht="40.5" hidden="1" customHeight="1">
      <c r="A299" s="43" t="s">
        <v>114</v>
      </c>
      <c r="B299" s="53" t="s">
        <v>54</v>
      </c>
      <c r="C299" s="53" t="s">
        <v>253</v>
      </c>
      <c r="D299" s="53"/>
      <c r="E299" s="54">
        <f>SUM(E300)</f>
        <v>1701</v>
      </c>
      <c r="F299" s="54"/>
      <c r="G299" s="54"/>
      <c r="H299" s="72">
        <f t="shared" si="76"/>
        <v>1701</v>
      </c>
      <c r="I299" s="54">
        <v>40</v>
      </c>
      <c r="J299" s="72">
        <f t="shared" si="74"/>
        <v>1741</v>
      </c>
      <c r="K299" s="54"/>
      <c r="L299" s="72">
        <f t="shared" si="72"/>
        <v>1741</v>
      </c>
      <c r="M299" s="54"/>
      <c r="N299" s="72">
        <f t="shared" si="69"/>
        <v>1741</v>
      </c>
      <c r="O299" s="54"/>
      <c r="P299" s="72">
        <f t="shared" si="66"/>
        <v>1741</v>
      </c>
      <c r="Q299" s="54"/>
      <c r="R299" s="72">
        <f t="shared" si="67"/>
        <v>1741</v>
      </c>
    </row>
    <row r="300" spans="1:18" ht="29.25" hidden="1" customHeight="1">
      <c r="A300" s="43" t="s">
        <v>116</v>
      </c>
      <c r="B300" s="53" t="s">
        <v>54</v>
      </c>
      <c r="C300" s="53" t="s">
        <v>253</v>
      </c>
      <c r="D300" s="53" t="s">
        <v>115</v>
      </c>
      <c r="E300" s="54">
        <v>1701</v>
      </c>
      <c r="F300" s="54"/>
      <c r="G300" s="54"/>
      <c r="H300" s="72">
        <f t="shared" si="76"/>
        <v>1701</v>
      </c>
      <c r="I300" s="54">
        <v>40</v>
      </c>
      <c r="J300" s="72">
        <f t="shared" si="74"/>
        <v>1741</v>
      </c>
      <c r="K300" s="54"/>
      <c r="L300" s="72">
        <f t="shared" si="72"/>
        <v>1741</v>
      </c>
      <c r="M300" s="54"/>
      <c r="N300" s="72">
        <f t="shared" si="69"/>
        <v>1741</v>
      </c>
      <c r="O300" s="54"/>
      <c r="P300" s="72">
        <f t="shared" si="66"/>
        <v>1741</v>
      </c>
      <c r="Q300" s="54"/>
      <c r="R300" s="72">
        <f t="shared" si="67"/>
        <v>1741</v>
      </c>
    </row>
    <row r="301" spans="1:18" ht="29.25" hidden="1" customHeight="1">
      <c r="A301" s="43" t="s">
        <v>624</v>
      </c>
      <c r="B301" s="53" t="s">
        <v>54</v>
      </c>
      <c r="C301" s="53" t="s">
        <v>630</v>
      </c>
      <c r="D301" s="53" t="s">
        <v>115</v>
      </c>
      <c r="E301" s="54"/>
      <c r="F301" s="54"/>
      <c r="G301" s="54"/>
      <c r="H301" s="72"/>
      <c r="I301" s="54"/>
      <c r="J301" s="72"/>
      <c r="K301" s="54"/>
      <c r="L301" s="72"/>
      <c r="M301" s="54">
        <v>59.6</v>
      </c>
      <c r="N301" s="72">
        <f t="shared" si="69"/>
        <v>59.6</v>
      </c>
      <c r="O301" s="54"/>
      <c r="P301" s="72">
        <f t="shared" si="66"/>
        <v>59.6</v>
      </c>
      <c r="Q301" s="54"/>
      <c r="R301" s="72">
        <f t="shared" si="67"/>
        <v>59.6</v>
      </c>
    </row>
    <row r="302" spans="1:18" ht="38.25" hidden="1" customHeight="1">
      <c r="A302" s="43" t="s">
        <v>101</v>
      </c>
      <c r="B302" s="53" t="s">
        <v>54</v>
      </c>
      <c r="C302" s="53" t="s">
        <v>254</v>
      </c>
      <c r="D302" s="53"/>
      <c r="E302" s="54">
        <f>SUM(E303)</f>
        <v>15</v>
      </c>
      <c r="F302" s="54"/>
      <c r="G302" s="54"/>
      <c r="H302" s="72">
        <f t="shared" si="76"/>
        <v>15</v>
      </c>
      <c r="I302" s="54"/>
      <c r="J302" s="72">
        <f t="shared" si="74"/>
        <v>15</v>
      </c>
      <c r="K302" s="54"/>
      <c r="L302" s="72">
        <f t="shared" si="72"/>
        <v>15</v>
      </c>
      <c r="M302" s="54"/>
      <c r="N302" s="72">
        <f t="shared" si="69"/>
        <v>15</v>
      </c>
      <c r="O302" s="54"/>
      <c r="P302" s="72">
        <f t="shared" si="66"/>
        <v>15</v>
      </c>
      <c r="Q302" s="54"/>
      <c r="R302" s="72">
        <f t="shared" si="67"/>
        <v>15</v>
      </c>
    </row>
    <row r="303" spans="1:18" ht="29.25" hidden="1" customHeight="1">
      <c r="A303" s="43" t="s">
        <v>112</v>
      </c>
      <c r="B303" s="53" t="s">
        <v>54</v>
      </c>
      <c r="C303" s="53" t="s">
        <v>254</v>
      </c>
      <c r="D303" s="53" t="s">
        <v>111</v>
      </c>
      <c r="E303" s="54">
        <v>15</v>
      </c>
      <c r="F303" s="54"/>
      <c r="G303" s="54"/>
      <c r="H303" s="72">
        <f t="shared" si="76"/>
        <v>15</v>
      </c>
      <c r="I303" s="54"/>
      <c r="J303" s="72">
        <f t="shared" si="74"/>
        <v>15</v>
      </c>
      <c r="K303" s="54"/>
      <c r="L303" s="72">
        <f t="shared" si="72"/>
        <v>15</v>
      </c>
      <c r="M303" s="54">
        <v>-1</v>
      </c>
      <c r="N303" s="72">
        <f t="shared" si="69"/>
        <v>14</v>
      </c>
      <c r="O303" s="54"/>
      <c r="P303" s="72">
        <f t="shared" si="66"/>
        <v>14</v>
      </c>
      <c r="Q303" s="54"/>
      <c r="R303" s="72">
        <f t="shared" si="67"/>
        <v>14</v>
      </c>
    </row>
    <row r="304" spans="1:18" ht="28.5" hidden="1" customHeight="1">
      <c r="A304" s="46" t="s">
        <v>533</v>
      </c>
      <c r="B304" s="51" t="s">
        <v>54</v>
      </c>
      <c r="C304" s="51" t="s">
        <v>455</v>
      </c>
      <c r="D304" s="51"/>
      <c r="E304" s="72">
        <f>E305+E306</f>
        <v>1259.4000000000001</v>
      </c>
      <c r="F304" s="72"/>
      <c r="G304" s="54"/>
      <c r="H304" s="72">
        <f t="shared" si="76"/>
        <v>1259.4000000000001</v>
      </c>
      <c r="I304" s="54"/>
      <c r="J304" s="72">
        <f t="shared" si="74"/>
        <v>1259.4000000000001</v>
      </c>
      <c r="K304" s="54"/>
      <c r="L304" s="72">
        <f t="shared" si="72"/>
        <v>1259.4000000000001</v>
      </c>
      <c r="M304" s="54"/>
      <c r="N304" s="72">
        <f t="shared" si="69"/>
        <v>1259.4000000000001</v>
      </c>
      <c r="O304" s="54"/>
      <c r="P304" s="72">
        <f t="shared" si="66"/>
        <v>1259.4000000000001</v>
      </c>
      <c r="Q304" s="54"/>
      <c r="R304" s="72">
        <f t="shared" si="67"/>
        <v>1259.4000000000001</v>
      </c>
    </row>
    <row r="305" spans="1:18" ht="48.75" hidden="1" customHeight="1">
      <c r="A305" s="43" t="s">
        <v>457</v>
      </c>
      <c r="B305" s="53" t="s">
        <v>54</v>
      </c>
      <c r="C305" s="53" t="s">
        <v>454</v>
      </c>
      <c r="D305" s="53" t="s">
        <v>111</v>
      </c>
      <c r="E305" s="54">
        <v>1258.4000000000001</v>
      </c>
      <c r="F305" s="54"/>
      <c r="G305" s="54"/>
      <c r="H305" s="72">
        <f t="shared" si="76"/>
        <v>1258.4000000000001</v>
      </c>
      <c r="I305" s="54"/>
      <c r="J305" s="72">
        <f t="shared" si="74"/>
        <v>1258.4000000000001</v>
      </c>
      <c r="K305" s="54"/>
      <c r="L305" s="72">
        <f t="shared" si="72"/>
        <v>1258.4000000000001</v>
      </c>
      <c r="M305" s="54"/>
      <c r="N305" s="72">
        <f t="shared" si="69"/>
        <v>1258.4000000000001</v>
      </c>
      <c r="O305" s="54"/>
      <c r="P305" s="72">
        <f t="shared" si="66"/>
        <v>1258.4000000000001</v>
      </c>
      <c r="Q305" s="54"/>
      <c r="R305" s="72">
        <f t="shared" si="67"/>
        <v>1258.4000000000001</v>
      </c>
    </row>
    <row r="306" spans="1:18" ht="32.25" hidden="1" customHeight="1">
      <c r="A306" s="43" t="s">
        <v>458</v>
      </c>
      <c r="B306" s="53" t="s">
        <v>54</v>
      </c>
      <c r="C306" s="53" t="s">
        <v>456</v>
      </c>
      <c r="D306" s="53" t="s">
        <v>111</v>
      </c>
      <c r="E306" s="54">
        <v>1</v>
      </c>
      <c r="F306" s="54"/>
      <c r="G306" s="54"/>
      <c r="H306" s="72">
        <f t="shared" si="76"/>
        <v>1</v>
      </c>
      <c r="I306" s="54"/>
      <c r="J306" s="72">
        <f t="shared" si="74"/>
        <v>1</v>
      </c>
      <c r="K306" s="54"/>
      <c r="L306" s="72">
        <f t="shared" si="72"/>
        <v>1</v>
      </c>
      <c r="M306" s="54"/>
      <c r="N306" s="72">
        <f t="shared" si="69"/>
        <v>1</v>
      </c>
      <c r="O306" s="54"/>
      <c r="P306" s="72">
        <f t="shared" si="66"/>
        <v>1</v>
      </c>
      <c r="Q306" s="54"/>
      <c r="R306" s="72">
        <f t="shared" si="67"/>
        <v>1</v>
      </c>
    </row>
    <row r="307" spans="1:18" ht="25.5" customHeight="1">
      <c r="A307" s="42" t="s">
        <v>64</v>
      </c>
      <c r="B307" s="51" t="s">
        <v>132</v>
      </c>
      <c r="C307" s="51"/>
      <c r="D307" s="51"/>
      <c r="E307" s="72">
        <f>SUM(E308,E313,E334,E340)</f>
        <v>19876.2</v>
      </c>
      <c r="F307" s="72">
        <f>SUM(F308,F313,F334,F340)</f>
        <v>0</v>
      </c>
      <c r="G307" s="72">
        <f>SUM(G308,G313,G334,G340)</f>
        <v>1700</v>
      </c>
      <c r="H307" s="72">
        <f t="shared" si="76"/>
        <v>21576.2</v>
      </c>
      <c r="I307" s="72"/>
      <c r="J307" s="72">
        <f t="shared" si="74"/>
        <v>21576.2</v>
      </c>
      <c r="K307" s="72">
        <f>K313</f>
        <v>16638.3</v>
      </c>
      <c r="L307" s="72">
        <f t="shared" si="72"/>
        <v>38214.5</v>
      </c>
      <c r="M307" s="72">
        <f>M320</f>
        <v>1011</v>
      </c>
      <c r="N307" s="72">
        <f t="shared" si="69"/>
        <v>39225.5</v>
      </c>
      <c r="O307" s="72">
        <f>O340</f>
        <v>1000</v>
      </c>
      <c r="P307" s="72">
        <f t="shared" si="66"/>
        <v>40225.5</v>
      </c>
      <c r="Q307" s="72">
        <f>Q308+Q340</f>
        <v>2300</v>
      </c>
      <c r="R307" s="72">
        <f t="shared" si="67"/>
        <v>42525.5</v>
      </c>
    </row>
    <row r="308" spans="1:18" ht="33.75" customHeight="1">
      <c r="A308" s="150" t="s">
        <v>508</v>
      </c>
      <c r="B308" s="51" t="s">
        <v>215</v>
      </c>
      <c r="C308" s="51"/>
      <c r="D308" s="51"/>
      <c r="E308" s="72">
        <f>SUM(E309)</f>
        <v>7300</v>
      </c>
      <c r="F308" s="72"/>
      <c r="G308" s="72"/>
      <c r="H308" s="72">
        <f t="shared" si="76"/>
        <v>7300</v>
      </c>
      <c r="I308" s="72"/>
      <c r="J308" s="72">
        <f t="shared" si="74"/>
        <v>7300</v>
      </c>
      <c r="K308" s="72"/>
      <c r="L308" s="72">
        <f t="shared" si="72"/>
        <v>7300</v>
      </c>
      <c r="M308" s="72"/>
      <c r="N308" s="72">
        <f t="shared" si="69"/>
        <v>7300</v>
      </c>
      <c r="O308" s="72"/>
      <c r="P308" s="72">
        <f t="shared" si="66"/>
        <v>7300</v>
      </c>
      <c r="Q308" s="54">
        <v>2100</v>
      </c>
      <c r="R308" s="72">
        <f t="shared" si="67"/>
        <v>9400</v>
      </c>
    </row>
    <row r="309" spans="1:18" s="3" customFormat="1" ht="28.5" customHeight="1">
      <c r="A309" s="42" t="s">
        <v>131</v>
      </c>
      <c r="B309" s="51" t="s">
        <v>215</v>
      </c>
      <c r="C309" s="51"/>
      <c r="D309" s="51"/>
      <c r="E309" s="72">
        <f>SUM(E310)</f>
        <v>7300</v>
      </c>
      <c r="F309" s="72"/>
      <c r="G309" s="72"/>
      <c r="H309" s="72">
        <f t="shared" si="76"/>
        <v>7300</v>
      </c>
      <c r="I309" s="72"/>
      <c r="J309" s="72">
        <f t="shared" si="74"/>
        <v>7300</v>
      </c>
      <c r="K309" s="72"/>
      <c r="L309" s="72">
        <f t="shared" si="72"/>
        <v>7300</v>
      </c>
      <c r="M309" s="72"/>
      <c r="N309" s="72">
        <f t="shared" si="69"/>
        <v>7300</v>
      </c>
      <c r="O309" s="72"/>
      <c r="P309" s="72">
        <f t="shared" si="66"/>
        <v>7300</v>
      </c>
      <c r="Q309" s="54">
        <v>2100</v>
      </c>
      <c r="R309" s="72">
        <f t="shared" si="67"/>
        <v>9400</v>
      </c>
    </row>
    <row r="310" spans="1:18" s="3" customFormat="1" ht="36.75" customHeight="1">
      <c r="A310" s="60" t="s">
        <v>367</v>
      </c>
      <c r="B310" s="51" t="s">
        <v>215</v>
      </c>
      <c r="C310" s="53" t="s">
        <v>366</v>
      </c>
      <c r="D310" s="51"/>
      <c r="E310" s="72">
        <f>SUM(E311)</f>
        <v>7300</v>
      </c>
      <c r="F310" s="72"/>
      <c r="G310" s="72"/>
      <c r="H310" s="72">
        <f t="shared" si="76"/>
        <v>7300</v>
      </c>
      <c r="I310" s="72"/>
      <c r="J310" s="72">
        <f t="shared" si="74"/>
        <v>7300</v>
      </c>
      <c r="K310" s="72"/>
      <c r="L310" s="72">
        <f t="shared" si="72"/>
        <v>7300</v>
      </c>
      <c r="M310" s="72"/>
      <c r="N310" s="72">
        <f t="shared" si="69"/>
        <v>7300</v>
      </c>
      <c r="O310" s="72"/>
      <c r="P310" s="72">
        <f t="shared" si="66"/>
        <v>7300</v>
      </c>
      <c r="Q310" s="54">
        <v>2100</v>
      </c>
      <c r="R310" s="72">
        <f t="shared" si="67"/>
        <v>9400</v>
      </c>
    </row>
    <row r="311" spans="1:18" ht="30.75" customHeight="1">
      <c r="A311" s="43" t="s">
        <v>191</v>
      </c>
      <c r="B311" s="53" t="s">
        <v>215</v>
      </c>
      <c r="C311" s="53" t="s">
        <v>365</v>
      </c>
      <c r="D311" s="53"/>
      <c r="E311" s="54">
        <f>SUM(E312)</f>
        <v>7300</v>
      </c>
      <c r="F311" s="54"/>
      <c r="G311" s="54"/>
      <c r="H311" s="72">
        <f t="shared" si="76"/>
        <v>7300</v>
      </c>
      <c r="I311" s="54"/>
      <c r="J311" s="72">
        <f t="shared" si="74"/>
        <v>7300</v>
      </c>
      <c r="K311" s="54"/>
      <c r="L311" s="72">
        <f t="shared" si="72"/>
        <v>7300</v>
      </c>
      <c r="M311" s="54"/>
      <c r="N311" s="72">
        <f t="shared" si="69"/>
        <v>7300</v>
      </c>
      <c r="O311" s="54"/>
      <c r="P311" s="72">
        <f t="shared" si="66"/>
        <v>7300</v>
      </c>
      <c r="Q311" s="54">
        <v>2100</v>
      </c>
      <c r="R311" s="72">
        <f t="shared" si="67"/>
        <v>9400</v>
      </c>
    </row>
    <row r="312" spans="1:18" ht="22.5" customHeight="1">
      <c r="A312" s="43" t="s">
        <v>82</v>
      </c>
      <c r="B312" s="53" t="s">
        <v>215</v>
      </c>
      <c r="C312" s="53" t="s">
        <v>365</v>
      </c>
      <c r="D312" s="53" t="s">
        <v>419</v>
      </c>
      <c r="E312" s="54">
        <v>7300</v>
      </c>
      <c r="F312" s="54"/>
      <c r="G312" s="54"/>
      <c r="H312" s="72">
        <f t="shared" si="76"/>
        <v>7300</v>
      </c>
      <c r="I312" s="54"/>
      <c r="J312" s="72">
        <f t="shared" si="74"/>
        <v>7300</v>
      </c>
      <c r="K312" s="54"/>
      <c r="L312" s="72">
        <f t="shared" si="72"/>
        <v>7300</v>
      </c>
      <c r="M312" s="54"/>
      <c r="N312" s="72">
        <f t="shared" si="69"/>
        <v>7300</v>
      </c>
      <c r="O312" s="54"/>
      <c r="P312" s="72">
        <f t="shared" si="66"/>
        <v>7300</v>
      </c>
      <c r="Q312" s="54">
        <v>2100</v>
      </c>
      <c r="R312" s="72">
        <f t="shared" si="67"/>
        <v>9400</v>
      </c>
    </row>
    <row r="313" spans="1:18" ht="34.5" hidden="1" customHeight="1">
      <c r="A313" s="42" t="s">
        <v>58</v>
      </c>
      <c r="B313" s="51" t="s">
        <v>49</v>
      </c>
      <c r="C313" s="51"/>
      <c r="D313" s="51"/>
      <c r="E313" s="72">
        <f>SUM(E314,E320)</f>
        <v>5376.2</v>
      </c>
      <c r="F313" s="72">
        <f t="shared" ref="F313:G313" si="81">SUM(F314,F320)</f>
        <v>0</v>
      </c>
      <c r="G313" s="72">
        <f t="shared" si="81"/>
        <v>1700</v>
      </c>
      <c r="H313" s="72">
        <f t="shared" si="76"/>
        <v>7076.2</v>
      </c>
      <c r="I313" s="72"/>
      <c r="J313" s="72">
        <f t="shared" si="74"/>
        <v>7076.2</v>
      </c>
      <c r="K313" s="72">
        <f>K314</f>
        <v>16638.3</v>
      </c>
      <c r="L313" s="72">
        <f t="shared" si="72"/>
        <v>23714.5</v>
      </c>
      <c r="M313" s="72">
        <f>M320</f>
        <v>1011</v>
      </c>
      <c r="N313" s="72">
        <f t="shared" si="69"/>
        <v>24725.5</v>
      </c>
      <c r="O313" s="72"/>
      <c r="P313" s="72">
        <f t="shared" si="66"/>
        <v>24725.5</v>
      </c>
      <c r="Q313" s="72"/>
      <c r="R313" s="72">
        <f t="shared" si="67"/>
        <v>24725.5</v>
      </c>
    </row>
    <row r="314" spans="1:18" ht="38.25" hidden="1" customHeight="1">
      <c r="A314" s="42" t="s">
        <v>582</v>
      </c>
      <c r="B314" s="51" t="s">
        <v>49</v>
      </c>
      <c r="C314" s="51" t="s">
        <v>255</v>
      </c>
      <c r="D314" s="51"/>
      <c r="E314" s="72">
        <f>E315</f>
        <v>3500</v>
      </c>
      <c r="F314" s="72">
        <f t="shared" ref="F314:G314" si="82">F315</f>
        <v>0</v>
      </c>
      <c r="G314" s="72">
        <f t="shared" si="82"/>
        <v>1700</v>
      </c>
      <c r="H314" s="72">
        <f t="shared" si="76"/>
        <v>5200</v>
      </c>
      <c r="I314" s="72"/>
      <c r="J314" s="72">
        <f t="shared" si="74"/>
        <v>5200</v>
      </c>
      <c r="K314" s="72">
        <f>K315</f>
        <v>16638.3</v>
      </c>
      <c r="L314" s="72">
        <f t="shared" si="72"/>
        <v>21838.3</v>
      </c>
      <c r="M314" s="72"/>
      <c r="N314" s="72">
        <f t="shared" si="69"/>
        <v>21838.3</v>
      </c>
      <c r="O314" s="72"/>
      <c r="P314" s="72">
        <f t="shared" si="66"/>
        <v>21838.3</v>
      </c>
      <c r="Q314" s="72"/>
      <c r="R314" s="72">
        <f t="shared" si="67"/>
        <v>21838.3</v>
      </c>
    </row>
    <row r="315" spans="1:18" ht="36.75" hidden="1" customHeight="1">
      <c r="A315" s="43" t="s">
        <v>277</v>
      </c>
      <c r="B315" s="53" t="s">
        <v>49</v>
      </c>
      <c r="C315" s="53" t="s">
        <v>314</v>
      </c>
      <c r="D315" s="51"/>
      <c r="E315" s="72">
        <f>SUM(E316)+E318</f>
        <v>3500</v>
      </c>
      <c r="F315" s="72">
        <f t="shared" ref="F315:G315" si="83">SUM(F316)+F318</f>
        <v>0</v>
      </c>
      <c r="G315" s="72">
        <f t="shared" si="83"/>
        <v>1700</v>
      </c>
      <c r="H315" s="72">
        <f t="shared" si="76"/>
        <v>5200</v>
      </c>
      <c r="I315" s="72"/>
      <c r="J315" s="72">
        <f t="shared" si="74"/>
        <v>5200</v>
      </c>
      <c r="K315" s="72">
        <f>K318</f>
        <v>16638.3</v>
      </c>
      <c r="L315" s="72">
        <f t="shared" si="72"/>
        <v>21838.3</v>
      </c>
      <c r="M315" s="72"/>
      <c r="N315" s="72">
        <f t="shared" si="69"/>
        <v>21838.3</v>
      </c>
      <c r="O315" s="72"/>
      <c r="P315" s="72">
        <f t="shared" si="66"/>
        <v>21838.3</v>
      </c>
      <c r="Q315" s="72"/>
      <c r="R315" s="72">
        <f t="shared" si="67"/>
        <v>21838.3</v>
      </c>
    </row>
    <row r="316" spans="1:18" ht="36.75" hidden="1" customHeight="1">
      <c r="A316" s="43" t="s">
        <v>10</v>
      </c>
      <c r="B316" s="53" t="s">
        <v>49</v>
      </c>
      <c r="C316" s="53" t="s">
        <v>428</v>
      </c>
      <c r="D316" s="51"/>
      <c r="E316" s="72">
        <f>SUM(E317)</f>
        <v>3500</v>
      </c>
      <c r="F316" s="72">
        <f t="shared" ref="F316:G316" si="84">SUM(F317)</f>
        <v>0</v>
      </c>
      <c r="G316" s="72">
        <f t="shared" si="84"/>
        <v>1700</v>
      </c>
      <c r="H316" s="72">
        <f t="shared" si="76"/>
        <v>5200</v>
      </c>
      <c r="I316" s="72"/>
      <c r="J316" s="72">
        <f t="shared" si="74"/>
        <v>5200</v>
      </c>
      <c r="K316" s="72"/>
      <c r="L316" s="72">
        <f t="shared" si="72"/>
        <v>5200</v>
      </c>
      <c r="M316" s="72"/>
      <c r="N316" s="72">
        <f t="shared" si="69"/>
        <v>5200</v>
      </c>
      <c r="O316" s="72"/>
      <c r="P316" s="72">
        <f t="shared" si="66"/>
        <v>5200</v>
      </c>
      <c r="Q316" s="72"/>
      <c r="R316" s="72">
        <f t="shared" si="67"/>
        <v>5200</v>
      </c>
    </row>
    <row r="317" spans="1:18" s="3" customFormat="1" ht="31.5" hidden="1" customHeight="1">
      <c r="A317" s="44" t="s">
        <v>85</v>
      </c>
      <c r="B317" s="53" t="s">
        <v>49</v>
      </c>
      <c r="C317" s="53" t="s">
        <v>428</v>
      </c>
      <c r="D317" s="53" t="s">
        <v>83</v>
      </c>
      <c r="E317" s="54">
        <v>3500</v>
      </c>
      <c r="F317" s="54"/>
      <c r="G317" s="54">
        <v>1700</v>
      </c>
      <c r="H317" s="72">
        <f t="shared" si="76"/>
        <v>5200</v>
      </c>
      <c r="I317" s="54"/>
      <c r="J317" s="72">
        <f t="shared" si="74"/>
        <v>5200</v>
      </c>
      <c r="K317" s="54"/>
      <c r="L317" s="72">
        <f t="shared" si="72"/>
        <v>5200</v>
      </c>
      <c r="M317" s="54"/>
      <c r="N317" s="72">
        <f t="shared" si="69"/>
        <v>5200</v>
      </c>
      <c r="O317" s="54"/>
      <c r="P317" s="72">
        <f t="shared" si="66"/>
        <v>5200</v>
      </c>
      <c r="Q317" s="54"/>
      <c r="R317" s="72">
        <f t="shared" si="67"/>
        <v>5200</v>
      </c>
    </row>
    <row r="318" spans="1:18" s="3" customFormat="1" ht="31.5" hidden="1" customHeight="1">
      <c r="A318" s="60" t="s">
        <v>418</v>
      </c>
      <c r="B318" s="52" t="s">
        <v>49</v>
      </c>
      <c r="C318" s="53" t="s">
        <v>470</v>
      </c>
      <c r="D318" s="53"/>
      <c r="E318" s="54">
        <f>E319</f>
        <v>0</v>
      </c>
      <c r="F318" s="54"/>
      <c r="G318" s="54"/>
      <c r="H318" s="72">
        <f t="shared" si="76"/>
        <v>0</v>
      </c>
      <c r="I318" s="54"/>
      <c r="J318" s="72">
        <f t="shared" si="74"/>
        <v>0</v>
      </c>
      <c r="K318" s="54">
        <f>K319</f>
        <v>16638.3</v>
      </c>
      <c r="L318" s="72">
        <f t="shared" si="72"/>
        <v>16638.3</v>
      </c>
      <c r="M318" s="54"/>
      <c r="N318" s="72">
        <f t="shared" si="69"/>
        <v>16638.3</v>
      </c>
      <c r="O318" s="54"/>
      <c r="P318" s="72">
        <f t="shared" si="66"/>
        <v>16638.3</v>
      </c>
      <c r="Q318" s="54"/>
      <c r="R318" s="72">
        <f t="shared" si="67"/>
        <v>16638.3</v>
      </c>
    </row>
    <row r="319" spans="1:18" s="3" customFormat="1" ht="31.5" hidden="1" customHeight="1">
      <c r="A319" s="44" t="s">
        <v>85</v>
      </c>
      <c r="B319" s="52" t="s">
        <v>49</v>
      </c>
      <c r="C319" s="53" t="s">
        <v>470</v>
      </c>
      <c r="D319" s="53" t="s">
        <v>83</v>
      </c>
      <c r="E319" s="54">
        <v>0</v>
      </c>
      <c r="F319" s="54"/>
      <c r="G319" s="54"/>
      <c r="H319" s="72">
        <f t="shared" si="76"/>
        <v>0</v>
      </c>
      <c r="I319" s="54"/>
      <c r="J319" s="72">
        <f t="shared" si="74"/>
        <v>0</v>
      </c>
      <c r="K319" s="54">
        <v>16638.3</v>
      </c>
      <c r="L319" s="72">
        <f t="shared" si="72"/>
        <v>16638.3</v>
      </c>
      <c r="M319" s="54"/>
      <c r="N319" s="72">
        <f t="shared" si="69"/>
        <v>16638.3</v>
      </c>
      <c r="O319" s="54"/>
      <c r="P319" s="72">
        <f t="shared" si="66"/>
        <v>16638.3</v>
      </c>
      <c r="Q319" s="54"/>
      <c r="R319" s="72">
        <f t="shared" si="67"/>
        <v>16638.3</v>
      </c>
    </row>
    <row r="320" spans="1:18" s="3" customFormat="1" ht="38.25" hidden="1" customHeight="1">
      <c r="A320" s="150" t="s">
        <v>534</v>
      </c>
      <c r="B320" s="51" t="s">
        <v>49</v>
      </c>
      <c r="C320" s="51" t="s">
        <v>178</v>
      </c>
      <c r="D320" s="51"/>
      <c r="E320" s="72">
        <f>SUM(E321)</f>
        <v>1876.2</v>
      </c>
      <c r="F320" s="72"/>
      <c r="G320" s="72"/>
      <c r="H320" s="72">
        <f t="shared" si="76"/>
        <v>1876.2</v>
      </c>
      <c r="I320" s="72"/>
      <c r="J320" s="72">
        <f t="shared" si="74"/>
        <v>1876.2</v>
      </c>
      <c r="K320" s="72"/>
      <c r="L320" s="72">
        <f t="shared" si="72"/>
        <v>1876.2</v>
      </c>
      <c r="M320" s="72">
        <f>M321</f>
        <v>1011</v>
      </c>
      <c r="N320" s="72">
        <f t="shared" si="69"/>
        <v>2887.2</v>
      </c>
      <c r="O320" s="72"/>
      <c r="P320" s="72">
        <f t="shared" si="66"/>
        <v>2887.2</v>
      </c>
      <c r="Q320" s="72"/>
      <c r="R320" s="72">
        <f t="shared" si="67"/>
        <v>2887.2</v>
      </c>
    </row>
    <row r="321" spans="1:18" s="3" customFormat="1" ht="25.5" hidden="1" customHeight="1">
      <c r="A321" s="153" t="s">
        <v>9</v>
      </c>
      <c r="B321" s="53" t="s">
        <v>49</v>
      </c>
      <c r="C321" s="53" t="s">
        <v>256</v>
      </c>
      <c r="D321" s="53"/>
      <c r="E321" s="54">
        <f>SUM(E323)</f>
        <v>1876.2</v>
      </c>
      <c r="F321" s="54"/>
      <c r="G321" s="54"/>
      <c r="H321" s="72">
        <f t="shared" si="76"/>
        <v>1876.2</v>
      </c>
      <c r="I321" s="54"/>
      <c r="J321" s="72">
        <f t="shared" si="74"/>
        <v>1876.2</v>
      </c>
      <c r="K321" s="54"/>
      <c r="L321" s="72">
        <f t="shared" si="72"/>
        <v>1876.2</v>
      </c>
      <c r="M321" s="54">
        <f>M322</f>
        <v>1011</v>
      </c>
      <c r="N321" s="72">
        <f t="shared" si="69"/>
        <v>2887.2</v>
      </c>
      <c r="O321" s="54"/>
      <c r="P321" s="72">
        <f t="shared" si="66"/>
        <v>2887.2</v>
      </c>
      <c r="Q321" s="54"/>
      <c r="R321" s="72">
        <f t="shared" si="67"/>
        <v>2887.2</v>
      </c>
    </row>
    <row r="322" spans="1:18" s="3" customFormat="1" ht="29.25" hidden="1" customHeight="1">
      <c r="A322" s="60" t="s">
        <v>321</v>
      </c>
      <c r="B322" s="53" t="s">
        <v>49</v>
      </c>
      <c r="C322" s="53" t="s">
        <v>322</v>
      </c>
      <c r="D322" s="53"/>
      <c r="E322" s="54">
        <f>E323</f>
        <v>1876.2</v>
      </c>
      <c r="F322" s="54"/>
      <c r="G322" s="54"/>
      <c r="H322" s="72">
        <f t="shared" si="76"/>
        <v>1876.2</v>
      </c>
      <c r="I322" s="54"/>
      <c r="J322" s="72">
        <f t="shared" si="74"/>
        <v>1876.2</v>
      </c>
      <c r="K322" s="54"/>
      <c r="L322" s="72">
        <f t="shared" si="72"/>
        <v>1876.2</v>
      </c>
      <c r="M322" s="54">
        <f>M323</f>
        <v>1011</v>
      </c>
      <c r="N322" s="72">
        <f t="shared" si="69"/>
        <v>2887.2</v>
      </c>
      <c r="O322" s="54"/>
      <c r="P322" s="72">
        <f t="shared" si="66"/>
        <v>2887.2</v>
      </c>
      <c r="Q322" s="54"/>
      <c r="R322" s="72">
        <f t="shared" si="67"/>
        <v>2887.2</v>
      </c>
    </row>
    <row r="323" spans="1:18" ht="54" hidden="1" customHeight="1">
      <c r="A323" s="43" t="s">
        <v>0</v>
      </c>
      <c r="B323" s="53" t="s">
        <v>49</v>
      </c>
      <c r="C323" s="53" t="s">
        <v>323</v>
      </c>
      <c r="D323" s="53"/>
      <c r="E323" s="54">
        <f>SUM(E324)</f>
        <v>1876.2</v>
      </c>
      <c r="F323" s="54"/>
      <c r="G323" s="54"/>
      <c r="H323" s="72">
        <f t="shared" si="76"/>
        <v>1876.2</v>
      </c>
      <c r="I323" s="54"/>
      <c r="J323" s="72">
        <f t="shared" si="74"/>
        <v>1876.2</v>
      </c>
      <c r="K323" s="54"/>
      <c r="L323" s="72">
        <f t="shared" si="72"/>
        <v>1876.2</v>
      </c>
      <c r="M323" s="54">
        <f>M324</f>
        <v>1011</v>
      </c>
      <c r="N323" s="72">
        <f t="shared" si="69"/>
        <v>2887.2</v>
      </c>
      <c r="O323" s="54"/>
      <c r="P323" s="72">
        <f t="shared" si="66"/>
        <v>2887.2</v>
      </c>
      <c r="Q323" s="54"/>
      <c r="R323" s="72">
        <f t="shared" si="67"/>
        <v>2887.2</v>
      </c>
    </row>
    <row r="324" spans="1:18" s="3" customFormat="1" ht="27" hidden="1" customHeight="1">
      <c r="A324" s="43" t="s">
        <v>79</v>
      </c>
      <c r="B324" s="53" t="s">
        <v>49</v>
      </c>
      <c r="C324" s="53" t="s">
        <v>323</v>
      </c>
      <c r="D324" s="53" t="s">
        <v>408</v>
      </c>
      <c r="E324" s="54">
        <v>1876.2</v>
      </c>
      <c r="F324" s="54"/>
      <c r="G324" s="54"/>
      <c r="H324" s="72">
        <f t="shared" si="76"/>
        <v>1876.2</v>
      </c>
      <c r="I324" s="54"/>
      <c r="J324" s="72">
        <f t="shared" si="74"/>
        <v>1876.2</v>
      </c>
      <c r="K324" s="54"/>
      <c r="L324" s="72">
        <f t="shared" si="72"/>
        <v>1876.2</v>
      </c>
      <c r="M324" s="54">
        <v>1011</v>
      </c>
      <c r="N324" s="72">
        <f t="shared" si="69"/>
        <v>2887.2</v>
      </c>
      <c r="O324" s="54"/>
      <c r="P324" s="72">
        <f t="shared" si="66"/>
        <v>2887.2</v>
      </c>
      <c r="Q324" s="54"/>
      <c r="R324" s="72">
        <f t="shared" si="67"/>
        <v>2887.2</v>
      </c>
    </row>
    <row r="325" spans="1:18" s="3" customFormat="1" ht="3.75" hidden="1" customHeight="1">
      <c r="A325" s="46"/>
      <c r="B325" s="51"/>
      <c r="C325" s="51"/>
      <c r="D325" s="53"/>
      <c r="E325" s="72"/>
      <c r="F325" s="72"/>
      <c r="G325" s="54"/>
      <c r="H325" s="72"/>
      <c r="I325" s="54"/>
      <c r="J325" s="72"/>
      <c r="K325" s="54"/>
      <c r="L325" s="72">
        <f t="shared" si="72"/>
        <v>0</v>
      </c>
      <c r="M325" s="54"/>
      <c r="N325" s="72">
        <f t="shared" si="69"/>
        <v>0</v>
      </c>
      <c r="O325" s="54"/>
      <c r="P325" s="72">
        <f t="shared" si="66"/>
        <v>0</v>
      </c>
      <c r="Q325" s="54"/>
      <c r="R325" s="72">
        <f t="shared" si="67"/>
        <v>0</v>
      </c>
    </row>
    <row r="326" spans="1:18" s="8" customFormat="1" ht="5.25" hidden="1" customHeight="1">
      <c r="A326" s="150"/>
      <c r="B326" s="51"/>
      <c r="C326" s="51"/>
      <c r="D326" s="51"/>
      <c r="E326" s="72"/>
      <c r="F326" s="72"/>
      <c r="G326" s="72"/>
      <c r="H326" s="72"/>
      <c r="I326" s="72"/>
      <c r="J326" s="72"/>
      <c r="K326" s="72"/>
      <c r="L326" s="72">
        <f t="shared" si="72"/>
        <v>0</v>
      </c>
      <c r="M326" s="72"/>
      <c r="N326" s="72">
        <f t="shared" si="69"/>
        <v>0</v>
      </c>
      <c r="O326" s="72"/>
      <c r="P326" s="72">
        <f t="shared" si="66"/>
        <v>0</v>
      </c>
      <c r="Q326" s="72"/>
      <c r="R326" s="72">
        <f t="shared" si="67"/>
        <v>0</v>
      </c>
    </row>
    <row r="327" spans="1:18" s="8" customFormat="1" ht="5.25" hidden="1" customHeight="1">
      <c r="A327" s="60"/>
      <c r="B327" s="53"/>
      <c r="C327" s="53"/>
      <c r="D327" s="51"/>
      <c r="E327" s="54"/>
      <c r="F327" s="54"/>
      <c r="G327" s="72"/>
      <c r="H327" s="72"/>
      <c r="I327" s="72"/>
      <c r="J327" s="72"/>
      <c r="K327" s="72"/>
      <c r="L327" s="72">
        <f t="shared" si="72"/>
        <v>0</v>
      </c>
      <c r="M327" s="72"/>
      <c r="N327" s="72">
        <f t="shared" si="69"/>
        <v>0</v>
      </c>
      <c r="O327" s="72"/>
      <c r="P327" s="72">
        <f t="shared" si="66"/>
        <v>0</v>
      </c>
      <c r="Q327" s="72"/>
      <c r="R327" s="72">
        <f t="shared" si="67"/>
        <v>0</v>
      </c>
    </row>
    <row r="328" spans="1:18" s="3" customFormat="1" ht="9.75" hidden="1" customHeight="1">
      <c r="A328" s="44"/>
      <c r="B328" s="52"/>
      <c r="C328" s="53"/>
      <c r="D328" s="53"/>
      <c r="E328" s="54"/>
      <c r="F328" s="54"/>
      <c r="G328" s="54"/>
      <c r="H328" s="72"/>
      <c r="I328" s="54"/>
      <c r="J328" s="72"/>
      <c r="K328" s="54"/>
      <c r="L328" s="72">
        <f t="shared" si="72"/>
        <v>0</v>
      </c>
      <c r="M328" s="54"/>
      <c r="N328" s="72">
        <f t="shared" si="69"/>
        <v>0</v>
      </c>
      <c r="O328" s="54"/>
      <c r="P328" s="72">
        <f t="shared" si="66"/>
        <v>0</v>
      </c>
      <c r="Q328" s="54"/>
      <c r="R328" s="72">
        <f t="shared" si="67"/>
        <v>0</v>
      </c>
    </row>
    <row r="329" spans="1:18" ht="6.75" hidden="1" customHeight="1">
      <c r="A329" s="44"/>
      <c r="B329" s="52"/>
      <c r="C329" s="53"/>
      <c r="D329" s="53"/>
      <c r="E329" s="54"/>
      <c r="F329" s="54"/>
      <c r="G329" s="54"/>
      <c r="H329" s="72"/>
      <c r="I329" s="54"/>
      <c r="J329" s="72"/>
      <c r="K329" s="54"/>
      <c r="L329" s="72">
        <f t="shared" si="72"/>
        <v>0</v>
      </c>
      <c r="M329" s="54"/>
      <c r="N329" s="72">
        <f t="shared" si="69"/>
        <v>0</v>
      </c>
      <c r="O329" s="54"/>
      <c r="P329" s="72">
        <f t="shared" si="66"/>
        <v>0</v>
      </c>
      <c r="Q329" s="54"/>
      <c r="R329" s="72">
        <f t="shared" si="67"/>
        <v>0</v>
      </c>
    </row>
    <row r="330" spans="1:18" s="8" customFormat="1" ht="6.75" hidden="1" customHeight="1">
      <c r="A330" s="42"/>
      <c r="B330" s="51"/>
      <c r="C330" s="51"/>
      <c r="D330" s="53"/>
      <c r="E330" s="72"/>
      <c r="F330" s="72"/>
      <c r="G330" s="54"/>
      <c r="H330" s="72"/>
      <c r="I330" s="54"/>
      <c r="J330" s="72"/>
      <c r="K330" s="54"/>
      <c r="L330" s="72">
        <f t="shared" si="72"/>
        <v>0</v>
      </c>
      <c r="M330" s="54"/>
      <c r="N330" s="72">
        <f t="shared" si="69"/>
        <v>0</v>
      </c>
      <c r="O330" s="54"/>
      <c r="P330" s="72">
        <f t="shared" si="66"/>
        <v>0</v>
      </c>
      <c r="Q330" s="54"/>
      <c r="R330" s="72">
        <f t="shared" si="67"/>
        <v>0</v>
      </c>
    </row>
    <row r="331" spans="1:18" ht="10.5" hidden="1" customHeight="1">
      <c r="A331" s="42"/>
      <c r="B331" s="53"/>
      <c r="C331" s="51"/>
      <c r="D331" s="53"/>
      <c r="E331" s="54"/>
      <c r="F331" s="54"/>
      <c r="G331" s="54"/>
      <c r="H331" s="72"/>
      <c r="I331" s="54"/>
      <c r="J331" s="72"/>
      <c r="K331" s="54"/>
      <c r="L331" s="72">
        <f t="shared" si="72"/>
        <v>0</v>
      </c>
      <c r="M331" s="54"/>
      <c r="N331" s="72">
        <f t="shared" si="69"/>
        <v>0</v>
      </c>
      <c r="O331" s="54"/>
      <c r="P331" s="72">
        <f t="shared" si="66"/>
        <v>0</v>
      </c>
      <c r="Q331" s="54"/>
      <c r="R331" s="72">
        <f t="shared" si="67"/>
        <v>0</v>
      </c>
    </row>
    <row r="332" spans="1:18" ht="0.75" hidden="1" customHeight="1">
      <c r="A332" s="43"/>
      <c r="B332" s="53"/>
      <c r="C332" s="53"/>
      <c r="D332" s="53"/>
      <c r="E332" s="54"/>
      <c r="F332" s="54"/>
      <c r="G332" s="54"/>
      <c r="H332" s="72"/>
      <c r="I332" s="54"/>
      <c r="J332" s="72"/>
      <c r="K332" s="54"/>
      <c r="L332" s="72">
        <f t="shared" si="72"/>
        <v>0</v>
      </c>
      <c r="M332" s="54"/>
      <c r="N332" s="72">
        <f t="shared" si="69"/>
        <v>0</v>
      </c>
      <c r="O332" s="54"/>
      <c r="P332" s="72">
        <f t="shared" si="66"/>
        <v>0</v>
      </c>
      <c r="Q332" s="54"/>
      <c r="R332" s="72">
        <f t="shared" si="67"/>
        <v>0</v>
      </c>
    </row>
    <row r="333" spans="1:18" ht="17.25" hidden="1" customHeight="1">
      <c r="A333" s="43"/>
      <c r="B333" s="53"/>
      <c r="C333" s="53"/>
      <c r="D333" s="53"/>
      <c r="E333" s="54"/>
      <c r="F333" s="54"/>
      <c r="G333" s="54"/>
      <c r="H333" s="72"/>
      <c r="I333" s="54"/>
      <c r="J333" s="72"/>
      <c r="K333" s="54"/>
      <c r="L333" s="72">
        <f t="shared" si="72"/>
        <v>0</v>
      </c>
      <c r="M333" s="54"/>
      <c r="N333" s="72">
        <f t="shared" si="69"/>
        <v>0</v>
      </c>
      <c r="O333" s="54"/>
      <c r="P333" s="72">
        <f t="shared" si="66"/>
        <v>0</v>
      </c>
      <c r="Q333" s="54"/>
      <c r="R333" s="72">
        <f t="shared" si="67"/>
        <v>0</v>
      </c>
    </row>
    <row r="334" spans="1:18" ht="18.75" hidden="1" customHeight="1">
      <c r="A334" s="46" t="s">
        <v>57</v>
      </c>
      <c r="B334" s="51" t="s">
        <v>44</v>
      </c>
      <c r="C334" s="51"/>
      <c r="D334" s="51"/>
      <c r="E334" s="72">
        <f>SUM(E335)</f>
        <v>3200</v>
      </c>
      <c r="F334" s="72"/>
      <c r="G334" s="72"/>
      <c r="H334" s="72">
        <f t="shared" si="76"/>
        <v>3200</v>
      </c>
      <c r="I334" s="72"/>
      <c r="J334" s="72">
        <f t="shared" si="74"/>
        <v>3200</v>
      </c>
      <c r="K334" s="72"/>
      <c r="L334" s="72">
        <f t="shared" si="72"/>
        <v>3200</v>
      </c>
      <c r="M334" s="72"/>
      <c r="N334" s="72">
        <f t="shared" si="69"/>
        <v>3200</v>
      </c>
      <c r="O334" s="72"/>
      <c r="P334" s="72">
        <f t="shared" ref="P334:P365" si="85">N334+O334</f>
        <v>3200</v>
      </c>
      <c r="Q334" s="72"/>
      <c r="R334" s="72">
        <f t="shared" ref="R334:R365" si="86">P334+Q334</f>
        <v>3200</v>
      </c>
    </row>
    <row r="335" spans="1:18" ht="30.75" hidden="1" customHeight="1">
      <c r="A335" s="150" t="s">
        <v>534</v>
      </c>
      <c r="B335" s="51" t="s">
        <v>44</v>
      </c>
      <c r="C335" s="51" t="s">
        <v>178</v>
      </c>
      <c r="D335" s="53"/>
      <c r="E335" s="72">
        <f>SUM(E336)</f>
        <v>3200</v>
      </c>
      <c r="F335" s="72"/>
      <c r="G335" s="54"/>
      <c r="H335" s="72">
        <f t="shared" si="76"/>
        <v>3200</v>
      </c>
      <c r="I335" s="54"/>
      <c r="J335" s="72">
        <f t="shared" si="74"/>
        <v>3200</v>
      </c>
      <c r="K335" s="54"/>
      <c r="L335" s="72">
        <f t="shared" si="72"/>
        <v>3200</v>
      </c>
      <c r="M335" s="54"/>
      <c r="N335" s="72">
        <f t="shared" si="69"/>
        <v>3200</v>
      </c>
      <c r="O335" s="54"/>
      <c r="P335" s="72">
        <f t="shared" si="85"/>
        <v>3200</v>
      </c>
      <c r="Q335" s="54"/>
      <c r="R335" s="72">
        <f t="shared" si="86"/>
        <v>3200</v>
      </c>
    </row>
    <row r="336" spans="1:18" s="8" customFormat="1" ht="20.25" hidden="1" customHeight="1">
      <c r="A336" s="60" t="s">
        <v>19</v>
      </c>
      <c r="B336" s="53" t="s">
        <v>44</v>
      </c>
      <c r="C336" s="53" t="s">
        <v>257</v>
      </c>
      <c r="D336" s="53"/>
      <c r="E336" s="54">
        <f>SUM(E338)</f>
        <v>3200</v>
      </c>
      <c r="F336" s="54"/>
      <c r="G336" s="54"/>
      <c r="H336" s="72">
        <f t="shared" si="76"/>
        <v>3200</v>
      </c>
      <c r="I336" s="54"/>
      <c r="J336" s="72">
        <f t="shared" si="74"/>
        <v>3200</v>
      </c>
      <c r="K336" s="54"/>
      <c r="L336" s="72">
        <f t="shared" si="72"/>
        <v>3200</v>
      </c>
      <c r="M336" s="54"/>
      <c r="N336" s="72">
        <f t="shared" si="69"/>
        <v>3200</v>
      </c>
      <c r="O336" s="54"/>
      <c r="P336" s="72">
        <f t="shared" si="85"/>
        <v>3200</v>
      </c>
      <c r="Q336" s="54"/>
      <c r="R336" s="72">
        <f t="shared" si="86"/>
        <v>3200</v>
      </c>
    </row>
    <row r="337" spans="1:18" s="8" customFormat="1" ht="30.75" hidden="1" customHeight="1">
      <c r="A337" s="60" t="s">
        <v>321</v>
      </c>
      <c r="B337" s="53" t="s">
        <v>44</v>
      </c>
      <c r="C337" s="53" t="s">
        <v>324</v>
      </c>
      <c r="D337" s="53"/>
      <c r="E337" s="54">
        <f>SUM(E338)</f>
        <v>3200</v>
      </c>
      <c r="F337" s="54"/>
      <c r="G337" s="54"/>
      <c r="H337" s="72">
        <f t="shared" si="76"/>
        <v>3200</v>
      </c>
      <c r="I337" s="54"/>
      <c r="J337" s="72">
        <f t="shared" si="74"/>
        <v>3200</v>
      </c>
      <c r="K337" s="54"/>
      <c r="L337" s="72">
        <f t="shared" si="72"/>
        <v>3200</v>
      </c>
      <c r="M337" s="54"/>
      <c r="N337" s="72">
        <f t="shared" ref="N337:N399" si="87">L337+M337</f>
        <v>3200</v>
      </c>
      <c r="O337" s="54"/>
      <c r="P337" s="72">
        <f t="shared" si="85"/>
        <v>3200</v>
      </c>
      <c r="Q337" s="54"/>
      <c r="R337" s="72">
        <f t="shared" si="86"/>
        <v>3200</v>
      </c>
    </row>
    <row r="338" spans="1:18" ht="90" hidden="1" customHeight="1">
      <c r="A338" s="43" t="s">
        <v>192</v>
      </c>
      <c r="B338" s="53" t="s">
        <v>44</v>
      </c>
      <c r="C338" s="53" t="s">
        <v>325</v>
      </c>
      <c r="D338" s="51"/>
      <c r="E338" s="54">
        <f>SUM(E339)</f>
        <v>3200</v>
      </c>
      <c r="F338" s="54"/>
      <c r="G338" s="72"/>
      <c r="H338" s="72">
        <f t="shared" si="76"/>
        <v>3200</v>
      </c>
      <c r="I338" s="72"/>
      <c r="J338" s="72">
        <f t="shared" si="74"/>
        <v>3200</v>
      </c>
      <c r="K338" s="72"/>
      <c r="L338" s="72">
        <f t="shared" si="72"/>
        <v>3200</v>
      </c>
      <c r="M338" s="72"/>
      <c r="N338" s="72">
        <f t="shared" si="87"/>
        <v>3200</v>
      </c>
      <c r="O338" s="72"/>
      <c r="P338" s="72">
        <f t="shared" si="85"/>
        <v>3200</v>
      </c>
      <c r="Q338" s="72"/>
      <c r="R338" s="72">
        <f t="shared" si="86"/>
        <v>3200</v>
      </c>
    </row>
    <row r="339" spans="1:18" ht="25.5" hidden="1" customHeight="1">
      <c r="A339" s="43" t="s">
        <v>79</v>
      </c>
      <c r="B339" s="53" t="s">
        <v>44</v>
      </c>
      <c r="C339" s="53" t="s">
        <v>325</v>
      </c>
      <c r="D339" s="53" t="s">
        <v>373</v>
      </c>
      <c r="E339" s="54">
        <v>3200</v>
      </c>
      <c r="F339" s="54"/>
      <c r="G339" s="54"/>
      <c r="H339" s="72">
        <f t="shared" si="76"/>
        <v>3200</v>
      </c>
      <c r="I339" s="54"/>
      <c r="J339" s="72">
        <f t="shared" si="74"/>
        <v>3200</v>
      </c>
      <c r="K339" s="54"/>
      <c r="L339" s="72">
        <f t="shared" si="72"/>
        <v>3200</v>
      </c>
      <c r="M339" s="54"/>
      <c r="N339" s="72">
        <f t="shared" si="87"/>
        <v>3200</v>
      </c>
      <c r="O339" s="54"/>
      <c r="P339" s="72">
        <f t="shared" si="85"/>
        <v>3200</v>
      </c>
      <c r="Q339" s="54"/>
      <c r="R339" s="72">
        <f t="shared" si="86"/>
        <v>3200</v>
      </c>
    </row>
    <row r="340" spans="1:18" ht="35.25" customHeight="1">
      <c r="A340" s="42" t="s">
        <v>26</v>
      </c>
      <c r="B340" s="51" t="s">
        <v>222</v>
      </c>
      <c r="C340" s="51"/>
      <c r="D340" s="51"/>
      <c r="E340" s="72">
        <f>E341</f>
        <v>4000</v>
      </c>
      <c r="F340" s="72"/>
      <c r="G340" s="72"/>
      <c r="H340" s="72">
        <f t="shared" si="76"/>
        <v>4000</v>
      </c>
      <c r="I340" s="72"/>
      <c r="J340" s="72">
        <f t="shared" si="74"/>
        <v>4000</v>
      </c>
      <c r="K340" s="72"/>
      <c r="L340" s="72">
        <f t="shared" si="72"/>
        <v>4000</v>
      </c>
      <c r="M340" s="72"/>
      <c r="N340" s="72">
        <f t="shared" si="87"/>
        <v>4000</v>
      </c>
      <c r="O340" s="72">
        <f>O341</f>
        <v>1000</v>
      </c>
      <c r="P340" s="72">
        <f t="shared" si="85"/>
        <v>5000</v>
      </c>
      <c r="Q340" s="72">
        <f>Q341</f>
        <v>200</v>
      </c>
      <c r="R340" s="72">
        <f t="shared" si="86"/>
        <v>5200</v>
      </c>
    </row>
    <row r="341" spans="1:18" ht="33.75" customHeight="1">
      <c r="A341" s="150" t="s">
        <v>508</v>
      </c>
      <c r="B341" s="51" t="s">
        <v>222</v>
      </c>
      <c r="C341" s="51" t="s">
        <v>165</v>
      </c>
      <c r="D341" s="51"/>
      <c r="E341" s="72">
        <f>SUM(E343,E345,E348,E351)</f>
        <v>4000</v>
      </c>
      <c r="F341" s="72"/>
      <c r="G341" s="72"/>
      <c r="H341" s="72">
        <f t="shared" si="76"/>
        <v>4000</v>
      </c>
      <c r="I341" s="72"/>
      <c r="J341" s="72">
        <f t="shared" si="74"/>
        <v>4000</v>
      </c>
      <c r="K341" s="72"/>
      <c r="L341" s="72">
        <f t="shared" si="72"/>
        <v>4000</v>
      </c>
      <c r="M341" s="72"/>
      <c r="N341" s="72">
        <f t="shared" si="87"/>
        <v>4000</v>
      </c>
      <c r="O341" s="72">
        <f>O342</f>
        <v>1000</v>
      </c>
      <c r="P341" s="72">
        <f t="shared" si="85"/>
        <v>5000</v>
      </c>
      <c r="Q341" s="72">
        <f>Q345</f>
        <v>200</v>
      </c>
      <c r="R341" s="72">
        <f t="shared" si="86"/>
        <v>5200</v>
      </c>
    </row>
    <row r="342" spans="1:18" ht="35.25" customHeight="1">
      <c r="A342" s="60" t="s">
        <v>368</v>
      </c>
      <c r="B342" s="53" t="s">
        <v>222</v>
      </c>
      <c r="C342" s="53" t="s">
        <v>316</v>
      </c>
      <c r="D342" s="51"/>
      <c r="E342" s="72">
        <f>E343+E345</f>
        <v>3400</v>
      </c>
      <c r="F342" s="72"/>
      <c r="G342" s="72"/>
      <c r="H342" s="72">
        <f t="shared" si="76"/>
        <v>3400</v>
      </c>
      <c r="I342" s="72"/>
      <c r="J342" s="72">
        <f t="shared" si="74"/>
        <v>3400</v>
      </c>
      <c r="K342" s="72"/>
      <c r="L342" s="72">
        <f t="shared" si="72"/>
        <v>3400</v>
      </c>
      <c r="M342" s="72"/>
      <c r="N342" s="72">
        <f t="shared" si="87"/>
        <v>3400</v>
      </c>
      <c r="O342" s="72">
        <f>O345+O351</f>
        <v>1000</v>
      </c>
      <c r="P342" s="72">
        <f t="shared" si="85"/>
        <v>4400</v>
      </c>
      <c r="Q342" s="72"/>
      <c r="R342" s="72">
        <f t="shared" si="86"/>
        <v>4400</v>
      </c>
    </row>
    <row r="343" spans="1:18" ht="35.25" customHeight="1">
      <c r="A343" s="60" t="s">
        <v>180</v>
      </c>
      <c r="B343" s="53" t="s">
        <v>222</v>
      </c>
      <c r="C343" s="53" t="s">
        <v>317</v>
      </c>
      <c r="D343" s="51"/>
      <c r="E343" s="72">
        <f>SUM(E344)</f>
        <v>800</v>
      </c>
      <c r="F343" s="72"/>
      <c r="G343" s="72"/>
      <c r="H343" s="72">
        <f t="shared" si="76"/>
        <v>800</v>
      </c>
      <c r="I343" s="72"/>
      <c r="J343" s="72">
        <f t="shared" si="74"/>
        <v>800</v>
      </c>
      <c r="K343" s="72"/>
      <c r="L343" s="72">
        <f t="shared" si="72"/>
        <v>800</v>
      </c>
      <c r="M343" s="72"/>
      <c r="N343" s="72">
        <f t="shared" si="87"/>
        <v>800</v>
      </c>
      <c r="O343" s="72"/>
      <c r="P343" s="72">
        <f t="shared" si="85"/>
        <v>800</v>
      </c>
      <c r="Q343" s="72"/>
      <c r="R343" s="72">
        <f t="shared" si="86"/>
        <v>800</v>
      </c>
    </row>
    <row r="344" spans="1:18" s="8" customFormat="1" ht="39" customHeight="1">
      <c r="A344" s="44" t="s">
        <v>112</v>
      </c>
      <c r="B344" s="53" t="s">
        <v>222</v>
      </c>
      <c r="C344" s="53" t="s">
        <v>317</v>
      </c>
      <c r="D344" s="53" t="s">
        <v>111</v>
      </c>
      <c r="E344" s="54">
        <v>800</v>
      </c>
      <c r="F344" s="54"/>
      <c r="G344" s="54"/>
      <c r="H344" s="72">
        <f t="shared" si="76"/>
        <v>800</v>
      </c>
      <c r="I344" s="54"/>
      <c r="J344" s="72">
        <f t="shared" si="74"/>
        <v>800</v>
      </c>
      <c r="K344" s="54"/>
      <c r="L344" s="72">
        <f t="shared" si="72"/>
        <v>800</v>
      </c>
      <c r="M344" s="54"/>
      <c r="N344" s="72">
        <f t="shared" si="87"/>
        <v>800</v>
      </c>
      <c r="O344" s="54"/>
      <c r="P344" s="72">
        <f t="shared" si="85"/>
        <v>800</v>
      </c>
      <c r="Q344" s="54"/>
      <c r="R344" s="72">
        <f t="shared" si="86"/>
        <v>800</v>
      </c>
    </row>
    <row r="345" spans="1:18" ht="38.25" customHeight="1">
      <c r="A345" s="43" t="s">
        <v>181</v>
      </c>
      <c r="B345" s="53" t="s">
        <v>222</v>
      </c>
      <c r="C345" s="53" t="s">
        <v>318</v>
      </c>
      <c r="D345" s="51"/>
      <c r="E345" s="72">
        <f>SUM(E347)</f>
        <v>2600</v>
      </c>
      <c r="F345" s="72"/>
      <c r="G345" s="72"/>
      <c r="H345" s="72">
        <f t="shared" si="76"/>
        <v>2600</v>
      </c>
      <c r="I345" s="72"/>
      <c r="J345" s="72">
        <f t="shared" si="74"/>
        <v>2600</v>
      </c>
      <c r="K345" s="72"/>
      <c r="L345" s="72">
        <f t="shared" si="72"/>
        <v>2600</v>
      </c>
      <c r="M345" s="72"/>
      <c r="N345" s="72">
        <f t="shared" si="87"/>
        <v>2600</v>
      </c>
      <c r="O345" s="54">
        <f>O347+O346</f>
        <v>1500</v>
      </c>
      <c r="P345" s="72">
        <f t="shared" si="85"/>
        <v>4100</v>
      </c>
      <c r="Q345" s="54">
        <f>Q347</f>
        <v>200</v>
      </c>
      <c r="R345" s="72">
        <f t="shared" si="86"/>
        <v>4300</v>
      </c>
    </row>
    <row r="346" spans="1:18" ht="38.25" customHeight="1">
      <c r="A346" s="44" t="s">
        <v>112</v>
      </c>
      <c r="B346" s="53" t="s">
        <v>222</v>
      </c>
      <c r="C346" s="53" t="s">
        <v>318</v>
      </c>
      <c r="D346" s="53" t="s">
        <v>111</v>
      </c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54">
        <v>500</v>
      </c>
      <c r="P346" s="72">
        <f t="shared" si="85"/>
        <v>500</v>
      </c>
      <c r="Q346" s="54"/>
      <c r="R346" s="72">
        <f t="shared" si="86"/>
        <v>500</v>
      </c>
    </row>
    <row r="347" spans="1:18" s="1" customFormat="1" ht="27" customHeight="1">
      <c r="A347" s="151" t="s">
        <v>195</v>
      </c>
      <c r="B347" s="53" t="s">
        <v>222</v>
      </c>
      <c r="C347" s="53" t="s">
        <v>318</v>
      </c>
      <c r="D347" s="53" t="s">
        <v>205</v>
      </c>
      <c r="E347" s="54">
        <v>2600</v>
      </c>
      <c r="F347" s="54"/>
      <c r="G347" s="54"/>
      <c r="H347" s="72">
        <f t="shared" si="76"/>
        <v>2600</v>
      </c>
      <c r="I347" s="54"/>
      <c r="J347" s="72">
        <f t="shared" si="74"/>
        <v>2600</v>
      </c>
      <c r="K347" s="54"/>
      <c r="L347" s="72">
        <f t="shared" si="72"/>
        <v>2600</v>
      </c>
      <c r="M347" s="54"/>
      <c r="N347" s="72">
        <f t="shared" si="87"/>
        <v>2600</v>
      </c>
      <c r="O347" s="54">
        <v>1000</v>
      </c>
      <c r="P347" s="72">
        <f t="shared" si="85"/>
        <v>3600</v>
      </c>
      <c r="Q347" s="54">
        <v>200</v>
      </c>
      <c r="R347" s="72">
        <f t="shared" si="86"/>
        <v>3800</v>
      </c>
    </row>
    <row r="348" spans="1:18" s="1" customFormat="1" ht="34.5" customHeight="1">
      <c r="A348" s="60" t="s">
        <v>369</v>
      </c>
      <c r="B348" s="53" t="s">
        <v>222</v>
      </c>
      <c r="C348" s="53" t="s">
        <v>371</v>
      </c>
      <c r="D348" s="53"/>
      <c r="E348" s="72">
        <v>100</v>
      </c>
      <c r="F348" s="72"/>
      <c r="G348" s="54"/>
      <c r="H348" s="72">
        <f t="shared" si="76"/>
        <v>100</v>
      </c>
      <c r="I348" s="54"/>
      <c r="J348" s="72">
        <f t="shared" si="74"/>
        <v>100</v>
      </c>
      <c r="K348" s="54"/>
      <c r="L348" s="72">
        <f t="shared" ref="L348:L365" si="88">J348+K348</f>
        <v>100</v>
      </c>
      <c r="M348" s="54"/>
      <c r="N348" s="72">
        <f t="shared" si="87"/>
        <v>100</v>
      </c>
      <c r="O348" s="54"/>
      <c r="P348" s="72">
        <f t="shared" si="85"/>
        <v>100</v>
      </c>
      <c r="Q348" s="54"/>
      <c r="R348" s="72">
        <f t="shared" si="86"/>
        <v>100</v>
      </c>
    </row>
    <row r="349" spans="1:18" ht="32.25" customHeight="1">
      <c r="A349" s="43" t="s">
        <v>370</v>
      </c>
      <c r="B349" s="53" t="s">
        <v>222</v>
      </c>
      <c r="C349" s="53" t="s">
        <v>372</v>
      </c>
      <c r="D349" s="53"/>
      <c r="E349" s="54">
        <v>100</v>
      </c>
      <c r="F349" s="54"/>
      <c r="G349" s="54"/>
      <c r="H349" s="72">
        <f t="shared" si="76"/>
        <v>100</v>
      </c>
      <c r="I349" s="54"/>
      <c r="J349" s="72">
        <f t="shared" si="74"/>
        <v>100</v>
      </c>
      <c r="K349" s="54"/>
      <c r="L349" s="72">
        <f t="shared" si="88"/>
        <v>100</v>
      </c>
      <c r="M349" s="54"/>
      <c r="N349" s="72">
        <f t="shared" si="87"/>
        <v>100</v>
      </c>
      <c r="O349" s="54"/>
      <c r="P349" s="72">
        <f t="shared" si="85"/>
        <v>100</v>
      </c>
      <c r="Q349" s="54"/>
      <c r="R349" s="72">
        <f t="shared" si="86"/>
        <v>100</v>
      </c>
    </row>
    <row r="350" spans="1:18" s="3" customFormat="1" ht="39" customHeight="1">
      <c r="A350" s="44" t="s">
        <v>112</v>
      </c>
      <c r="B350" s="53" t="s">
        <v>222</v>
      </c>
      <c r="C350" s="53" t="s">
        <v>372</v>
      </c>
      <c r="D350" s="53" t="s">
        <v>111</v>
      </c>
      <c r="E350" s="54">
        <v>100</v>
      </c>
      <c r="F350" s="54"/>
      <c r="G350" s="54"/>
      <c r="H350" s="72">
        <f t="shared" si="76"/>
        <v>100</v>
      </c>
      <c r="I350" s="54"/>
      <c r="J350" s="72">
        <f t="shared" si="74"/>
        <v>100</v>
      </c>
      <c r="K350" s="54"/>
      <c r="L350" s="72">
        <f t="shared" si="88"/>
        <v>100</v>
      </c>
      <c r="M350" s="54"/>
      <c r="N350" s="72">
        <f t="shared" si="87"/>
        <v>100</v>
      </c>
      <c r="O350" s="54"/>
      <c r="P350" s="72">
        <f t="shared" si="85"/>
        <v>100</v>
      </c>
      <c r="Q350" s="54"/>
      <c r="R350" s="72">
        <f t="shared" si="86"/>
        <v>100</v>
      </c>
    </row>
    <row r="351" spans="1:18" s="3" customFormat="1" ht="33.75" customHeight="1">
      <c r="A351" s="43" t="s">
        <v>463</v>
      </c>
      <c r="B351" s="51" t="s">
        <v>222</v>
      </c>
      <c r="C351" s="51" t="s">
        <v>462</v>
      </c>
      <c r="D351" s="51"/>
      <c r="E351" s="72">
        <f>E352</f>
        <v>500</v>
      </c>
      <c r="F351" s="72"/>
      <c r="G351" s="72"/>
      <c r="H351" s="72">
        <f t="shared" si="76"/>
        <v>500</v>
      </c>
      <c r="I351" s="72"/>
      <c r="J351" s="72">
        <f t="shared" ref="J351:J393" si="89">H351+I351</f>
        <v>500</v>
      </c>
      <c r="K351" s="72"/>
      <c r="L351" s="72">
        <f t="shared" si="88"/>
        <v>500</v>
      </c>
      <c r="M351" s="72"/>
      <c r="N351" s="72">
        <f t="shared" si="87"/>
        <v>500</v>
      </c>
      <c r="O351" s="72">
        <f>O352</f>
        <v>-500</v>
      </c>
      <c r="P351" s="72">
        <f t="shared" si="85"/>
        <v>0</v>
      </c>
      <c r="Q351" s="72"/>
      <c r="R351" s="72">
        <f t="shared" si="86"/>
        <v>0</v>
      </c>
    </row>
    <row r="352" spans="1:18" s="3" customFormat="1" ht="33.75" customHeight="1">
      <c r="A352" s="44" t="s">
        <v>112</v>
      </c>
      <c r="B352" s="53" t="s">
        <v>222</v>
      </c>
      <c r="C352" s="53" t="s">
        <v>462</v>
      </c>
      <c r="D352" s="53" t="s">
        <v>111</v>
      </c>
      <c r="E352" s="54">
        <v>500</v>
      </c>
      <c r="F352" s="54"/>
      <c r="G352" s="54"/>
      <c r="H352" s="72">
        <f t="shared" ref="H352:H393" si="90">E352+F352+G352</f>
        <v>500</v>
      </c>
      <c r="I352" s="54"/>
      <c r="J352" s="72">
        <f t="shared" si="89"/>
        <v>500</v>
      </c>
      <c r="K352" s="54"/>
      <c r="L352" s="72">
        <f t="shared" si="88"/>
        <v>500</v>
      </c>
      <c r="M352" s="54"/>
      <c r="N352" s="72">
        <f t="shared" si="87"/>
        <v>500</v>
      </c>
      <c r="O352" s="54">
        <v>-500</v>
      </c>
      <c r="P352" s="72">
        <f t="shared" si="85"/>
        <v>0</v>
      </c>
      <c r="Q352" s="54"/>
      <c r="R352" s="72">
        <f t="shared" si="86"/>
        <v>0</v>
      </c>
    </row>
    <row r="353" spans="1:18" ht="24.75" hidden="1" customHeight="1">
      <c r="A353" s="42" t="s">
        <v>95</v>
      </c>
      <c r="B353" s="51" t="s">
        <v>47</v>
      </c>
      <c r="C353" s="51"/>
      <c r="D353" s="51"/>
      <c r="E353" s="72">
        <f>E354</f>
        <v>17778</v>
      </c>
      <c r="F353" s="72"/>
      <c r="G353" s="72"/>
      <c r="H353" s="72">
        <f t="shared" si="90"/>
        <v>17778</v>
      </c>
      <c r="I353" s="72"/>
      <c r="J353" s="72">
        <f t="shared" si="89"/>
        <v>17778</v>
      </c>
      <c r="K353" s="72">
        <f>K354</f>
        <v>250</v>
      </c>
      <c r="L353" s="72">
        <f t="shared" si="88"/>
        <v>18028</v>
      </c>
      <c r="M353" s="72"/>
      <c r="N353" s="72">
        <f t="shared" si="87"/>
        <v>18028</v>
      </c>
      <c r="O353" s="72">
        <f>O354</f>
        <v>1755</v>
      </c>
      <c r="P353" s="72">
        <f t="shared" si="85"/>
        <v>19783</v>
      </c>
      <c r="Q353" s="72"/>
      <c r="R353" s="72">
        <f t="shared" si="86"/>
        <v>19783</v>
      </c>
    </row>
    <row r="354" spans="1:18" ht="32.25" hidden="1" customHeight="1">
      <c r="A354" s="42" t="s">
        <v>48</v>
      </c>
      <c r="B354" s="51" t="s">
        <v>227</v>
      </c>
      <c r="C354" s="51"/>
      <c r="D354" s="51"/>
      <c r="E354" s="72">
        <f>SUM(E355)+E364</f>
        <v>17778</v>
      </c>
      <c r="F354" s="72"/>
      <c r="G354" s="72"/>
      <c r="H354" s="72">
        <f t="shared" si="90"/>
        <v>17778</v>
      </c>
      <c r="I354" s="72"/>
      <c r="J354" s="72">
        <f t="shared" si="89"/>
        <v>17778</v>
      </c>
      <c r="K354" s="72">
        <f>K355</f>
        <v>250</v>
      </c>
      <c r="L354" s="72">
        <f t="shared" si="88"/>
        <v>18028</v>
      </c>
      <c r="M354" s="72"/>
      <c r="N354" s="72">
        <f t="shared" si="87"/>
        <v>18028</v>
      </c>
      <c r="O354" s="72">
        <f>O364</f>
        <v>1755</v>
      </c>
      <c r="P354" s="72">
        <f t="shared" si="85"/>
        <v>19783</v>
      </c>
      <c r="Q354" s="72"/>
      <c r="R354" s="72">
        <f t="shared" si="86"/>
        <v>19783</v>
      </c>
    </row>
    <row r="355" spans="1:18" ht="51.75" hidden="1" customHeight="1">
      <c r="A355" s="150" t="s">
        <v>511</v>
      </c>
      <c r="B355" s="51" t="s">
        <v>227</v>
      </c>
      <c r="C355" s="51" t="s">
        <v>258</v>
      </c>
      <c r="D355" s="51"/>
      <c r="E355" s="72">
        <f>SUM(E359,E361,E357)</f>
        <v>16778</v>
      </c>
      <c r="F355" s="72"/>
      <c r="G355" s="72"/>
      <c r="H355" s="72">
        <f t="shared" si="90"/>
        <v>16778</v>
      </c>
      <c r="I355" s="72"/>
      <c r="J355" s="72">
        <f t="shared" si="89"/>
        <v>16778</v>
      </c>
      <c r="K355" s="72">
        <f>K356</f>
        <v>250</v>
      </c>
      <c r="L355" s="72">
        <f t="shared" si="88"/>
        <v>17028</v>
      </c>
      <c r="M355" s="72"/>
      <c r="N355" s="72">
        <f t="shared" si="87"/>
        <v>17028</v>
      </c>
      <c r="O355" s="72"/>
      <c r="P355" s="72">
        <f t="shared" si="85"/>
        <v>17028</v>
      </c>
      <c r="Q355" s="72"/>
      <c r="R355" s="72">
        <f t="shared" si="86"/>
        <v>17028</v>
      </c>
    </row>
    <row r="356" spans="1:18" ht="35.25" hidden="1" customHeight="1">
      <c r="A356" s="60" t="s">
        <v>319</v>
      </c>
      <c r="B356" s="53" t="s">
        <v>227</v>
      </c>
      <c r="C356" s="53" t="s">
        <v>349</v>
      </c>
      <c r="D356" s="51"/>
      <c r="E356" s="72">
        <f>SUM(E358,E360,E361)</f>
        <v>16778</v>
      </c>
      <c r="F356" s="72"/>
      <c r="G356" s="72"/>
      <c r="H356" s="72">
        <f t="shared" si="90"/>
        <v>16778</v>
      </c>
      <c r="I356" s="72"/>
      <c r="J356" s="72">
        <f t="shared" si="89"/>
        <v>16778</v>
      </c>
      <c r="K356" s="72">
        <f>K357</f>
        <v>250</v>
      </c>
      <c r="L356" s="72">
        <f t="shared" si="88"/>
        <v>17028</v>
      </c>
      <c r="M356" s="72"/>
      <c r="N356" s="72">
        <f t="shared" si="87"/>
        <v>17028</v>
      </c>
      <c r="O356" s="72"/>
      <c r="P356" s="72">
        <f t="shared" si="85"/>
        <v>17028</v>
      </c>
      <c r="Q356" s="72"/>
      <c r="R356" s="72">
        <f t="shared" si="86"/>
        <v>17028</v>
      </c>
    </row>
    <row r="357" spans="1:18" ht="26.25" hidden="1" customHeight="1">
      <c r="A357" s="43" t="s">
        <v>359</v>
      </c>
      <c r="B357" s="53" t="s">
        <v>227</v>
      </c>
      <c r="C357" s="53" t="s">
        <v>350</v>
      </c>
      <c r="D357" s="53"/>
      <c r="E357" s="54">
        <f>SUM(E358)</f>
        <v>2200</v>
      </c>
      <c r="F357" s="54"/>
      <c r="G357" s="54"/>
      <c r="H357" s="72">
        <f t="shared" si="90"/>
        <v>2200</v>
      </c>
      <c r="I357" s="54"/>
      <c r="J357" s="72">
        <f t="shared" si="89"/>
        <v>2200</v>
      </c>
      <c r="K357" s="54">
        <f>K358</f>
        <v>250</v>
      </c>
      <c r="L357" s="72">
        <f t="shared" si="88"/>
        <v>2450</v>
      </c>
      <c r="M357" s="54"/>
      <c r="N357" s="72">
        <f t="shared" si="87"/>
        <v>2450</v>
      </c>
      <c r="O357" s="54"/>
      <c r="P357" s="72">
        <f t="shared" si="85"/>
        <v>2450</v>
      </c>
      <c r="Q357" s="54"/>
      <c r="R357" s="72">
        <f t="shared" si="86"/>
        <v>2450</v>
      </c>
    </row>
    <row r="358" spans="1:18" ht="33" hidden="1" customHeight="1">
      <c r="A358" s="44" t="s">
        <v>112</v>
      </c>
      <c r="B358" s="53" t="s">
        <v>227</v>
      </c>
      <c r="C358" s="53" t="s">
        <v>350</v>
      </c>
      <c r="D358" s="53" t="s">
        <v>111</v>
      </c>
      <c r="E358" s="54">
        <v>2200</v>
      </c>
      <c r="F358" s="54"/>
      <c r="G358" s="54"/>
      <c r="H358" s="72">
        <f t="shared" si="90"/>
        <v>2200</v>
      </c>
      <c r="I358" s="54"/>
      <c r="J358" s="72">
        <f t="shared" si="89"/>
        <v>2200</v>
      </c>
      <c r="K358" s="54">
        <v>250</v>
      </c>
      <c r="L358" s="72">
        <f t="shared" si="88"/>
        <v>2450</v>
      </c>
      <c r="M358" s="54"/>
      <c r="N358" s="72">
        <f t="shared" si="87"/>
        <v>2450</v>
      </c>
      <c r="O358" s="54"/>
      <c r="P358" s="72">
        <f t="shared" si="85"/>
        <v>2450</v>
      </c>
      <c r="Q358" s="54"/>
      <c r="R358" s="72">
        <f t="shared" si="86"/>
        <v>2450</v>
      </c>
    </row>
    <row r="359" spans="1:18" ht="28.5" hidden="1" customHeight="1">
      <c r="A359" s="43" t="s">
        <v>358</v>
      </c>
      <c r="B359" s="53" t="s">
        <v>227</v>
      </c>
      <c r="C359" s="53" t="s">
        <v>351</v>
      </c>
      <c r="D359" s="53"/>
      <c r="E359" s="54">
        <f>SUM(E360:E360)</f>
        <v>1476</v>
      </c>
      <c r="F359" s="54"/>
      <c r="G359" s="54"/>
      <c r="H359" s="72">
        <f t="shared" si="90"/>
        <v>1476</v>
      </c>
      <c r="I359" s="54"/>
      <c r="J359" s="72">
        <f t="shared" si="89"/>
        <v>1476</v>
      </c>
      <c r="K359" s="54"/>
      <c r="L359" s="72">
        <f t="shared" si="88"/>
        <v>1476</v>
      </c>
      <c r="M359" s="54"/>
      <c r="N359" s="72">
        <f t="shared" si="87"/>
        <v>1476</v>
      </c>
      <c r="O359" s="54"/>
      <c r="P359" s="72">
        <f t="shared" si="85"/>
        <v>1476</v>
      </c>
      <c r="Q359" s="54"/>
      <c r="R359" s="72">
        <f t="shared" si="86"/>
        <v>1476</v>
      </c>
    </row>
    <row r="360" spans="1:18" ht="32.25" hidden="1" customHeight="1">
      <c r="A360" s="43" t="s">
        <v>357</v>
      </c>
      <c r="B360" s="52" t="s">
        <v>227</v>
      </c>
      <c r="C360" s="53" t="s">
        <v>351</v>
      </c>
      <c r="D360" s="53" t="s">
        <v>355</v>
      </c>
      <c r="E360" s="54">
        <v>1476</v>
      </c>
      <c r="F360" s="54"/>
      <c r="G360" s="54"/>
      <c r="H360" s="72">
        <f t="shared" si="90"/>
        <v>1476</v>
      </c>
      <c r="I360" s="54"/>
      <c r="J360" s="72">
        <f t="shared" si="89"/>
        <v>1476</v>
      </c>
      <c r="K360" s="54"/>
      <c r="L360" s="72">
        <f t="shared" si="88"/>
        <v>1476</v>
      </c>
      <c r="M360" s="54"/>
      <c r="N360" s="72">
        <f t="shared" si="87"/>
        <v>1476</v>
      </c>
      <c r="O360" s="54"/>
      <c r="P360" s="72">
        <f t="shared" si="85"/>
        <v>1476</v>
      </c>
      <c r="Q360" s="54"/>
      <c r="R360" s="72">
        <f t="shared" si="86"/>
        <v>1476</v>
      </c>
    </row>
    <row r="361" spans="1:18" ht="27" hidden="1" customHeight="1">
      <c r="A361" s="43" t="s">
        <v>362</v>
      </c>
      <c r="B361" s="53" t="s">
        <v>227</v>
      </c>
      <c r="C361" s="53" t="s">
        <v>352</v>
      </c>
      <c r="D361" s="53"/>
      <c r="E361" s="54">
        <f>SUM(E362:E363)</f>
        <v>13102</v>
      </c>
      <c r="F361" s="54"/>
      <c r="G361" s="54"/>
      <c r="H361" s="72">
        <f t="shared" si="90"/>
        <v>13102</v>
      </c>
      <c r="I361" s="54"/>
      <c r="J361" s="72">
        <f t="shared" si="89"/>
        <v>13102</v>
      </c>
      <c r="K361" s="54"/>
      <c r="L361" s="72">
        <f t="shared" si="88"/>
        <v>13102</v>
      </c>
      <c r="M361" s="54"/>
      <c r="N361" s="72">
        <f t="shared" si="87"/>
        <v>13102</v>
      </c>
      <c r="O361" s="54"/>
      <c r="P361" s="72">
        <f t="shared" si="85"/>
        <v>13102</v>
      </c>
      <c r="Q361" s="54"/>
      <c r="R361" s="72">
        <f t="shared" si="86"/>
        <v>13102</v>
      </c>
    </row>
    <row r="362" spans="1:18" ht="37.5" hidden="1" customHeight="1">
      <c r="A362" s="43" t="s">
        <v>357</v>
      </c>
      <c r="B362" s="53" t="s">
        <v>227</v>
      </c>
      <c r="C362" s="53" t="s">
        <v>352</v>
      </c>
      <c r="D362" s="53" t="s">
        <v>355</v>
      </c>
      <c r="E362" s="54">
        <v>12602</v>
      </c>
      <c r="F362" s="54"/>
      <c r="G362" s="54"/>
      <c r="H362" s="72">
        <f t="shared" si="90"/>
        <v>12602</v>
      </c>
      <c r="I362" s="54"/>
      <c r="J362" s="72">
        <f t="shared" si="89"/>
        <v>12602</v>
      </c>
      <c r="K362" s="54"/>
      <c r="L362" s="72">
        <f t="shared" si="88"/>
        <v>12602</v>
      </c>
      <c r="M362" s="54"/>
      <c r="N362" s="72">
        <f t="shared" si="87"/>
        <v>12602</v>
      </c>
      <c r="O362" s="54"/>
      <c r="P362" s="72">
        <f t="shared" si="85"/>
        <v>12602</v>
      </c>
      <c r="Q362" s="54"/>
      <c r="R362" s="72">
        <f t="shared" si="86"/>
        <v>12602</v>
      </c>
    </row>
    <row r="363" spans="1:18" s="3" customFormat="1" ht="20.25" hidden="1" customHeight="1">
      <c r="A363" s="43" t="s">
        <v>427</v>
      </c>
      <c r="B363" s="53" t="s">
        <v>227</v>
      </c>
      <c r="C363" s="53" t="s">
        <v>426</v>
      </c>
      <c r="D363" s="53" t="s">
        <v>355</v>
      </c>
      <c r="E363" s="54">
        <v>500</v>
      </c>
      <c r="F363" s="54"/>
      <c r="G363" s="54"/>
      <c r="H363" s="72">
        <f t="shared" si="90"/>
        <v>500</v>
      </c>
      <c r="I363" s="54"/>
      <c r="J363" s="72">
        <f t="shared" si="89"/>
        <v>500</v>
      </c>
      <c r="K363" s="54"/>
      <c r="L363" s="72">
        <f t="shared" si="88"/>
        <v>500</v>
      </c>
      <c r="M363" s="54"/>
      <c r="N363" s="72">
        <f t="shared" si="87"/>
        <v>500</v>
      </c>
      <c r="O363" s="54"/>
      <c r="P363" s="72">
        <f t="shared" si="85"/>
        <v>500</v>
      </c>
      <c r="Q363" s="54"/>
      <c r="R363" s="72">
        <f t="shared" si="86"/>
        <v>500</v>
      </c>
    </row>
    <row r="364" spans="1:18" s="3" customFormat="1" ht="44.25" hidden="1" customHeight="1">
      <c r="A364" s="42" t="s">
        <v>516</v>
      </c>
      <c r="B364" s="53" t="s">
        <v>461</v>
      </c>
      <c r="C364" s="53" t="s">
        <v>395</v>
      </c>
      <c r="D364" s="53"/>
      <c r="E364" s="54">
        <f>E365</f>
        <v>1000</v>
      </c>
      <c r="F364" s="54"/>
      <c r="G364" s="54"/>
      <c r="H364" s="72">
        <f t="shared" si="90"/>
        <v>1000</v>
      </c>
      <c r="I364" s="54"/>
      <c r="J364" s="72">
        <f t="shared" si="89"/>
        <v>1000</v>
      </c>
      <c r="K364" s="54"/>
      <c r="L364" s="72">
        <f t="shared" si="88"/>
        <v>1000</v>
      </c>
      <c r="M364" s="54"/>
      <c r="N364" s="72">
        <f t="shared" si="87"/>
        <v>1000</v>
      </c>
      <c r="O364" s="72">
        <f>O365</f>
        <v>1755</v>
      </c>
      <c r="P364" s="72">
        <f t="shared" si="85"/>
        <v>2755</v>
      </c>
      <c r="Q364" s="72"/>
      <c r="R364" s="72">
        <f t="shared" si="86"/>
        <v>2755</v>
      </c>
    </row>
    <row r="365" spans="1:18" s="3" customFormat="1" ht="33" hidden="1" customHeight="1">
      <c r="A365" s="44" t="s">
        <v>129</v>
      </c>
      <c r="B365" s="53" t="s">
        <v>461</v>
      </c>
      <c r="C365" s="53" t="s">
        <v>395</v>
      </c>
      <c r="D365" s="53" t="s">
        <v>111</v>
      </c>
      <c r="E365" s="54">
        <v>1000</v>
      </c>
      <c r="F365" s="54"/>
      <c r="G365" s="54"/>
      <c r="H365" s="72">
        <f t="shared" si="90"/>
        <v>1000</v>
      </c>
      <c r="I365" s="54"/>
      <c r="J365" s="72">
        <f t="shared" si="89"/>
        <v>1000</v>
      </c>
      <c r="K365" s="54"/>
      <c r="L365" s="72">
        <f t="shared" si="88"/>
        <v>1000</v>
      </c>
      <c r="M365" s="54"/>
      <c r="N365" s="72">
        <f t="shared" si="87"/>
        <v>1000</v>
      </c>
      <c r="O365" s="54">
        <v>1755</v>
      </c>
      <c r="P365" s="72">
        <f t="shared" si="85"/>
        <v>2755</v>
      </c>
      <c r="Q365" s="54"/>
      <c r="R365" s="72">
        <f t="shared" si="86"/>
        <v>2755</v>
      </c>
    </row>
    <row r="366" spans="1:18" ht="21.75" hidden="1" customHeight="1">
      <c r="A366" s="42" t="s">
        <v>96</v>
      </c>
      <c r="B366" s="51" t="s">
        <v>97</v>
      </c>
      <c r="C366" s="51"/>
      <c r="D366" s="51"/>
      <c r="E366" s="72">
        <f>SUM(E367)</f>
        <v>4000</v>
      </c>
      <c r="F366" s="72"/>
      <c r="G366" s="72"/>
      <c r="H366" s="72">
        <f t="shared" si="90"/>
        <v>4000</v>
      </c>
      <c r="I366" s="72"/>
      <c r="J366" s="72">
        <f t="shared" si="89"/>
        <v>4000</v>
      </c>
      <c r="K366" s="72"/>
      <c r="L366" s="72"/>
      <c r="M366" s="72"/>
      <c r="N366" s="72">
        <f t="shared" si="87"/>
        <v>0</v>
      </c>
      <c r="O366" s="72"/>
      <c r="P366" s="72">
        <f t="shared" ref="P366:P393" si="91">H366+I366</f>
        <v>4000</v>
      </c>
      <c r="Q366" s="72"/>
      <c r="R366" s="72">
        <f>P366+Q366</f>
        <v>4000</v>
      </c>
    </row>
    <row r="367" spans="1:18" s="8" customFormat="1" ht="23.25" hidden="1" customHeight="1">
      <c r="A367" s="42" t="s">
        <v>203</v>
      </c>
      <c r="B367" s="51" t="s">
        <v>225</v>
      </c>
      <c r="C367" s="51"/>
      <c r="D367" s="51"/>
      <c r="E367" s="72">
        <f>SUM(E369)</f>
        <v>4000</v>
      </c>
      <c r="F367" s="72"/>
      <c r="G367" s="72"/>
      <c r="H367" s="72">
        <f t="shared" si="90"/>
        <v>4000</v>
      </c>
      <c r="I367" s="72"/>
      <c r="J367" s="72">
        <f t="shared" si="89"/>
        <v>4000</v>
      </c>
      <c r="K367" s="72"/>
      <c r="L367" s="72"/>
      <c r="M367" s="72"/>
      <c r="N367" s="72">
        <f t="shared" si="87"/>
        <v>0</v>
      </c>
      <c r="O367" s="72"/>
      <c r="P367" s="72">
        <f t="shared" si="91"/>
        <v>4000</v>
      </c>
      <c r="Q367" s="72"/>
      <c r="R367" s="72">
        <f t="shared" ref="R367:R393" si="92">P367+Q367</f>
        <v>4000</v>
      </c>
    </row>
    <row r="368" spans="1:18" s="8" customFormat="1" ht="21" hidden="1" customHeight="1">
      <c r="A368" s="43" t="s">
        <v>13</v>
      </c>
      <c r="B368" s="53" t="s">
        <v>225</v>
      </c>
      <c r="C368" s="53" t="s">
        <v>151</v>
      </c>
      <c r="D368" s="53"/>
      <c r="E368" s="54">
        <f>SUM(E369)</f>
        <v>4000</v>
      </c>
      <c r="F368" s="54"/>
      <c r="G368" s="54"/>
      <c r="H368" s="72">
        <f t="shared" si="90"/>
        <v>4000</v>
      </c>
      <c r="I368" s="54"/>
      <c r="J368" s="72">
        <f t="shared" si="89"/>
        <v>4000</v>
      </c>
      <c r="K368" s="54"/>
      <c r="L368" s="54"/>
      <c r="M368" s="54"/>
      <c r="N368" s="72">
        <f t="shared" si="87"/>
        <v>0</v>
      </c>
      <c r="O368" s="54"/>
      <c r="P368" s="72">
        <f t="shared" si="91"/>
        <v>4000</v>
      </c>
      <c r="Q368" s="54"/>
      <c r="R368" s="72">
        <f t="shared" si="92"/>
        <v>4000</v>
      </c>
    </row>
    <row r="369" spans="1:18" s="8" customFormat="1" ht="33.75" hidden="1" customHeight="1">
      <c r="A369" s="43" t="s">
        <v>104</v>
      </c>
      <c r="B369" s="53" t="s">
        <v>225</v>
      </c>
      <c r="C369" s="53" t="s">
        <v>259</v>
      </c>
      <c r="D369" s="53"/>
      <c r="E369" s="54">
        <f>SUM(E370)</f>
        <v>4000</v>
      </c>
      <c r="F369" s="54"/>
      <c r="G369" s="54"/>
      <c r="H369" s="72">
        <f t="shared" si="90"/>
        <v>4000</v>
      </c>
      <c r="I369" s="54"/>
      <c r="J369" s="72">
        <f t="shared" si="89"/>
        <v>4000</v>
      </c>
      <c r="K369" s="54"/>
      <c r="L369" s="54"/>
      <c r="M369" s="54"/>
      <c r="N369" s="72">
        <f t="shared" si="87"/>
        <v>0</v>
      </c>
      <c r="O369" s="54"/>
      <c r="P369" s="72">
        <f t="shared" si="91"/>
        <v>4000</v>
      </c>
      <c r="Q369" s="54"/>
      <c r="R369" s="72">
        <f t="shared" si="92"/>
        <v>4000</v>
      </c>
    </row>
    <row r="370" spans="1:18" s="8" customFormat="1" ht="17.25" hidden="1" customHeight="1">
      <c r="A370" s="43" t="s">
        <v>124</v>
      </c>
      <c r="B370" s="53" t="s">
        <v>225</v>
      </c>
      <c r="C370" s="53" t="s">
        <v>260</v>
      </c>
      <c r="D370" s="53"/>
      <c r="E370" s="54">
        <f>SUM(E371)</f>
        <v>4000</v>
      </c>
      <c r="F370" s="54"/>
      <c r="G370" s="54"/>
      <c r="H370" s="72">
        <f t="shared" si="90"/>
        <v>4000</v>
      </c>
      <c r="I370" s="54"/>
      <c r="J370" s="72">
        <f t="shared" si="89"/>
        <v>4000</v>
      </c>
      <c r="K370" s="54"/>
      <c r="L370" s="54"/>
      <c r="M370" s="54"/>
      <c r="N370" s="72">
        <f t="shared" si="87"/>
        <v>0</v>
      </c>
      <c r="O370" s="54"/>
      <c r="P370" s="72">
        <f t="shared" si="91"/>
        <v>4000</v>
      </c>
      <c r="Q370" s="54"/>
      <c r="R370" s="72">
        <f t="shared" si="92"/>
        <v>4000</v>
      </c>
    </row>
    <row r="371" spans="1:18" s="2" customFormat="1" ht="20.25" hidden="1" customHeight="1">
      <c r="A371" s="43" t="s">
        <v>40</v>
      </c>
      <c r="B371" s="53" t="s">
        <v>225</v>
      </c>
      <c r="C371" s="53" t="s">
        <v>260</v>
      </c>
      <c r="D371" s="53" t="s">
        <v>376</v>
      </c>
      <c r="E371" s="54">
        <v>4000</v>
      </c>
      <c r="F371" s="54"/>
      <c r="G371" s="54"/>
      <c r="H371" s="72">
        <f t="shared" si="90"/>
        <v>4000</v>
      </c>
      <c r="I371" s="54"/>
      <c r="J371" s="72">
        <f t="shared" si="89"/>
        <v>4000</v>
      </c>
      <c r="K371" s="54"/>
      <c r="L371" s="54"/>
      <c r="M371" s="54"/>
      <c r="N371" s="72">
        <f t="shared" si="87"/>
        <v>0</v>
      </c>
      <c r="O371" s="54"/>
      <c r="P371" s="72">
        <f t="shared" si="91"/>
        <v>4000</v>
      </c>
      <c r="Q371" s="54"/>
      <c r="R371" s="72">
        <f t="shared" si="92"/>
        <v>4000</v>
      </c>
    </row>
    <row r="372" spans="1:18" s="2" customFormat="1" ht="28.5" hidden="1" customHeight="1">
      <c r="A372" s="42" t="s">
        <v>98</v>
      </c>
      <c r="B372" s="51" t="s">
        <v>223</v>
      </c>
      <c r="C372" s="51"/>
      <c r="D372" s="51"/>
      <c r="E372" s="72">
        <f>SUM(E373)</f>
        <v>0</v>
      </c>
      <c r="F372" s="72"/>
      <c r="G372" s="72"/>
      <c r="H372" s="72">
        <f t="shared" si="90"/>
        <v>0</v>
      </c>
      <c r="I372" s="72"/>
      <c r="J372" s="72">
        <f t="shared" si="89"/>
        <v>0</v>
      </c>
      <c r="K372" s="72"/>
      <c r="L372" s="72"/>
      <c r="M372" s="72"/>
      <c r="N372" s="72">
        <f t="shared" si="87"/>
        <v>0</v>
      </c>
      <c r="O372" s="72"/>
      <c r="P372" s="72">
        <f t="shared" si="91"/>
        <v>0</v>
      </c>
      <c r="Q372" s="72"/>
      <c r="R372" s="72">
        <f t="shared" si="92"/>
        <v>0</v>
      </c>
    </row>
    <row r="373" spans="1:18" s="2" customFormat="1" ht="36" hidden="1" customHeight="1">
      <c r="A373" s="150" t="s">
        <v>55</v>
      </c>
      <c r="B373" s="51" t="s">
        <v>224</v>
      </c>
      <c r="C373" s="51"/>
      <c r="D373" s="51"/>
      <c r="E373" s="72">
        <f>SUM(E376)</f>
        <v>0</v>
      </c>
      <c r="F373" s="72"/>
      <c r="G373" s="72"/>
      <c r="H373" s="72">
        <f t="shared" si="90"/>
        <v>0</v>
      </c>
      <c r="I373" s="72"/>
      <c r="J373" s="72">
        <f t="shared" si="89"/>
        <v>0</v>
      </c>
      <c r="K373" s="72"/>
      <c r="L373" s="72"/>
      <c r="M373" s="72"/>
      <c r="N373" s="72">
        <f t="shared" si="87"/>
        <v>0</v>
      </c>
      <c r="O373" s="72"/>
      <c r="P373" s="72">
        <f t="shared" si="91"/>
        <v>0</v>
      </c>
      <c r="Q373" s="72"/>
      <c r="R373" s="72">
        <f t="shared" si="92"/>
        <v>0</v>
      </c>
    </row>
    <row r="374" spans="1:18" ht="27.75" hidden="1" customHeight="1">
      <c r="A374" s="43" t="s">
        <v>13</v>
      </c>
      <c r="B374" s="53" t="s">
        <v>224</v>
      </c>
      <c r="C374" s="53" t="s">
        <v>151</v>
      </c>
      <c r="D374" s="53"/>
      <c r="E374" s="54">
        <f>SUM(E375)</f>
        <v>0</v>
      </c>
      <c r="F374" s="54"/>
      <c r="G374" s="54"/>
      <c r="H374" s="72">
        <f t="shared" si="90"/>
        <v>0</v>
      </c>
      <c r="I374" s="54"/>
      <c r="J374" s="72">
        <f t="shared" si="89"/>
        <v>0</v>
      </c>
      <c r="K374" s="54"/>
      <c r="L374" s="54"/>
      <c r="M374" s="54"/>
      <c r="N374" s="72">
        <f t="shared" si="87"/>
        <v>0</v>
      </c>
      <c r="O374" s="54"/>
      <c r="P374" s="72">
        <f t="shared" si="91"/>
        <v>0</v>
      </c>
      <c r="Q374" s="54"/>
      <c r="R374" s="72">
        <f t="shared" si="92"/>
        <v>0</v>
      </c>
    </row>
    <row r="375" spans="1:18" ht="36" hidden="1" customHeight="1">
      <c r="A375" s="60" t="s">
        <v>197</v>
      </c>
      <c r="B375" s="53" t="s">
        <v>224</v>
      </c>
      <c r="C375" s="53" t="s">
        <v>261</v>
      </c>
      <c r="D375" s="53"/>
      <c r="E375" s="54">
        <f>SUM(E376)</f>
        <v>0</v>
      </c>
      <c r="F375" s="54"/>
      <c r="G375" s="54"/>
      <c r="H375" s="72">
        <f t="shared" si="90"/>
        <v>0</v>
      </c>
      <c r="I375" s="54"/>
      <c r="J375" s="72">
        <f t="shared" si="89"/>
        <v>0</v>
      </c>
      <c r="K375" s="54"/>
      <c r="L375" s="54"/>
      <c r="M375" s="54"/>
      <c r="N375" s="72">
        <f t="shared" si="87"/>
        <v>0</v>
      </c>
      <c r="O375" s="54"/>
      <c r="P375" s="72">
        <f t="shared" si="91"/>
        <v>0</v>
      </c>
      <c r="Q375" s="54"/>
      <c r="R375" s="72">
        <f t="shared" si="92"/>
        <v>0</v>
      </c>
    </row>
    <row r="376" spans="1:18" ht="22.5" hidden="1" customHeight="1">
      <c r="A376" s="154" t="s">
        <v>86</v>
      </c>
      <c r="B376" s="53" t="s">
        <v>224</v>
      </c>
      <c r="C376" s="53" t="s">
        <v>262</v>
      </c>
      <c r="D376" s="53"/>
      <c r="E376" s="54">
        <f>SUM(E377)</f>
        <v>0</v>
      </c>
      <c r="F376" s="54"/>
      <c r="G376" s="54"/>
      <c r="H376" s="72">
        <f t="shared" si="90"/>
        <v>0</v>
      </c>
      <c r="I376" s="54"/>
      <c r="J376" s="72">
        <f t="shared" si="89"/>
        <v>0</v>
      </c>
      <c r="K376" s="54"/>
      <c r="L376" s="54"/>
      <c r="M376" s="54"/>
      <c r="N376" s="72">
        <f t="shared" si="87"/>
        <v>0</v>
      </c>
      <c r="O376" s="54"/>
      <c r="P376" s="72">
        <f t="shared" si="91"/>
        <v>0</v>
      </c>
      <c r="Q376" s="54"/>
      <c r="R376" s="72">
        <f t="shared" si="92"/>
        <v>0</v>
      </c>
    </row>
    <row r="377" spans="1:18" ht="26.25" hidden="1" customHeight="1">
      <c r="A377" s="43" t="s">
        <v>197</v>
      </c>
      <c r="B377" s="53" t="s">
        <v>224</v>
      </c>
      <c r="C377" s="53" t="s">
        <v>262</v>
      </c>
      <c r="D377" s="53" t="s">
        <v>38</v>
      </c>
      <c r="E377" s="54">
        <v>0</v>
      </c>
      <c r="F377" s="54"/>
      <c r="G377" s="54"/>
      <c r="H377" s="72">
        <f t="shared" si="90"/>
        <v>0</v>
      </c>
      <c r="I377" s="54"/>
      <c r="J377" s="72">
        <f t="shared" si="89"/>
        <v>0</v>
      </c>
      <c r="K377" s="54"/>
      <c r="L377" s="54"/>
      <c r="M377" s="54"/>
      <c r="N377" s="72">
        <f t="shared" si="87"/>
        <v>0</v>
      </c>
      <c r="O377" s="54"/>
      <c r="P377" s="72">
        <f t="shared" si="91"/>
        <v>0</v>
      </c>
      <c r="Q377" s="54"/>
      <c r="R377" s="72">
        <f t="shared" si="92"/>
        <v>0</v>
      </c>
    </row>
    <row r="378" spans="1:18" ht="47.25" customHeight="1">
      <c r="A378" s="150" t="s">
        <v>100</v>
      </c>
      <c r="B378" s="51" t="s">
        <v>99</v>
      </c>
      <c r="C378" s="51"/>
      <c r="D378" s="51"/>
      <c r="E378" s="72">
        <f>SUM(E380)+E391</f>
        <v>33984</v>
      </c>
      <c r="F378" s="72">
        <f t="shared" ref="F378:G378" si="93">SUM(F380)+F391</f>
        <v>0</v>
      </c>
      <c r="G378" s="72">
        <f t="shared" si="93"/>
        <v>5000</v>
      </c>
      <c r="H378" s="72">
        <f t="shared" si="90"/>
        <v>38984</v>
      </c>
      <c r="I378" s="72">
        <f>I391</f>
        <v>760</v>
      </c>
      <c r="J378" s="72">
        <f t="shared" si="89"/>
        <v>39744</v>
      </c>
      <c r="K378" s="72"/>
      <c r="L378" s="72"/>
      <c r="M378" s="72"/>
      <c r="N378" s="72">
        <f t="shared" si="87"/>
        <v>0</v>
      </c>
      <c r="O378" s="72"/>
      <c r="P378" s="72">
        <f t="shared" si="91"/>
        <v>39744</v>
      </c>
      <c r="Q378" s="72">
        <f>Q391</f>
        <v>-1000</v>
      </c>
      <c r="R378" s="72">
        <f t="shared" si="92"/>
        <v>38744</v>
      </c>
    </row>
    <row r="379" spans="1:18" ht="42" customHeight="1">
      <c r="A379" s="150" t="s">
        <v>194</v>
      </c>
      <c r="B379" s="51" t="s">
        <v>56</v>
      </c>
      <c r="C379" s="51"/>
      <c r="D379" s="51"/>
      <c r="E379" s="72">
        <f>E380</f>
        <v>33984</v>
      </c>
      <c r="F379" s="72"/>
      <c r="G379" s="72"/>
      <c r="H379" s="72">
        <f t="shared" si="90"/>
        <v>33984</v>
      </c>
      <c r="I379" s="72"/>
      <c r="J379" s="72">
        <f t="shared" si="89"/>
        <v>33984</v>
      </c>
      <c r="K379" s="72"/>
      <c r="L379" s="72"/>
      <c r="M379" s="72"/>
      <c r="N379" s="72">
        <f t="shared" si="87"/>
        <v>0</v>
      </c>
      <c r="O379" s="72"/>
      <c r="P379" s="72">
        <f t="shared" si="91"/>
        <v>33984</v>
      </c>
      <c r="Q379" s="72"/>
      <c r="R379" s="72">
        <f t="shared" si="92"/>
        <v>33984</v>
      </c>
    </row>
    <row r="380" spans="1:18" ht="20.25" hidden="1" customHeight="1">
      <c r="A380" s="42" t="s">
        <v>13</v>
      </c>
      <c r="B380" s="51" t="s">
        <v>56</v>
      </c>
      <c r="C380" s="51" t="s">
        <v>151</v>
      </c>
      <c r="D380" s="51"/>
      <c r="E380" s="72">
        <f>SUM(E381,E386)</f>
        <v>33984</v>
      </c>
      <c r="F380" s="72"/>
      <c r="G380" s="72"/>
      <c r="H380" s="72">
        <f t="shared" si="90"/>
        <v>33984</v>
      </c>
      <c r="I380" s="72"/>
      <c r="J380" s="72">
        <f t="shared" si="89"/>
        <v>33984</v>
      </c>
      <c r="K380" s="72"/>
      <c r="L380" s="72"/>
      <c r="M380" s="72"/>
      <c r="N380" s="72">
        <f t="shared" si="87"/>
        <v>0</v>
      </c>
      <c r="O380" s="72"/>
      <c r="P380" s="72">
        <f t="shared" si="91"/>
        <v>33984</v>
      </c>
      <c r="Q380" s="72"/>
      <c r="R380" s="72">
        <f t="shared" si="92"/>
        <v>33984</v>
      </c>
    </row>
    <row r="381" spans="1:18" ht="21.75" hidden="1" customHeight="1">
      <c r="A381" s="150" t="s">
        <v>29</v>
      </c>
      <c r="B381" s="51" t="s">
        <v>56</v>
      </c>
      <c r="C381" s="51" t="s">
        <v>169</v>
      </c>
      <c r="D381" s="51"/>
      <c r="E381" s="72">
        <f>SUM(E382,E384)</f>
        <v>23365.8</v>
      </c>
      <c r="F381" s="72"/>
      <c r="G381" s="72"/>
      <c r="H381" s="72">
        <f t="shared" si="90"/>
        <v>23365.8</v>
      </c>
      <c r="I381" s="72"/>
      <c r="J381" s="72">
        <f t="shared" si="89"/>
        <v>23365.8</v>
      </c>
      <c r="K381" s="72"/>
      <c r="L381" s="72"/>
      <c r="M381" s="72"/>
      <c r="N381" s="72">
        <f t="shared" si="87"/>
        <v>0</v>
      </c>
      <c r="O381" s="72"/>
      <c r="P381" s="72">
        <f t="shared" si="91"/>
        <v>23365.8</v>
      </c>
      <c r="Q381" s="72"/>
      <c r="R381" s="72">
        <f t="shared" si="92"/>
        <v>23365.8</v>
      </c>
    </row>
    <row r="382" spans="1:18" ht="45" hidden="1" customHeight="1">
      <c r="A382" s="45" t="s">
        <v>32</v>
      </c>
      <c r="B382" s="53" t="s">
        <v>56</v>
      </c>
      <c r="C382" s="53" t="s">
        <v>344</v>
      </c>
      <c r="D382" s="53"/>
      <c r="E382" s="73">
        <f>E383</f>
        <v>1498.8</v>
      </c>
      <c r="F382" s="73"/>
      <c r="G382" s="54"/>
      <c r="H382" s="72">
        <f t="shared" si="90"/>
        <v>1498.8</v>
      </c>
      <c r="I382" s="54"/>
      <c r="J382" s="72">
        <f t="shared" si="89"/>
        <v>1498.8</v>
      </c>
      <c r="K382" s="54"/>
      <c r="L382" s="54"/>
      <c r="M382" s="54"/>
      <c r="N382" s="72">
        <f t="shared" si="87"/>
        <v>0</v>
      </c>
      <c r="O382" s="54"/>
      <c r="P382" s="72">
        <f t="shared" si="91"/>
        <v>1498.8</v>
      </c>
      <c r="Q382" s="54"/>
      <c r="R382" s="72">
        <f t="shared" si="92"/>
        <v>1498.8</v>
      </c>
    </row>
    <row r="383" spans="1:18" ht="23.25" hidden="1" customHeight="1">
      <c r="A383" s="45" t="s">
        <v>220</v>
      </c>
      <c r="B383" s="53" t="s">
        <v>56</v>
      </c>
      <c r="C383" s="53" t="s">
        <v>344</v>
      </c>
      <c r="D383" s="53" t="s">
        <v>219</v>
      </c>
      <c r="E383" s="76">
        <v>1498.8</v>
      </c>
      <c r="F383" s="76"/>
      <c r="G383" s="54"/>
      <c r="H383" s="72">
        <f t="shared" si="90"/>
        <v>1498.8</v>
      </c>
      <c r="I383" s="54"/>
      <c r="J383" s="72">
        <f t="shared" si="89"/>
        <v>1498.8</v>
      </c>
      <c r="K383" s="54"/>
      <c r="L383" s="54"/>
      <c r="M383" s="54"/>
      <c r="N383" s="72">
        <f t="shared" si="87"/>
        <v>0</v>
      </c>
      <c r="O383" s="54"/>
      <c r="P383" s="72">
        <f t="shared" si="91"/>
        <v>1498.8</v>
      </c>
      <c r="Q383" s="54"/>
      <c r="R383" s="72">
        <f t="shared" si="92"/>
        <v>1498.8</v>
      </c>
    </row>
    <row r="384" spans="1:18" s="4" customFormat="1" ht="46.5" hidden="1" customHeight="1">
      <c r="A384" s="45" t="s">
        <v>33</v>
      </c>
      <c r="B384" s="58" t="s">
        <v>56</v>
      </c>
      <c r="C384" s="58" t="s">
        <v>263</v>
      </c>
      <c r="D384" s="58"/>
      <c r="E384" s="54">
        <f>SUM(E385)</f>
        <v>21867</v>
      </c>
      <c r="F384" s="54"/>
      <c r="G384" s="76"/>
      <c r="H384" s="72">
        <f t="shared" si="90"/>
        <v>21867</v>
      </c>
      <c r="I384" s="76"/>
      <c r="J384" s="72">
        <f t="shared" si="89"/>
        <v>21867</v>
      </c>
      <c r="K384" s="76"/>
      <c r="L384" s="76"/>
      <c r="M384" s="76"/>
      <c r="N384" s="72">
        <f t="shared" si="87"/>
        <v>0</v>
      </c>
      <c r="O384" s="76"/>
      <c r="P384" s="72">
        <f t="shared" si="91"/>
        <v>21867</v>
      </c>
      <c r="Q384" s="76"/>
      <c r="R384" s="72">
        <f t="shared" si="92"/>
        <v>21867</v>
      </c>
    </row>
    <row r="385" spans="1:18" s="4" customFormat="1" ht="24.75" hidden="1" customHeight="1">
      <c r="A385" s="45" t="s">
        <v>220</v>
      </c>
      <c r="B385" s="58" t="s">
        <v>56</v>
      </c>
      <c r="C385" s="58" t="s">
        <v>263</v>
      </c>
      <c r="D385" s="58" t="s">
        <v>219</v>
      </c>
      <c r="E385" s="76">
        <v>21867</v>
      </c>
      <c r="F385" s="76"/>
      <c r="G385" s="76"/>
      <c r="H385" s="72">
        <f t="shared" si="90"/>
        <v>21867</v>
      </c>
      <c r="I385" s="76"/>
      <c r="J385" s="72">
        <f t="shared" si="89"/>
        <v>21867</v>
      </c>
      <c r="K385" s="76"/>
      <c r="L385" s="76"/>
      <c r="M385" s="76"/>
      <c r="N385" s="72">
        <f t="shared" si="87"/>
        <v>0</v>
      </c>
      <c r="O385" s="76"/>
      <c r="P385" s="72">
        <f t="shared" si="91"/>
        <v>21867</v>
      </c>
      <c r="Q385" s="76"/>
      <c r="R385" s="72">
        <f t="shared" si="92"/>
        <v>21867</v>
      </c>
    </row>
    <row r="386" spans="1:18" ht="28.5" hidden="1" customHeight="1">
      <c r="A386" s="150" t="s">
        <v>35</v>
      </c>
      <c r="B386" s="51" t="s">
        <v>56</v>
      </c>
      <c r="C386" s="51" t="s">
        <v>238</v>
      </c>
      <c r="D386" s="51"/>
      <c r="E386" s="72">
        <f>SUM(E387,E389)</f>
        <v>10618.2</v>
      </c>
      <c r="F386" s="72"/>
      <c r="G386" s="72"/>
      <c r="H386" s="72">
        <f t="shared" si="90"/>
        <v>10618.2</v>
      </c>
      <c r="I386" s="72"/>
      <c r="J386" s="72">
        <f t="shared" si="89"/>
        <v>10618.2</v>
      </c>
      <c r="K386" s="72"/>
      <c r="L386" s="72"/>
      <c r="M386" s="72"/>
      <c r="N386" s="72">
        <f t="shared" si="87"/>
        <v>0</v>
      </c>
      <c r="O386" s="72"/>
      <c r="P386" s="72">
        <f t="shared" si="91"/>
        <v>10618.2</v>
      </c>
      <c r="Q386" s="72"/>
      <c r="R386" s="72">
        <f t="shared" si="92"/>
        <v>10618.2</v>
      </c>
    </row>
    <row r="387" spans="1:18" ht="42" hidden="1" customHeight="1">
      <c r="A387" s="45" t="s">
        <v>31</v>
      </c>
      <c r="B387" s="53" t="s">
        <v>56</v>
      </c>
      <c r="C387" s="53" t="s">
        <v>345</v>
      </c>
      <c r="D387" s="53"/>
      <c r="E387" s="54">
        <f>E388</f>
        <v>2485.1999999999998</v>
      </c>
      <c r="F387" s="54"/>
      <c r="G387" s="54"/>
      <c r="H387" s="72">
        <f t="shared" si="90"/>
        <v>2485.1999999999998</v>
      </c>
      <c r="I387" s="54"/>
      <c r="J387" s="72">
        <f t="shared" si="89"/>
        <v>2485.1999999999998</v>
      </c>
      <c r="K387" s="54"/>
      <c r="L387" s="54"/>
      <c r="M387" s="54"/>
      <c r="N387" s="72">
        <f t="shared" si="87"/>
        <v>0</v>
      </c>
      <c r="O387" s="54"/>
      <c r="P387" s="72">
        <f t="shared" si="91"/>
        <v>2485.1999999999998</v>
      </c>
      <c r="Q387" s="54"/>
      <c r="R387" s="72">
        <f t="shared" si="92"/>
        <v>2485.1999999999998</v>
      </c>
    </row>
    <row r="388" spans="1:18" ht="22.5" hidden="1" customHeight="1">
      <c r="A388" s="45" t="s">
        <v>220</v>
      </c>
      <c r="B388" s="53" t="s">
        <v>56</v>
      </c>
      <c r="C388" s="53" t="s">
        <v>345</v>
      </c>
      <c r="D388" s="53" t="s">
        <v>219</v>
      </c>
      <c r="E388" s="54">
        <v>2485.1999999999998</v>
      </c>
      <c r="F388" s="54"/>
      <c r="G388" s="54"/>
      <c r="H388" s="72">
        <f t="shared" si="90"/>
        <v>2485.1999999999998</v>
      </c>
      <c r="I388" s="54"/>
      <c r="J388" s="72">
        <f t="shared" si="89"/>
        <v>2485.1999999999998</v>
      </c>
      <c r="K388" s="54"/>
      <c r="L388" s="54"/>
      <c r="M388" s="54"/>
      <c r="N388" s="72">
        <f t="shared" si="87"/>
        <v>0</v>
      </c>
      <c r="O388" s="54"/>
      <c r="P388" s="72">
        <f t="shared" si="91"/>
        <v>2485.1999999999998</v>
      </c>
      <c r="Q388" s="54"/>
      <c r="R388" s="72">
        <f t="shared" si="92"/>
        <v>2485.1999999999998</v>
      </c>
    </row>
    <row r="389" spans="1:18" s="8" customFormat="1" ht="39.75" hidden="1" customHeight="1">
      <c r="A389" s="45" t="s">
        <v>549</v>
      </c>
      <c r="B389" s="58" t="s">
        <v>56</v>
      </c>
      <c r="C389" s="58" t="s">
        <v>264</v>
      </c>
      <c r="D389" s="58"/>
      <c r="E389" s="54">
        <f>SUM(E390)</f>
        <v>8133</v>
      </c>
      <c r="F389" s="54"/>
      <c r="G389" s="76"/>
      <c r="H389" s="72">
        <f t="shared" si="90"/>
        <v>8133</v>
      </c>
      <c r="I389" s="76"/>
      <c r="J389" s="72">
        <f t="shared" si="89"/>
        <v>8133</v>
      </c>
      <c r="K389" s="76"/>
      <c r="L389" s="76"/>
      <c r="M389" s="76"/>
      <c r="N389" s="72">
        <f t="shared" si="87"/>
        <v>0</v>
      </c>
      <c r="O389" s="76"/>
      <c r="P389" s="72">
        <f t="shared" si="91"/>
        <v>8133</v>
      </c>
      <c r="Q389" s="76"/>
      <c r="R389" s="72">
        <f t="shared" si="92"/>
        <v>8133</v>
      </c>
    </row>
    <row r="390" spans="1:18" s="8" customFormat="1" ht="24.75" hidden="1" customHeight="1">
      <c r="A390" s="45" t="s">
        <v>220</v>
      </c>
      <c r="B390" s="58" t="s">
        <v>56</v>
      </c>
      <c r="C390" s="58" t="s">
        <v>264</v>
      </c>
      <c r="D390" s="58" t="s">
        <v>219</v>
      </c>
      <c r="E390" s="76">
        <v>8133</v>
      </c>
      <c r="F390" s="76"/>
      <c r="G390" s="76"/>
      <c r="H390" s="72">
        <f t="shared" si="90"/>
        <v>8133</v>
      </c>
      <c r="I390" s="76"/>
      <c r="J390" s="72">
        <f t="shared" si="89"/>
        <v>8133</v>
      </c>
      <c r="K390" s="76"/>
      <c r="L390" s="76"/>
      <c r="M390" s="76"/>
      <c r="N390" s="72">
        <f t="shared" si="87"/>
        <v>0</v>
      </c>
      <c r="O390" s="76"/>
      <c r="P390" s="72">
        <f t="shared" si="91"/>
        <v>8133</v>
      </c>
      <c r="Q390" s="76"/>
      <c r="R390" s="72">
        <f t="shared" si="92"/>
        <v>8133</v>
      </c>
    </row>
    <row r="391" spans="1:18" ht="24" customHeight="1">
      <c r="A391" s="155" t="s">
        <v>497</v>
      </c>
      <c r="B391" s="55" t="s">
        <v>496</v>
      </c>
      <c r="C391" s="55" t="s">
        <v>495</v>
      </c>
      <c r="D391" s="55"/>
      <c r="E391" s="77">
        <f>E393+E392</f>
        <v>0</v>
      </c>
      <c r="F391" s="77">
        <f t="shared" ref="F391:G391" si="94">F393+F392</f>
        <v>0</v>
      </c>
      <c r="G391" s="77">
        <f t="shared" si="94"/>
        <v>5000</v>
      </c>
      <c r="H391" s="72">
        <f t="shared" si="90"/>
        <v>5000</v>
      </c>
      <c r="I391" s="77">
        <f>I392</f>
        <v>760</v>
      </c>
      <c r="J391" s="72">
        <f t="shared" si="89"/>
        <v>5760</v>
      </c>
      <c r="K391" s="77"/>
      <c r="L391" s="77"/>
      <c r="M391" s="77"/>
      <c r="N391" s="72">
        <f t="shared" si="87"/>
        <v>0</v>
      </c>
      <c r="O391" s="77"/>
      <c r="P391" s="72">
        <f t="shared" si="91"/>
        <v>5760</v>
      </c>
      <c r="Q391" s="77">
        <f>Q392</f>
        <v>-1000</v>
      </c>
      <c r="R391" s="72">
        <f t="shared" si="92"/>
        <v>4760</v>
      </c>
    </row>
    <row r="392" spans="1:18" ht="35.25" customHeight="1">
      <c r="A392" s="149" t="s">
        <v>498</v>
      </c>
      <c r="B392" s="58" t="s">
        <v>496</v>
      </c>
      <c r="C392" s="58" t="s">
        <v>495</v>
      </c>
      <c r="D392" s="55"/>
      <c r="E392" s="77"/>
      <c r="F392" s="77"/>
      <c r="G392" s="76">
        <v>1000</v>
      </c>
      <c r="H392" s="72">
        <f t="shared" si="90"/>
        <v>1000</v>
      </c>
      <c r="I392" s="76">
        <v>760</v>
      </c>
      <c r="J392" s="72">
        <f t="shared" si="89"/>
        <v>1760</v>
      </c>
      <c r="K392" s="76"/>
      <c r="L392" s="76"/>
      <c r="M392" s="76"/>
      <c r="N392" s="72">
        <f t="shared" si="87"/>
        <v>0</v>
      </c>
      <c r="O392" s="76"/>
      <c r="P392" s="72">
        <f t="shared" si="91"/>
        <v>1760</v>
      </c>
      <c r="Q392" s="76">
        <v>-1000</v>
      </c>
      <c r="R392" s="72">
        <f t="shared" si="92"/>
        <v>760</v>
      </c>
    </row>
    <row r="393" spans="1:18" ht="37.5" customHeight="1">
      <c r="A393" s="149" t="s">
        <v>599</v>
      </c>
      <c r="B393" s="58" t="s">
        <v>496</v>
      </c>
      <c r="C393" s="58" t="s">
        <v>592</v>
      </c>
      <c r="D393" s="58" t="s">
        <v>499</v>
      </c>
      <c r="E393" s="73"/>
      <c r="F393" s="73"/>
      <c r="G393" s="76">
        <v>4000</v>
      </c>
      <c r="H393" s="72">
        <f t="shared" si="90"/>
        <v>4000</v>
      </c>
      <c r="I393" s="76"/>
      <c r="J393" s="72">
        <f t="shared" si="89"/>
        <v>4000</v>
      </c>
      <c r="K393" s="76"/>
      <c r="L393" s="76"/>
      <c r="M393" s="76"/>
      <c r="N393" s="72">
        <f t="shared" si="87"/>
        <v>0</v>
      </c>
      <c r="O393" s="76"/>
      <c r="P393" s="72">
        <f t="shared" si="91"/>
        <v>4000</v>
      </c>
      <c r="Q393" s="76"/>
      <c r="R393" s="72">
        <f t="shared" si="92"/>
        <v>4000</v>
      </c>
    </row>
    <row r="394" spans="1:18" ht="45.75" customHeight="1">
      <c r="N394" s="72">
        <f t="shared" si="87"/>
        <v>0</v>
      </c>
    </row>
    <row r="395" spans="1:18" ht="21" customHeight="1">
      <c r="N395" s="72">
        <f t="shared" si="87"/>
        <v>0</v>
      </c>
    </row>
    <row r="396" spans="1:18" ht="42.75" customHeight="1">
      <c r="N396" s="72">
        <f t="shared" si="87"/>
        <v>0</v>
      </c>
    </row>
    <row r="397" spans="1:18" ht="21" customHeight="1">
      <c r="N397" s="72">
        <f t="shared" si="87"/>
        <v>0</v>
      </c>
    </row>
    <row r="398" spans="1:18" ht="24.75" customHeight="1">
      <c r="N398" s="72">
        <f t="shared" si="87"/>
        <v>0</v>
      </c>
    </row>
    <row r="399" spans="1:18" ht="48" customHeight="1">
      <c r="N399" s="72">
        <f t="shared" si="87"/>
        <v>0</v>
      </c>
    </row>
    <row r="400" spans="1:18" ht="21" customHeight="1"/>
    <row r="401" spans="1:18" s="7" customFormat="1" ht="36.75" customHeight="1">
      <c r="A401" s="144"/>
      <c r="B401" s="26"/>
      <c r="C401" s="26"/>
      <c r="D401" s="26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</row>
    <row r="402" spans="1:18" s="7" customFormat="1" ht="24.75" customHeight="1">
      <c r="A402" s="144"/>
      <c r="B402" s="26"/>
      <c r="C402" s="26"/>
      <c r="D402" s="26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</row>
  </sheetData>
  <mergeCells count="4">
    <mergeCell ref="A8:R8"/>
    <mergeCell ref="C6:R6"/>
    <mergeCell ref="E3:S3"/>
    <mergeCell ref="E5:R5"/>
  </mergeCells>
  <phoneticPr fontId="4" type="noConversion"/>
  <pageMargins left="0.78740157480314965" right="0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77"/>
  <sheetViews>
    <sheetView topLeftCell="B1" workbookViewId="0">
      <selection activeCell="R1" sqref="R1"/>
    </sheetView>
  </sheetViews>
  <sheetFormatPr defaultRowHeight="12.75"/>
  <cols>
    <col min="1" max="1" width="0" hidden="1" customWidth="1"/>
    <col min="2" max="2" width="45" style="26" customWidth="1"/>
    <col min="3" max="3" width="13.28515625" style="26" customWidth="1"/>
    <col min="4" max="4" width="10.28515625" style="26" customWidth="1"/>
    <col min="5" max="5" width="12.28515625" style="26" customWidth="1"/>
    <col min="6" max="6" width="12.140625" style="67" hidden="1" customWidth="1"/>
    <col min="7" max="7" width="10.7109375" style="67" hidden="1" customWidth="1"/>
    <col min="8" max="8" width="12.28515625" style="67" hidden="1" customWidth="1"/>
    <col min="9" max="9" width="10.7109375" style="67" hidden="1" customWidth="1"/>
    <col min="10" max="10" width="11.85546875" style="67" hidden="1" customWidth="1"/>
    <col min="11" max="13" width="12.42578125" style="67" hidden="1" customWidth="1"/>
    <col min="14" max="14" width="13" style="67" hidden="1" customWidth="1"/>
    <col min="15" max="15" width="12.42578125" style="67" hidden="1" customWidth="1"/>
    <col min="16" max="17" width="12.42578125" style="67" customWidth="1"/>
    <col min="18" max="18" width="15.140625" style="67" customWidth="1"/>
  </cols>
  <sheetData>
    <row r="1" spans="2:20">
      <c r="R1" s="78"/>
    </row>
    <row r="2" spans="2:20">
      <c r="F2" s="132"/>
      <c r="R2" s="132" t="s">
        <v>600</v>
      </c>
    </row>
    <row r="3" spans="2:20" ht="66" customHeight="1">
      <c r="D3" s="130"/>
      <c r="E3" s="253" t="s">
        <v>879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129"/>
      <c r="T3" s="129"/>
    </row>
    <row r="4" spans="2:20">
      <c r="B4" s="254" t="s">
        <v>444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2:20" ht="41.25" customHeight="1">
      <c r="B5" s="62"/>
      <c r="C5" s="130"/>
      <c r="D5" s="130"/>
      <c r="E5" s="272" t="s">
        <v>551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</row>
    <row r="6" spans="2:20" ht="18" hidden="1" customHeight="1">
      <c r="B6" s="63"/>
      <c r="C6" s="63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7" spans="2:20" ht="18" customHeight="1">
      <c r="B7" s="63"/>
      <c r="C7" s="63"/>
      <c r="D7" s="127"/>
      <c r="E7" s="12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 t="s">
        <v>107</v>
      </c>
    </row>
    <row r="8" spans="2:20" ht="60.75" customHeight="1">
      <c r="B8" s="271" t="s">
        <v>565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2:20" ht="18.75" customHeight="1">
      <c r="B9" s="27"/>
      <c r="C9" s="27"/>
      <c r="D9" s="27"/>
      <c r="E9" s="27"/>
      <c r="F9" s="86" t="s">
        <v>204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86" t="s">
        <v>204</v>
      </c>
    </row>
    <row r="10" spans="2:20" ht="32.25" customHeight="1">
      <c r="B10" s="28" t="s">
        <v>88</v>
      </c>
      <c r="C10" s="28" t="s">
        <v>110</v>
      </c>
      <c r="D10" s="28" t="s">
        <v>67</v>
      </c>
      <c r="E10" s="28" t="s">
        <v>68</v>
      </c>
      <c r="F10" s="75" t="s">
        <v>464</v>
      </c>
      <c r="G10" s="72" t="s">
        <v>585</v>
      </c>
      <c r="H10" s="75" t="s">
        <v>464</v>
      </c>
      <c r="I10" s="72" t="s">
        <v>585</v>
      </c>
      <c r="J10" s="75" t="s">
        <v>464</v>
      </c>
      <c r="K10" s="72" t="s">
        <v>585</v>
      </c>
      <c r="L10" s="72" t="s">
        <v>464</v>
      </c>
      <c r="M10" s="72" t="s">
        <v>585</v>
      </c>
      <c r="N10" s="72" t="s">
        <v>464</v>
      </c>
      <c r="O10" s="72" t="s">
        <v>585</v>
      </c>
      <c r="P10" s="72" t="s">
        <v>464</v>
      </c>
      <c r="Q10" s="72" t="s">
        <v>585</v>
      </c>
      <c r="R10" s="75" t="s">
        <v>464</v>
      </c>
    </row>
    <row r="11" spans="2:20" ht="23.25" customHeight="1">
      <c r="B11" s="17" t="s">
        <v>346</v>
      </c>
      <c r="C11" s="28"/>
      <c r="D11" s="28"/>
      <c r="E11" s="28"/>
      <c r="F11" s="72">
        <f>SUM(F221,F222,F248)</f>
        <v>954053.29999999993</v>
      </c>
      <c r="G11" s="72">
        <f>SUM(G221,G222,G248)</f>
        <v>102515.5</v>
      </c>
      <c r="H11" s="72">
        <f>F11+G11</f>
        <v>1056568.7999999998</v>
      </c>
      <c r="I11" s="72">
        <f>SUM(I221,I222,I248)</f>
        <v>28478.400000000001</v>
      </c>
      <c r="J11" s="72">
        <f>H11+I11</f>
        <v>1085047.1999999997</v>
      </c>
      <c r="K11" s="72">
        <f>SUM(K221,K222,K248)</f>
        <v>44918.200000000004</v>
      </c>
      <c r="L11" s="72">
        <f>J11+K11</f>
        <v>1129965.3999999997</v>
      </c>
      <c r="M11" s="72">
        <f>M29+M94+M248+M222+M182</f>
        <v>20192</v>
      </c>
      <c r="N11" s="72">
        <f>L11+M11</f>
        <v>1150157.3999999997</v>
      </c>
      <c r="O11" s="72">
        <f>O221+O222+O248</f>
        <v>6500</v>
      </c>
      <c r="P11" s="72">
        <f>N11+O11</f>
        <v>1156657.3999999997</v>
      </c>
      <c r="Q11" s="72">
        <f>Q221+Q222+Q248</f>
        <v>900</v>
      </c>
      <c r="R11" s="72">
        <f>P11+Q11</f>
        <v>1157557.3999999997</v>
      </c>
    </row>
    <row r="12" spans="2:20" ht="34.5" customHeight="1">
      <c r="B12" s="32" t="s">
        <v>508</v>
      </c>
      <c r="C12" s="51" t="s">
        <v>165</v>
      </c>
      <c r="D12" s="51"/>
      <c r="E12" s="51"/>
      <c r="F12" s="72">
        <f>F13</f>
        <v>11300</v>
      </c>
      <c r="G12" s="72">
        <f>G13</f>
        <v>0</v>
      </c>
      <c r="H12" s="72">
        <f t="shared" ref="H12:H78" si="0">F12+G12</f>
        <v>11300</v>
      </c>
      <c r="I12" s="72"/>
      <c r="J12" s="72">
        <f t="shared" ref="J12:J78" si="1">H12+I12</f>
        <v>11300</v>
      </c>
      <c r="K12" s="72"/>
      <c r="L12" s="72">
        <f t="shared" ref="L12:L78" si="2">J12+K12</f>
        <v>11300</v>
      </c>
      <c r="M12" s="72"/>
      <c r="N12" s="72">
        <f t="shared" ref="N12:N76" si="3">L12+M12</f>
        <v>11300</v>
      </c>
      <c r="O12" s="72">
        <f>O13</f>
        <v>1000</v>
      </c>
      <c r="P12" s="72">
        <f t="shared" ref="P12:P75" si="4">N12+O12</f>
        <v>12300</v>
      </c>
      <c r="Q12" s="72">
        <f>Q13+Q21</f>
        <v>2300</v>
      </c>
      <c r="R12" s="72">
        <f t="shared" ref="R12:R75" si="5">P12+Q12</f>
        <v>14600</v>
      </c>
    </row>
    <row r="13" spans="2:20" ht="24.75" customHeight="1">
      <c r="B13" s="15" t="s">
        <v>64</v>
      </c>
      <c r="C13" s="53" t="s">
        <v>443</v>
      </c>
      <c r="D13" s="53" t="s">
        <v>132</v>
      </c>
      <c r="E13" s="53"/>
      <c r="F13" s="54">
        <f>F14+F16+F19+F22+F24</f>
        <v>11300</v>
      </c>
      <c r="G13" s="54"/>
      <c r="H13" s="72">
        <f t="shared" si="0"/>
        <v>11300</v>
      </c>
      <c r="I13" s="54"/>
      <c r="J13" s="72">
        <f t="shared" si="1"/>
        <v>11300</v>
      </c>
      <c r="K13" s="54"/>
      <c r="L13" s="72">
        <f t="shared" si="2"/>
        <v>11300</v>
      </c>
      <c r="M13" s="54"/>
      <c r="N13" s="72">
        <f t="shared" si="3"/>
        <v>11300</v>
      </c>
      <c r="O13" s="54">
        <f>O19+O24</f>
        <v>1000</v>
      </c>
      <c r="P13" s="72">
        <f t="shared" si="4"/>
        <v>12300</v>
      </c>
      <c r="Q13" s="54">
        <f>Q14</f>
        <v>2100</v>
      </c>
      <c r="R13" s="72">
        <f t="shared" si="5"/>
        <v>14400</v>
      </c>
    </row>
    <row r="14" spans="2:20" ht="28.5" customHeight="1">
      <c r="B14" s="15" t="s">
        <v>191</v>
      </c>
      <c r="C14" s="53" t="s">
        <v>365</v>
      </c>
      <c r="D14" s="53" t="s">
        <v>215</v>
      </c>
      <c r="E14" s="53"/>
      <c r="F14" s="54">
        <f>SUM(F15)</f>
        <v>7300</v>
      </c>
      <c r="G14" s="54"/>
      <c r="H14" s="72">
        <f t="shared" si="0"/>
        <v>7300</v>
      </c>
      <c r="I14" s="54"/>
      <c r="J14" s="72">
        <f t="shared" si="1"/>
        <v>7300</v>
      </c>
      <c r="K14" s="54"/>
      <c r="L14" s="72">
        <f t="shared" si="2"/>
        <v>7300</v>
      </c>
      <c r="M14" s="54"/>
      <c r="N14" s="72">
        <f t="shared" si="3"/>
        <v>7300</v>
      </c>
      <c r="O14" s="54"/>
      <c r="P14" s="72">
        <f t="shared" si="4"/>
        <v>7300</v>
      </c>
      <c r="Q14" s="54">
        <f>Q15</f>
        <v>2100</v>
      </c>
      <c r="R14" s="72">
        <f t="shared" si="5"/>
        <v>9400</v>
      </c>
    </row>
    <row r="15" spans="2:20" ht="30" customHeight="1">
      <c r="B15" s="15" t="s">
        <v>82</v>
      </c>
      <c r="C15" s="53" t="s">
        <v>365</v>
      </c>
      <c r="D15" s="53" t="s">
        <v>215</v>
      </c>
      <c r="E15" s="53" t="s">
        <v>81</v>
      </c>
      <c r="F15" s="54">
        <v>7300</v>
      </c>
      <c r="G15" s="54"/>
      <c r="H15" s="72">
        <f t="shared" si="0"/>
        <v>7300</v>
      </c>
      <c r="I15" s="54"/>
      <c r="J15" s="72">
        <f t="shared" si="1"/>
        <v>7300</v>
      </c>
      <c r="K15" s="54"/>
      <c r="L15" s="72">
        <f t="shared" si="2"/>
        <v>7300</v>
      </c>
      <c r="M15" s="54"/>
      <c r="N15" s="72">
        <f t="shared" si="3"/>
        <v>7300</v>
      </c>
      <c r="O15" s="54"/>
      <c r="P15" s="72">
        <f t="shared" si="4"/>
        <v>7300</v>
      </c>
      <c r="Q15" s="54">
        <v>2100</v>
      </c>
      <c r="R15" s="72">
        <f t="shared" si="5"/>
        <v>9400</v>
      </c>
    </row>
    <row r="16" spans="2:20" ht="20.25" customHeight="1">
      <c r="B16" s="23" t="s">
        <v>180</v>
      </c>
      <c r="C16" s="53" t="s">
        <v>317</v>
      </c>
      <c r="D16" s="53"/>
      <c r="E16" s="53"/>
      <c r="F16" s="54">
        <f>F17</f>
        <v>800</v>
      </c>
      <c r="G16" s="54"/>
      <c r="H16" s="72">
        <f t="shared" si="0"/>
        <v>800</v>
      </c>
      <c r="I16" s="54"/>
      <c r="J16" s="72">
        <f t="shared" si="1"/>
        <v>800</v>
      </c>
      <c r="K16" s="54"/>
      <c r="L16" s="72">
        <f t="shared" si="2"/>
        <v>800</v>
      </c>
      <c r="M16" s="54"/>
      <c r="N16" s="72">
        <f t="shared" si="3"/>
        <v>800</v>
      </c>
      <c r="O16" s="54"/>
      <c r="P16" s="72">
        <f t="shared" si="4"/>
        <v>800</v>
      </c>
      <c r="Q16" s="54"/>
      <c r="R16" s="72">
        <f t="shared" si="5"/>
        <v>800</v>
      </c>
    </row>
    <row r="17" spans="2:18" ht="18" customHeight="1">
      <c r="B17" s="15" t="s">
        <v>26</v>
      </c>
      <c r="C17" s="53" t="s">
        <v>317</v>
      </c>
      <c r="D17" s="53" t="s">
        <v>222</v>
      </c>
      <c r="E17" s="53"/>
      <c r="F17" s="54">
        <f>F18</f>
        <v>800</v>
      </c>
      <c r="G17" s="54"/>
      <c r="H17" s="72">
        <f t="shared" si="0"/>
        <v>800</v>
      </c>
      <c r="I17" s="54"/>
      <c r="J17" s="72">
        <f t="shared" si="1"/>
        <v>800</v>
      </c>
      <c r="K17" s="54"/>
      <c r="L17" s="72">
        <f t="shared" si="2"/>
        <v>800</v>
      </c>
      <c r="M17" s="54"/>
      <c r="N17" s="72">
        <f t="shared" si="3"/>
        <v>800</v>
      </c>
      <c r="O17" s="54"/>
      <c r="P17" s="72">
        <f t="shared" si="4"/>
        <v>800</v>
      </c>
      <c r="Q17" s="54"/>
      <c r="R17" s="72">
        <f t="shared" si="5"/>
        <v>800</v>
      </c>
    </row>
    <row r="18" spans="2:18" ht="33" customHeight="1">
      <c r="B18" s="18" t="s">
        <v>112</v>
      </c>
      <c r="C18" s="53" t="s">
        <v>317</v>
      </c>
      <c r="D18" s="53" t="s">
        <v>222</v>
      </c>
      <c r="E18" s="53" t="s">
        <v>111</v>
      </c>
      <c r="F18" s="54">
        <v>800</v>
      </c>
      <c r="G18" s="54"/>
      <c r="H18" s="72">
        <f t="shared" si="0"/>
        <v>800</v>
      </c>
      <c r="I18" s="54"/>
      <c r="J18" s="72">
        <f t="shared" si="1"/>
        <v>800</v>
      </c>
      <c r="K18" s="54"/>
      <c r="L18" s="72">
        <f t="shared" si="2"/>
        <v>800</v>
      </c>
      <c r="M18" s="54"/>
      <c r="N18" s="72">
        <f t="shared" si="3"/>
        <v>800</v>
      </c>
      <c r="O18" s="54"/>
      <c r="P18" s="72">
        <f t="shared" si="4"/>
        <v>800</v>
      </c>
      <c r="Q18" s="54"/>
      <c r="R18" s="72">
        <f t="shared" si="5"/>
        <v>800</v>
      </c>
    </row>
    <row r="19" spans="2:18" ht="30.75" customHeight="1">
      <c r="B19" s="15" t="s">
        <v>181</v>
      </c>
      <c r="C19" s="53" t="s">
        <v>318</v>
      </c>
      <c r="D19" s="53"/>
      <c r="E19" s="53"/>
      <c r="F19" s="54">
        <f>SUM(F21)</f>
        <v>2600</v>
      </c>
      <c r="G19" s="54"/>
      <c r="H19" s="72">
        <f t="shared" si="0"/>
        <v>2600</v>
      </c>
      <c r="I19" s="54"/>
      <c r="J19" s="72">
        <f t="shared" si="1"/>
        <v>2600</v>
      </c>
      <c r="K19" s="54"/>
      <c r="L19" s="72">
        <f t="shared" si="2"/>
        <v>2600</v>
      </c>
      <c r="M19" s="54"/>
      <c r="N19" s="72">
        <f t="shared" si="3"/>
        <v>2600</v>
      </c>
      <c r="O19" s="54">
        <f>O20+O21</f>
        <v>1500</v>
      </c>
      <c r="P19" s="72">
        <f t="shared" si="4"/>
        <v>4100</v>
      </c>
      <c r="Q19" s="54"/>
      <c r="R19" s="72">
        <f t="shared" si="5"/>
        <v>4100</v>
      </c>
    </row>
    <row r="20" spans="2:18" ht="30.75" customHeight="1">
      <c r="B20" s="18" t="s">
        <v>112</v>
      </c>
      <c r="C20" s="53" t="s">
        <v>318</v>
      </c>
      <c r="D20" s="53" t="s">
        <v>222</v>
      </c>
      <c r="E20" s="53" t="s">
        <v>111</v>
      </c>
      <c r="F20" s="54"/>
      <c r="G20" s="54"/>
      <c r="H20" s="72"/>
      <c r="I20" s="54"/>
      <c r="J20" s="72"/>
      <c r="K20" s="54"/>
      <c r="L20" s="72"/>
      <c r="M20" s="54"/>
      <c r="N20" s="72"/>
      <c r="O20" s="54">
        <v>500</v>
      </c>
      <c r="P20" s="72">
        <f t="shared" si="4"/>
        <v>500</v>
      </c>
      <c r="Q20" s="54"/>
      <c r="R20" s="72">
        <f t="shared" si="5"/>
        <v>500</v>
      </c>
    </row>
    <row r="21" spans="2:18" ht="21.75" customHeight="1">
      <c r="B21" s="37" t="s">
        <v>195</v>
      </c>
      <c r="C21" s="53" t="s">
        <v>318</v>
      </c>
      <c r="D21" s="53" t="s">
        <v>222</v>
      </c>
      <c r="E21" s="53" t="s">
        <v>205</v>
      </c>
      <c r="F21" s="54">
        <v>2600</v>
      </c>
      <c r="G21" s="54"/>
      <c r="H21" s="72">
        <f t="shared" si="0"/>
        <v>2600</v>
      </c>
      <c r="I21" s="54"/>
      <c r="J21" s="72">
        <f t="shared" si="1"/>
        <v>2600</v>
      </c>
      <c r="K21" s="54"/>
      <c r="L21" s="72">
        <f t="shared" si="2"/>
        <v>2600</v>
      </c>
      <c r="M21" s="54"/>
      <c r="N21" s="72">
        <f t="shared" si="3"/>
        <v>2600</v>
      </c>
      <c r="O21" s="54">
        <v>1000</v>
      </c>
      <c r="P21" s="72">
        <f t="shared" si="4"/>
        <v>3600</v>
      </c>
      <c r="Q21" s="54">
        <v>200</v>
      </c>
      <c r="R21" s="72">
        <f t="shared" si="5"/>
        <v>3800</v>
      </c>
    </row>
    <row r="22" spans="2:18" ht="21" customHeight="1">
      <c r="B22" s="38" t="s">
        <v>374</v>
      </c>
      <c r="C22" s="53" t="s">
        <v>372</v>
      </c>
      <c r="D22" s="53" t="s">
        <v>222</v>
      </c>
      <c r="E22" s="53"/>
      <c r="F22" s="54">
        <v>100</v>
      </c>
      <c r="G22" s="54"/>
      <c r="H22" s="72">
        <f t="shared" si="0"/>
        <v>100</v>
      </c>
      <c r="I22" s="54"/>
      <c r="J22" s="72">
        <f t="shared" si="1"/>
        <v>100</v>
      </c>
      <c r="K22" s="54"/>
      <c r="L22" s="72">
        <f t="shared" si="2"/>
        <v>100</v>
      </c>
      <c r="M22" s="54"/>
      <c r="N22" s="72">
        <f t="shared" si="3"/>
        <v>100</v>
      </c>
      <c r="O22" s="54"/>
      <c r="P22" s="72">
        <f t="shared" si="4"/>
        <v>100</v>
      </c>
      <c r="Q22" s="54"/>
      <c r="R22" s="72">
        <f t="shared" si="5"/>
        <v>100</v>
      </c>
    </row>
    <row r="23" spans="2:18" ht="37.5" customHeight="1">
      <c r="B23" s="18" t="s">
        <v>112</v>
      </c>
      <c r="C23" s="53" t="s">
        <v>372</v>
      </c>
      <c r="D23" s="53" t="s">
        <v>222</v>
      </c>
      <c r="E23" s="53" t="s">
        <v>111</v>
      </c>
      <c r="F23" s="54">
        <v>100</v>
      </c>
      <c r="G23" s="54"/>
      <c r="H23" s="72">
        <f t="shared" si="0"/>
        <v>100</v>
      </c>
      <c r="I23" s="54"/>
      <c r="J23" s="72">
        <f t="shared" si="1"/>
        <v>100</v>
      </c>
      <c r="K23" s="54"/>
      <c r="L23" s="72">
        <f t="shared" si="2"/>
        <v>100</v>
      </c>
      <c r="M23" s="54"/>
      <c r="N23" s="72">
        <f t="shared" si="3"/>
        <v>100</v>
      </c>
      <c r="O23" s="54"/>
      <c r="P23" s="72">
        <f t="shared" si="4"/>
        <v>100</v>
      </c>
      <c r="Q23" s="54"/>
      <c r="R23" s="72">
        <f t="shared" si="5"/>
        <v>100</v>
      </c>
    </row>
    <row r="24" spans="2:18" ht="22.5" customHeight="1">
      <c r="B24" s="38" t="s">
        <v>463</v>
      </c>
      <c r="C24" s="53" t="s">
        <v>462</v>
      </c>
      <c r="D24" s="53" t="s">
        <v>222</v>
      </c>
      <c r="E24" s="53"/>
      <c r="F24" s="54">
        <f>F25</f>
        <v>500</v>
      </c>
      <c r="G24" s="54"/>
      <c r="H24" s="72">
        <f t="shared" si="0"/>
        <v>500</v>
      </c>
      <c r="I24" s="54"/>
      <c r="J24" s="72">
        <f t="shared" si="1"/>
        <v>500</v>
      </c>
      <c r="K24" s="54"/>
      <c r="L24" s="72">
        <f t="shared" si="2"/>
        <v>500</v>
      </c>
      <c r="M24" s="54"/>
      <c r="N24" s="72">
        <f t="shared" si="3"/>
        <v>500</v>
      </c>
      <c r="O24" s="54">
        <f>O25</f>
        <v>-500</v>
      </c>
      <c r="P24" s="72">
        <f t="shared" si="4"/>
        <v>0</v>
      </c>
      <c r="Q24" s="54"/>
      <c r="R24" s="72">
        <f t="shared" si="5"/>
        <v>0</v>
      </c>
    </row>
    <row r="25" spans="2:18" ht="27" customHeight="1">
      <c r="B25" s="18" t="s">
        <v>112</v>
      </c>
      <c r="C25" s="53" t="s">
        <v>462</v>
      </c>
      <c r="D25" s="53" t="s">
        <v>222</v>
      </c>
      <c r="E25" s="53" t="s">
        <v>111</v>
      </c>
      <c r="F25" s="54">
        <v>500</v>
      </c>
      <c r="G25" s="54"/>
      <c r="H25" s="72">
        <f t="shared" si="0"/>
        <v>500</v>
      </c>
      <c r="I25" s="54"/>
      <c r="J25" s="72">
        <f t="shared" si="1"/>
        <v>500</v>
      </c>
      <c r="K25" s="54"/>
      <c r="L25" s="72">
        <f t="shared" si="2"/>
        <v>500</v>
      </c>
      <c r="M25" s="54"/>
      <c r="N25" s="72">
        <f t="shared" si="3"/>
        <v>500</v>
      </c>
      <c r="O25" s="54">
        <v>-500</v>
      </c>
      <c r="P25" s="72">
        <f t="shared" si="4"/>
        <v>0</v>
      </c>
      <c r="Q25" s="54"/>
      <c r="R25" s="72">
        <f t="shared" si="5"/>
        <v>0</v>
      </c>
    </row>
    <row r="26" spans="2:18" ht="42.75" customHeight="1">
      <c r="B26" s="35" t="s">
        <v>535</v>
      </c>
      <c r="C26" s="51" t="s">
        <v>162</v>
      </c>
      <c r="D26" s="50" t="s">
        <v>214</v>
      </c>
      <c r="E26" s="51"/>
      <c r="F26" s="72">
        <f>F27</f>
        <v>900</v>
      </c>
      <c r="G26" s="72"/>
      <c r="H26" s="72">
        <f t="shared" si="0"/>
        <v>900</v>
      </c>
      <c r="I26" s="72"/>
      <c r="J26" s="72">
        <f t="shared" si="1"/>
        <v>900</v>
      </c>
      <c r="K26" s="72"/>
      <c r="L26" s="72">
        <f t="shared" si="2"/>
        <v>900</v>
      </c>
      <c r="M26" s="72"/>
      <c r="N26" s="72">
        <f t="shared" si="3"/>
        <v>900</v>
      </c>
      <c r="O26" s="72"/>
      <c r="P26" s="72">
        <f t="shared" si="4"/>
        <v>900</v>
      </c>
      <c r="Q26" s="72"/>
      <c r="R26" s="72">
        <f t="shared" si="5"/>
        <v>900</v>
      </c>
    </row>
    <row r="27" spans="2:18" ht="30" hidden="1" customHeight="1">
      <c r="B27" s="15" t="s">
        <v>295</v>
      </c>
      <c r="C27" s="53" t="s">
        <v>296</v>
      </c>
      <c r="D27" s="52"/>
      <c r="E27" s="53"/>
      <c r="F27" s="54">
        <f>F28</f>
        <v>900</v>
      </c>
      <c r="G27" s="54"/>
      <c r="H27" s="72">
        <f t="shared" si="0"/>
        <v>900</v>
      </c>
      <c r="I27" s="54"/>
      <c r="J27" s="72">
        <f t="shared" si="1"/>
        <v>900</v>
      </c>
      <c r="K27" s="54"/>
      <c r="L27" s="72">
        <f t="shared" si="2"/>
        <v>900</v>
      </c>
      <c r="M27" s="54"/>
      <c r="N27" s="72">
        <f t="shared" si="3"/>
        <v>900</v>
      </c>
      <c r="O27" s="54"/>
      <c r="P27" s="72">
        <f t="shared" si="4"/>
        <v>900</v>
      </c>
      <c r="Q27" s="54"/>
      <c r="R27" s="72">
        <f t="shared" si="5"/>
        <v>900</v>
      </c>
    </row>
    <row r="28" spans="2:18" ht="30" hidden="1" customHeight="1">
      <c r="B28" s="18" t="s">
        <v>1</v>
      </c>
      <c r="C28" s="53" t="s">
        <v>339</v>
      </c>
      <c r="D28" s="52"/>
      <c r="E28" s="53"/>
      <c r="F28" s="54">
        <v>900</v>
      </c>
      <c r="G28" s="54"/>
      <c r="H28" s="72">
        <f t="shared" si="0"/>
        <v>900</v>
      </c>
      <c r="I28" s="54"/>
      <c r="J28" s="72">
        <f t="shared" si="1"/>
        <v>900</v>
      </c>
      <c r="K28" s="54"/>
      <c r="L28" s="72">
        <f t="shared" si="2"/>
        <v>900</v>
      </c>
      <c r="M28" s="54"/>
      <c r="N28" s="72">
        <f t="shared" si="3"/>
        <v>900</v>
      </c>
      <c r="O28" s="54"/>
      <c r="P28" s="72">
        <f t="shared" si="4"/>
        <v>900</v>
      </c>
      <c r="Q28" s="54"/>
      <c r="R28" s="72">
        <f t="shared" si="5"/>
        <v>900</v>
      </c>
    </row>
    <row r="29" spans="2:18" ht="32.25" customHeight="1">
      <c r="B29" s="29" t="s">
        <v>536</v>
      </c>
      <c r="C29" s="51" t="s">
        <v>240</v>
      </c>
      <c r="D29" s="51"/>
      <c r="E29" s="53"/>
      <c r="F29" s="72">
        <f>SUM(F30,F37)</f>
        <v>98042.400000000009</v>
      </c>
      <c r="G29" s="72">
        <f>SUM(G30,G37)</f>
        <v>4623</v>
      </c>
      <c r="H29" s="72">
        <f t="shared" si="0"/>
        <v>102665.40000000001</v>
      </c>
      <c r="I29" s="72"/>
      <c r="J29" s="72">
        <f t="shared" si="1"/>
        <v>102665.40000000001</v>
      </c>
      <c r="K29" s="72"/>
      <c r="L29" s="72">
        <f t="shared" si="2"/>
        <v>102665.40000000001</v>
      </c>
      <c r="M29" s="72">
        <v>8840.9</v>
      </c>
      <c r="N29" s="72">
        <f t="shared" si="3"/>
        <v>111506.3</v>
      </c>
      <c r="O29" s="72"/>
      <c r="P29" s="72">
        <f t="shared" si="4"/>
        <v>111506.3</v>
      </c>
      <c r="Q29" s="72"/>
      <c r="R29" s="72">
        <f t="shared" si="5"/>
        <v>111506.3</v>
      </c>
    </row>
    <row r="30" spans="2:18" ht="31.5" hidden="1" customHeight="1">
      <c r="B30" s="29" t="s">
        <v>2</v>
      </c>
      <c r="C30" s="51" t="s">
        <v>241</v>
      </c>
      <c r="D30" s="51"/>
      <c r="E30" s="51"/>
      <c r="F30" s="72">
        <f>F31</f>
        <v>28274.3</v>
      </c>
      <c r="G30" s="72">
        <f>G31</f>
        <v>0</v>
      </c>
      <c r="H30" s="72">
        <f t="shared" si="0"/>
        <v>28274.3</v>
      </c>
      <c r="I30" s="72"/>
      <c r="J30" s="72">
        <f t="shared" si="1"/>
        <v>28274.3</v>
      </c>
      <c r="K30" s="72"/>
      <c r="L30" s="72">
        <f t="shared" si="2"/>
        <v>28274.3</v>
      </c>
      <c r="M30" s="72"/>
      <c r="N30" s="72">
        <f t="shared" si="3"/>
        <v>28274.3</v>
      </c>
      <c r="O30" s="72"/>
      <c r="P30" s="72">
        <f t="shared" si="4"/>
        <v>28274.3</v>
      </c>
      <c r="Q30" s="72"/>
      <c r="R30" s="72">
        <f t="shared" si="5"/>
        <v>28274.3</v>
      </c>
    </row>
    <row r="31" spans="2:18" ht="23.25" hidden="1" customHeight="1">
      <c r="B31" s="36" t="s">
        <v>335</v>
      </c>
      <c r="C31" s="53" t="s">
        <v>336</v>
      </c>
      <c r="D31" s="51"/>
      <c r="E31" s="51"/>
      <c r="F31" s="54">
        <f>SUM(F32)+F35+F36</f>
        <v>28274.3</v>
      </c>
      <c r="G31" s="72"/>
      <c r="H31" s="72">
        <f t="shared" si="0"/>
        <v>28274.3</v>
      </c>
      <c r="I31" s="72"/>
      <c r="J31" s="72">
        <f t="shared" si="1"/>
        <v>28274.3</v>
      </c>
      <c r="K31" s="72"/>
      <c r="L31" s="72">
        <f t="shared" si="2"/>
        <v>28274.3</v>
      </c>
      <c r="M31" s="72"/>
      <c r="N31" s="72">
        <f t="shared" si="3"/>
        <v>28274.3</v>
      </c>
      <c r="O31" s="72"/>
      <c r="P31" s="72">
        <f t="shared" si="4"/>
        <v>28274.3</v>
      </c>
      <c r="Q31" s="72"/>
      <c r="R31" s="72">
        <f t="shared" si="5"/>
        <v>28274.3</v>
      </c>
    </row>
    <row r="32" spans="2:18" ht="27" hidden="1" customHeight="1">
      <c r="B32" s="18" t="s">
        <v>3</v>
      </c>
      <c r="C32" s="53" t="s">
        <v>337</v>
      </c>
      <c r="D32" s="53"/>
      <c r="E32" s="53"/>
      <c r="F32" s="54">
        <f>F33</f>
        <v>20867</v>
      </c>
      <c r="G32" s="54"/>
      <c r="H32" s="72">
        <f t="shared" si="0"/>
        <v>20867</v>
      </c>
      <c r="I32" s="54"/>
      <c r="J32" s="72">
        <f t="shared" si="1"/>
        <v>20867</v>
      </c>
      <c r="K32" s="54"/>
      <c r="L32" s="72">
        <f t="shared" si="2"/>
        <v>20867</v>
      </c>
      <c r="M32" s="54"/>
      <c r="N32" s="72">
        <f t="shared" si="3"/>
        <v>20867</v>
      </c>
      <c r="O32" s="54"/>
      <c r="P32" s="72">
        <f t="shared" si="4"/>
        <v>20867</v>
      </c>
      <c r="Q32" s="54"/>
      <c r="R32" s="72">
        <f t="shared" si="5"/>
        <v>20867</v>
      </c>
    </row>
    <row r="33" spans="2:18" ht="19.5" hidden="1" customHeight="1">
      <c r="B33" s="23" t="s">
        <v>94</v>
      </c>
      <c r="C33" s="53" t="s">
        <v>337</v>
      </c>
      <c r="D33" s="53" t="s">
        <v>93</v>
      </c>
      <c r="E33" s="53"/>
      <c r="F33" s="54">
        <f>F34</f>
        <v>20867</v>
      </c>
      <c r="G33" s="54"/>
      <c r="H33" s="72">
        <f t="shared" si="0"/>
        <v>20867</v>
      </c>
      <c r="I33" s="54"/>
      <c r="J33" s="72">
        <f t="shared" si="1"/>
        <v>20867</v>
      </c>
      <c r="K33" s="54"/>
      <c r="L33" s="72">
        <f t="shared" si="2"/>
        <v>20867</v>
      </c>
      <c r="M33" s="54"/>
      <c r="N33" s="72">
        <f t="shared" si="3"/>
        <v>20867</v>
      </c>
      <c r="O33" s="54"/>
      <c r="P33" s="72">
        <f t="shared" si="4"/>
        <v>20867</v>
      </c>
      <c r="Q33" s="54"/>
      <c r="R33" s="72">
        <f t="shared" si="5"/>
        <v>20867</v>
      </c>
    </row>
    <row r="34" spans="2:18" ht="27.75" hidden="1" customHeight="1">
      <c r="B34" s="18" t="s">
        <v>201</v>
      </c>
      <c r="C34" s="53" t="s">
        <v>337</v>
      </c>
      <c r="D34" s="53" t="s">
        <v>360</v>
      </c>
      <c r="E34" s="53" t="s">
        <v>408</v>
      </c>
      <c r="F34" s="54">
        <v>20867</v>
      </c>
      <c r="G34" s="54"/>
      <c r="H34" s="72">
        <f t="shared" si="0"/>
        <v>20867</v>
      </c>
      <c r="I34" s="54"/>
      <c r="J34" s="72">
        <f t="shared" si="1"/>
        <v>20867</v>
      </c>
      <c r="K34" s="54"/>
      <c r="L34" s="72">
        <f t="shared" si="2"/>
        <v>20867</v>
      </c>
      <c r="M34" s="54"/>
      <c r="N34" s="72">
        <f t="shared" si="3"/>
        <v>20867</v>
      </c>
      <c r="O34" s="54"/>
      <c r="P34" s="72">
        <f t="shared" si="4"/>
        <v>20867</v>
      </c>
      <c r="Q34" s="54"/>
      <c r="R34" s="72">
        <f t="shared" si="5"/>
        <v>20867</v>
      </c>
    </row>
    <row r="35" spans="2:18" ht="20.25" hidden="1" customHeight="1">
      <c r="B35" s="18" t="s">
        <v>486</v>
      </c>
      <c r="C35" s="53" t="s">
        <v>566</v>
      </c>
      <c r="D35" s="53" t="s">
        <v>360</v>
      </c>
      <c r="E35" s="53" t="s">
        <v>453</v>
      </c>
      <c r="F35" s="73">
        <v>7406.3</v>
      </c>
      <c r="G35" s="54"/>
      <c r="H35" s="72">
        <f t="shared" si="0"/>
        <v>7406.3</v>
      </c>
      <c r="I35" s="54"/>
      <c r="J35" s="72">
        <f t="shared" si="1"/>
        <v>7406.3</v>
      </c>
      <c r="K35" s="54"/>
      <c r="L35" s="72">
        <f t="shared" si="2"/>
        <v>7406.3</v>
      </c>
      <c r="M35" s="54"/>
      <c r="N35" s="72">
        <f t="shared" si="3"/>
        <v>7406.3</v>
      </c>
      <c r="O35" s="54"/>
      <c r="P35" s="72">
        <f t="shared" si="4"/>
        <v>7406.3</v>
      </c>
      <c r="Q35" s="54"/>
      <c r="R35" s="72">
        <f t="shared" si="5"/>
        <v>7406.3</v>
      </c>
    </row>
    <row r="36" spans="2:18" ht="27.75" hidden="1" customHeight="1">
      <c r="B36" s="18" t="s">
        <v>451</v>
      </c>
      <c r="C36" s="59" t="s">
        <v>567</v>
      </c>
      <c r="D36" s="53" t="s">
        <v>360</v>
      </c>
      <c r="E36" s="53" t="s">
        <v>453</v>
      </c>
      <c r="F36" s="54">
        <v>1</v>
      </c>
      <c r="G36" s="54"/>
      <c r="H36" s="72">
        <f t="shared" si="0"/>
        <v>1</v>
      </c>
      <c r="I36" s="54"/>
      <c r="J36" s="72">
        <f t="shared" si="1"/>
        <v>1</v>
      </c>
      <c r="K36" s="54"/>
      <c r="L36" s="72">
        <f t="shared" si="2"/>
        <v>1</v>
      </c>
      <c r="M36" s="54"/>
      <c r="N36" s="72">
        <f t="shared" si="3"/>
        <v>1</v>
      </c>
      <c r="O36" s="54"/>
      <c r="P36" s="72">
        <f t="shared" si="4"/>
        <v>1</v>
      </c>
      <c r="Q36" s="54"/>
      <c r="R36" s="72">
        <f t="shared" si="5"/>
        <v>1</v>
      </c>
    </row>
    <row r="37" spans="2:18" ht="42.75" hidden="1" customHeight="1">
      <c r="B37" s="29" t="s">
        <v>18</v>
      </c>
      <c r="C37" s="51" t="s">
        <v>266</v>
      </c>
      <c r="D37" s="51"/>
      <c r="E37" s="51"/>
      <c r="F37" s="72">
        <f>F38+F48+F56+F62+F65</f>
        <v>69768.100000000006</v>
      </c>
      <c r="G37" s="72">
        <f>G38+G48+G56+G62+G65</f>
        <v>4623</v>
      </c>
      <c r="H37" s="72">
        <f t="shared" si="0"/>
        <v>74391.100000000006</v>
      </c>
      <c r="I37" s="72"/>
      <c r="J37" s="72">
        <f t="shared" si="1"/>
        <v>74391.100000000006</v>
      </c>
      <c r="K37" s="72"/>
      <c r="L37" s="72">
        <f t="shared" si="2"/>
        <v>74391.100000000006</v>
      </c>
      <c r="M37" s="72">
        <f>M44+M45+M52+M53</f>
        <v>8840.9</v>
      </c>
      <c r="N37" s="72">
        <f t="shared" si="3"/>
        <v>83232</v>
      </c>
      <c r="O37" s="72"/>
      <c r="P37" s="72">
        <f t="shared" si="4"/>
        <v>83232</v>
      </c>
      <c r="Q37" s="72"/>
      <c r="R37" s="72">
        <f t="shared" si="5"/>
        <v>83232</v>
      </c>
    </row>
    <row r="38" spans="2:18" ht="30" hidden="1" customHeight="1">
      <c r="B38" s="18" t="s">
        <v>389</v>
      </c>
      <c r="C38" s="53" t="s">
        <v>326</v>
      </c>
      <c r="D38" s="53"/>
      <c r="E38" s="53"/>
      <c r="F38" s="72">
        <f>SUM(F39)</f>
        <v>35878.800000000003</v>
      </c>
      <c r="G38" s="72">
        <f>SUM(G39)</f>
        <v>3823</v>
      </c>
      <c r="H38" s="72">
        <f t="shared" si="0"/>
        <v>39701.800000000003</v>
      </c>
      <c r="I38" s="72"/>
      <c r="J38" s="72">
        <f t="shared" si="1"/>
        <v>39701.800000000003</v>
      </c>
      <c r="K38" s="72"/>
      <c r="L38" s="72">
        <f t="shared" si="2"/>
        <v>39701.800000000003</v>
      </c>
      <c r="M38" s="72"/>
      <c r="N38" s="72">
        <f t="shared" si="3"/>
        <v>39701.800000000003</v>
      </c>
      <c r="O38" s="72"/>
      <c r="P38" s="72">
        <f t="shared" si="4"/>
        <v>39701.800000000003</v>
      </c>
      <c r="Q38" s="72"/>
      <c r="R38" s="72">
        <f t="shared" si="5"/>
        <v>39701.800000000003</v>
      </c>
    </row>
    <row r="39" spans="2:18" ht="23.25" hidden="1" customHeight="1">
      <c r="B39" s="15" t="s">
        <v>51</v>
      </c>
      <c r="C39" s="53" t="s">
        <v>326</v>
      </c>
      <c r="D39" s="53" t="s">
        <v>52</v>
      </c>
      <c r="E39" s="53"/>
      <c r="F39" s="54">
        <f>F40+F42</f>
        <v>35878.800000000003</v>
      </c>
      <c r="G39" s="54">
        <f>G40+G42</f>
        <v>3823</v>
      </c>
      <c r="H39" s="72">
        <f t="shared" si="0"/>
        <v>39701.800000000003</v>
      </c>
      <c r="I39" s="54"/>
      <c r="J39" s="72">
        <f t="shared" si="1"/>
        <v>39701.800000000003</v>
      </c>
      <c r="K39" s="54"/>
      <c r="L39" s="72">
        <f t="shared" si="2"/>
        <v>39701.800000000003</v>
      </c>
      <c r="M39" s="54"/>
      <c r="N39" s="72">
        <f t="shared" si="3"/>
        <v>39701.800000000003</v>
      </c>
      <c r="O39" s="54"/>
      <c r="P39" s="72">
        <f t="shared" si="4"/>
        <v>39701.800000000003</v>
      </c>
      <c r="Q39" s="54"/>
      <c r="R39" s="72">
        <f t="shared" si="5"/>
        <v>39701.800000000003</v>
      </c>
    </row>
    <row r="40" spans="2:18" ht="31.5" hidden="1" customHeight="1">
      <c r="B40" s="36" t="s">
        <v>190</v>
      </c>
      <c r="C40" s="53" t="s">
        <v>333</v>
      </c>
      <c r="D40" s="53" t="s">
        <v>53</v>
      </c>
      <c r="E40" s="53"/>
      <c r="F40" s="54">
        <f>SUM(F41)</f>
        <v>27019</v>
      </c>
      <c r="G40" s="54">
        <f>G41</f>
        <v>3123</v>
      </c>
      <c r="H40" s="72">
        <f t="shared" si="0"/>
        <v>30142</v>
      </c>
      <c r="I40" s="54"/>
      <c r="J40" s="72">
        <f t="shared" si="1"/>
        <v>30142</v>
      </c>
      <c r="K40" s="54"/>
      <c r="L40" s="72">
        <f t="shared" si="2"/>
        <v>30142</v>
      </c>
      <c r="M40" s="54"/>
      <c r="N40" s="72">
        <f t="shared" si="3"/>
        <v>30142</v>
      </c>
      <c r="O40" s="54"/>
      <c r="P40" s="72">
        <f t="shared" si="4"/>
        <v>30142</v>
      </c>
      <c r="Q40" s="54"/>
      <c r="R40" s="72">
        <f t="shared" si="5"/>
        <v>30142</v>
      </c>
    </row>
    <row r="41" spans="2:18" ht="23.25" hidden="1" customHeight="1">
      <c r="B41" s="18" t="s">
        <v>79</v>
      </c>
      <c r="C41" s="53" t="s">
        <v>333</v>
      </c>
      <c r="D41" s="53" t="s">
        <v>53</v>
      </c>
      <c r="E41" s="53" t="s">
        <v>408</v>
      </c>
      <c r="F41" s="54">
        <v>27019</v>
      </c>
      <c r="G41" s="54">
        <v>3123</v>
      </c>
      <c r="H41" s="72">
        <f t="shared" si="0"/>
        <v>30142</v>
      </c>
      <c r="I41" s="54"/>
      <c r="J41" s="72">
        <f t="shared" si="1"/>
        <v>30142</v>
      </c>
      <c r="K41" s="54"/>
      <c r="L41" s="72">
        <f t="shared" si="2"/>
        <v>30142</v>
      </c>
      <c r="M41" s="54"/>
      <c r="N41" s="72">
        <f t="shared" si="3"/>
        <v>30142</v>
      </c>
      <c r="O41" s="54"/>
      <c r="P41" s="72">
        <f t="shared" si="4"/>
        <v>30142</v>
      </c>
      <c r="Q41" s="54"/>
      <c r="R41" s="72">
        <f t="shared" si="5"/>
        <v>30142</v>
      </c>
    </row>
    <row r="42" spans="2:18" ht="19.5" hidden="1" customHeight="1">
      <c r="B42" s="15" t="s">
        <v>199</v>
      </c>
      <c r="C42" s="53" t="s">
        <v>334</v>
      </c>
      <c r="D42" s="53" t="s">
        <v>53</v>
      </c>
      <c r="E42" s="53"/>
      <c r="F42" s="54">
        <f>F43+F44+F45+F46+F47</f>
        <v>8859.7999999999993</v>
      </c>
      <c r="G42" s="54">
        <f>G43+G44+G45+G46+G47</f>
        <v>700</v>
      </c>
      <c r="H42" s="72">
        <f t="shared" si="0"/>
        <v>9559.7999999999993</v>
      </c>
      <c r="I42" s="54"/>
      <c r="J42" s="72">
        <f t="shared" si="1"/>
        <v>9559.7999999999993</v>
      </c>
      <c r="K42" s="54"/>
      <c r="L42" s="72">
        <f t="shared" si="2"/>
        <v>9559.7999999999993</v>
      </c>
      <c r="M42" s="54"/>
      <c r="N42" s="72">
        <f t="shared" si="3"/>
        <v>9559.7999999999993</v>
      </c>
      <c r="O42" s="54"/>
      <c r="P42" s="72">
        <f t="shared" si="4"/>
        <v>9559.7999999999993</v>
      </c>
      <c r="Q42" s="54"/>
      <c r="R42" s="72">
        <f t="shared" si="5"/>
        <v>9559.7999999999993</v>
      </c>
    </row>
    <row r="43" spans="2:18" ht="24" hidden="1" customHeight="1">
      <c r="B43" s="18" t="s">
        <v>79</v>
      </c>
      <c r="C43" s="53" t="s">
        <v>334</v>
      </c>
      <c r="D43" s="53" t="s">
        <v>53</v>
      </c>
      <c r="E43" s="53" t="s">
        <v>408</v>
      </c>
      <c r="F43" s="54">
        <v>8000</v>
      </c>
      <c r="G43" s="54">
        <v>700</v>
      </c>
      <c r="H43" s="72">
        <f t="shared" si="0"/>
        <v>8700</v>
      </c>
      <c r="I43" s="54"/>
      <c r="J43" s="72">
        <f t="shared" si="1"/>
        <v>8700</v>
      </c>
      <c r="K43" s="54"/>
      <c r="L43" s="72">
        <f t="shared" si="2"/>
        <v>8700</v>
      </c>
      <c r="M43" s="54"/>
      <c r="N43" s="72">
        <f t="shared" si="3"/>
        <v>8700</v>
      </c>
      <c r="O43" s="54"/>
      <c r="P43" s="72">
        <f t="shared" si="4"/>
        <v>8700</v>
      </c>
      <c r="Q43" s="54"/>
      <c r="R43" s="72">
        <f t="shared" si="5"/>
        <v>8700</v>
      </c>
    </row>
    <row r="44" spans="2:18" ht="24" hidden="1" customHeight="1">
      <c r="B44" s="44" t="s">
        <v>617</v>
      </c>
      <c r="C44" s="53" t="s">
        <v>619</v>
      </c>
      <c r="D44" s="53" t="s">
        <v>53</v>
      </c>
      <c r="E44" s="53"/>
      <c r="F44" s="54"/>
      <c r="G44" s="54"/>
      <c r="H44" s="72">
        <f t="shared" si="0"/>
        <v>0</v>
      </c>
      <c r="I44" s="54"/>
      <c r="J44" s="72">
        <f t="shared" si="1"/>
        <v>0</v>
      </c>
      <c r="K44" s="54"/>
      <c r="L44" s="72">
        <f t="shared" si="2"/>
        <v>0</v>
      </c>
      <c r="M44" s="81">
        <v>107.5</v>
      </c>
      <c r="N44" s="72">
        <f t="shared" si="3"/>
        <v>107.5</v>
      </c>
      <c r="O44" s="81"/>
      <c r="P44" s="72">
        <f t="shared" si="4"/>
        <v>107.5</v>
      </c>
      <c r="Q44" s="81"/>
      <c r="R44" s="72">
        <f t="shared" si="5"/>
        <v>107.5</v>
      </c>
    </row>
    <row r="45" spans="2:18" ht="24" hidden="1" customHeight="1">
      <c r="B45" s="44" t="s">
        <v>618</v>
      </c>
      <c r="C45" s="53" t="s">
        <v>619</v>
      </c>
      <c r="D45" s="53" t="s">
        <v>53</v>
      </c>
      <c r="E45" s="53"/>
      <c r="F45" s="54"/>
      <c r="G45" s="54"/>
      <c r="H45" s="72">
        <f t="shared" si="0"/>
        <v>0</v>
      </c>
      <c r="I45" s="54"/>
      <c r="J45" s="72">
        <f t="shared" si="1"/>
        <v>0</v>
      </c>
      <c r="K45" s="54"/>
      <c r="L45" s="72">
        <f t="shared" si="2"/>
        <v>0</v>
      </c>
      <c r="M45" s="81">
        <v>1</v>
      </c>
      <c r="N45" s="72">
        <f t="shared" si="3"/>
        <v>1</v>
      </c>
      <c r="O45" s="81"/>
      <c r="P45" s="72">
        <f t="shared" si="4"/>
        <v>1</v>
      </c>
      <c r="Q45" s="81"/>
      <c r="R45" s="72">
        <f t="shared" si="5"/>
        <v>1</v>
      </c>
    </row>
    <row r="46" spans="2:18" ht="24" hidden="1" customHeight="1">
      <c r="B46" s="18" t="s">
        <v>486</v>
      </c>
      <c r="C46" s="53" t="s">
        <v>480</v>
      </c>
      <c r="D46" s="53" t="s">
        <v>53</v>
      </c>
      <c r="E46" s="53" t="s">
        <v>453</v>
      </c>
      <c r="F46" s="54">
        <v>858.8</v>
      </c>
      <c r="G46" s="54"/>
      <c r="H46" s="72">
        <f t="shared" si="0"/>
        <v>858.8</v>
      </c>
      <c r="I46" s="54"/>
      <c r="J46" s="72">
        <f t="shared" si="1"/>
        <v>858.8</v>
      </c>
      <c r="K46" s="54"/>
      <c r="L46" s="72">
        <f t="shared" si="2"/>
        <v>858.8</v>
      </c>
      <c r="M46" s="54"/>
      <c r="N46" s="72">
        <f t="shared" si="3"/>
        <v>858.8</v>
      </c>
      <c r="O46" s="54"/>
      <c r="P46" s="72">
        <f t="shared" si="4"/>
        <v>858.8</v>
      </c>
      <c r="Q46" s="54"/>
      <c r="R46" s="72">
        <f t="shared" si="5"/>
        <v>858.8</v>
      </c>
    </row>
    <row r="47" spans="2:18" ht="24" hidden="1" customHeight="1">
      <c r="B47" s="18" t="s">
        <v>451</v>
      </c>
      <c r="C47" s="53" t="s">
        <v>481</v>
      </c>
      <c r="D47" s="53" t="s">
        <v>53</v>
      </c>
      <c r="E47" s="53" t="s">
        <v>453</v>
      </c>
      <c r="F47" s="54">
        <v>1</v>
      </c>
      <c r="G47" s="54"/>
      <c r="H47" s="72">
        <f t="shared" si="0"/>
        <v>1</v>
      </c>
      <c r="I47" s="54"/>
      <c r="J47" s="72">
        <f t="shared" si="1"/>
        <v>1</v>
      </c>
      <c r="K47" s="54"/>
      <c r="L47" s="72">
        <f t="shared" si="2"/>
        <v>1</v>
      </c>
      <c r="M47" s="54"/>
      <c r="N47" s="72">
        <f t="shared" si="3"/>
        <v>1</v>
      </c>
      <c r="O47" s="54"/>
      <c r="P47" s="72">
        <f t="shared" si="4"/>
        <v>1</v>
      </c>
      <c r="Q47" s="54"/>
      <c r="R47" s="72">
        <f t="shared" si="5"/>
        <v>1</v>
      </c>
    </row>
    <row r="48" spans="2:18" ht="24" hidden="1" customHeight="1">
      <c r="B48" s="18" t="s">
        <v>390</v>
      </c>
      <c r="C48" s="53" t="s">
        <v>340</v>
      </c>
      <c r="D48" s="53"/>
      <c r="E48" s="53"/>
      <c r="F48" s="72">
        <f>SUM(F51)+F54+F55</f>
        <v>7494.9</v>
      </c>
      <c r="G48" s="54"/>
      <c r="H48" s="72">
        <f t="shared" si="0"/>
        <v>7494.9</v>
      </c>
      <c r="I48" s="54"/>
      <c r="J48" s="72">
        <f t="shared" si="1"/>
        <v>7494.9</v>
      </c>
      <c r="K48" s="54"/>
      <c r="L48" s="72">
        <f t="shared" si="2"/>
        <v>7494.9</v>
      </c>
      <c r="M48" s="54"/>
      <c r="N48" s="72">
        <f t="shared" si="3"/>
        <v>7494.9</v>
      </c>
      <c r="O48" s="54"/>
      <c r="P48" s="72">
        <f t="shared" si="4"/>
        <v>7494.9</v>
      </c>
      <c r="Q48" s="54"/>
      <c r="R48" s="72">
        <f t="shared" si="5"/>
        <v>7494.9</v>
      </c>
    </row>
    <row r="49" spans="2:18" ht="24.75" hidden="1" customHeight="1">
      <c r="B49" s="15" t="s">
        <v>51</v>
      </c>
      <c r="C49" s="53" t="s">
        <v>340</v>
      </c>
      <c r="D49" s="53" t="s">
        <v>52</v>
      </c>
      <c r="E49" s="53"/>
      <c r="F49" s="54">
        <f>F50</f>
        <v>5620</v>
      </c>
      <c r="G49" s="54"/>
      <c r="H49" s="72">
        <f t="shared" si="0"/>
        <v>5620</v>
      </c>
      <c r="I49" s="54"/>
      <c r="J49" s="72">
        <f t="shared" si="1"/>
        <v>5620</v>
      </c>
      <c r="K49" s="54"/>
      <c r="L49" s="72">
        <f t="shared" si="2"/>
        <v>5620</v>
      </c>
      <c r="M49" s="54"/>
      <c r="N49" s="72">
        <f t="shared" si="3"/>
        <v>5620</v>
      </c>
      <c r="O49" s="54"/>
      <c r="P49" s="72">
        <f t="shared" si="4"/>
        <v>5620</v>
      </c>
      <c r="Q49" s="54"/>
      <c r="R49" s="72">
        <f t="shared" si="5"/>
        <v>5620</v>
      </c>
    </row>
    <row r="50" spans="2:18" ht="19.5" hidden="1" customHeight="1">
      <c r="B50" s="15" t="s">
        <v>199</v>
      </c>
      <c r="C50" s="53" t="s">
        <v>340</v>
      </c>
      <c r="D50" s="53" t="s">
        <v>53</v>
      </c>
      <c r="E50" s="53"/>
      <c r="F50" s="54">
        <f>F51</f>
        <v>5620</v>
      </c>
      <c r="G50" s="54"/>
      <c r="H50" s="72">
        <f t="shared" si="0"/>
        <v>5620</v>
      </c>
      <c r="I50" s="54"/>
      <c r="J50" s="72">
        <f t="shared" si="1"/>
        <v>5620</v>
      </c>
      <c r="K50" s="54"/>
      <c r="L50" s="72">
        <f t="shared" si="2"/>
        <v>5620</v>
      </c>
      <c r="M50" s="54"/>
      <c r="N50" s="72">
        <f t="shared" si="3"/>
        <v>5620</v>
      </c>
      <c r="O50" s="54"/>
      <c r="P50" s="72">
        <f t="shared" si="4"/>
        <v>5620</v>
      </c>
      <c r="Q50" s="54"/>
      <c r="R50" s="72">
        <f t="shared" si="5"/>
        <v>5620</v>
      </c>
    </row>
    <row r="51" spans="2:18" ht="25.5" hidden="1" customHeight="1">
      <c r="B51" s="18" t="s">
        <v>79</v>
      </c>
      <c r="C51" s="53" t="s">
        <v>340</v>
      </c>
      <c r="D51" s="53" t="s">
        <v>53</v>
      </c>
      <c r="E51" s="53" t="s">
        <v>453</v>
      </c>
      <c r="F51" s="54">
        <v>5620</v>
      </c>
      <c r="G51" s="54"/>
      <c r="H51" s="72">
        <f t="shared" si="0"/>
        <v>5620</v>
      </c>
      <c r="I51" s="54"/>
      <c r="J51" s="72">
        <f t="shared" si="1"/>
        <v>5620</v>
      </c>
      <c r="K51" s="54"/>
      <c r="L51" s="72">
        <f t="shared" si="2"/>
        <v>5620</v>
      </c>
      <c r="M51" s="54"/>
      <c r="N51" s="72">
        <f t="shared" si="3"/>
        <v>5620</v>
      </c>
      <c r="O51" s="54"/>
      <c r="P51" s="72">
        <f t="shared" si="4"/>
        <v>5620</v>
      </c>
      <c r="Q51" s="54"/>
      <c r="R51" s="72">
        <f t="shared" si="5"/>
        <v>5620</v>
      </c>
    </row>
    <row r="52" spans="2:18" ht="25.5" hidden="1" customHeight="1">
      <c r="B52" s="44" t="s">
        <v>632</v>
      </c>
      <c r="C52" s="59" t="s">
        <v>620</v>
      </c>
      <c r="D52" s="53" t="s">
        <v>53</v>
      </c>
      <c r="E52" s="53" t="s">
        <v>453</v>
      </c>
      <c r="F52" s="54"/>
      <c r="G52" s="54"/>
      <c r="H52" s="72"/>
      <c r="I52" s="54"/>
      <c r="J52" s="72"/>
      <c r="K52" s="54"/>
      <c r="L52" s="72"/>
      <c r="M52" s="81">
        <v>7732.4</v>
      </c>
      <c r="N52" s="72">
        <f t="shared" si="3"/>
        <v>7732.4</v>
      </c>
      <c r="O52" s="81"/>
      <c r="P52" s="72">
        <f t="shared" si="4"/>
        <v>7732.4</v>
      </c>
      <c r="Q52" s="81"/>
      <c r="R52" s="72">
        <f t="shared" si="5"/>
        <v>7732.4</v>
      </c>
    </row>
    <row r="53" spans="2:18" ht="25.5" hidden="1" customHeight="1">
      <c r="B53" s="44" t="s">
        <v>451</v>
      </c>
      <c r="C53" s="59" t="s">
        <v>621</v>
      </c>
      <c r="D53" s="53" t="s">
        <v>53</v>
      </c>
      <c r="E53" s="53" t="s">
        <v>453</v>
      </c>
      <c r="F53" s="54"/>
      <c r="G53" s="54"/>
      <c r="H53" s="72"/>
      <c r="I53" s="54"/>
      <c r="J53" s="72"/>
      <c r="K53" s="54"/>
      <c r="L53" s="72"/>
      <c r="M53" s="81">
        <v>1000</v>
      </c>
      <c r="N53" s="72">
        <f t="shared" si="3"/>
        <v>1000</v>
      </c>
      <c r="O53" s="81"/>
      <c r="P53" s="72">
        <f t="shared" si="4"/>
        <v>1000</v>
      </c>
      <c r="Q53" s="81"/>
      <c r="R53" s="72">
        <f t="shared" si="5"/>
        <v>1000</v>
      </c>
    </row>
    <row r="54" spans="2:18" ht="25.5" hidden="1" customHeight="1">
      <c r="B54" s="18" t="s">
        <v>486</v>
      </c>
      <c r="C54" s="53" t="s">
        <v>572</v>
      </c>
      <c r="D54" s="53" t="s">
        <v>53</v>
      </c>
      <c r="E54" s="53" t="s">
        <v>453</v>
      </c>
      <c r="F54" s="54">
        <v>1873.9</v>
      </c>
      <c r="G54" s="54"/>
      <c r="H54" s="72">
        <f t="shared" si="0"/>
        <v>1873.9</v>
      </c>
      <c r="I54" s="54"/>
      <c r="J54" s="72">
        <f t="shared" si="1"/>
        <v>1873.9</v>
      </c>
      <c r="K54" s="54"/>
      <c r="L54" s="72">
        <f t="shared" si="2"/>
        <v>1873.9</v>
      </c>
      <c r="M54" s="54"/>
      <c r="N54" s="72">
        <f t="shared" si="3"/>
        <v>1873.9</v>
      </c>
      <c r="O54" s="54"/>
      <c r="P54" s="72">
        <f t="shared" si="4"/>
        <v>1873.9</v>
      </c>
      <c r="Q54" s="54"/>
      <c r="R54" s="72">
        <f t="shared" si="5"/>
        <v>1873.9</v>
      </c>
    </row>
    <row r="55" spans="2:18" ht="25.5" hidden="1" customHeight="1">
      <c r="B55" s="18" t="s">
        <v>451</v>
      </c>
      <c r="C55" s="53" t="s">
        <v>574</v>
      </c>
      <c r="D55" s="53" t="s">
        <v>53</v>
      </c>
      <c r="E55" s="53" t="s">
        <v>453</v>
      </c>
      <c r="F55" s="54">
        <v>1</v>
      </c>
      <c r="G55" s="54"/>
      <c r="H55" s="72">
        <f t="shared" si="0"/>
        <v>1</v>
      </c>
      <c r="I55" s="54"/>
      <c r="J55" s="72">
        <f t="shared" si="1"/>
        <v>1</v>
      </c>
      <c r="K55" s="54"/>
      <c r="L55" s="72">
        <f t="shared" si="2"/>
        <v>1</v>
      </c>
      <c r="M55" s="54"/>
      <c r="N55" s="72">
        <f t="shared" si="3"/>
        <v>1</v>
      </c>
      <c r="O55" s="54"/>
      <c r="P55" s="72">
        <f t="shared" si="4"/>
        <v>1</v>
      </c>
      <c r="Q55" s="54"/>
      <c r="R55" s="72">
        <f t="shared" si="5"/>
        <v>1</v>
      </c>
    </row>
    <row r="56" spans="2:18" ht="27" hidden="1" customHeight="1">
      <c r="B56" s="18" t="s">
        <v>391</v>
      </c>
      <c r="C56" s="53" t="s">
        <v>329</v>
      </c>
      <c r="D56" s="53"/>
      <c r="E56" s="53"/>
      <c r="F56" s="72">
        <f>F57</f>
        <v>19200</v>
      </c>
      <c r="G56" s="72">
        <f>G57</f>
        <v>800</v>
      </c>
      <c r="H56" s="72">
        <f t="shared" si="0"/>
        <v>20000</v>
      </c>
      <c r="I56" s="72"/>
      <c r="J56" s="72">
        <f t="shared" si="1"/>
        <v>20000</v>
      </c>
      <c r="K56" s="72"/>
      <c r="L56" s="72">
        <f t="shared" si="2"/>
        <v>20000</v>
      </c>
      <c r="M56" s="72"/>
      <c r="N56" s="72">
        <f t="shared" si="3"/>
        <v>20000</v>
      </c>
      <c r="O56" s="72"/>
      <c r="P56" s="72">
        <f t="shared" si="4"/>
        <v>20000</v>
      </c>
      <c r="Q56" s="72"/>
      <c r="R56" s="72">
        <f t="shared" si="5"/>
        <v>20000</v>
      </c>
    </row>
    <row r="57" spans="2:18" ht="24.75" hidden="1" customHeight="1">
      <c r="B57" s="15" t="s">
        <v>51</v>
      </c>
      <c r="C57" s="53" t="s">
        <v>329</v>
      </c>
      <c r="D57" s="53" t="s">
        <v>52</v>
      </c>
      <c r="E57" s="53"/>
      <c r="F57" s="54">
        <f>F58</f>
        <v>19200</v>
      </c>
      <c r="G57" s="54">
        <f>G58</f>
        <v>800</v>
      </c>
      <c r="H57" s="72">
        <f t="shared" si="0"/>
        <v>20000</v>
      </c>
      <c r="I57" s="54"/>
      <c r="J57" s="72">
        <f t="shared" si="1"/>
        <v>20000</v>
      </c>
      <c r="K57" s="54"/>
      <c r="L57" s="72">
        <f t="shared" si="2"/>
        <v>20000</v>
      </c>
      <c r="M57" s="54"/>
      <c r="N57" s="72">
        <f t="shared" si="3"/>
        <v>20000</v>
      </c>
      <c r="O57" s="54"/>
      <c r="P57" s="72">
        <f t="shared" si="4"/>
        <v>20000</v>
      </c>
      <c r="Q57" s="54"/>
      <c r="R57" s="72">
        <f t="shared" si="5"/>
        <v>20000</v>
      </c>
    </row>
    <row r="58" spans="2:18" ht="19.5" hidden="1" customHeight="1">
      <c r="B58" s="15" t="s">
        <v>199</v>
      </c>
      <c r="C58" s="53" t="s">
        <v>329</v>
      </c>
      <c r="D58" s="53" t="s">
        <v>53</v>
      </c>
      <c r="E58" s="53"/>
      <c r="F58" s="54">
        <f>F59+F60+F61</f>
        <v>19200</v>
      </c>
      <c r="G58" s="54">
        <f>G59+G60+G61</f>
        <v>800</v>
      </c>
      <c r="H58" s="72">
        <f t="shared" si="0"/>
        <v>20000</v>
      </c>
      <c r="I58" s="54"/>
      <c r="J58" s="72">
        <f t="shared" si="1"/>
        <v>20000</v>
      </c>
      <c r="K58" s="54"/>
      <c r="L58" s="72">
        <f t="shared" si="2"/>
        <v>20000</v>
      </c>
      <c r="M58" s="54"/>
      <c r="N58" s="72">
        <f t="shared" si="3"/>
        <v>20000</v>
      </c>
      <c r="O58" s="54"/>
      <c r="P58" s="72">
        <f t="shared" si="4"/>
        <v>20000</v>
      </c>
      <c r="Q58" s="54"/>
      <c r="R58" s="72">
        <f t="shared" si="5"/>
        <v>20000</v>
      </c>
    </row>
    <row r="59" spans="2:18" ht="25.5" hidden="1" customHeight="1">
      <c r="B59" s="18" t="s">
        <v>79</v>
      </c>
      <c r="C59" s="53" t="s">
        <v>329</v>
      </c>
      <c r="D59" s="53" t="s">
        <v>53</v>
      </c>
      <c r="E59" s="53" t="s">
        <v>408</v>
      </c>
      <c r="F59" s="54">
        <v>19200</v>
      </c>
      <c r="G59" s="54">
        <v>800</v>
      </c>
      <c r="H59" s="72">
        <f t="shared" si="0"/>
        <v>20000</v>
      </c>
      <c r="I59" s="54"/>
      <c r="J59" s="72">
        <f t="shared" si="1"/>
        <v>20000</v>
      </c>
      <c r="K59" s="54"/>
      <c r="L59" s="72">
        <f t="shared" si="2"/>
        <v>20000</v>
      </c>
      <c r="M59" s="54"/>
      <c r="N59" s="72">
        <f t="shared" si="3"/>
        <v>20000</v>
      </c>
      <c r="O59" s="54"/>
      <c r="P59" s="72">
        <f t="shared" si="4"/>
        <v>20000</v>
      </c>
      <c r="Q59" s="54"/>
      <c r="R59" s="72">
        <f t="shared" si="5"/>
        <v>20000</v>
      </c>
    </row>
    <row r="60" spans="2:18" ht="25.5" hidden="1" customHeight="1">
      <c r="B60" s="18" t="s">
        <v>486</v>
      </c>
      <c r="C60" s="53" t="s">
        <v>471</v>
      </c>
      <c r="D60" s="53" t="s">
        <v>53</v>
      </c>
      <c r="E60" s="53" t="s">
        <v>453</v>
      </c>
      <c r="F60" s="54"/>
      <c r="G60" s="54"/>
      <c r="H60" s="72">
        <f t="shared" si="0"/>
        <v>0</v>
      </c>
      <c r="I60" s="54"/>
      <c r="J60" s="72">
        <f t="shared" si="1"/>
        <v>0</v>
      </c>
      <c r="K60" s="54"/>
      <c r="L60" s="72">
        <f t="shared" si="2"/>
        <v>0</v>
      </c>
      <c r="M60" s="54"/>
      <c r="N60" s="72">
        <f t="shared" si="3"/>
        <v>0</v>
      </c>
      <c r="O60" s="54"/>
      <c r="P60" s="72">
        <f t="shared" si="4"/>
        <v>0</v>
      </c>
      <c r="Q60" s="54"/>
      <c r="R60" s="72">
        <f t="shared" si="5"/>
        <v>0</v>
      </c>
    </row>
    <row r="61" spans="2:18" ht="25.5" hidden="1" customHeight="1">
      <c r="B61" s="18" t="s">
        <v>451</v>
      </c>
      <c r="C61" s="53" t="s">
        <v>452</v>
      </c>
      <c r="D61" s="53" t="s">
        <v>53</v>
      </c>
      <c r="E61" s="53" t="s">
        <v>453</v>
      </c>
      <c r="F61" s="54"/>
      <c r="G61" s="54"/>
      <c r="H61" s="72">
        <f t="shared" si="0"/>
        <v>0</v>
      </c>
      <c r="I61" s="54"/>
      <c r="J61" s="72">
        <f t="shared" si="1"/>
        <v>0</v>
      </c>
      <c r="K61" s="54"/>
      <c r="L61" s="72">
        <f t="shared" si="2"/>
        <v>0</v>
      </c>
      <c r="M61" s="54"/>
      <c r="N61" s="72">
        <f t="shared" si="3"/>
        <v>0</v>
      </c>
      <c r="O61" s="54"/>
      <c r="P61" s="72">
        <f t="shared" si="4"/>
        <v>0</v>
      </c>
      <c r="Q61" s="54"/>
      <c r="R61" s="72">
        <f t="shared" si="5"/>
        <v>0</v>
      </c>
    </row>
    <row r="62" spans="2:18" ht="33" hidden="1" customHeight="1">
      <c r="B62" s="17" t="s">
        <v>420</v>
      </c>
      <c r="C62" s="51" t="s">
        <v>421</v>
      </c>
      <c r="D62" s="51" t="s">
        <v>54</v>
      </c>
      <c r="E62" s="51"/>
      <c r="F62" s="72">
        <f>F63</f>
        <v>5935</v>
      </c>
      <c r="G62" s="72"/>
      <c r="H62" s="72">
        <f t="shared" si="0"/>
        <v>5935</v>
      </c>
      <c r="I62" s="72"/>
      <c r="J62" s="72">
        <f t="shared" si="1"/>
        <v>5935</v>
      </c>
      <c r="K62" s="72"/>
      <c r="L62" s="72">
        <f t="shared" si="2"/>
        <v>5935</v>
      </c>
      <c r="M62" s="72"/>
      <c r="N62" s="72">
        <f t="shared" si="3"/>
        <v>5935</v>
      </c>
      <c r="O62" s="72"/>
      <c r="P62" s="72">
        <f t="shared" si="4"/>
        <v>5935</v>
      </c>
      <c r="Q62" s="72"/>
      <c r="R62" s="72">
        <f t="shared" si="5"/>
        <v>5935</v>
      </c>
    </row>
    <row r="63" spans="2:18" ht="29.25" hidden="1" customHeight="1">
      <c r="B63" s="18" t="s">
        <v>422</v>
      </c>
      <c r="C63" s="53" t="s">
        <v>421</v>
      </c>
      <c r="D63" s="53" t="s">
        <v>54</v>
      </c>
      <c r="E63" s="53"/>
      <c r="F63" s="54">
        <f>F64</f>
        <v>5935</v>
      </c>
      <c r="G63" s="54"/>
      <c r="H63" s="72">
        <f t="shared" si="0"/>
        <v>5935</v>
      </c>
      <c r="I63" s="54"/>
      <c r="J63" s="72">
        <f t="shared" si="1"/>
        <v>5935</v>
      </c>
      <c r="K63" s="54"/>
      <c r="L63" s="72">
        <f t="shared" si="2"/>
        <v>5935</v>
      </c>
      <c r="M63" s="54"/>
      <c r="N63" s="72">
        <f t="shared" si="3"/>
        <v>5935</v>
      </c>
      <c r="O63" s="54"/>
      <c r="P63" s="72">
        <f t="shared" si="4"/>
        <v>5935</v>
      </c>
      <c r="Q63" s="54"/>
      <c r="R63" s="72">
        <f t="shared" si="5"/>
        <v>5935</v>
      </c>
    </row>
    <row r="64" spans="2:18" ht="25.5" hidden="1" customHeight="1">
      <c r="B64" s="18" t="s">
        <v>79</v>
      </c>
      <c r="C64" s="53" t="s">
        <v>421</v>
      </c>
      <c r="D64" s="53" t="s">
        <v>54</v>
      </c>
      <c r="E64" s="53" t="s">
        <v>408</v>
      </c>
      <c r="F64" s="54">
        <v>5935</v>
      </c>
      <c r="G64" s="54"/>
      <c r="H64" s="72">
        <f t="shared" si="0"/>
        <v>5935</v>
      </c>
      <c r="I64" s="54"/>
      <c r="J64" s="72">
        <f t="shared" si="1"/>
        <v>5935</v>
      </c>
      <c r="K64" s="54"/>
      <c r="L64" s="72">
        <f t="shared" si="2"/>
        <v>5935</v>
      </c>
      <c r="M64" s="54"/>
      <c r="N64" s="72">
        <f t="shared" si="3"/>
        <v>5935</v>
      </c>
      <c r="O64" s="54"/>
      <c r="P64" s="72">
        <f t="shared" si="4"/>
        <v>5935</v>
      </c>
      <c r="Q64" s="54"/>
      <c r="R64" s="72">
        <f t="shared" si="5"/>
        <v>5935</v>
      </c>
    </row>
    <row r="65" spans="2:18" ht="33.75" hidden="1" customHeight="1">
      <c r="B65" s="29" t="s">
        <v>533</v>
      </c>
      <c r="C65" s="53" t="s">
        <v>455</v>
      </c>
      <c r="D65" s="53" t="s">
        <v>54</v>
      </c>
      <c r="E65" s="53"/>
      <c r="F65" s="72">
        <f>F66+F67</f>
        <v>1259.4000000000001</v>
      </c>
      <c r="G65" s="54"/>
      <c r="H65" s="72">
        <f t="shared" si="0"/>
        <v>1259.4000000000001</v>
      </c>
      <c r="I65" s="54"/>
      <c r="J65" s="72">
        <f t="shared" si="1"/>
        <v>1259.4000000000001</v>
      </c>
      <c r="K65" s="54"/>
      <c r="L65" s="72">
        <f t="shared" si="2"/>
        <v>1259.4000000000001</v>
      </c>
      <c r="M65" s="54"/>
      <c r="N65" s="72">
        <f t="shared" si="3"/>
        <v>1259.4000000000001</v>
      </c>
      <c r="O65" s="54"/>
      <c r="P65" s="72">
        <f t="shared" si="4"/>
        <v>1259.4000000000001</v>
      </c>
      <c r="Q65" s="54"/>
      <c r="R65" s="72">
        <f t="shared" si="5"/>
        <v>1259.4000000000001</v>
      </c>
    </row>
    <row r="66" spans="2:18" ht="32.25" hidden="1" customHeight="1">
      <c r="B66" s="15" t="s">
        <v>457</v>
      </c>
      <c r="C66" s="53" t="s">
        <v>454</v>
      </c>
      <c r="D66" s="53" t="s">
        <v>54</v>
      </c>
      <c r="E66" s="53" t="s">
        <v>111</v>
      </c>
      <c r="F66" s="54">
        <v>1258.4000000000001</v>
      </c>
      <c r="G66" s="54"/>
      <c r="H66" s="72">
        <f t="shared" si="0"/>
        <v>1258.4000000000001</v>
      </c>
      <c r="I66" s="54"/>
      <c r="J66" s="72">
        <f t="shared" si="1"/>
        <v>1258.4000000000001</v>
      </c>
      <c r="K66" s="54"/>
      <c r="L66" s="72">
        <f t="shared" si="2"/>
        <v>1258.4000000000001</v>
      </c>
      <c r="M66" s="54"/>
      <c r="N66" s="72">
        <f t="shared" si="3"/>
        <v>1258.4000000000001</v>
      </c>
      <c r="O66" s="54"/>
      <c r="P66" s="72">
        <f t="shared" si="4"/>
        <v>1258.4000000000001</v>
      </c>
      <c r="Q66" s="54"/>
      <c r="R66" s="72">
        <f t="shared" si="5"/>
        <v>1258.4000000000001</v>
      </c>
    </row>
    <row r="67" spans="2:18" ht="32.25" hidden="1" customHeight="1">
      <c r="B67" s="15" t="s">
        <v>458</v>
      </c>
      <c r="C67" s="53" t="s">
        <v>456</v>
      </c>
      <c r="D67" s="53" t="s">
        <v>54</v>
      </c>
      <c r="E67" s="53" t="s">
        <v>111</v>
      </c>
      <c r="F67" s="54">
        <v>1</v>
      </c>
      <c r="G67" s="54"/>
      <c r="H67" s="72">
        <f t="shared" si="0"/>
        <v>1</v>
      </c>
      <c r="I67" s="54"/>
      <c r="J67" s="72">
        <f t="shared" si="1"/>
        <v>1</v>
      </c>
      <c r="K67" s="54"/>
      <c r="L67" s="72">
        <f t="shared" si="2"/>
        <v>1</v>
      </c>
      <c r="M67" s="54"/>
      <c r="N67" s="72">
        <f t="shared" si="3"/>
        <v>1</v>
      </c>
      <c r="O67" s="54"/>
      <c r="P67" s="72">
        <f t="shared" si="4"/>
        <v>1</v>
      </c>
      <c r="Q67" s="54"/>
      <c r="R67" s="72">
        <f t="shared" si="5"/>
        <v>1</v>
      </c>
    </row>
    <row r="68" spans="2:18" ht="45.75" customHeight="1">
      <c r="B68" s="13" t="s">
        <v>527</v>
      </c>
      <c r="C68" s="51" t="s">
        <v>546</v>
      </c>
      <c r="D68" s="51"/>
      <c r="E68" s="53"/>
      <c r="F68" s="72">
        <f>SUM(F69)</f>
        <v>100</v>
      </c>
      <c r="G68" s="54"/>
      <c r="H68" s="72">
        <f t="shared" si="0"/>
        <v>100</v>
      </c>
      <c r="I68" s="54"/>
      <c r="J68" s="72">
        <f t="shared" si="1"/>
        <v>100</v>
      </c>
      <c r="K68" s="54"/>
      <c r="L68" s="72">
        <f t="shared" si="2"/>
        <v>100</v>
      </c>
      <c r="M68" s="54"/>
      <c r="N68" s="72">
        <f t="shared" si="3"/>
        <v>100</v>
      </c>
      <c r="O68" s="54"/>
      <c r="P68" s="72">
        <f t="shared" si="4"/>
        <v>100</v>
      </c>
      <c r="Q68" s="54"/>
      <c r="R68" s="72">
        <f t="shared" si="5"/>
        <v>100</v>
      </c>
    </row>
    <row r="69" spans="2:18" ht="32.25" customHeight="1">
      <c r="B69" s="36" t="s">
        <v>405</v>
      </c>
      <c r="C69" s="53" t="s">
        <v>401</v>
      </c>
      <c r="D69" s="53" t="s">
        <v>214</v>
      </c>
      <c r="E69" s="53"/>
      <c r="F69" s="54">
        <f>SUM(F70)</f>
        <v>100</v>
      </c>
      <c r="G69" s="54"/>
      <c r="H69" s="72">
        <f t="shared" si="0"/>
        <v>100</v>
      </c>
      <c r="I69" s="54"/>
      <c r="J69" s="72">
        <f t="shared" si="1"/>
        <v>100</v>
      </c>
      <c r="K69" s="54"/>
      <c r="L69" s="72">
        <f t="shared" si="2"/>
        <v>100</v>
      </c>
      <c r="M69" s="54"/>
      <c r="N69" s="72">
        <f t="shared" si="3"/>
        <v>100</v>
      </c>
      <c r="O69" s="54"/>
      <c r="P69" s="72">
        <f t="shared" si="4"/>
        <v>100</v>
      </c>
      <c r="Q69" s="54"/>
      <c r="R69" s="72">
        <f t="shared" si="5"/>
        <v>100</v>
      </c>
    </row>
    <row r="70" spans="2:18" ht="27.75" customHeight="1">
      <c r="B70" s="18" t="s">
        <v>112</v>
      </c>
      <c r="C70" s="53" t="s">
        <v>401</v>
      </c>
      <c r="D70" s="53" t="s">
        <v>214</v>
      </c>
      <c r="E70" s="53" t="s">
        <v>111</v>
      </c>
      <c r="F70" s="54">
        <v>100</v>
      </c>
      <c r="G70" s="54"/>
      <c r="H70" s="72">
        <f t="shared" si="0"/>
        <v>100</v>
      </c>
      <c r="I70" s="54"/>
      <c r="J70" s="72">
        <f t="shared" si="1"/>
        <v>100</v>
      </c>
      <c r="K70" s="54"/>
      <c r="L70" s="72">
        <f t="shared" si="2"/>
        <v>100</v>
      </c>
      <c r="M70" s="54"/>
      <c r="N70" s="72">
        <f t="shared" si="3"/>
        <v>100</v>
      </c>
      <c r="O70" s="54"/>
      <c r="P70" s="72">
        <f t="shared" si="4"/>
        <v>100</v>
      </c>
      <c r="Q70" s="54"/>
      <c r="R70" s="72">
        <f t="shared" si="5"/>
        <v>100</v>
      </c>
    </row>
    <row r="71" spans="2:18" ht="39" customHeight="1">
      <c r="B71" s="35" t="s">
        <v>537</v>
      </c>
      <c r="C71" s="51" t="s">
        <v>158</v>
      </c>
      <c r="D71" s="51"/>
      <c r="E71" s="51"/>
      <c r="F71" s="72">
        <f>SUM(F72)</f>
        <v>590</v>
      </c>
      <c r="G71" s="72"/>
      <c r="H71" s="72">
        <f t="shared" si="0"/>
        <v>590</v>
      </c>
      <c r="I71" s="72"/>
      <c r="J71" s="72">
        <f t="shared" si="1"/>
        <v>590</v>
      </c>
      <c r="K71" s="72"/>
      <c r="L71" s="72">
        <f t="shared" si="2"/>
        <v>590</v>
      </c>
      <c r="M71" s="72"/>
      <c r="N71" s="72">
        <f t="shared" si="3"/>
        <v>590</v>
      </c>
      <c r="O71" s="72"/>
      <c r="P71" s="72">
        <f t="shared" si="4"/>
        <v>590</v>
      </c>
      <c r="Q71" s="72">
        <f>Q72</f>
        <v>-200</v>
      </c>
      <c r="R71" s="72">
        <f t="shared" si="5"/>
        <v>390</v>
      </c>
    </row>
    <row r="72" spans="2:18" ht="32.25" customHeight="1">
      <c r="B72" s="34" t="s">
        <v>271</v>
      </c>
      <c r="C72" s="53" t="s">
        <v>283</v>
      </c>
      <c r="D72" s="51"/>
      <c r="E72" s="51"/>
      <c r="F72" s="54">
        <f>SUM(F73)</f>
        <v>590</v>
      </c>
      <c r="G72" s="72"/>
      <c r="H72" s="72">
        <f t="shared" si="0"/>
        <v>590</v>
      </c>
      <c r="I72" s="72"/>
      <c r="J72" s="72">
        <f t="shared" si="1"/>
        <v>590</v>
      </c>
      <c r="K72" s="72"/>
      <c r="L72" s="72">
        <f t="shared" si="2"/>
        <v>590</v>
      </c>
      <c r="M72" s="72"/>
      <c r="N72" s="72">
        <f t="shared" si="3"/>
        <v>590</v>
      </c>
      <c r="O72" s="72"/>
      <c r="P72" s="72">
        <f t="shared" si="4"/>
        <v>590</v>
      </c>
      <c r="Q72" s="72">
        <f>Q73</f>
        <v>-200</v>
      </c>
      <c r="R72" s="72">
        <f t="shared" si="5"/>
        <v>390</v>
      </c>
    </row>
    <row r="73" spans="2:18" ht="42" customHeight="1">
      <c r="B73" s="37" t="s">
        <v>541</v>
      </c>
      <c r="C73" s="53" t="s">
        <v>284</v>
      </c>
      <c r="D73" s="53"/>
      <c r="E73" s="53"/>
      <c r="F73" s="54">
        <f>SUM(F74)</f>
        <v>590</v>
      </c>
      <c r="G73" s="54"/>
      <c r="H73" s="72">
        <f t="shared" si="0"/>
        <v>590</v>
      </c>
      <c r="I73" s="54"/>
      <c r="J73" s="72">
        <f t="shared" si="1"/>
        <v>590</v>
      </c>
      <c r="K73" s="54"/>
      <c r="L73" s="72">
        <f t="shared" si="2"/>
        <v>590</v>
      </c>
      <c r="M73" s="54"/>
      <c r="N73" s="72">
        <f t="shared" si="3"/>
        <v>590</v>
      </c>
      <c r="O73" s="54"/>
      <c r="P73" s="72">
        <f t="shared" si="4"/>
        <v>590</v>
      </c>
      <c r="Q73" s="54">
        <f>Q74</f>
        <v>-200</v>
      </c>
      <c r="R73" s="72">
        <f t="shared" si="5"/>
        <v>390</v>
      </c>
    </row>
    <row r="74" spans="2:18" ht="43.5" customHeight="1">
      <c r="B74" s="18" t="s">
        <v>112</v>
      </c>
      <c r="C74" s="53" t="s">
        <v>284</v>
      </c>
      <c r="D74" s="53" t="s">
        <v>25</v>
      </c>
      <c r="E74" s="53" t="s">
        <v>111</v>
      </c>
      <c r="F74" s="54">
        <v>590</v>
      </c>
      <c r="G74" s="54"/>
      <c r="H74" s="72">
        <f t="shared" si="0"/>
        <v>590</v>
      </c>
      <c r="I74" s="54"/>
      <c r="J74" s="72">
        <f t="shared" si="1"/>
        <v>590</v>
      </c>
      <c r="K74" s="54"/>
      <c r="L74" s="72">
        <f t="shared" si="2"/>
        <v>590</v>
      </c>
      <c r="M74" s="54"/>
      <c r="N74" s="72">
        <f t="shared" si="3"/>
        <v>590</v>
      </c>
      <c r="O74" s="54"/>
      <c r="P74" s="72">
        <f t="shared" si="4"/>
        <v>590</v>
      </c>
      <c r="Q74" s="54">
        <v>-200</v>
      </c>
      <c r="R74" s="72">
        <f t="shared" si="5"/>
        <v>390</v>
      </c>
    </row>
    <row r="75" spans="2:18" ht="42.75" customHeight="1">
      <c r="B75" s="35" t="s">
        <v>529</v>
      </c>
      <c r="C75" s="51" t="s">
        <v>159</v>
      </c>
      <c r="D75" s="51"/>
      <c r="E75" s="51"/>
      <c r="F75" s="72">
        <f>SUM(F76)</f>
        <v>35</v>
      </c>
      <c r="G75" s="72"/>
      <c r="H75" s="72">
        <f t="shared" si="0"/>
        <v>35</v>
      </c>
      <c r="I75" s="72"/>
      <c r="J75" s="72">
        <f t="shared" si="1"/>
        <v>35</v>
      </c>
      <c r="K75" s="72"/>
      <c r="L75" s="72">
        <f t="shared" si="2"/>
        <v>35</v>
      </c>
      <c r="M75" s="72"/>
      <c r="N75" s="72">
        <f t="shared" si="3"/>
        <v>35</v>
      </c>
      <c r="O75" s="72"/>
      <c r="P75" s="72">
        <f t="shared" si="4"/>
        <v>35</v>
      </c>
      <c r="Q75" s="72"/>
      <c r="R75" s="72">
        <f t="shared" si="5"/>
        <v>35</v>
      </c>
    </row>
    <row r="76" spans="2:18" ht="38.25" customHeight="1">
      <c r="B76" s="34" t="s">
        <v>270</v>
      </c>
      <c r="C76" s="53" t="s">
        <v>285</v>
      </c>
      <c r="D76" s="51"/>
      <c r="E76" s="51"/>
      <c r="F76" s="54">
        <f>SUM(F77)</f>
        <v>35</v>
      </c>
      <c r="G76" s="72"/>
      <c r="H76" s="72">
        <f t="shared" si="0"/>
        <v>35</v>
      </c>
      <c r="I76" s="72"/>
      <c r="J76" s="72">
        <f t="shared" si="1"/>
        <v>35</v>
      </c>
      <c r="K76" s="72"/>
      <c r="L76" s="72">
        <f t="shared" si="2"/>
        <v>35</v>
      </c>
      <c r="M76" s="72"/>
      <c r="N76" s="72">
        <f t="shared" si="3"/>
        <v>35</v>
      </c>
      <c r="O76" s="72"/>
      <c r="P76" s="72">
        <f t="shared" ref="P76:P139" si="6">N76+O76</f>
        <v>35</v>
      </c>
      <c r="Q76" s="72"/>
      <c r="R76" s="72">
        <f t="shared" ref="R76:R139" si="7">P76+Q76</f>
        <v>35</v>
      </c>
    </row>
    <row r="77" spans="2:18" ht="42.75" customHeight="1">
      <c r="B77" s="37" t="s">
        <v>542</v>
      </c>
      <c r="C77" s="53" t="s">
        <v>286</v>
      </c>
      <c r="D77" s="53"/>
      <c r="E77" s="53"/>
      <c r="F77" s="54">
        <f>SUM(F78)</f>
        <v>35</v>
      </c>
      <c r="G77" s="54"/>
      <c r="H77" s="72">
        <f t="shared" si="0"/>
        <v>35</v>
      </c>
      <c r="I77" s="54"/>
      <c r="J77" s="72">
        <f t="shared" si="1"/>
        <v>35</v>
      </c>
      <c r="K77" s="54"/>
      <c r="L77" s="72">
        <f t="shared" si="2"/>
        <v>35</v>
      </c>
      <c r="M77" s="54"/>
      <c r="N77" s="72">
        <f t="shared" ref="N77:N140" si="8">L77+M77</f>
        <v>35</v>
      </c>
      <c r="O77" s="54"/>
      <c r="P77" s="72">
        <f t="shared" si="6"/>
        <v>35</v>
      </c>
      <c r="Q77" s="54"/>
      <c r="R77" s="72">
        <f t="shared" si="7"/>
        <v>35</v>
      </c>
    </row>
    <row r="78" spans="2:18" ht="32.25" customHeight="1">
      <c r="B78" s="18" t="s">
        <v>112</v>
      </c>
      <c r="C78" s="53" t="s">
        <v>286</v>
      </c>
      <c r="D78" s="53" t="s">
        <v>25</v>
      </c>
      <c r="E78" s="53" t="s">
        <v>416</v>
      </c>
      <c r="F78" s="54">
        <v>35</v>
      </c>
      <c r="G78" s="54"/>
      <c r="H78" s="72">
        <f t="shared" si="0"/>
        <v>35</v>
      </c>
      <c r="I78" s="54"/>
      <c r="J78" s="72">
        <f t="shared" si="1"/>
        <v>35</v>
      </c>
      <c r="K78" s="54"/>
      <c r="L78" s="72">
        <f t="shared" si="2"/>
        <v>35</v>
      </c>
      <c r="M78" s="54"/>
      <c r="N78" s="72">
        <f t="shared" si="8"/>
        <v>35</v>
      </c>
      <c r="O78" s="54"/>
      <c r="P78" s="72">
        <f t="shared" si="6"/>
        <v>35</v>
      </c>
      <c r="Q78" s="54"/>
      <c r="R78" s="72">
        <f t="shared" si="7"/>
        <v>35</v>
      </c>
    </row>
    <row r="79" spans="2:18" ht="48" customHeight="1">
      <c r="B79" s="35" t="s">
        <v>543</v>
      </c>
      <c r="C79" s="51" t="s">
        <v>267</v>
      </c>
      <c r="D79" s="51"/>
      <c r="E79" s="51"/>
      <c r="F79" s="72">
        <f>SUM(F80)</f>
        <v>50</v>
      </c>
      <c r="G79" s="72"/>
      <c r="H79" s="72">
        <f t="shared" ref="H79:H143" si="9">F79+G79</f>
        <v>50</v>
      </c>
      <c r="I79" s="72"/>
      <c r="J79" s="72">
        <f t="shared" ref="J79:J142" si="10">H79+I79</f>
        <v>50</v>
      </c>
      <c r="K79" s="72"/>
      <c r="L79" s="72">
        <f t="shared" ref="L79:L142" si="11">J79+K79</f>
        <v>50</v>
      </c>
      <c r="M79" s="72"/>
      <c r="N79" s="72">
        <f t="shared" si="8"/>
        <v>50</v>
      </c>
      <c r="O79" s="72"/>
      <c r="P79" s="72">
        <f t="shared" si="6"/>
        <v>50</v>
      </c>
      <c r="Q79" s="72"/>
      <c r="R79" s="72">
        <f t="shared" si="7"/>
        <v>50</v>
      </c>
    </row>
    <row r="80" spans="2:18" ht="42" customHeight="1">
      <c r="B80" s="34" t="s">
        <v>272</v>
      </c>
      <c r="C80" s="53" t="s">
        <v>343</v>
      </c>
      <c r="D80" s="51"/>
      <c r="E80" s="51"/>
      <c r="F80" s="54">
        <f>SUM(F81)</f>
        <v>50</v>
      </c>
      <c r="G80" s="72"/>
      <c r="H80" s="72">
        <f t="shared" si="9"/>
        <v>50</v>
      </c>
      <c r="I80" s="72"/>
      <c r="J80" s="72">
        <f t="shared" si="10"/>
        <v>50</v>
      </c>
      <c r="K80" s="72"/>
      <c r="L80" s="72">
        <f t="shared" si="11"/>
        <v>50</v>
      </c>
      <c r="M80" s="72"/>
      <c r="N80" s="72">
        <f t="shared" si="8"/>
        <v>50</v>
      </c>
      <c r="O80" s="72"/>
      <c r="P80" s="72">
        <f t="shared" si="6"/>
        <v>50</v>
      </c>
      <c r="Q80" s="72"/>
      <c r="R80" s="72">
        <f t="shared" si="7"/>
        <v>50</v>
      </c>
    </row>
    <row r="81" spans="2:18" ht="50.25" customHeight="1">
      <c r="B81" s="37" t="s">
        <v>538</v>
      </c>
      <c r="C81" s="53" t="s">
        <v>338</v>
      </c>
      <c r="D81" s="53"/>
      <c r="E81" s="53"/>
      <c r="F81" s="54">
        <f>SUM(F82)</f>
        <v>50</v>
      </c>
      <c r="G81" s="54"/>
      <c r="H81" s="72">
        <f t="shared" si="9"/>
        <v>50</v>
      </c>
      <c r="I81" s="54"/>
      <c r="J81" s="72">
        <f t="shared" si="10"/>
        <v>50</v>
      </c>
      <c r="K81" s="54"/>
      <c r="L81" s="72">
        <f t="shared" si="11"/>
        <v>50</v>
      </c>
      <c r="M81" s="54"/>
      <c r="N81" s="72">
        <f t="shared" si="8"/>
        <v>50</v>
      </c>
      <c r="O81" s="54"/>
      <c r="P81" s="72">
        <f t="shared" si="6"/>
        <v>50</v>
      </c>
      <c r="Q81" s="54"/>
      <c r="R81" s="72">
        <f t="shared" si="7"/>
        <v>50</v>
      </c>
    </row>
    <row r="82" spans="2:18" ht="36" customHeight="1">
      <c r="B82" s="18" t="s">
        <v>112</v>
      </c>
      <c r="C82" s="53" t="s">
        <v>338</v>
      </c>
      <c r="D82" s="53" t="s">
        <v>25</v>
      </c>
      <c r="E82" s="53" t="s">
        <v>416</v>
      </c>
      <c r="F82" s="54">
        <v>50</v>
      </c>
      <c r="G82" s="54"/>
      <c r="H82" s="72">
        <f t="shared" si="9"/>
        <v>50</v>
      </c>
      <c r="I82" s="54"/>
      <c r="J82" s="72">
        <f t="shared" si="10"/>
        <v>50</v>
      </c>
      <c r="K82" s="54"/>
      <c r="L82" s="72">
        <f t="shared" si="11"/>
        <v>50</v>
      </c>
      <c r="M82" s="54"/>
      <c r="N82" s="72">
        <f t="shared" si="8"/>
        <v>50</v>
      </c>
      <c r="O82" s="54"/>
      <c r="P82" s="72">
        <f t="shared" si="6"/>
        <v>50</v>
      </c>
      <c r="Q82" s="54"/>
      <c r="R82" s="72">
        <f t="shared" si="7"/>
        <v>50</v>
      </c>
    </row>
    <row r="83" spans="2:18" ht="38.25" customHeight="1">
      <c r="B83" s="35" t="s">
        <v>539</v>
      </c>
      <c r="C83" s="51" t="s">
        <v>161</v>
      </c>
      <c r="D83" s="51"/>
      <c r="E83" s="51"/>
      <c r="F83" s="72">
        <f>SUM(F84)</f>
        <v>50</v>
      </c>
      <c r="G83" s="72"/>
      <c r="H83" s="72">
        <f t="shared" si="9"/>
        <v>50</v>
      </c>
      <c r="I83" s="72"/>
      <c r="J83" s="72">
        <f t="shared" si="10"/>
        <v>50</v>
      </c>
      <c r="K83" s="72"/>
      <c r="L83" s="72">
        <f t="shared" si="11"/>
        <v>50</v>
      </c>
      <c r="M83" s="72"/>
      <c r="N83" s="72">
        <f t="shared" si="8"/>
        <v>50</v>
      </c>
      <c r="O83" s="72"/>
      <c r="P83" s="72">
        <f t="shared" si="6"/>
        <v>50</v>
      </c>
      <c r="Q83" s="72"/>
      <c r="R83" s="72">
        <f t="shared" si="7"/>
        <v>50</v>
      </c>
    </row>
    <row r="84" spans="2:18" ht="52.5" customHeight="1">
      <c r="B84" s="34" t="s">
        <v>273</v>
      </c>
      <c r="C84" s="53" t="s">
        <v>287</v>
      </c>
      <c r="D84" s="51"/>
      <c r="E84" s="51"/>
      <c r="F84" s="54">
        <f>SUM(F85)</f>
        <v>50</v>
      </c>
      <c r="G84" s="72"/>
      <c r="H84" s="72">
        <f t="shared" si="9"/>
        <v>50</v>
      </c>
      <c r="I84" s="72"/>
      <c r="J84" s="72">
        <f t="shared" si="10"/>
        <v>50</v>
      </c>
      <c r="K84" s="72"/>
      <c r="L84" s="72">
        <f t="shared" si="11"/>
        <v>50</v>
      </c>
      <c r="M84" s="72"/>
      <c r="N84" s="72">
        <f t="shared" si="8"/>
        <v>50</v>
      </c>
      <c r="O84" s="72"/>
      <c r="P84" s="72">
        <f t="shared" si="6"/>
        <v>50</v>
      </c>
      <c r="Q84" s="72"/>
      <c r="R84" s="72">
        <f t="shared" si="7"/>
        <v>50</v>
      </c>
    </row>
    <row r="85" spans="2:18" ht="42" customHeight="1">
      <c r="B85" s="37" t="s">
        <v>540</v>
      </c>
      <c r="C85" s="53" t="s">
        <v>288</v>
      </c>
      <c r="D85" s="53"/>
      <c r="E85" s="53"/>
      <c r="F85" s="54">
        <f>SUM(F86)</f>
        <v>50</v>
      </c>
      <c r="G85" s="54"/>
      <c r="H85" s="72">
        <f t="shared" si="9"/>
        <v>50</v>
      </c>
      <c r="I85" s="54"/>
      <c r="J85" s="72">
        <f t="shared" si="10"/>
        <v>50</v>
      </c>
      <c r="K85" s="54"/>
      <c r="L85" s="72">
        <f t="shared" si="11"/>
        <v>50</v>
      </c>
      <c r="M85" s="54"/>
      <c r="N85" s="72">
        <f t="shared" si="8"/>
        <v>50</v>
      </c>
      <c r="O85" s="54"/>
      <c r="P85" s="72">
        <f t="shared" si="6"/>
        <v>50</v>
      </c>
      <c r="Q85" s="54"/>
      <c r="R85" s="72">
        <f t="shared" si="7"/>
        <v>50</v>
      </c>
    </row>
    <row r="86" spans="2:18" ht="36.75" customHeight="1">
      <c r="B86" s="18" t="s">
        <v>112</v>
      </c>
      <c r="C86" s="53" t="s">
        <v>288</v>
      </c>
      <c r="D86" s="53" t="s">
        <v>25</v>
      </c>
      <c r="E86" s="53" t="s">
        <v>416</v>
      </c>
      <c r="F86" s="54">
        <v>50</v>
      </c>
      <c r="G86" s="54"/>
      <c r="H86" s="72">
        <f t="shared" si="9"/>
        <v>50</v>
      </c>
      <c r="I86" s="54"/>
      <c r="J86" s="72">
        <f t="shared" si="10"/>
        <v>50</v>
      </c>
      <c r="K86" s="54"/>
      <c r="L86" s="72">
        <f t="shared" si="11"/>
        <v>50</v>
      </c>
      <c r="M86" s="54"/>
      <c r="N86" s="72">
        <f t="shared" si="8"/>
        <v>50</v>
      </c>
      <c r="O86" s="54"/>
      <c r="P86" s="72">
        <f t="shared" si="6"/>
        <v>50</v>
      </c>
      <c r="Q86" s="54"/>
      <c r="R86" s="72">
        <f t="shared" si="7"/>
        <v>50</v>
      </c>
    </row>
    <row r="87" spans="2:18" ht="47.25" customHeight="1">
      <c r="B87" s="32" t="s">
        <v>509</v>
      </c>
      <c r="C87" s="51" t="s">
        <v>174</v>
      </c>
      <c r="D87" s="51"/>
      <c r="E87" s="53"/>
      <c r="F87" s="72">
        <f>SUM(F89)</f>
        <v>6352</v>
      </c>
      <c r="G87" s="54"/>
      <c r="H87" s="72">
        <f t="shared" si="9"/>
        <v>6352</v>
      </c>
      <c r="I87" s="54"/>
      <c r="J87" s="72">
        <f t="shared" si="10"/>
        <v>6352</v>
      </c>
      <c r="K87" s="54"/>
      <c r="L87" s="72">
        <f t="shared" si="11"/>
        <v>6352</v>
      </c>
      <c r="M87" s="54"/>
      <c r="N87" s="72">
        <f t="shared" si="8"/>
        <v>6352</v>
      </c>
      <c r="O87" s="54"/>
      <c r="P87" s="72">
        <f t="shared" si="6"/>
        <v>6352</v>
      </c>
      <c r="Q87" s="54"/>
      <c r="R87" s="72">
        <f t="shared" si="7"/>
        <v>6352</v>
      </c>
    </row>
    <row r="88" spans="2:18" ht="39" hidden="1" customHeight="1">
      <c r="B88" s="34" t="s">
        <v>274</v>
      </c>
      <c r="C88" s="53" t="s">
        <v>281</v>
      </c>
      <c r="D88" s="53"/>
      <c r="E88" s="53"/>
      <c r="F88" s="54">
        <f>SUM(F89)</f>
        <v>6352</v>
      </c>
      <c r="G88" s="54"/>
      <c r="H88" s="72">
        <f t="shared" si="9"/>
        <v>6352</v>
      </c>
      <c r="I88" s="54"/>
      <c r="J88" s="72">
        <f t="shared" si="10"/>
        <v>6352</v>
      </c>
      <c r="K88" s="54"/>
      <c r="L88" s="72">
        <f t="shared" si="11"/>
        <v>6352</v>
      </c>
      <c r="M88" s="54"/>
      <c r="N88" s="72">
        <f t="shared" si="8"/>
        <v>6352</v>
      </c>
      <c r="O88" s="54"/>
      <c r="P88" s="72">
        <f t="shared" si="6"/>
        <v>6352</v>
      </c>
      <c r="Q88" s="54"/>
      <c r="R88" s="72">
        <f t="shared" si="7"/>
        <v>6352</v>
      </c>
    </row>
    <row r="89" spans="2:18" ht="35.25" hidden="1" customHeight="1">
      <c r="B89" s="36" t="s">
        <v>103</v>
      </c>
      <c r="C89" s="53" t="s">
        <v>282</v>
      </c>
      <c r="D89" s="53"/>
      <c r="E89" s="53"/>
      <c r="F89" s="54">
        <f>SUM(F90)</f>
        <v>6352</v>
      </c>
      <c r="G89" s="54"/>
      <c r="H89" s="72">
        <f t="shared" si="9"/>
        <v>6352</v>
      </c>
      <c r="I89" s="54"/>
      <c r="J89" s="72">
        <f t="shared" si="10"/>
        <v>6352</v>
      </c>
      <c r="K89" s="54"/>
      <c r="L89" s="72">
        <f t="shared" si="11"/>
        <v>6352</v>
      </c>
      <c r="M89" s="54"/>
      <c r="N89" s="72">
        <f t="shared" si="8"/>
        <v>6352</v>
      </c>
      <c r="O89" s="54"/>
      <c r="P89" s="72">
        <f t="shared" si="6"/>
        <v>6352</v>
      </c>
      <c r="Q89" s="54"/>
      <c r="R89" s="72">
        <f t="shared" si="7"/>
        <v>6352</v>
      </c>
    </row>
    <row r="90" spans="2:18" ht="38.25" hidden="1" customHeight="1">
      <c r="B90" s="23" t="s">
        <v>89</v>
      </c>
      <c r="C90" s="53" t="s">
        <v>282</v>
      </c>
      <c r="D90" s="53" t="s">
        <v>90</v>
      </c>
      <c r="E90" s="53"/>
      <c r="F90" s="54">
        <f>SUM(F91)</f>
        <v>6352</v>
      </c>
      <c r="G90" s="54"/>
      <c r="H90" s="72">
        <f t="shared" si="9"/>
        <v>6352</v>
      </c>
      <c r="I90" s="54"/>
      <c r="J90" s="72">
        <f t="shared" si="10"/>
        <v>6352</v>
      </c>
      <c r="K90" s="54"/>
      <c r="L90" s="72">
        <f t="shared" si="11"/>
        <v>6352</v>
      </c>
      <c r="M90" s="54"/>
      <c r="N90" s="72">
        <f t="shared" si="8"/>
        <v>6352</v>
      </c>
      <c r="O90" s="54"/>
      <c r="P90" s="72">
        <f t="shared" si="6"/>
        <v>6352</v>
      </c>
      <c r="Q90" s="54"/>
      <c r="R90" s="72">
        <f t="shared" si="7"/>
        <v>6352</v>
      </c>
    </row>
    <row r="91" spans="2:18" ht="37.5" hidden="1" customHeight="1">
      <c r="B91" s="23" t="s">
        <v>84</v>
      </c>
      <c r="C91" s="53" t="s">
        <v>282</v>
      </c>
      <c r="D91" s="53" t="s">
        <v>113</v>
      </c>
      <c r="E91" s="53"/>
      <c r="F91" s="54">
        <f>SUM(F92:F93)</f>
        <v>6352</v>
      </c>
      <c r="G91" s="54"/>
      <c r="H91" s="72">
        <f t="shared" si="9"/>
        <v>6352</v>
      </c>
      <c r="I91" s="54"/>
      <c r="J91" s="72">
        <f t="shared" si="10"/>
        <v>6352</v>
      </c>
      <c r="K91" s="54"/>
      <c r="L91" s="72">
        <f t="shared" si="11"/>
        <v>6352</v>
      </c>
      <c r="M91" s="54"/>
      <c r="N91" s="72">
        <f t="shared" si="8"/>
        <v>6352</v>
      </c>
      <c r="O91" s="54"/>
      <c r="P91" s="72">
        <f t="shared" si="6"/>
        <v>6352</v>
      </c>
      <c r="Q91" s="54"/>
      <c r="R91" s="72">
        <f t="shared" si="7"/>
        <v>6352</v>
      </c>
    </row>
    <row r="92" spans="2:18" ht="24" hidden="1" customHeight="1">
      <c r="B92" s="15" t="s">
        <v>80</v>
      </c>
      <c r="C92" s="53" t="s">
        <v>282</v>
      </c>
      <c r="D92" s="53" t="s">
        <v>113</v>
      </c>
      <c r="E92" s="53" t="s">
        <v>77</v>
      </c>
      <c r="F92" s="54">
        <v>5010</v>
      </c>
      <c r="G92" s="54"/>
      <c r="H92" s="72">
        <f t="shared" si="9"/>
        <v>5010</v>
      </c>
      <c r="I92" s="54"/>
      <c r="J92" s="72">
        <f t="shared" si="10"/>
        <v>5010</v>
      </c>
      <c r="K92" s="54"/>
      <c r="L92" s="72">
        <f t="shared" si="11"/>
        <v>5010</v>
      </c>
      <c r="M92" s="54"/>
      <c r="N92" s="72">
        <f t="shared" si="8"/>
        <v>5010</v>
      </c>
      <c r="O92" s="54"/>
      <c r="P92" s="72">
        <f t="shared" si="6"/>
        <v>5010</v>
      </c>
      <c r="Q92" s="54"/>
      <c r="R92" s="72">
        <f t="shared" si="7"/>
        <v>5010</v>
      </c>
    </row>
    <row r="93" spans="2:18" ht="32.25" hidden="1" customHeight="1">
      <c r="B93" s="15" t="s">
        <v>112</v>
      </c>
      <c r="C93" s="53" t="s">
        <v>282</v>
      </c>
      <c r="D93" s="58" t="s">
        <v>113</v>
      </c>
      <c r="E93" s="58" t="s">
        <v>111</v>
      </c>
      <c r="F93" s="76">
        <v>1342</v>
      </c>
      <c r="G93" s="76"/>
      <c r="H93" s="72">
        <f t="shared" si="9"/>
        <v>1342</v>
      </c>
      <c r="I93" s="76"/>
      <c r="J93" s="72">
        <f t="shared" si="10"/>
        <v>1342</v>
      </c>
      <c r="K93" s="76"/>
      <c r="L93" s="72">
        <f t="shared" si="11"/>
        <v>1342</v>
      </c>
      <c r="M93" s="76"/>
      <c r="N93" s="72">
        <f t="shared" si="8"/>
        <v>1342</v>
      </c>
      <c r="O93" s="76"/>
      <c r="P93" s="72">
        <f t="shared" si="6"/>
        <v>1342</v>
      </c>
      <c r="Q93" s="76"/>
      <c r="R93" s="72">
        <f t="shared" si="7"/>
        <v>1342</v>
      </c>
    </row>
    <row r="94" spans="2:18" ht="40.5" customHeight="1">
      <c r="B94" s="32" t="s">
        <v>512</v>
      </c>
      <c r="C94" s="51" t="s">
        <v>178</v>
      </c>
      <c r="D94" s="51"/>
      <c r="E94" s="53"/>
      <c r="F94" s="72">
        <f>F95+F101+F111+F118+F125+F129</f>
        <v>539553.89999999991</v>
      </c>
      <c r="G94" s="72">
        <f>G95+G101+G111+G118+G125+G129</f>
        <v>26169.200000000004</v>
      </c>
      <c r="H94" s="72">
        <f t="shared" si="9"/>
        <v>565723.09999999986</v>
      </c>
      <c r="I94" s="72"/>
      <c r="J94" s="72">
        <f t="shared" si="10"/>
        <v>565723.09999999986</v>
      </c>
      <c r="K94" s="72">
        <f>K101</f>
        <v>22190</v>
      </c>
      <c r="L94" s="72">
        <f t="shared" si="11"/>
        <v>587913.09999999986</v>
      </c>
      <c r="M94" s="72">
        <f>M101+M125</f>
        <v>3711.6</v>
      </c>
      <c r="N94" s="72">
        <f t="shared" si="8"/>
        <v>591624.69999999984</v>
      </c>
      <c r="O94" s="72">
        <f>O101</f>
        <v>-903</v>
      </c>
      <c r="P94" s="72">
        <f t="shared" si="6"/>
        <v>590721.69999999984</v>
      </c>
      <c r="Q94" s="72">
        <f>Q101</f>
        <v>300</v>
      </c>
      <c r="R94" s="72">
        <f t="shared" si="7"/>
        <v>591021.69999999984</v>
      </c>
    </row>
    <row r="95" spans="2:18" ht="30" hidden="1" customHeight="1">
      <c r="B95" s="13" t="s">
        <v>11</v>
      </c>
      <c r="C95" s="51" t="s">
        <v>179</v>
      </c>
      <c r="D95" s="51"/>
      <c r="E95" s="51"/>
      <c r="F95" s="72">
        <f>F96</f>
        <v>169932</v>
      </c>
      <c r="G95" s="72">
        <f>G96</f>
        <v>9338.6</v>
      </c>
      <c r="H95" s="72">
        <f t="shared" si="9"/>
        <v>179270.6</v>
      </c>
      <c r="I95" s="72"/>
      <c r="J95" s="72">
        <f t="shared" si="10"/>
        <v>179270.6</v>
      </c>
      <c r="K95" s="72"/>
      <c r="L95" s="72">
        <f t="shared" si="11"/>
        <v>179270.6</v>
      </c>
      <c r="M95" s="72"/>
      <c r="N95" s="72">
        <f t="shared" si="8"/>
        <v>179270.6</v>
      </c>
      <c r="O95" s="72"/>
      <c r="P95" s="72">
        <f t="shared" si="6"/>
        <v>179270.6</v>
      </c>
      <c r="Q95" s="72"/>
      <c r="R95" s="72">
        <f t="shared" si="7"/>
        <v>179270.6</v>
      </c>
    </row>
    <row r="96" spans="2:18" ht="31.5" hidden="1" customHeight="1">
      <c r="B96" s="36" t="s">
        <v>279</v>
      </c>
      <c r="C96" s="51" t="s">
        <v>302</v>
      </c>
      <c r="D96" s="51"/>
      <c r="E96" s="51"/>
      <c r="F96" s="72">
        <f>F97+F99</f>
        <v>169932</v>
      </c>
      <c r="G96" s="72">
        <f>G97+G99</f>
        <v>9338.6</v>
      </c>
      <c r="H96" s="72">
        <f t="shared" si="9"/>
        <v>179270.6</v>
      </c>
      <c r="I96" s="72"/>
      <c r="J96" s="72">
        <f t="shared" si="10"/>
        <v>179270.6</v>
      </c>
      <c r="K96" s="72"/>
      <c r="L96" s="72">
        <f t="shared" si="11"/>
        <v>179270.6</v>
      </c>
      <c r="M96" s="72"/>
      <c r="N96" s="72">
        <f t="shared" si="8"/>
        <v>179270.6</v>
      </c>
      <c r="O96" s="72"/>
      <c r="P96" s="72">
        <f t="shared" si="6"/>
        <v>179270.6</v>
      </c>
      <c r="Q96" s="72"/>
      <c r="R96" s="72">
        <f t="shared" si="7"/>
        <v>179270.6</v>
      </c>
    </row>
    <row r="97" spans="2:18" ht="67.5" hidden="1" customHeight="1">
      <c r="B97" s="36" t="s">
        <v>187</v>
      </c>
      <c r="C97" s="53" t="s">
        <v>303</v>
      </c>
      <c r="D97" s="53" t="s">
        <v>233</v>
      </c>
      <c r="E97" s="51"/>
      <c r="F97" s="54">
        <f>F98</f>
        <v>91621</v>
      </c>
      <c r="G97" s="54">
        <f>G98</f>
        <v>9338.6</v>
      </c>
      <c r="H97" s="72">
        <f t="shared" si="9"/>
        <v>100959.6</v>
      </c>
      <c r="I97" s="54"/>
      <c r="J97" s="72">
        <f t="shared" si="10"/>
        <v>100959.6</v>
      </c>
      <c r="K97" s="54"/>
      <c r="L97" s="72">
        <f t="shared" si="11"/>
        <v>100959.6</v>
      </c>
      <c r="M97" s="54"/>
      <c r="N97" s="72">
        <f t="shared" si="8"/>
        <v>100959.6</v>
      </c>
      <c r="O97" s="54"/>
      <c r="P97" s="72">
        <f t="shared" si="6"/>
        <v>100959.6</v>
      </c>
      <c r="Q97" s="54"/>
      <c r="R97" s="72">
        <f t="shared" si="7"/>
        <v>100959.6</v>
      </c>
    </row>
    <row r="98" spans="2:18" ht="26.25" hidden="1" customHeight="1">
      <c r="B98" s="15" t="s">
        <v>407</v>
      </c>
      <c r="C98" s="53" t="s">
        <v>303</v>
      </c>
      <c r="D98" s="53" t="s">
        <v>233</v>
      </c>
      <c r="E98" s="53" t="s">
        <v>408</v>
      </c>
      <c r="F98" s="54">
        <v>91621</v>
      </c>
      <c r="G98" s="54">
        <v>9338.6</v>
      </c>
      <c r="H98" s="72">
        <f t="shared" si="9"/>
        <v>100959.6</v>
      </c>
      <c r="I98" s="54"/>
      <c r="J98" s="72">
        <f t="shared" si="10"/>
        <v>100959.6</v>
      </c>
      <c r="K98" s="54"/>
      <c r="L98" s="72">
        <f t="shared" si="11"/>
        <v>100959.6</v>
      </c>
      <c r="M98" s="54"/>
      <c r="N98" s="72">
        <f t="shared" si="8"/>
        <v>100959.6</v>
      </c>
      <c r="O98" s="54"/>
      <c r="P98" s="72">
        <f t="shared" si="6"/>
        <v>100959.6</v>
      </c>
      <c r="Q98" s="54"/>
      <c r="R98" s="72">
        <f t="shared" si="7"/>
        <v>100959.6</v>
      </c>
    </row>
    <row r="99" spans="2:18" ht="38.25" hidden="1" customHeight="1">
      <c r="B99" s="36" t="s">
        <v>235</v>
      </c>
      <c r="C99" s="53" t="s">
        <v>402</v>
      </c>
      <c r="D99" s="53"/>
      <c r="E99" s="53"/>
      <c r="F99" s="54">
        <f>F100</f>
        <v>78311</v>
      </c>
      <c r="G99" s="54"/>
      <c r="H99" s="72">
        <f t="shared" si="9"/>
        <v>78311</v>
      </c>
      <c r="I99" s="54"/>
      <c r="J99" s="72">
        <f t="shared" si="10"/>
        <v>78311</v>
      </c>
      <c r="K99" s="54"/>
      <c r="L99" s="72">
        <f t="shared" si="11"/>
        <v>78311</v>
      </c>
      <c r="M99" s="54"/>
      <c r="N99" s="72">
        <f t="shared" si="8"/>
        <v>78311</v>
      </c>
      <c r="O99" s="54"/>
      <c r="P99" s="72">
        <f t="shared" si="6"/>
        <v>78311</v>
      </c>
      <c r="Q99" s="54"/>
      <c r="R99" s="72">
        <f t="shared" si="7"/>
        <v>78311</v>
      </c>
    </row>
    <row r="100" spans="2:18" ht="18.75" hidden="1" customHeight="1">
      <c r="B100" s="15" t="s">
        <v>407</v>
      </c>
      <c r="C100" s="53" t="s">
        <v>348</v>
      </c>
      <c r="D100" s="53" t="s">
        <v>233</v>
      </c>
      <c r="E100" s="53" t="s">
        <v>408</v>
      </c>
      <c r="F100" s="54">
        <v>78311</v>
      </c>
      <c r="G100" s="54"/>
      <c r="H100" s="72">
        <f t="shared" si="9"/>
        <v>78311</v>
      </c>
      <c r="I100" s="54"/>
      <c r="J100" s="72">
        <f t="shared" si="10"/>
        <v>78311</v>
      </c>
      <c r="K100" s="54"/>
      <c r="L100" s="72">
        <f t="shared" si="11"/>
        <v>78311</v>
      </c>
      <c r="M100" s="54"/>
      <c r="N100" s="72">
        <f t="shared" si="8"/>
        <v>78311</v>
      </c>
      <c r="O100" s="54"/>
      <c r="P100" s="72">
        <f t="shared" si="6"/>
        <v>78311</v>
      </c>
      <c r="Q100" s="54"/>
      <c r="R100" s="72">
        <f t="shared" si="7"/>
        <v>78311</v>
      </c>
    </row>
    <row r="101" spans="2:18" ht="20.25" customHeight="1">
      <c r="B101" s="29" t="s">
        <v>121</v>
      </c>
      <c r="C101" s="51" t="s">
        <v>242</v>
      </c>
      <c r="D101" s="51"/>
      <c r="E101" s="51"/>
      <c r="F101" s="72">
        <f>F102</f>
        <v>310995.69999999995</v>
      </c>
      <c r="G101" s="72">
        <f>G102</f>
        <v>16830.600000000002</v>
      </c>
      <c r="H101" s="72">
        <f t="shared" si="9"/>
        <v>327826.29999999993</v>
      </c>
      <c r="I101" s="72"/>
      <c r="J101" s="72">
        <f t="shared" si="10"/>
        <v>327826.29999999993</v>
      </c>
      <c r="K101" s="72">
        <f>K105</f>
        <v>22190</v>
      </c>
      <c r="L101" s="72">
        <f t="shared" si="11"/>
        <v>350016.29999999993</v>
      </c>
      <c r="M101" s="72">
        <f>M102</f>
        <v>2700.6</v>
      </c>
      <c r="N101" s="72">
        <f t="shared" si="8"/>
        <v>352716.89999999991</v>
      </c>
      <c r="O101" s="72">
        <f>O102</f>
        <v>-903</v>
      </c>
      <c r="P101" s="72">
        <f t="shared" si="6"/>
        <v>351813.89999999991</v>
      </c>
      <c r="Q101" s="72">
        <f>Q102</f>
        <v>300</v>
      </c>
      <c r="R101" s="72">
        <f t="shared" si="7"/>
        <v>352113.89999999991</v>
      </c>
    </row>
    <row r="102" spans="2:18" ht="44.25" customHeight="1">
      <c r="B102" s="36" t="s">
        <v>280</v>
      </c>
      <c r="C102" s="53" t="s">
        <v>305</v>
      </c>
      <c r="D102" s="51"/>
      <c r="E102" s="51"/>
      <c r="F102" s="54">
        <f>SUM(F103,F105)</f>
        <v>310995.69999999995</v>
      </c>
      <c r="G102" s="54">
        <f>SUM(G103,G105)</f>
        <v>16830.600000000002</v>
      </c>
      <c r="H102" s="72">
        <f t="shared" si="9"/>
        <v>327826.29999999993</v>
      </c>
      <c r="I102" s="54"/>
      <c r="J102" s="72">
        <f t="shared" si="10"/>
        <v>327826.29999999993</v>
      </c>
      <c r="K102" s="54"/>
      <c r="L102" s="72">
        <f t="shared" si="11"/>
        <v>327826.29999999993</v>
      </c>
      <c r="M102" s="54">
        <f>M109</f>
        <v>2700.6</v>
      </c>
      <c r="N102" s="72">
        <f t="shared" si="8"/>
        <v>330526.89999999991</v>
      </c>
      <c r="O102" s="54">
        <f>O105</f>
        <v>-903</v>
      </c>
      <c r="P102" s="72">
        <f t="shared" si="6"/>
        <v>329623.89999999991</v>
      </c>
      <c r="Q102" s="54">
        <f>Q105</f>
        <v>300</v>
      </c>
      <c r="R102" s="72">
        <f t="shared" si="7"/>
        <v>329923.89999999991</v>
      </c>
    </row>
    <row r="103" spans="2:18" ht="91.5" customHeight="1">
      <c r="B103" s="36" t="s">
        <v>188</v>
      </c>
      <c r="C103" s="53" t="s">
        <v>306</v>
      </c>
      <c r="D103" s="53" t="s">
        <v>234</v>
      </c>
      <c r="E103" s="51"/>
      <c r="F103" s="54">
        <f>SUM(F104:F104)</f>
        <v>161279</v>
      </c>
      <c r="G103" s="54">
        <f>SUM(G104:G104)</f>
        <v>16472.7</v>
      </c>
      <c r="H103" s="72">
        <f t="shared" si="9"/>
        <v>177751.7</v>
      </c>
      <c r="I103" s="54"/>
      <c r="J103" s="72">
        <f t="shared" si="10"/>
        <v>177751.7</v>
      </c>
      <c r="K103" s="54"/>
      <c r="L103" s="72">
        <f t="shared" si="11"/>
        <v>177751.7</v>
      </c>
      <c r="M103" s="54"/>
      <c r="N103" s="72">
        <f t="shared" si="8"/>
        <v>177751.7</v>
      </c>
      <c r="O103" s="54"/>
      <c r="P103" s="72">
        <f t="shared" si="6"/>
        <v>177751.7</v>
      </c>
      <c r="Q103" s="54"/>
      <c r="R103" s="72">
        <f t="shared" si="7"/>
        <v>177751.7</v>
      </c>
    </row>
    <row r="104" spans="2:18" ht="23.25" customHeight="1">
      <c r="B104" s="15" t="s">
        <v>407</v>
      </c>
      <c r="C104" s="53" t="s">
        <v>306</v>
      </c>
      <c r="D104" s="53" t="s">
        <v>234</v>
      </c>
      <c r="E104" s="53" t="s">
        <v>408</v>
      </c>
      <c r="F104" s="54">
        <v>161279</v>
      </c>
      <c r="G104" s="72">
        <v>16472.7</v>
      </c>
      <c r="H104" s="72">
        <f t="shared" si="9"/>
        <v>177751.7</v>
      </c>
      <c r="I104" s="72"/>
      <c r="J104" s="72">
        <f t="shared" si="10"/>
        <v>177751.7</v>
      </c>
      <c r="K104" s="72"/>
      <c r="L104" s="72">
        <f t="shared" si="11"/>
        <v>177751.7</v>
      </c>
      <c r="M104" s="72"/>
      <c r="N104" s="72">
        <f t="shared" si="8"/>
        <v>177751.7</v>
      </c>
      <c r="O104" s="72"/>
      <c r="P104" s="72">
        <f t="shared" si="6"/>
        <v>177751.7</v>
      </c>
      <c r="Q104" s="72"/>
      <c r="R104" s="72">
        <f t="shared" si="7"/>
        <v>177751.7</v>
      </c>
    </row>
    <row r="105" spans="2:18" ht="42" customHeight="1">
      <c r="B105" s="36" t="s">
        <v>189</v>
      </c>
      <c r="C105" s="53" t="s">
        <v>307</v>
      </c>
      <c r="D105" s="53" t="s">
        <v>234</v>
      </c>
      <c r="E105" s="53"/>
      <c r="F105" s="54">
        <f>SUM(F106)+F107+F108+F109</f>
        <v>149716.69999999998</v>
      </c>
      <c r="G105" s="54">
        <f>SUM(G106)+G107+G108+G109</f>
        <v>357.9</v>
      </c>
      <c r="H105" s="72">
        <f t="shared" si="9"/>
        <v>150074.59999999998</v>
      </c>
      <c r="I105" s="54"/>
      <c r="J105" s="72">
        <f t="shared" si="10"/>
        <v>150074.59999999998</v>
      </c>
      <c r="K105" s="54">
        <f>K106+K109+K110</f>
        <v>22190</v>
      </c>
      <c r="L105" s="72">
        <f t="shared" si="11"/>
        <v>172264.59999999998</v>
      </c>
      <c r="M105" s="54"/>
      <c r="N105" s="72">
        <f t="shared" si="8"/>
        <v>172264.59999999998</v>
      </c>
      <c r="O105" s="54">
        <f>O106</f>
        <v>-903</v>
      </c>
      <c r="P105" s="72">
        <f>N105+O105</f>
        <v>171361.59999999998</v>
      </c>
      <c r="Q105" s="54">
        <f>Q109</f>
        <v>300</v>
      </c>
      <c r="R105" s="72">
        <f t="shared" si="7"/>
        <v>171661.59999999998</v>
      </c>
    </row>
    <row r="106" spans="2:18" ht="29.25" customHeight="1">
      <c r="B106" s="15" t="s">
        <v>407</v>
      </c>
      <c r="C106" s="53" t="s">
        <v>307</v>
      </c>
      <c r="D106" s="53" t="s">
        <v>234</v>
      </c>
      <c r="E106" s="53" t="s">
        <v>408</v>
      </c>
      <c r="F106" s="54">
        <v>108524</v>
      </c>
      <c r="G106" s="54">
        <v>200</v>
      </c>
      <c r="H106" s="72">
        <f t="shared" si="9"/>
        <v>108724</v>
      </c>
      <c r="I106" s="54"/>
      <c r="J106" s="72">
        <f t="shared" si="10"/>
        <v>108724</v>
      </c>
      <c r="K106" s="54">
        <v>23200</v>
      </c>
      <c r="L106" s="72">
        <f t="shared" si="11"/>
        <v>131924</v>
      </c>
      <c r="M106" s="54"/>
      <c r="N106" s="72">
        <f t="shared" si="8"/>
        <v>131924</v>
      </c>
      <c r="O106" s="54">
        <v>-903</v>
      </c>
      <c r="P106" s="72">
        <f t="shared" si="6"/>
        <v>131021</v>
      </c>
      <c r="Q106" s="54"/>
      <c r="R106" s="72">
        <f t="shared" si="7"/>
        <v>131021</v>
      </c>
    </row>
    <row r="107" spans="2:18" ht="29.25" customHeight="1">
      <c r="B107" s="25" t="s">
        <v>555</v>
      </c>
      <c r="C107" s="53" t="s">
        <v>556</v>
      </c>
      <c r="D107" s="53" t="s">
        <v>234</v>
      </c>
      <c r="E107" s="53"/>
      <c r="F107" s="73">
        <v>17186.400000000001</v>
      </c>
      <c r="G107" s="54"/>
      <c r="H107" s="72">
        <f t="shared" si="9"/>
        <v>17186.400000000001</v>
      </c>
      <c r="I107" s="54"/>
      <c r="J107" s="72">
        <f t="shared" si="10"/>
        <v>17186.400000000001</v>
      </c>
      <c r="K107" s="54"/>
      <c r="L107" s="72">
        <f t="shared" si="11"/>
        <v>17186.400000000001</v>
      </c>
      <c r="M107" s="54"/>
      <c r="N107" s="72">
        <f t="shared" si="8"/>
        <v>17186.400000000001</v>
      </c>
      <c r="O107" s="54"/>
      <c r="P107" s="72">
        <f t="shared" si="6"/>
        <v>17186.400000000001</v>
      </c>
      <c r="Q107" s="54"/>
      <c r="R107" s="72">
        <f t="shared" si="7"/>
        <v>17186.400000000001</v>
      </c>
    </row>
    <row r="108" spans="2:18" ht="29.25" customHeight="1">
      <c r="B108" s="25" t="s">
        <v>557</v>
      </c>
      <c r="C108" s="53" t="s">
        <v>558</v>
      </c>
      <c r="D108" s="53" t="s">
        <v>234</v>
      </c>
      <c r="E108" s="53"/>
      <c r="F108" s="73">
        <v>17156.3</v>
      </c>
      <c r="G108" s="54">
        <v>157.9</v>
      </c>
      <c r="H108" s="72">
        <f t="shared" si="9"/>
        <v>17314.2</v>
      </c>
      <c r="I108" s="54"/>
      <c r="J108" s="72">
        <f t="shared" si="10"/>
        <v>17314.2</v>
      </c>
      <c r="K108" s="54"/>
      <c r="L108" s="72">
        <f t="shared" si="11"/>
        <v>17314.2</v>
      </c>
      <c r="M108" s="54"/>
      <c r="N108" s="72">
        <f t="shared" si="8"/>
        <v>17314.2</v>
      </c>
      <c r="O108" s="54"/>
      <c r="P108" s="72">
        <f t="shared" si="6"/>
        <v>17314.2</v>
      </c>
      <c r="Q108" s="54"/>
      <c r="R108" s="72">
        <f t="shared" si="7"/>
        <v>17314.2</v>
      </c>
    </row>
    <row r="109" spans="2:18" ht="29.25" customHeight="1">
      <c r="B109" s="25" t="s">
        <v>559</v>
      </c>
      <c r="C109" s="53" t="s">
        <v>560</v>
      </c>
      <c r="D109" s="53" t="s">
        <v>234</v>
      </c>
      <c r="E109" s="53"/>
      <c r="F109" s="73">
        <v>6850</v>
      </c>
      <c r="G109" s="54"/>
      <c r="H109" s="72">
        <f t="shared" si="9"/>
        <v>6850</v>
      </c>
      <c r="I109" s="54"/>
      <c r="J109" s="72">
        <f t="shared" si="10"/>
        <v>6850</v>
      </c>
      <c r="K109" s="54">
        <v>-2000</v>
      </c>
      <c r="L109" s="72">
        <f t="shared" si="11"/>
        <v>4850</v>
      </c>
      <c r="M109" s="54">
        <v>2700.6</v>
      </c>
      <c r="N109" s="72">
        <f t="shared" si="8"/>
        <v>7550.6</v>
      </c>
      <c r="O109" s="54"/>
      <c r="P109" s="72">
        <f t="shared" si="6"/>
        <v>7550.6</v>
      </c>
      <c r="Q109" s="54">
        <v>300</v>
      </c>
      <c r="R109" s="72">
        <f t="shared" si="7"/>
        <v>7850.6</v>
      </c>
    </row>
    <row r="110" spans="2:18" ht="46.5" customHeight="1">
      <c r="B110" s="25" t="s">
        <v>615</v>
      </c>
      <c r="C110" s="53" t="s">
        <v>614</v>
      </c>
      <c r="D110" s="53" t="s">
        <v>234</v>
      </c>
      <c r="E110" s="53"/>
      <c r="F110" s="73"/>
      <c r="G110" s="54"/>
      <c r="H110" s="72"/>
      <c r="I110" s="54"/>
      <c r="J110" s="72">
        <f t="shared" si="10"/>
        <v>0</v>
      </c>
      <c r="K110" s="54">
        <v>990</v>
      </c>
      <c r="L110" s="72">
        <f t="shared" si="11"/>
        <v>990</v>
      </c>
      <c r="M110" s="54"/>
      <c r="N110" s="72">
        <f t="shared" si="8"/>
        <v>990</v>
      </c>
      <c r="O110" s="54"/>
      <c r="P110" s="72">
        <f t="shared" si="6"/>
        <v>990</v>
      </c>
      <c r="Q110" s="54"/>
      <c r="R110" s="72">
        <f t="shared" si="7"/>
        <v>990</v>
      </c>
    </row>
    <row r="111" spans="2:18" ht="29.25" hidden="1" customHeight="1">
      <c r="B111" s="17" t="s">
        <v>122</v>
      </c>
      <c r="C111" s="51" t="s">
        <v>243</v>
      </c>
      <c r="D111" s="51"/>
      <c r="E111" s="51"/>
      <c r="F111" s="72">
        <f>SUM(F112)</f>
        <v>43608</v>
      </c>
      <c r="G111" s="72"/>
      <c r="H111" s="72">
        <f t="shared" si="9"/>
        <v>43608</v>
      </c>
      <c r="I111" s="72"/>
      <c r="J111" s="72">
        <f t="shared" si="10"/>
        <v>43608</v>
      </c>
      <c r="K111" s="72"/>
      <c r="L111" s="72">
        <f t="shared" si="11"/>
        <v>43608</v>
      </c>
      <c r="M111" s="72"/>
      <c r="N111" s="72">
        <f t="shared" si="8"/>
        <v>43608</v>
      </c>
      <c r="O111" s="72"/>
      <c r="P111" s="72">
        <f t="shared" si="6"/>
        <v>43608</v>
      </c>
      <c r="Q111" s="72"/>
      <c r="R111" s="72">
        <f t="shared" si="7"/>
        <v>43608</v>
      </c>
    </row>
    <row r="112" spans="2:18" ht="30" hidden="1" customHeight="1">
      <c r="B112" s="15" t="s">
        <v>269</v>
      </c>
      <c r="C112" s="53" t="s">
        <v>308</v>
      </c>
      <c r="D112" s="53"/>
      <c r="E112" s="53"/>
      <c r="F112" s="54">
        <f>F113+F115</f>
        <v>43608</v>
      </c>
      <c r="G112" s="54"/>
      <c r="H112" s="72">
        <f t="shared" si="9"/>
        <v>43608</v>
      </c>
      <c r="I112" s="54"/>
      <c r="J112" s="72">
        <f t="shared" si="10"/>
        <v>43608</v>
      </c>
      <c r="K112" s="54"/>
      <c r="L112" s="72">
        <f t="shared" si="11"/>
        <v>43608</v>
      </c>
      <c r="M112" s="54"/>
      <c r="N112" s="72">
        <f t="shared" si="8"/>
        <v>43608</v>
      </c>
      <c r="O112" s="54"/>
      <c r="P112" s="72">
        <f t="shared" si="6"/>
        <v>43608</v>
      </c>
      <c r="Q112" s="54"/>
      <c r="R112" s="72">
        <f t="shared" si="7"/>
        <v>43608</v>
      </c>
    </row>
    <row r="113" spans="2:18" ht="32.25" hidden="1" customHeight="1">
      <c r="B113" s="36" t="s">
        <v>411</v>
      </c>
      <c r="C113" s="53" t="s">
        <v>309</v>
      </c>
      <c r="D113" s="53" t="s">
        <v>360</v>
      </c>
      <c r="E113" s="53"/>
      <c r="F113" s="54">
        <f>F114</f>
        <v>20971</v>
      </c>
      <c r="G113" s="54"/>
      <c r="H113" s="72">
        <f t="shared" si="9"/>
        <v>20971</v>
      </c>
      <c r="I113" s="54"/>
      <c r="J113" s="72">
        <f t="shared" si="10"/>
        <v>20971</v>
      </c>
      <c r="K113" s="54"/>
      <c r="L113" s="72">
        <f t="shared" si="11"/>
        <v>20971</v>
      </c>
      <c r="M113" s="54"/>
      <c r="N113" s="72">
        <f t="shared" si="8"/>
        <v>20971</v>
      </c>
      <c r="O113" s="54"/>
      <c r="P113" s="72">
        <f t="shared" si="6"/>
        <v>20971</v>
      </c>
      <c r="Q113" s="54"/>
      <c r="R113" s="72">
        <f t="shared" si="7"/>
        <v>20971</v>
      </c>
    </row>
    <row r="114" spans="2:18" ht="25.5" hidden="1" customHeight="1">
      <c r="B114" s="15" t="s">
        <v>407</v>
      </c>
      <c r="C114" s="53" t="s">
        <v>309</v>
      </c>
      <c r="D114" s="53" t="s">
        <v>360</v>
      </c>
      <c r="E114" s="53" t="s">
        <v>408</v>
      </c>
      <c r="F114" s="54">
        <v>20971</v>
      </c>
      <c r="G114" s="54"/>
      <c r="H114" s="72">
        <f t="shared" si="9"/>
        <v>20971</v>
      </c>
      <c r="I114" s="54"/>
      <c r="J114" s="72">
        <f t="shared" si="10"/>
        <v>20971</v>
      </c>
      <c r="K114" s="54"/>
      <c r="L114" s="72">
        <f t="shared" si="11"/>
        <v>20971</v>
      </c>
      <c r="M114" s="54"/>
      <c r="N114" s="72">
        <f t="shared" si="8"/>
        <v>20971</v>
      </c>
      <c r="O114" s="54"/>
      <c r="P114" s="72">
        <f t="shared" si="6"/>
        <v>20971</v>
      </c>
      <c r="Q114" s="54"/>
      <c r="R114" s="72">
        <f t="shared" si="7"/>
        <v>20971</v>
      </c>
    </row>
    <row r="115" spans="2:18" ht="33" hidden="1" customHeight="1">
      <c r="B115" s="36" t="s">
        <v>410</v>
      </c>
      <c r="C115" s="53" t="s">
        <v>309</v>
      </c>
      <c r="D115" s="53" t="s">
        <v>360</v>
      </c>
      <c r="E115" s="53"/>
      <c r="F115" s="54">
        <f>F116+F117</f>
        <v>22637</v>
      </c>
      <c r="G115" s="54"/>
      <c r="H115" s="72">
        <f t="shared" si="9"/>
        <v>22637</v>
      </c>
      <c r="I115" s="54"/>
      <c r="J115" s="72">
        <f t="shared" si="10"/>
        <v>22637</v>
      </c>
      <c r="K115" s="54"/>
      <c r="L115" s="72">
        <f t="shared" si="11"/>
        <v>22637</v>
      </c>
      <c r="M115" s="54"/>
      <c r="N115" s="72">
        <f t="shared" si="8"/>
        <v>22637</v>
      </c>
      <c r="O115" s="54"/>
      <c r="P115" s="72">
        <f t="shared" si="6"/>
        <v>22637</v>
      </c>
      <c r="Q115" s="54"/>
      <c r="R115" s="72">
        <f t="shared" si="7"/>
        <v>22637</v>
      </c>
    </row>
    <row r="116" spans="2:18" ht="22.5" hidden="1" customHeight="1">
      <c r="B116" s="15" t="s">
        <v>407</v>
      </c>
      <c r="C116" s="53" t="s">
        <v>409</v>
      </c>
      <c r="D116" s="53" t="s">
        <v>360</v>
      </c>
      <c r="E116" s="53" t="s">
        <v>408</v>
      </c>
      <c r="F116" s="54">
        <v>20845</v>
      </c>
      <c r="G116" s="54"/>
      <c r="H116" s="72">
        <f t="shared" si="9"/>
        <v>20845</v>
      </c>
      <c r="I116" s="54"/>
      <c r="J116" s="72">
        <f t="shared" si="10"/>
        <v>20845</v>
      </c>
      <c r="K116" s="54"/>
      <c r="L116" s="72">
        <f t="shared" si="11"/>
        <v>20845</v>
      </c>
      <c r="M116" s="54"/>
      <c r="N116" s="72">
        <f t="shared" si="8"/>
        <v>20845</v>
      </c>
      <c r="O116" s="54"/>
      <c r="P116" s="72">
        <f t="shared" si="6"/>
        <v>20845</v>
      </c>
      <c r="Q116" s="54"/>
      <c r="R116" s="72">
        <f t="shared" si="7"/>
        <v>20845</v>
      </c>
    </row>
    <row r="117" spans="2:18" ht="27.75" hidden="1" customHeight="1">
      <c r="B117" s="18" t="s">
        <v>550</v>
      </c>
      <c r="C117" s="61" t="s">
        <v>477</v>
      </c>
      <c r="D117" s="53" t="s">
        <v>360</v>
      </c>
      <c r="E117" s="53" t="s">
        <v>408</v>
      </c>
      <c r="F117" s="54">
        <v>1792</v>
      </c>
      <c r="G117" s="54"/>
      <c r="H117" s="72">
        <f t="shared" si="9"/>
        <v>1792</v>
      </c>
      <c r="I117" s="54"/>
      <c r="J117" s="72">
        <f t="shared" si="10"/>
        <v>1792</v>
      </c>
      <c r="K117" s="54"/>
      <c r="L117" s="72">
        <f t="shared" si="11"/>
        <v>1792</v>
      </c>
      <c r="M117" s="54"/>
      <c r="N117" s="72">
        <f t="shared" si="8"/>
        <v>1792</v>
      </c>
      <c r="O117" s="54"/>
      <c r="P117" s="72">
        <f t="shared" si="6"/>
        <v>1792</v>
      </c>
      <c r="Q117" s="54"/>
      <c r="R117" s="72">
        <f t="shared" si="7"/>
        <v>1792</v>
      </c>
    </row>
    <row r="118" spans="2:18" ht="46.5" hidden="1" customHeight="1">
      <c r="B118" s="17" t="s">
        <v>513</v>
      </c>
      <c r="C118" s="51" t="s">
        <v>245</v>
      </c>
      <c r="D118" s="51"/>
      <c r="E118" s="51"/>
      <c r="F118" s="72">
        <f>SUM(F120)</f>
        <v>9942</v>
      </c>
      <c r="G118" s="72"/>
      <c r="H118" s="72">
        <f t="shared" si="9"/>
        <v>9942</v>
      </c>
      <c r="I118" s="72"/>
      <c r="J118" s="72">
        <f t="shared" si="10"/>
        <v>9942</v>
      </c>
      <c r="K118" s="72"/>
      <c r="L118" s="72">
        <f t="shared" si="11"/>
        <v>9942</v>
      </c>
      <c r="M118" s="72"/>
      <c r="N118" s="72">
        <f t="shared" si="8"/>
        <v>9942</v>
      </c>
      <c r="O118" s="72"/>
      <c r="P118" s="72">
        <f t="shared" si="6"/>
        <v>9942</v>
      </c>
      <c r="Q118" s="72"/>
      <c r="R118" s="72">
        <f t="shared" si="7"/>
        <v>9942</v>
      </c>
    </row>
    <row r="119" spans="2:18" ht="33" hidden="1" customHeight="1">
      <c r="B119" s="15" t="s">
        <v>312</v>
      </c>
      <c r="C119" s="53" t="s">
        <v>342</v>
      </c>
      <c r="D119" s="53"/>
      <c r="E119" s="53"/>
      <c r="F119" s="54">
        <f>SUM(F120)</f>
        <v>9942</v>
      </c>
      <c r="G119" s="54"/>
      <c r="H119" s="72">
        <f t="shared" si="9"/>
        <v>9942</v>
      </c>
      <c r="I119" s="54"/>
      <c r="J119" s="72">
        <f t="shared" si="10"/>
        <v>9942</v>
      </c>
      <c r="K119" s="54"/>
      <c r="L119" s="72">
        <f t="shared" si="11"/>
        <v>9942</v>
      </c>
      <c r="M119" s="54"/>
      <c r="N119" s="72">
        <f t="shared" si="8"/>
        <v>9942</v>
      </c>
      <c r="O119" s="54"/>
      <c r="P119" s="72">
        <f t="shared" si="6"/>
        <v>9942</v>
      </c>
      <c r="Q119" s="54"/>
      <c r="R119" s="72">
        <f t="shared" si="7"/>
        <v>9942</v>
      </c>
    </row>
    <row r="120" spans="2:18" ht="47.25" hidden="1" customHeight="1">
      <c r="B120" s="15" t="s">
        <v>403</v>
      </c>
      <c r="C120" s="53" t="s">
        <v>313</v>
      </c>
      <c r="D120" s="53"/>
      <c r="E120" s="53"/>
      <c r="F120" s="54">
        <f>SUM(F123:F124)</f>
        <v>9942</v>
      </c>
      <c r="G120" s="54"/>
      <c r="H120" s="72">
        <f t="shared" si="9"/>
        <v>9942</v>
      </c>
      <c r="I120" s="54"/>
      <c r="J120" s="72">
        <f t="shared" si="10"/>
        <v>9942</v>
      </c>
      <c r="K120" s="54"/>
      <c r="L120" s="72">
        <f t="shared" si="11"/>
        <v>9942</v>
      </c>
      <c r="M120" s="54"/>
      <c r="N120" s="72">
        <f t="shared" si="8"/>
        <v>9942</v>
      </c>
      <c r="O120" s="54"/>
      <c r="P120" s="72">
        <f t="shared" si="6"/>
        <v>9942</v>
      </c>
      <c r="Q120" s="54"/>
      <c r="R120" s="72">
        <f t="shared" si="7"/>
        <v>9942</v>
      </c>
    </row>
    <row r="121" spans="2:18" ht="23.25" hidden="1" customHeight="1">
      <c r="B121" s="23" t="s">
        <v>94</v>
      </c>
      <c r="C121" s="53" t="s">
        <v>246</v>
      </c>
      <c r="D121" s="53" t="s">
        <v>93</v>
      </c>
      <c r="E121" s="53"/>
      <c r="F121" s="54">
        <f>SUM(F122)</f>
        <v>9942</v>
      </c>
      <c r="G121" s="54"/>
      <c r="H121" s="72">
        <f t="shared" si="9"/>
        <v>9942</v>
      </c>
      <c r="I121" s="54"/>
      <c r="J121" s="72">
        <f t="shared" si="10"/>
        <v>9942</v>
      </c>
      <c r="K121" s="54"/>
      <c r="L121" s="72">
        <f t="shared" si="11"/>
        <v>9942</v>
      </c>
      <c r="M121" s="54"/>
      <c r="N121" s="72">
        <f t="shared" si="8"/>
        <v>9942</v>
      </c>
      <c r="O121" s="54"/>
      <c r="P121" s="72">
        <f t="shared" si="6"/>
        <v>9942</v>
      </c>
      <c r="Q121" s="54"/>
      <c r="R121" s="72">
        <f t="shared" si="7"/>
        <v>9942</v>
      </c>
    </row>
    <row r="122" spans="2:18" ht="24" hidden="1" customHeight="1">
      <c r="B122" s="15" t="s">
        <v>36</v>
      </c>
      <c r="C122" s="53" t="s">
        <v>246</v>
      </c>
      <c r="D122" s="53" t="s">
        <v>24</v>
      </c>
      <c r="E122" s="53"/>
      <c r="F122" s="54">
        <f>SUM(F123:F124)</f>
        <v>9942</v>
      </c>
      <c r="G122" s="54"/>
      <c r="H122" s="72">
        <f t="shared" si="9"/>
        <v>9942</v>
      </c>
      <c r="I122" s="54"/>
      <c r="J122" s="72">
        <f t="shared" si="10"/>
        <v>9942</v>
      </c>
      <c r="K122" s="54"/>
      <c r="L122" s="72">
        <f t="shared" si="11"/>
        <v>9942</v>
      </c>
      <c r="M122" s="54"/>
      <c r="N122" s="72">
        <f t="shared" si="8"/>
        <v>9942</v>
      </c>
      <c r="O122" s="54"/>
      <c r="P122" s="72">
        <f t="shared" si="6"/>
        <v>9942</v>
      </c>
      <c r="Q122" s="54"/>
      <c r="R122" s="72">
        <f t="shared" si="7"/>
        <v>9942</v>
      </c>
    </row>
    <row r="123" spans="2:18" ht="20.25" hidden="1" customHeight="1">
      <c r="B123" s="36" t="s">
        <v>80</v>
      </c>
      <c r="C123" s="53" t="s">
        <v>246</v>
      </c>
      <c r="D123" s="53" t="s">
        <v>24</v>
      </c>
      <c r="E123" s="53" t="s">
        <v>77</v>
      </c>
      <c r="F123" s="54">
        <v>7906</v>
      </c>
      <c r="G123" s="54"/>
      <c r="H123" s="72">
        <f t="shared" si="9"/>
        <v>7906</v>
      </c>
      <c r="I123" s="54"/>
      <c r="J123" s="72">
        <f t="shared" si="10"/>
        <v>7906</v>
      </c>
      <c r="K123" s="54"/>
      <c r="L123" s="72">
        <f t="shared" si="11"/>
        <v>7906</v>
      </c>
      <c r="M123" s="54"/>
      <c r="N123" s="72">
        <f t="shared" si="8"/>
        <v>7906</v>
      </c>
      <c r="O123" s="54"/>
      <c r="P123" s="72">
        <f t="shared" si="6"/>
        <v>7906</v>
      </c>
      <c r="Q123" s="54"/>
      <c r="R123" s="72">
        <f t="shared" si="7"/>
        <v>7906</v>
      </c>
    </row>
    <row r="124" spans="2:18" ht="30" hidden="1" customHeight="1">
      <c r="B124" s="15" t="s">
        <v>112</v>
      </c>
      <c r="C124" s="53" t="s">
        <v>246</v>
      </c>
      <c r="D124" s="53" t="s">
        <v>24</v>
      </c>
      <c r="E124" s="53" t="s">
        <v>111</v>
      </c>
      <c r="F124" s="54">
        <v>2036</v>
      </c>
      <c r="G124" s="54"/>
      <c r="H124" s="72">
        <f t="shared" si="9"/>
        <v>2036</v>
      </c>
      <c r="I124" s="54"/>
      <c r="J124" s="72">
        <f t="shared" si="10"/>
        <v>2036</v>
      </c>
      <c r="K124" s="54"/>
      <c r="L124" s="72">
        <f t="shared" si="11"/>
        <v>2036</v>
      </c>
      <c r="M124" s="54"/>
      <c r="N124" s="72">
        <f t="shared" si="8"/>
        <v>2036</v>
      </c>
      <c r="O124" s="54"/>
      <c r="P124" s="72">
        <f t="shared" si="6"/>
        <v>2036</v>
      </c>
      <c r="Q124" s="54"/>
      <c r="R124" s="72">
        <f t="shared" si="7"/>
        <v>2036</v>
      </c>
    </row>
    <row r="125" spans="2:18" ht="20.25" hidden="1" customHeight="1">
      <c r="B125" s="110" t="s">
        <v>9</v>
      </c>
      <c r="C125" s="51" t="s">
        <v>256</v>
      </c>
      <c r="D125" s="51" t="s">
        <v>49</v>
      </c>
      <c r="E125" s="51"/>
      <c r="F125" s="72">
        <f>SUM(F127)</f>
        <v>1876.2</v>
      </c>
      <c r="G125" s="72"/>
      <c r="H125" s="72">
        <f t="shared" si="9"/>
        <v>1876.2</v>
      </c>
      <c r="I125" s="72"/>
      <c r="J125" s="72">
        <f t="shared" si="10"/>
        <v>1876.2</v>
      </c>
      <c r="K125" s="72"/>
      <c r="L125" s="72">
        <f t="shared" si="11"/>
        <v>1876.2</v>
      </c>
      <c r="M125" s="72">
        <f>M126</f>
        <v>1011</v>
      </c>
      <c r="N125" s="72">
        <f t="shared" si="8"/>
        <v>2887.2</v>
      </c>
      <c r="O125" s="72"/>
      <c r="P125" s="72">
        <f t="shared" si="6"/>
        <v>2887.2</v>
      </c>
      <c r="Q125" s="72"/>
      <c r="R125" s="72">
        <f t="shared" si="7"/>
        <v>2887.2</v>
      </c>
    </row>
    <row r="126" spans="2:18" ht="30.75" hidden="1" customHeight="1">
      <c r="B126" s="25" t="s">
        <v>321</v>
      </c>
      <c r="C126" s="53" t="s">
        <v>322</v>
      </c>
      <c r="D126" s="53" t="s">
        <v>49</v>
      </c>
      <c r="E126" s="53"/>
      <c r="F126" s="54">
        <f>F127</f>
        <v>1876.2</v>
      </c>
      <c r="G126" s="54"/>
      <c r="H126" s="72">
        <f t="shared" si="9"/>
        <v>1876.2</v>
      </c>
      <c r="I126" s="54"/>
      <c r="J126" s="72">
        <f t="shared" si="10"/>
        <v>1876.2</v>
      </c>
      <c r="K126" s="54"/>
      <c r="L126" s="72">
        <f t="shared" si="11"/>
        <v>1876.2</v>
      </c>
      <c r="M126" s="54">
        <f>M127</f>
        <v>1011</v>
      </c>
      <c r="N126" s="72">
        <f t="shared" si="8"/>
        <v>2887.2</v>
      </c>
      <c r="O126" s="54"/>
      <c r="P126" s="72">
        <f t="shared" si="6"/>
        <v>2887.2</v>
      </c>
      <c r="Q126" s="54"/>
      <c r="R126" s="72">
        <f t="shared" si="7"/>
        <v>2887.2</v>
      </c>
    </row>
    <row r="127" spans="2:18" ht="66" hidden="1" customHeight="1">
      <c r="B127" s="15" t="s">
        <v>0</v>
      </c>
      <c r="C127" s="53" t="s">
        <v>323</v>
      </c>
      <c r="D127" s="53" t="s">
        <v>49</v>
      </c>
      <c r="E127" s="53"/>
      <c r="F127" s="54">
        <f>SUM(F128)</f>
        <v>1876.2</v>
      </c>
      <c r="G127" s="54"/>
      <c r="H127" s="72">
        <f t="shared" si="9"/>
        <v>1876.2</v>
      </c>
      <c r="I127" s="54"/>
      <c r="J127" s="72">
        <f t="shared" si="10"/>
        <v>1876.2</v>
      </c>
      <c r="K127" s="54"/>
      <c r="L127" s="72">
        <f t="shared" si="11"/>
        <v>1876.2</v>
      </c>
      <c r="M127" s="54">
        <f>M128</f>
        <v>1011</v>
      </c>
      <c r="N127" s="72">
        <f t="shared" si="8"/>
        <v>2887.2</v>
      </c>
      <c r="O127" s="54"/>
      <c r="P127" s="72">
        <f t="shared" si="6"/>
        <v>2887.2</v>
      </c>
      <c r="Q127" s="54"/>
      <c r="R127" s="72">
        <f t="shared" si="7"/>
        <v>2887.2</v>
      </c>
    </row>
    <row r="128" spans="2:18" ht="33.75" hidden="1" customHeight="1">
      <c r="B128" s="15" t="s">
        <v>112</v>
      </c>
      <c r="C128" s="53" t="s">
        <v>323</v>
      </c>
      <c r="D128" s="53" t="s">
        <v>49</v>
      </c>
      <c r="E128" s="53" t="s">
        <v>111</v>
      </c>
      <c r="F128" s="54">
        <v>1876.2</v>
      </c>
      <c r="G128" s="54"/>
      <c r="H128" s="72">
        <f t="shared" si="9"/>
        <v>1876.2</v>
      </c>
      <c r="I128" s="54"/>
      <c r="J128" s="72">
        <f t="shared" si="10"/>
        <v>1876.2</v>
      </c>
      <c r="K128" s="54"/>
      <c r="L128" s="72">
        <f t="shared" si="11"/>
        <v>1876.2</v>
      </c>
      <c r="M128" s="54">
        <v>1011</v>
      </c>
      <c r="N128" s="72">
        <f t="shared" si="8"/>
        <v>2887.2</v>
      </c>
      <c r="O128" s="54"/>
      <c r="P128" s="72">
        <f t="shared" si="6"/>
        <v>2887.2</v>
      </c>
      <c r="Q128" s="54"/>
      <c r="R128" s="72">
        <f t="shared" si="7"/>
        <v>2887.2</v>
      </c>
    </row>
    <row r="129" spans="2:18" ht="23.25" hidden="1" customHeight="1">
      <c r="B129" s="110" t="s">
        <v>19</v>
      </c>
      <c r="C129" s="51" t="s">
        <v>257</v>
      </c>
      <c r="D129" s="51" t="s">
        <v>44</v>
      </c>
      <c r="E129" s="51"/>
      <c r="F129" s="72">
        <f>SUM(F131)</f>
        <v>3200</v>
      </c>
      <c r="G129" s="72"/>
      <c r="H129" s="72">
        <f t="shared" si="9"/>
        <v>3200</v>
      </c>
      <c r="I129" s="72"/>
      <c r="J129" s="72">
        <f t="shared" si="10"/>
        <v>3200</v>
      </c>
      <c r="K129" s="72"/>
      <c r="L129" s="72">
        <f t="shared" si="11"/>
        <v>3200</v>
      </c>
      <c r="M129" s="72"/>
      <c r="N129" s="72">
        <f t="shared" si="8"/>
        <v>3200</v>
      </c>
      <c r="O129" s="72"/>
      <c r="P129" s="72">
        <f t="shared" si="6"/>
        <v>3200</v>
      </c>
      <c r="Q129" s="72"/>
      <c r="R129" s="72">
        <f t="shared" si="7"/>
        <v>3200</v>
      </c>
    </row>
    <row r="130" spans="2:18" ht="31.5" hidden="1" customHeight="1">
      <c r="B130" s="25" t="s">
        <v>321</v>
      </c>
      <c r="C130" s="53" t="s">
        <v>324</v>
      </c>
      <c r="D130" s="53" t="s">
        <v>44</v>
      </c>
      <c r="E130" s="53"/>
      <c r="F130" s="54">
        <f>SUM(F131)</f>
        <v>3200</v>
      </c>
      <c r="G130" s="54"/>
      <c r="H130" s="72">
        <f t="shared" si="9"/>
        <v>3200</v>
      </c>
      <c r="I130" s="54"/>
      <c r="J130" s="72">
        <f t="shared" si="10"/>
        <v>3200</v>
      </c>
      <c r="K130" s="54"/>
      <c r="L130" s="72">
        <f t="shared" si="11"/>
        <v>3200</v>
      </c>
      <c r="M130" s="54"/>
      <c r="N130" s="72">
        <f t="shared" si="8"/>
        <v>3200</v>
      </c>
      <c r="O130" s="54"/>
      <c r="P130" s="72">
        <f t="shared" si="6"/>
        <v>3200</v>
      </c>
      <c r="Q130" s="54"/>
      <c r="R130" s="72">
        <f t="shared" si="7"/>
        <v>3200</v>
      </c>
    </row>
    <row r="131" spans="2:18" ht="60.75" hidden="1" customHeight="1">
      <c r="B131" s="47" t="s">
        <v>192</v>
      </c>
      <c r="C131" s="53" t="s">
        <v>325</v>
      </c>
      <c r="D131" s="53" t="s">
        <v>44</v>
      </c>
      <c r="E131" s="51"/>
      <c r="F131" s="54">
        <f>SUM(F132)</f>
        <v>3200</v>
      </c>
      <c r="G131" s="72"/>
      <c r="H131" s="72">
        <f t="shared" si="9"/>
        <v>3200</v>
      </c>
      <c r="I131" s="72"/>
      <c r="J131" s="72">
        <f t="shared" si="10"/>
        <v>3200</v>
      </c>
      <c r="K131" s="72"/>
      <c r="L131" s="72">
        <f t="shared" si="11"/>
        <v>3200</v>
      </c>
      <c r="M131" s="72"/>
      <c r="N131" s="72">
        <f t="shared" si="8"/>
        <v>3200</v>
      </c>
      <c r="O131" s="72"/>
      <c r="P131" s="72">
        <f t="shared" si="6"/>
        <v>3200</v>
      </c>
      <c r="Q131" s="72"/>
      <c r="R131" s="72">
        <f t="shared" si="7"/>
        <v>3200</v>
      </c>
    </row>
    <row r="132" spans="2:18" ht="34.5" hidden="1" customHeight="1">
      <c r="B132" s="15" t="s">
        <v>196</v>
      </c>
      <c r="C132" s="53" t="s">
        <v>325</v>
      </c>
      <c r="D132" s="53" t="s">
        <v>44</v>
      </c>
      <c r="E132" s="53" t="s">
        <v>81</v>
      </c>
      <c r="F132" s="54">
        <v>3200</v>
      </c>
      <c r="G132" s="54"/>
      <c r="H132" s="72">
        <f t="shared" si="9"/>
        <v>3200</v>
      </c>
      <c r="I132" s="54"/>
      <c r="J132" s="72">
        <f t="shared" si="10"/>
        <v>3200</v>
      </c>
      <c r="K132" s="54"/>
      <c r="L132" s="72">
        <f t="shared" si="11"/>
        <v>3200</v>
      </c>
      <c r="M132" s="54"/>
      <c r="N132" s="72">
        <f t="shared" si="8"/>
        <v>3200</v>
      </c>
      <c r="O132" s="54"/>
      <c r="P132" s="72">
        <f t="shared" si="6"/>
        <v>3200</v>
      </c>
      <c r="Q132" s="54"/>
      <c r="R132" s="72">
        <f t="shared" si="7"/>
        <v>3200</v>
      </c>
    </row>
    <row r="133" spans="2:18" ht="39" customHeight="1">
      <c r="B133" s="110" t="s">
        <v>511</v>
      </c>
      <c r="C133" s="51" t="s">
        <v>258</v>
      </c>
      <c r="D133" s="50" t="s">
        <v>46</v>
      </c>
      <c r="E133" s="51"/>
      <c r="F133" s="72">
        <f>SUM(F134,F137)</f>
        <v>17428</v>
      </c>
      <c r="G133" s="72">
        <f>SUM(G134,G137)</f>
        <v>50</v>
      </c>
      <c r="H133" s="72">
        <f t="shared" si="9"/>
        <v>17478</v>
      </c>
      <c r="I133" s="72"/>
      <c r="J133" s="72">
        <f t="shared" si="10"/>
        <v>17478</v>
      </c>
      <c r="K133" s="72">
        <f>K137</f>
        <v>250</v>
      </c>
      <c r="L133" s="72">
        <f t="shared" si="11"/>
        <v>17728</v>
      </c>
      <c r="M133" s="72"/>
      <c r="N133" s="72">
        <f t="shared" si="8"/>
        <v>17728</v>
      </c>
      <c r="O133" s="72"/>
      <c r="P133" s="72">
        <f t="shared" si="6"/>
        <v>17728</v>
      </c>
      <c r="Q133" s="72"/>
      <c r="R133" s="72">
        <f t="shared" si="7"/>
        <v>17728</v>
      </c>
    </row>
    <row r="134" spans="2:18" ht="36" hidden="1" customHeight="1">
      <c r="B134" s="25" t="s">
        <v>310</v>
      </c>
      <c r="C134" s="53" t="s">
        <v>320</v>
      </c>
      <c r="D134" s="52" t="s">
        <v>46</v>
      </c>
      <c r="E134" s="53"/>
      <c r="F134" s="72">
        <f>F135</f>
        <v>650</v>
      </c>
      <c r="G134" s="72">
        <f>G135</f>
        <v>50</v>
      </c>
      <c r="H134" s="72">
        <f t="shared" si="9"/>
        <v>700</v>
      </c>
      <c r="I134" s="72"/>
      <c r="J134" s="72">
        <f t="shared" si="10"/>
        <v>700</v>
      </c>
      <c r="K134" s="72"/>
      <c r="L134" s="72">
        <f t="shared" si="11"/>
        <v>700</v>
      </c>
      <c r="M134" s="72"/>
      <c r="N134" s="72">
        <f t="shared" si="8"/>
        <v>700</v>
      </c>
      <c r="O134" s="72"/>
      <c r="P134" s="72">
        <f t="shared" si="6"/>
        <v>700</v>
      </c>
      <c r="Q134" s="72"/>
      <c r="R134" s="72">
        <f t="shared" si="7"/>
        <v>700</v>
      </c>
    </row>
    <row r="135" spans="2:18" ht="22.5" hidden="1" customHeight="1">
      <c r="B135" s="15" t="s">
        <v>8</v>
      </c>
      <c r="C135" s="53" t="s">
        <v>311</v>
      </c>
      <c r="D135" s="52" t="s">
        <v>46</v>
      </c>
      <c r="E135" s="53"/>
      <c r="F135" s="54">
        <f>F136</f>
        <v>650</v>
      </c>
      <c r="G135" s="54">
        <f>G136</f>
        <v>50</v>
      </c>
      <c r="H135" s="72">
        <f t="shared" si="9"/>
        <v>700</v>
      </c>
      <c r="I135" s="54"/>
      <c r="J135" s="72">
        <f t="shared" si="10"/>
        <v>700</v>
      </c>
      <c r="K135" s="54"/>
      <c r="L135" s="72">
        <f t="shared" si="11"/>
        <v>700</v>
      </c>
      <c r="M135" s="54"/>
      <c r="N135" s="72">
        <f t="shared" si="8"/>
        <v>700</v>
      </c>
      <c r="O135" s="54"/>
      <c r="P135" s="72">
        <f t="shared" si="6"/>
        <v>700</v>
      </c>
      <c r="Q135" s="54"/>
      <c r="R135" s="72">
        <f t="shared" si="7"/>
        <v>700</v>
      </c>
    </row>
    <row r="136" spans="2:18" ht="31.5" hidden="1" customHeight="1">
      <c r="B136" s="18" t="s">
        <v>112</v>
      </c>
      <c r="C136" s="53" t="s">
        <v>311</v>
      </c>
      <c r="D136" s="52" t="s">
        <v>46</v>
      </c>
      <c r="E136" s="53" t="s">
        <v>111</v>
      </c>
      <c r="F136" s="54">
        <v>650</v>
      </c>
      <c r="G136" s="54">
        <v>50</v>
      </c>
      <c r="H136" s="72">
        <f t="shared" si="9"/>
        <v>700</v>
      </c>
      <c r="I136" s="54"/>
      <c r="J136" s="72">
        <f t="shared" si="10"/>
        <v>700</v>
      </c>
      <c r="K136" s="54"/>
      <c r="L136" s="72">
        <f t="shared" si="11"/>
        <v>700</v>
      </c>
      <c r="M136" s="54"/>
      <c r="N136" s="72">
        <f t="shared" si="8"/>
        <v>700</v>
      </c>
      <c r="O136" s="54"/>
      <c r="P136" s="72">
        <f t="shared" si="6"/>
        <v>700</v>
      </c>
      <c r="Q136" s="54"/>
      <c r="R136" s="72">
        <f t="shared" si="7"/>
        <v>700</v>
      </c>
    </row>
    <row r="137" spans="2:18" ht="33.75" hidden="1" customHeight="1">
      <c r="B137" s="23" t="s">
        <v>319</v>
      </c>
      <c r="C137" s="53" t="s">
        <v>349</v>
      </c>
      <c r="D137" s="52" t="s">
        <v>227</v>
      </c>
      <c r="E137" s="53"/>
      <c r="F137" s="54">
        <f>SUM(F138,F140,F142)</f>
        <v>16778</v>
      </c>
      <c r="G137" s="54"/>
      <c r="H137" s="72">
        <f t="shared" si="9"/>
        <v>16778</v>
      </c>
      <c r="I137" s="54"/>
      <c r="J137" s="72">
        <f t="shared" si="10"/>
        <v>16778</v>
      </c>
      <c r="K137" s="54">
        <f>K138</f>
        <v>250</v>
      </c>
      <c r="L137" s="72">
        <f t="shared" si="11"/>
        <v>17028</v>
      </c>
      <c r="M137" s="54"/>
      <c r="N137" s="72">
        <f t="shared" si="8"/>
        <v>17028</v>
      </c>
      <c r="O137" s="54"/>
      <c r="P137" s="72">
        <f t="shared" si="6"/>
        <v>17028</v>
      </c>
      <c r="Q137" s="54"/>
      <c r="R137" s="72">
        <f t="shared" si="7"/>
        <v>17028</v>
      </c>
    </row>
    <row r="138" spans="2:18" ht="17.25" hidden="1" customHeight="1">
      <c r="B138" s="48" t="s">
        <v>361</v>
      </c>
      <c r="C138" s="53" t="s">
        <v>350</v>
      </c>
      <c r="D138" s="53" t="s">
        <v>227</v>
      </c>
      <c r="E138" s="53"/>
      <c r="F138" s="54">
        <f>F139</f>
        <v>2200</v>
      </c>
      <c r="G138" s="54"/>
      <c r="H138" s="72">
        <f t="shared" si="9"/>
        <v>2200</v>
      </c>
      <c r="I138" s="54"/>
      <c r="J138" s="72">
        <f t="shared" si="10"/>
        <v>2200</v>
      </c>
      <c r="K138" s="54">
        <f>K139</f>
        <v>250</v>
      </c>
      <c r="L138" s="72">
        <f t="shared" si="11"/>
        <v>2450</v>
      </c>
      <c r="M138" s="54"/>
      <c r="N138" s="72">
        <f t="shared" si="8"/>
        <v>2450</v>
      </c>
      <c r="O138" s="54"/>
      <c r="P138" s="72">
        <f t="shared" si="6"/>
        <v>2450</v>
      </c>
      <c r="Q138" s="54"/>
      <c r="R138" s="72">
        <f t="shared" si="7"/>
        <v>2450</v>
      </c>
    </row>
    <row r="139" spans="2:18" ht="29.25" hidden="1" customHeight="1">
      <c r="B139" s="18" t="s">
        <v>112</v>
      </c>
      <c r="C139" s="53" t="s">
        <v>350</v>
      </c>
      <c r="D139" s="53" t="s">
        <v>227</v>
      </c>
      <c r="E139" s="53" t="s">
        <v>111</v>
      </c>
      <c r="F139" s="54">
        <v>2200</v>
      </c>
      <c r="G139" s="54"/>
      <c r="H139" s="72">
        <f t="shared" si="9"/>
        <v>2200</v>
      </c>
      <c r="I139" s="54"/>
      <c r="J139" s="72">
        <f t="shared" si="10"/>
        <v>2200</v>
      </c>
      <c r="K139" s="54">
        <v>250</v>
      </c>
      <c r="L139" s="72">
        <f t="shared" si="11"/>
        <v>2450</v>
      </c>
      <c r="M139" s="54"/>
      <c r="N139" s="72">
        <f t="shared" si="8"/>
        <v>2450</v>
      </c>
      <c r="O139" s="54"/>
      <c r="P139" s="72">
        <f t="shared" si="6"/>
        <v>2450</v>
      </c>
      <c r="Q139" s="54"/>
      <c r="R139" s="72">
        <f t="shared" si="7"/>
        <v>2450</v>
      </c>
    </row>
    <row r="140" spans="2:18" ht="18.75" hidden="1" customHeight="1">
      <c r="B140" s="48" t="s">
        <v>358</v>
      </c>
      <c r="C140" s="53" t="s">
        <v>351</v>
      </c>
      <c r="D140" s="53" t="s">
        <v>227</v>
      </c>
      <c r="E140" s="53"/>
      <c r="F140" s="54">
        <f>SUM(F141)</f>
        <v>1476</v>
      </c>
      <c r="G140" s="54"/>
      <c r="H140" s="72">
        <f t="shared" si="9"/>
        <v>1476</v>
      </c>
      <c r="I140" s="54"/>
      <c r="J140" s="72">
        <f t="shared" si="10"/>
        <v>1476</v>
      </c>
      <c r="K140" s="54"/>
      <c r="L140" s="72">
        <f t="shared" si="11"/>
        <v>1476</v>
      </c>
      <c r="M140" s="54"/>
      <c r="N140" s="72">
        <f t="shared" si="8"/>
        <v>1476</v>
      </c>
      <c r="O140" s="54"/>
      <c r="P140" s="72">
        <f t="shared" ref="P140:P203" si="12">N140+O140</f>
        <v>1476</v>
      </c>
      <c r="Q140" s="54"/>
      <c r="R140" s="72">
        <f t="shared" ref="R140:R203" si="13">P140+Q140</f>
        <v>1476</v>
      </c>
    </row>
    <row r="141" spans="2:18" ht="18.75" hidden="1" customHeight="1">
      <c r="B141" s="15" t="s">
        <v>357</v>
      </c>
      <c r="C141" s="53" t="s">
        <v>351</v>
      </c>
      <c r="D141" s="52" t="s">
        <v>227</v>
      </c>
      <c r="E141" s="53" t="s">
        <v>355</v>
      </c>
      <c r="F141" s="54">
        <v>1476</v>
      </c>
      <c r="G141" s="54"/>
      <c r="H141" s="72">
        <f t="shared" si="9"/>
        <v>1476</v>
      </c>
      <c r="I141" s="54"/>
      <c r="J141" s="72">
        <f t="shared" si="10"/>
        <v>1476</v>
      </c>
      <c r="K141" s="54"/>
      <c r="L141" s="72">
        <f t="shared" si="11"/>
        <v>1476</v>
      </c>
      <c r="M141" s="54"/>
      <c r="N141" s="72">
        <f t="shared" ref="N141:N207" si="14">L141+M141</f>
        <v>1476</v>
      </c>
      <c r="O141" s="54"/>
      <c r="P141" s="72">
        <f t="shared" si="12"/>
        <v>1476</v>
      </c>
      <c r="Q141" s="54"/>
      <c r="R141" s="72">
        <f t="shared" si="13"/>
        <v>1476</v>
      </c>
    </row>
    <row r="142" spans="2:18" ht="19.5" hidden="1" customHeight="1">
      <c r="B142" s="48" t="s">
        <v>375</v>
      </c>
      <c r="C142" s="53" t="s">
        <v>352</v>
      </c>
      <c r="D142" s="52" t="s">
        <v>227</v>
      </c>
      <c r="E142" s="53"/>
      <c r="F142" s="54">
        <f>F143</f>
        <v>13102</v>
      </c>
      <c r="G142" s="54"/>
      <c r="H142" s="72">
        <f t="shared" si="9"/>
        <v>13102</v>
      </c>
      <c r="I142" s="54"/>
      <c r="J142" s="72">
        <f t="shared" si="10"/>
        <v>13102</v>
      </c>
      <c r="K142" s="54"/>
      <c r="L142" s="72">
        <f t="shared" si="11"/>
        <v>13102</v>
      </c>
      <c r="M142" s="54"/>
      <c r="N142" s="72">
        <f t="shared" si="14"/>
        <v>13102</v>
      </c>
      <c r="O142" s="54"/>
      <c r="P142" s="72">
        <f t="shared" si="12"/>
        <v>13102</v>
      </c>
      <c r="Q142" s="54"/>
      <c r="R142" s="72">
        <f t="shared" si="13"/>
        <v>13102</v>
      </c>
    </row>
    <row r="143" spans="2:18" ht="20.25" hidden="1" customHeight="1">
      <c r="B143" s="15" t="s">
        <v>357</v>
      </c>
      <c r="C143" s="53" t="s">
        <v>352</v>
      </c>
      <c r="D143" s="52" t="s">
        <v>227</v>
      </c>
      <c r="E143" s="53" t="s">
        <v>355</v>
      </c>
      <c r="F143" s="54">
        <v>13102</v>
      </c>
      <c r="G143" s="54"/>
      <c r="H143" s="72">
        <f t="shared" si="9"/>
        <v>13102</v>
      </c>
      <c r="I143" s="54"/>
      <c r="J143" s="72">
        <f t="shared" ref="J143:J212" si="15">H143+I143</f>
        <v>13102</v>
      </c>
      <c r="K143" s="54"/>
      <c r="L143" s="72">
        <f t="shared" ref="L143:L211" si="16">J143+K143</f>
        <v>13102</v>
      </c>
      <c r="M143" s="54"/>
      <c r="N143" s="72">
        <f t="shared" si="14"/>
        <v>13102</v>
      </c>
      <c r="O143" s="54"/>
      <c r="P143" s="72">
        <f t="shared" si="12"/>
        <v>13102</v>
      </c>
      <c r="Q143" s="54"/>
      <c r="R143" s="72">
        <f t="shared" si="13"/>
        <v>13102</v>
      </c>
    </row>
    <row r="144" spans="2:18" ht="37.5" customHeight="1">
      <c r="B144" s="17" t="s">
        <v>515</v>
      </c>
      <c r="C144" s="51" t="s">
        <v>255</v>
      </c>
      <c r="D144" s="51"/>
      <c r="E144" s="51"/>
      <c r="F144" s="72">
        <f>F145+F150</f>
        <v>3500</v>
      </c>
      <c r="G144" s="72">
        <f>G145+G150</f>
        <v>1700</v>
      </c>
      <c r="H144" s="72">
        <f t="shared" ref="H144:H213" si="17">F144+G144</f>
        <v>5200</v>
      </c>
      <c r="I144" s="72"/>
      <c r="J144" s="72">
        <f t="shared" si="15"/>
        <v>5200</v>
      </c>
      <c r="K144" s="72">
        <f>K145</f>
        <v>16638.3</v>
      </c>
      <c r="L144" s="72">
        <f t="shared" si="16"/>
        <v>21838.3</v>
      </c>
      <c r="M144" s="72"/>
      <c r="N144" s="72">
        <f t="shared" si="14"/>
        <v>21838.3</v>
      </c>
      <c r="O144" s="72"/>
      <c r="P144" s="72">
        <f t="shared" si="12"/>
        <v>21838.3</v>
      </c>
      <c r="Q144" s="72"/>
      <c r="R144" s="72">
        <f t="shared" si="13"/>
        <v>21838.3</v>
      </c>
    </row>
    <row r="145" spans="2:18" ht="30" hidden="1" customHeight="1">
      <c r="B145" s="15" t="s">
        <v>277</v>
      </c>
      <c r="C145" s="53" t="s">
        <v>315</v>
      </c>
      <c r="D145" s="51"/>
      <c r="E145" s="51"/>
      <c r="F145" s="54">
        <f>F146</f>
        <v>3500</v>
      </c>
      <c r="G145" s="54">
        <f>G146</f>
        <v>1700</v>
      </c>
      <c r="H145" s="72">
        <f t="shared" si="17"/>
        <v>5200</v>
      </c>
      <c r="I145" s="54"/>
      <c r="J145" s="72">
        <f t="shared" si="15"/>
        <v>5200</v>
      </c>
      <c r="K145" s="54">
        <f>K146</f>
        <v>16638.3</v>
      </c>
      <c r="L145" s="72">
        <f t="shared" si="16"/>
        <v>21838.3</v>
      </c>
      <c r="M145" s="54"/>
      <c r="N145" s="72">
        <f t="shared" si="14"/>
        <v>21838.3</v>
      </c>
      <c r="O145" s="54"/>
      <c r="P145" s="72">
        <f t="shared" si="12"/>
        <v>21838.3</v>
      </c>
      <c r="Q145" s="54"/>
      <c r="R145" s="72">
        <f t="shared" si="13"/>
        <v>21838.3</v>
      </c>
    </row>
    <row r="146" spans="2:18" ht="28.5" hidden="1" customHeight="1">
      <c r="B146" s="15" t="s">
        <v>10</v>
      </c>
      <c r="C146" s="53" t="s">
        <v>315</v>
      </c>
      <c r="D146" s="53"/>
      <c r="E146" s="51"/>
      <c r="F146" s="54">
        <f>SUM(F147)</f>
        <v>3500</v>
      </c>
      <c r="G146" s="54">
        <f>SUM(G147)</f>
        <v>1700</v>
      </c>
      <c r="H146" s="72">
        <f t="shared" si="17"/>
        <v>5200</v>
      </c>
      <c r="I146" s="54"/>
      <c r="J146" s="72">
        <f t="shared" si="15"/>
        <v>5200</v>
      </c>
      <c r="K146" s="54">
        <f>K147</f>
        <v>16638.3</v>
      </c>
      <c r="L146" s="72">
        <f t="shared" si="16"/>
        <v>21838.3</v>
      </c>
      <c r="M146" s="54"/>
      <c r="N146" s="72">
        <f t="shared" si="14"/>
        <v>21838.3</v>
      </c>
      <c r="O146" s="54"/>
      <c r="P146" s="72">
        <f t="shared" si="12"/>
        <v>21838.3</v>
      </c>
      <c r="Q146" s="54"/>
      <c r="R146" s="72">
        <f t="shared" si="13"/>
        <v>21838.3</v>
      </c>
    </row>
    <row r="147" spans="2:18" ht="21" hidden="1" customHeight="1">
      <c r="B147" s="15" t="s">
        <v>64</v>
      </c>
      <c r="C147" s="53" t="s">
        <v>428</v>
      </c>
      <c r="D147" s="53" t="s">
        <v>132</v>
      </c>
      <c r="E147" s="51"/>
      <c r="F147" s="54">
        <f>F148</f>
        <v>3500</v>
      </c>
      <c r="G147" s="54">
        <f>G148</f>
        <v>1700</v>
      </c>
      <c r="H147" s="72">
        <f t="shared" si="17"/>
        <v>5200</v>
      </c>
      <c r="I147" s="54"/>
      <c r="J147" s="72">
        <f t="shared" si="15"/>
        <v>5200</v>
      </c>
      <c r="K147" s="54">
        <f>K148</f>
        <v>16638.3</v>
      </c>
      <c r="L147" s="72">
        <f t="shared" si="16"/>
        <v>21838.3</v>
      </c>
      <c r="M147" s="54"/>
      <c r="N147" s="72">
        <f t="shared" si="14"/>
        <v>21838.3</v>
      </c>
      <c r="O147" s="54"/>
      <c r="P147" s="72">
        <f t="shared" si="12"/>
        <v>21838.3</v>
      </c>
      <c r="Q147" s="54"/>
      <c r="R147" s="72">
        <f t="shared" si="13"/>
        <v>21838.3</v>
      </c>
    </row>
    <row r="148" spans="2:18" ht="28.5" hidden="1" customHeight="1">
      <c r="B148" s="15" t="s">
        <v>58</v>
      </c>
      <c r="C148" s="53" t="s">
        <v>428</v>
      </c>
      <c r="D148" s="53" t="s">
        <v>49</v>
      </c>
      <c r="E148" s="51"/>
      <c r="F148" s="54">
        <f>F149</f>
        <v>3500</v>
      </c>
      <c r="G148" s="54">
        <f>G149</f>
        <v>1700</v>
      </c>
      <c r="H148" s="72">
        <f t="shared" si="17"/>
        <v>5200</v>
      </c>
      <c r="I148" s="54"/>
      <c r="J148" s="72">
        <f t="shared" si="15"/>
        <v>5200</v>
      </c>
      <c r="K148" s="54">
        <f>K150</f>
        <v>16638.3</v>
      </c>
      <c r="L148" s="72">
        <f t="shared" si="16"/>
        <v>21838.3</v>
      </c>
      <c r="M148" s="54"/>
      <c r="N148" s="72">
        <f t="shared" si="14"/>
        <v>21838.3</v>
      </c>
      <c r="O148" s="54"/>
      <c r="P148" s="72">
        <f t="shared" si="12"/>
        <v>21838.3</v>
      </c>
      <c r="Q148" s="54"/>
      <c r="R148" s="72">
        <f t="shared" si="13"/>
        <v>21838.3</v>
      </c>
    </row>
    <row r="149" spans="2:18" ht="38.25" hidden="1" customHeight="1">
      <c r="B149" s="18" t="s">
        <v>85</v>
      </c>
      <c r="C149" s="53" t="s">
        <v>428</v>
      </c>
      <c r="D149" s="53" t="s">
        <v>49</v>
      </c>
      <c r="E149" s="53" t="s">
        <v>83</v>
      </c>
      <c r="F149" s="54">
        <v>3500</v>
      </c>
      <c r="G149" s="54">
        <v>1700</v>
      </c>
      <c r="H149" s="72">
        <f t="shared" si="17"/>
        <v>5200</v>
      </c>
      <c r="I149" s="54"/>
      <c r="J149" s="72">
        <f t="shared" si="15"/>
        <v>5200</v>
      </c>
      <c r="K149" s="54"/>
      <c r="L149" s="72">
        <f t="shared" si="16"/>
        <v>5200</v>
      </c>
      <c r="M149" s="54"/>
      <c r="N149" s="72">
        <f t="shared" si="14"/>
        <v>5200</v>
      </c>
      <c r="O149" s="54"/>
      <c r="P149" s="72">
        <f t="shared" si="12"/>
        <v>5200</v>
      </c>
      <c r="Q149" s="54"/>
      <c r="R149" s="72">
        <f t="shared" si="13"/>
        <v>5200</v>
      </c>
    </row>
    <row r="150" spans="2:18" ht="38.25" hidden="1" customHeight="1">
      <c r="B150" s="14" t="s">
        <v>418</v>
      </c>
      <c r="C150" s="53" t="s">
        <v>470</v>
      </c>
      <c r="D150" s="53" t="s">
        <v>49</v>
      </c>
      <c r="E150" s="53" t="s">
        <v>83</v>
      </c>
      <c r="F150" s="54">
        <v>0</v>
      </c>
      <c r="G150" s="54"/>
      <c r="H150" s="72">
        <f t="shared" si="17"/>
        <v>0</v>
      </c>
      <c r="I150" s="54"/>
      <c r="J150" s="72">
        <f t="shared" si="15"/>
        <v>0</v>
      </c>
      <c r="K150" s="54">
        <v>16638.3</v>
      </c>
      <c r="L150" s="72">
        <f t="shared" si="16"/>
        <v>16638.3</v>
      </c>
      <c r="M150" s="54"/>
      <c r="N150" s="72">
        <f t="shared" si="14"/>
        <v>16638.3</v>
      </c>
      <c r="O150" s="54"/>
      <c r="P150" s="72">
        <f t="shared" si="12"/>
        <v>16638.3</v>
      </c>
      <c r="Q150" s="54"/>
      <c r="R150" s="72">
        <f t="shared" si="13"/>
        <v>16638.3</v>
      </c>
    </row>
    <row r="151" spans="2:18" ht="42" customHeight="1">
      <c r="B151" s="110" t="s">
        <v>525</v>
      </c>
      <c r="C151" s="51" t="s">
        <v>163</v>
      </c>
      <c r="D151" s="51"/>
      <c r="E151" s="128"/>
      <c r="F151" s="69">
        <f>SUM(F152)</f>
        <v>1300</v>
      </c>
      <c r="G151" s="133"/>
      <c r="H151" s="72">
        <f t="shared" si="17"/>
        <v>1300</v>
      </c>
      <c r="I151" s="133"/>
      <c r="J151" s="72">
        <f t="shared" si="15"/>
        <v>1300</v>
      </c>
      <c r="K151" s="133"/>
      <c r="L151" s="72">
        <f t="shared" si="16"/>
        <v>1300</v>
      </c>
      <c r="M151" s="133"/>
      <c r="N151" s="72">
        <f t="shared" si="14"/>
        <v>1300</v>
      </c>
      <c r="O151" s="133"/>
      <c r="P151" s="72">
        <f t="shared" si="12"/>
        <v>1300</v>
      </c>
      <c r="Q151" s="69">
        <f>Q152</f>
        <v>-500</v>
      </c>
      <c r="R151" s="72">
        <f t="shared" si="13"/>
        <v>800</v>
      </c>
    </row>
    <row r="152" spans="2:18" ht="33.75" hidden="1" customHeight="1">
      <c r="B152" s="15" t="s">
        <v>275</v>
      </c>
      <c r="C152" s="53" t="s">
        <v>298</v>
      </c>
      <c r="D152" s="53"/>
      <c r="E152" s="65"/>
      <c r="F152" s="73">
        <f>SUM(F153)</f>
        <v>1300</v>
      </c>
      <c r="G152" s="134"/>
      <c r="H152" s="72">
        <f t="shared" si="17"/>
        <v>1300</v>
      </c>
      <c r="I152" s="134"/>
      <c r="J152" s="72">
        <f t="shared" si="15"/>
        <v>1300</v>
      </c>
      <c r="K152" s="134"/>
      <c r="L152" s="72">
        <f t="shared" si="16"/>
        <v>1300</v>
      </c>
      <c r="M152" s="134"/>
      <c r="N152" s="72">
        <f t="shared" si="14"/>
        <v>1300</v>
      </c>
      <c r="O152" s="134"/>
      <c r="P152" s="72">
        <f t="shared" si="12"/>
        <v>1300</v>
      </c>
      <c r="Q152" s="73">
        <f>Q153</f>
        <v>-500</v>
      </c>
      <c r="R152" s="72">
        <f t="shared" si="13"/>
        <v>800</v>
      </c>
    </row>
    <row r="153" spans="2:18" ht="42" hidden="1" customHeight="1">
      <c r="B153" s="25" t="s">
        <v>545</v>
      </c>
      <c r="C153" s="53" t="s">
        <v>299</v>
      </c>
      <c r="D153" s="53"/>
      <c r="E153" s="65"/>
      <c r="F153" s="73">
        <f>SUM(F154)</f>
        <v>1300</v>
      </c>
      <c r="G153" s="134"/>
      <c r="H153" s="72">
        <f t="shared" si="17"/>
        <v>1300</v>
      </c>
      <c r="I153" s="134"/>
      <c r="J153" s="72">
        <f t="shared" si="15"/>
        <v>1300</v>
      </c>
      <c r="K153" s="134"/>
      <c r="L153" s="72">
        <f t="shared" si="16"/>
        <v>1300</v>
      </c>
      <c r="M153" s="134"/>
      <c r="N153" s="72">
        <f t="shared" si="14"/>
        <v>1300</v>
      </c>
      <c r="O153" s="134"/>
      <c r="P153" s="72">
        <f t="shared" si="12"/>
        <v>1300</v>
      </c>
      <c r="Q153" s="73">
        <f>Q154</f>
        <v>-500</v>
      </c>
      <c r="R153" s="72">
        <f t="shared" si="13"/>
        <v>800</v>
      </c>
    </row>
    <row r="154" spans="2:18" ht="21" hidden="1" customHeight="1">
      <c r="B154" s="15" t="s">
        <v>91</v>
      </c>
      <c r="C154" s="53" t="s">
        <v>299</v>
      </c>
      <c r="D154" s="58" t="s">
        <v>92</v>
      </c>
      <c r="E154" s="65"/>
      <c r="F154" s="73">
        <f>F155</f>
        <v>1300</v>
      </c>
      <c r="G154" s="134"/>
      <c r="H154" s="72">
        <f t="shared" si="17"/>
        <v>1300</v>
      </c>
      <c r="I154" s="134"/>
      <c r="J154" s="72">
        <f t="shared" si="15"/>
        <v>1300</v>
      </c>
      <c r="K154" s="134"/>
      <c r="L154" s="72">
        <f t="shared" si="16"/>
        <v>1300</v>
      </c>
      <c r="M154" s="134"/>
      <c r="N154" s="72">
        <f t="shared" si="14"/>
        <v>1300</v>
      </c>
      <c r="O154" s="134"/>
      <c r="P154" s="72">
        <f t="shared" si="12"/>
        <v>1300</v>
      </c>
      <c r="Q154" s="73">
        <f>Q155</f>
        <v>-500</v>
      </c>
      <c r="R154" s="72">
        <f t="shared" si="13"/>
        <v>800</v>
      </c>
    </row>
    <row r="155" spans="2:18" ht="24" hidden="1" customHeight="1">
      <c r="B155" s="37" t="s">
        <v>23</v>
      </c>
      <c r="C155" s="53" t="s">
        <v>299</v>
      </c>
      <c r="D155" s="53" t="s">
        <v>214</v>
      </c>
      <c r="E155" s="65"/>
      <c r="F155" s="73">
        <f>F156</f>
        <v>1300</v>
      </c>
      <c r="G155" s="134"/>
      <c r="H155" s="72">
        <f t="shared" si="17"/>
        <v>1300</v>
      </c>
      <c r="I155" s="134"/>
      <c r="J155" s="72">
        <f t="shared" si="15"/>
        <v>1300</v>
      </c>
      <c r="K155" s="134"/>
      <c r="L155" s="72">
        <f t="shared" si="16"/>
        <v>1300</v>
      </c>
      <c r="M155" s="134"/>
      <c r="N155" s="72">
        <f t="shared" si="14"/>
        <v>1300</v>
      </c>
      <c r="O155" s="134"/>
      <c r="P155" s="72">
        <f t="shared" si="12"/>
        <v>1300</v>
      </c>
      <c r="Q155" s="73">
        <f>Q156</f>
        <v>-500</v>
      </c>
      <c r="R155" s="72">
        <f t="shared" si="13"/>
        <v>800</v>
      </c>
    </row>
    <row r="156" spans="2:18" ht="31.5" hidden="1" customHeight="1">
      <c r="B156" s="18" t="s">
        <v>112</v>
      </c>
      <c r="C156" s="53" t="s">
        <v>299</v>
      </c>
      <c r="D156" s="53" t="s">
        <v>214</v>
      </c>
      <c r="E156" s="53" t="s">
        <v>111</v>
      </c>
      <c r="F156" s="54">
        <v>1300</v>
      </c>
      <c r="G156" s="54"/>
      <c r="H156" s="72">
        <f t="shared" si="17"/>
        <v>1300</v>
      </c>
      <c r="I156" s="54"/>
      <c r="J156" s="72">
        <f t="shared" si="15"/>
        <v>1300</v>
      </c>
      <c r="K156" s="54"/>
      <c r="L156" s="72">
        <f t="shared" si="16"/>
        <v>1300</v>
      </c>
      <c r="M156" s="54"/>
      <c r="N156" s="72">
        <f t="shared" si="14"/>
        <v>1300</v>
      </c>
      <c r="O156" s="54"/>
      <c r="P156" s="72">
        <f t="shared" si="12"/>
        <v>1300</v>
      </c>
      <c r="Q156" s="54">
        <v>-500</v>
      </c>
      <c r="R156" s="72">
        <f t="shared" si="13"/>
        <v>800</v>
      </c>
    </row>
    <row r="157" spans="2:18" ht="63.75" hidden="1" customHeight="1">
      <c r="B157" s="29" t="s">
        <v>383</v>
      </c>
      <c r="C157" s="51" t="s">
        <v>164</v>
      </c>
      <c r="D157" s="53"/>
      <c r="E157" s="53"/>
      <c r="F157" s="72">
        <v>0</v>
      </c>
      <c r="G157" s="54"/>
      <c r="H157" s="72">
        <f t="shared" si="17"/>
        <v>0</v>
      </c>
      <c r="I157" s="54"/>
      <c r="J157" s="72">
        <f t="shared" si="15"/>
        <v>0</v>
      </c>
      <c r="K157" s="54"/>
      <c r="L157" s="72">
        <f t="shared" si="16"/>
        <v>0</v>
      </c>
      <c r="M157" s="54"/>
      <c r="N157" s="72">
        <f t="shared" si="14"/>
        <v>0</v>
      </c>
      <c r="O157" s="54"/>
      <c r="P157" s="72">
        <f t="shared" si="12"/>
        <v>0</v>
      </c>
      <c r="Q157" s="54"/>
      <c r="R157" s="72">
        <f t="shared" si="13"/>
        <v>0</v>
      </c>
    </row>
    <row r="158" spans="2:18" ht="36.75" hidden="1" customHeight="1">
      <c r="B158" s="32" t="s">
        <v>387</v>
      </c>
      <c r="C158" s="51" t="s">
        <v>384</v>
      </c>
      <c r="D158" s="51"/>
      <c r="E158" s="51"/>
      <c r="F158" s="72">
        <f>F159</f>
        <v>0</v>
      </c>
      <c r="G158" s="72"/>
      <c r="H158" s="72">
        <f t="shared" si="17"/>
        <v>0</v>
      </c>
      <c r="I158" s="72"/>
      <c r="J158" s="72">
        <f t="shared" si="15"/>
        <v>0</v>
      </c>
      <c r="K158" s="72"/>
      <c r="L158" s="72">
        <f t="shared" si="16"/>
        <v>0</v>
      </c>
      <c r="M158" s="72"/>
      <c r="N158" s="72">
        <f t="shared" si="14"/>
        <v>0</v>
      </c>
      <c r="O158" s="72"/>
      <c r="P158" s="72">
        <f t="shared" si="12"/>
        <v>0</v>
      </c>
      <c r="Q158" s="72"/>
      <c r="R158" s="72">
        <f t="shared" si="13"/>
        <v>0</v>
      </c>
    </row>
    <row r="159" spans="2:18" ht="61.5" hidden="1" customHeight="1">
      <c r="B159" s="25" t="s">
        <v>388</v>
      </c>
      <c r="C159" s="53" t="s">
        <v>385</v>
      </c>
      <c r="D159" s="53"/>
      <c r="E159" s="53"/>
      <c r="F159" s="54">
        <v>0</v>
      </c>
      <c r="G159" s="54"/>
      <c r="H159" s="72">
        <f t="shared" si="17"/>
        <v>0</v>
      </c>
      <c r="I159" s="54"/>
      <c r="J159" s="72">
        <f t="shared" si="15"/>
        <v>0</v>
      </c>
      <c r="K159" s="54"/>
      <c r="L159" s="72">
        <f t="shared" si="16"/>
        <v>0</v>
      </c>
      <c r="M159" s="54"/>
      <c r="N159" s="72">
        <f t="shared" si="14"/>
        <v>0</v>
      </c>
      <c r="O159" s="54"/>
      <c r="P159" s="72">
        <f t="shared" si="12"/>
        <v>0</v>
      </c>
      <c r="Q159" s="54"/>
      <c r="R159" s="72">
        <f t="shared" si="13"/>
        <v>0</v>
      </c>
    </row>
    <row r="160" spans="2:18" ht="48.75" hidden="1" customHeight="1">
      <c r="B160" s="18" t="s">
        <v>392</v>
      </c>
      <c r="C160" s="53" t="s">
        <v>386</v>
      </c>
      <c r="D160" s="53"/>
      <c r="E160" s="53"/>
      <c r="F160" s="54">
        <v>0</v>
      </c>
      <c r="G160" s="54"/>
      <c r="H160" s="72">
        <f t="shared" si="17"/>
        <v>0</v>
      </c>
      <c r="I160" s="54"/>
      <c r="J160" s="72">
        <f t="shared" si="15"/>
        <v>0</v>
      </c>
      <c r="K160" s="54"/>
      <c r="L160" s="72">
        <f t="shared" si="16"/>
        <v>0</v>
      </c>
      <c r="M160" s="54"/>
      <c r="N160" s="72">
        <f t="shared" si="14"/>
        <v>0</v>
      </c>
      <c r="O160" s="54"/>
      <c r="P160" s="72">
        <f t="shared" si="12"/>
        <v>0</v>
      </c>
      <c r="Q160" s="54"/>
      <c r="R160" s="72">
        <f t="shared" si="13"/>
        <v>0</v>
      </c>
    </row>
    <row r="161" spans="2:18" ht="29.25" hidden="1" customHeight="1">
      <c r="B161" s="15" t="s">
        <v>64</v>
      </c>
      <c r="C161" s="53" t="s">
        <v>386</v>
      </c>
      <c r="D161" s="53" t="s">
        <v>132</v>
      </c>
      <c r="E161" s="53"/>
      <c r="F161" s="54">
        <f>F162</f>
        <v>0</v>
      </c>
      <c r="G161" s="54"/>
      <c r="H161" s="72">
        <f t="shared" si="17"/>
        <v>0</v>
      </c>
      <c r="I161" s="54"/>
      <c r="J161" s="72">
        <f t="shared" si="15"/>
        <v>0</v>
      </c>
      <c r="K161" s="54"/>
      <c r="L161" s="72">
        <f t="shared" si="16"/>
        <v>0</v>
      </c>
      <c r="M161" s="54"/>
      <c r="N161" s="72">
        <f t="shared" si="14"/>
        <v>0</v>
      </c>
      <c r="O161" s="54"/>
      <c r="P161" s="72">
        <f t="shared" si="12"/>
        <v>0</v>
      </c>
      <c r="Q161" s="54"/>
      <c r="R161" s="72">
        <f t="shared" si="13"/>
        <v>0</v>
      </c>
    </row>
    <row r="162" spans="2:18" ht="21" hidden="1" customHeight="1">
      <c r="B162" s="15" t="s">
        <v>58</v>
      </c>
      <c r="C162" s="53" t="s">
        <v>386</v>
      </c>
      <c r="D162" s="53" t="s">
        <v>49</v>
      </c>
      <c r="E162" s="53"/>
      <c r="F162" s="54">
        <f>F163</f>
        <v>0</v>
      </c>
      <c r="G162" s="54"/>
      <c r="H162" s="72">
        <f t="shared" si="17"/>
        <v>0</v>
      </c>
      <c r="I162" s="54"/>
      <c r="J162" s="72">
        <f t="shared" si="15"/>
        <v>0</v>
      </c>
      <c r="K162" s="54"/>
      <c r="L162" s="72">
        <f t="shared" si="16"/>
        <v>0</v>
      </c>
      <c r="M162" s="54"/>
      <c r="N162" s="72">
        <f t="shared" si="14"/>
        <v>0</v>
      </c>
      <c r="O162" s="54"/>
      <c r="P162" s="72">
        <f t="shared" si="12"/>
        <v>0</v>
      </c>
      <c r="Q162" s="54"/>
      <c r="R162" s="72">
        <f t="shared" si="13"/>
        <v>0</v>
      </c>
    </row>
    <row r="163" spans="2:18" ht="38.25" hidden="1" customHeight="1">
      <c r="B163" s="18" t="s">
        <v>85</v>
      </c>
      <c r="C163" s="53" t="s">
        <v>386</v>
      </c>
      <c r="D163" s="53" t="s">
        <v>49</v>
      </c>
      <c r="E163" s="53" t="s">
        <v>83</v>
      </c>
      <c r="F163" s="54">
        <v>0</v>
      </c>
      <c r="G163" s="54"/>
      <c r="H163" s="72">
        <f t="shared" si="17"/>
        <v>0</v>
      </c>
      <c r="I163" s="54"/>
      <c r="J163" s="72">
        <f t="shared" si="15"/>
        <v>0</v>
      </c>
      <c r="K163" s="54"/>
      <c r="L163" s="72">
        <f t="shared" si="16"/>
        <v>0</v>
      </c>
      <c r="M163" s="54"/>
      <c r="N163" s="72">
        <f t="shared" si="14"/>
        <v>0</v>
      </c>
      <c r="O163" s="54"/>
      <c r="P163" s="72">
        <f t="shared" si="12"/>
        <v>0</v>
      </c>
      <c r="Q163" s="54"/>
      <c r="R163" s="72">
        <f t="shared" si="13"/>
        <v>0</v>
      </c>
    </row>
    <row r="164" spans="2:18" ht="45" customHeight="1">
      <c r="B164" s="35" t="s">
        <v>519</v>
      </c>
      <c r="C164" s="51" t="s">
        <v>173</v>
      </c>
      <c r="D164" s="51"/>
      <c r="E164" s="51"/>
      <c r="F164" s="72">
        <f>SUM(F165)</f>
        <v>4000</v>
      </c>
      <c r="G164" s="72">
        <f>SUM(G165)</f>
        <v>3160</v>
      </c>
      <c r="H164" s="72">
        <f t="shared" si="17"/>
        <v>7160</v>
      </c>
      <c r="I164" s="72">
        <f t="shared" ref="I164:I166" si="18">I165</f>
        <v>2200</v>
      </c>
      <c r="J164" s="72">
        <f t="shared" si="15"/>
        <v>9360</v>
      </c>
      <c r="K164" s="72"/>
      <c r="L164" s="72">
        <f t="shared" si="16"/>
        <v>9360</v>
      </c>
      <c r="M164" s="72"/>
      <c r="N164" s="72">
        <f t="shared" si="14"/>
        <v>9360</v>
      </c>
      <c r="O164" s="72"/>
      <c r="P164" s="72">
        <f t="shared" si="12"/>
        <v>9360</v>
      </c>
      <c r="Q164" s="72"/>
      <c r="R164" s="72">
        <f t="shared" si="13"/>
        <v>9360</v>
      </c>
    </row>
    <row r="165" spans="2:18" ht="37.5" hidden="1" customHeight="1">
      <c r="B165" s="15" t="s">
        <v>276</v>
      </c>
      <c r="C165" s="53" t="s">
        <v>293</v>
      </c>
      <c r="D165" s="53"/>
      <c r="E165" s="53"/>
      <c r="F165" s="54">
        <f>SUM(F166)</f>
        <v>4000</v>
      </c>
      <c r="G165" s="54">
        <f>SUM(G166)</f>
        <v>3160</v>
      </c>
      <c r="H165" s="72">
        <f t="shared" si="17"/>
        <v>7160</v>
      </c>
      <c r="I165" s="54">
        <f t="shared" si="18"/>
        <v>2200</v>
      </c>
      <c r="J165" s="72">
        <f t="shared" si="15"/>
        <v>9360</v>
      </c>
      <c r="K165" s="54"/>
      <c r="L165" s="72">
        <f t="shared" si="16"/>
        <v>9360</v>
      </c>
      <c r="M165" s="54"/>
      <c r="N165" s="72">
        <f t="shared" si="14"/>
        <v>9360</v>
      </c>
      <c r="O165" s="54"/>
      <c r="P165" s="72">
        <f t="shared" si="12"/>
        <v>9360</v>
      </c>
      <c r="Q165" s="54"/>
      <c r="R165" s="72">
        <f t="shared" si="13"/>
        <v>9360</v>
      </c>
    </row>
    <row r="166" spans="2:18" ht="26.25" hidden="1" customHeight="1">
      <c r="B166" s="18" t="s">
        <v>129</v>
      </c>
      <c r="C166" s="53" t="s">
        <v>294</v>
      </c>
      <c r="D166" s="53"/>
      <c r="E166" s="53"/>
      <c r="F166" s="54">
        <f>F167</f>
        <v>4000</v>
      </c>
      <c r="G166" s="54">
        <f>G167</f>
        <v>3160</v>
      </c>
      <c r="H166" s="72">
        <f t="shared" si="17"/>
        <v>7160</v>
      </c>
      <c r="I166" s="54">
        <f t="shared" si="18"/>
        <v>2200</v>
      </c>
      <c r="J166" s="72">
        <f t="shared" si="15"/>
        <v>9360</v>
      </c>
      <c r="K166" s="54"/>
      <c r="L166" s="72">
        <f t="shared" si="16"/>
        <v>9360</v>
      </c>
      <c r="M166" s="54"/>
      <c r="N166" s="72">
        <f t="shared" si="14"/>
        <v>9360</v>
      </c>
      <c r="O166" s="54"/>
      <c r="P166" s="72">
        <f t="shared" si="12"/>
        <v>9360</v>
      </c>
      <c r="Q166" s="54"/>
      <c r="R166" s="72">
        <f t="shared" si="13"/>
        <v>9360</v>
      </c>
    </row>
    <row r="167" spans="2:18" ht="21.75" hidden="1" customHeight="1">
      <c r="B167" s="15" t="s">
        <v>91</v>
      </c>
      <c r="C167" s="53" t="s">
        <v>294</v>
      </c>
      <c r="D167" s="58" t="s">
        <v>92</v>
      </c>
      <c r="E167" s="53"/>
      <c r="F167" s="54">
        <f>F168</f>
        <v>4000</v>
      </c>
      <c r="G167" s="54">
        <f>G168</f>
        <v>3160</v>
      </c>
      <c r="H167" s="72">
        <f t="shared" si="17"/>
        <v>7160</v>
      </c>
      <c r="I167" s="54">
        <f>I168</f>
        <v>2200</v>
      </c>
      <c r="J167" s="72">
        <f t="shared" si="15"/>
        <v>9360</v>
      </c>
      <c r="K167" s="54"/>
      <c r="L167" s="72">
        <f t="shared" si="16"/>
        <v>9360</v>
      </c>
      <c r="M167" s="54"/>
      <c r="N167" s="72">
        <f t="shared" si="14"/>
        <v>9360</v>
      </c>
      <c r="O167" s="54"/>
      <c r="P167" s="72">
        <f t="shared" si="12"/>
        <v>9360</v>
      </c>
      <c r="Q167" s="54"/>
      <c r="R167" s="72">
        <f t="shared" si="13"/>
        <v>9360</v>
      </c>
    </row>
    <row r="168" spans="2:18" ht="29.25" hidden="1" customHeight="1">
      <c r="B168" s="37" t="s">
        <v>23</v>
      </c>
      <c r="C168" s="53" t="s">
        <v>601</v>
      </c>
      <c r="D168" s="53" t="s">
        <v>214</v>
      </c>
      <c r="E168" s="53"/>
      <c r="F168" s="54">
        <f>F169+F170</f>
        <v>4000</v>
      </c>
      <c r="G168" s="54">
        <f>G169+G170</f>
        <v>3160</v>
      </c>
      <c r="H168" s="72">
        <f t="shared" si="17"/>
        <v>7160</v>
      </c>
      <c r="I168" s="54">
        <f>I170</f>
        <v>2200</v>
      </c>
      <c r="J168" s="72">
        <f t="shared" si="15"/>
        <v>9360</v>
      </c>
      <c r="K168" s="54"/>
      <c r="L168" s="72">
        <f t="shared" si="16"/>
        <v>9360</v>
      </c>
      <c r="M168" s="54"/>
      <c r="N168" s="72">
        <f t="shared" si="14"/>
        <v>9360</v>
      </c>
      <c r="O168" s="54"/>
      <c r="P168" s="72">
        <f t="shared" si="12"/>
        <v>9360</v>
      </c>
      <c r="Q168" s="54"/>
      <c r="R168" s="72">
        <f t="shared" si="13"/>
        <v>9360</v>
      </c>
    </row>
    <row r="169" spans="2:18" ht="28.5" hidden="1" customHeight="1">
      <c r="B169" s="18" t="s">
        <v>112</v>
      </c>
      <c r="C169" s="53" t="s">
        <v>294</v>
      </c>
      <c r="D169" s="53" t="s">
        <v>214</v>
      </c>
      <c r="E169" s="53" t="s">
        <v>111</v>
      </c>
      <c r="F169" s="54">
        <v>3000</v>
      </c>
      <c r="G169" s="54"/>
      <c r="H169" s="72">
        <f t="shared" si="17"/>
        <v>3000</v>
      </c>
      <c r="I169" s="54"/>
      <c r="J169" s="72">
        <f t="shared" si="15"/>
        <v>3000</v>
      </c>
      <c r="K169" s="54"/>
      <c r="L169" s="72">
        <f t="shared" si="16"/>
        <v>3000</v>
      </c>
      <c r="M169" s="54"/>
      <c r="N169" s="72">
        <f t="shared" si="14"/>
        <v>3000</v>
      </c>
      <c r="O169" s="54"/>
      <c r="P169" s="72">
        <f t="shared" si="12"/>
        <v>3000</v>
      </c>
      <c r="Q169" s="54"/>
      <c r="R169" s="72">
        <f t="shared" si="13"/>
        <v>3000</v>
      </c>
    </row>
    <row r="170" spans="2:18" ht="28.5" hidden="1" customHeight="1">
      <c r="B170" s="18" t="s">
        <v>112</v>
      </c>
      <c r="C170" s="53" t="s">
        <v>522</v>
      </c>
      <c r="D170" s="53" t="s">
        <v>214</v>
      </c>
      <c r="E170" s="53" t="s">
        <v>111</v>
      </c>
      <c r="F170" s="54">
        <v>1000</v>
      </c>
      <c r="G170" s="54">
        <v>3160</v>
      </c>
      <c r="H170" s="72">
        <f t="shared" si="17"/>
        <v>4160</v>
      </c>
      <c r="I170" s="54">
        <v>2200</v>
      </c>
      <c r="J170" s="72">
        <f t="shared" si="15"/>
        <v>6360</v>
      </c>
      <c r="K170" s="54"/>
      <c r="L170" s="72">
        <f t="shared" si="16"/>
        <v>6360</v>
      </c>
      <c r="M170" s="54"/>
      <c r="N170" s="72">
        <f t="shared" si="14"/>
        <v>6360</v>
      </c>
      <c r="O170" s="54"/>
      <c r="P170" s="72">
        <f t="shared" si="12"/>
        <v>6360</v>
      </c>
      <c r="Q170" s="54"/>
      <c r="R170" s="72">
        <f t="shared" si="13"/>
        <v>6360</v>
      </c>
    </row>
    <row r="171" spans="2:18" ht="49.5" customHeight="1">
      <c r="B171" s="17" t="s">
        <v>544</v>
      </c>
      <c r="C171" s="51" t="s">
        <v>175</v>
      </c>
      <c r="D171" s="51"/>
      <c r="E171" s="51"/>
      <c r="F171" s="72">
        <f>F172</f>
        <v>42559.6</v>
      </c>
      <c r="G171" s="72">
        <f>G172</f>
        <v>1258</v>
      </c>
      <c r="H171" s="72">
        <f t="shared" si="17"/>
        <v>43817.599999999999</v>
      </c>
      <c r="I171" s="72">
        <v>6300</v>
      </c>
      <c r="J171" s="72">
        <f t="shared" si="15"/>
        <v>50117.599999999999</v>
      </c>
      <c r="K171" s="72"/>
      <c r="L171" s="72">
        <f t="shared" si="16"/>
        <v>50117.599999999999</v>
      </c>
      <c r="M171" s="72"/>
      <c r="N171" s="72">
        <f t="shared" si="14"/>
        <v>50117.599999999999</v>
      </c>
      <c r="O171" s="72"/>
      <c r="P171" s="72">
        <f t="shared" si="12"/>
        <v>50117.599999999999</v>
      </c>
      <c r="Q171" s="72"/>
      <c r="R171" s="72">
        <f t="shared" si="13"/>
        <v>50117.599999999999</v>
      </c>
    </row>
    <row r="172" spans="2:18" ht="35.25" hidden="1" customHeight="1">
      <c r="B172" s="34" t="s">
        <v>289</v>
      </c>
      <c r="C172" s="53" t="s">
        <v>291</v>
      </c>
      <c r="D172" s="53"/>
      <c r="E172" s="53"/>
      <c r="F172" s="54">
        <f>F173+F181</f>
        <v>42559.6</v>
      </c>
      <c r="G172" s="54">
        <f>G173+G181</f>
        <v>1258</v>
      </c>
      <c r="H172" s="72">
        <f t="shared" si="17"/>
        <v>43817.599999999999</v>
      </c>
      <c r="I172" s="54">
        <v>6300</v>
      </c>
      <c r="J172" s="72">
        <f t="shared" si="15"/>
        <v>50117.599999999999</v>
      </c>
      <c r="K172" s="54"/>
      <c r="L172" s="72">
        <f t="shared" si="16"/>
        <v>50117.599999999999</v>
      </c>
      <c r="M172" s="54"/>
      <c r="N172" s="72">
        <f t="shared" si="14"/>
        <v>50117.599999999999</v>
      </c>
      <c r="O172" s="54"/>
      <c r="P172" s="72">
        <f t="shared" si="12"/>
        <v>50117.599999999999</v>
      </c>
      <c r="Q172" s="54"/>
      <c r="R172" s="72">
        <f t="shared" si="13"/>
        <v>50117.599999999999</v>
      </c>
    </row>
    <row r="173" spans="2:18" ht="34.5" hidden="1" customHeight="1">
      <c r="B173" s="37" t="s">
        <v>87</v>
      </c>
      <c r="C173" s="53" t="s">
        <v>176</v>
      </c>
      <c r="D173" s="53"/>
      <c r="E173" s="53"/>
      <c r="F173" s="54">
        <f>F176+F180</f>
        <v>21180</v>
      </c>
      <c r="G173" s="54">
        <f>G176+G180</f>
        <v>1258</v>
      </c>
      <c r="H173" s="72">
        <f t="shared" si="17"/>
        <v>22438</v>
      </c>
      <c r="I173" s="54">
        <v>6300</v>
      </c>
      <c r="J173" s="72">
        <f t="shared" si="15"/>
        <v>28738</v>
      </c>
      <c r="K173" s="54"/>
      <c r="L173" s="72">
        <f t="shared" si="16"/>
        <v>28738</v>
      </c>
      <c r="M173" s="54"/>
      <c r="N173" s="72">
        <f t="shared" si="14"/>
        <v>28738</v>
      </c>
      <c r="O173" s="54"/>
      <c r="P173" s="72">
        <f t="shared" si="12"/>
        <v>28738</v>
      </c>
      <c r="Q173" s="54"/>
      <c r="R173" s="72">
        <f t="shared" si="13"/>
        <v>28738</v>
      </c>
    </row>
    <row r="174" spans="2:18" ht="24.75" hidden="1" customHeight="1">
      <c r="B174" s="15" t="s">
        <v>91</v>
      </c>
      <c r="C174" s="53" t="s">
        <v>176</v>
      </c>
      <c r="D174" s="58" t="s">
        <v>92</v>
      </c>
      <c r="E174" s="53"/>
      <c r="F174" s="54">
        <f>F175</f>
        <v>20054</v>
      </c>
      <c r="G174" s="54">
        <f>G175</f>
        <v>1258</v>
      </c>
      <c r="H174" s="72">
        <f t="shared" si="17"/>
        <v>21312</v>
      </c>
      <c r="I174" s="54">
        <v>6300</v>
      </c>
      <c r="J174" s="72">
        <f t="shared" si="15"/>
        <v>27612</v>
      </c>
      <c r="K174" s="54"/>
      <c r="L174" s="72">
        <f t="shared" si="16"/>
        <v>27612</v>
      </c>
      <c r="M174" s="54"/>
      <c r="N174" s="72">
        <f t="shared" si="14"/>
        <v>27612</v>
      </c>
      <c r="O174" s="54"/>
      <c r="P174" s="72">
        <f t="shared" si="12"/>
        <v>27612</v>
      </c>
      <c r="Q174" s="54"/>
      <c r="R174" s="72">
        <f t="shared" si="13"/>
        <v>27612</v>
      </c>
    </row>
    <row r="175" spans="2:18" ht="22.5" hidden="1" customHeight="1">
      <c r="B175" s="15" t="s">
        <v>62</v>
      </c>
      <c r="C175" s="53" t="s">
        <v>176</v>
      </c>
      <c r="D175" s="53" t="s">
        <v>63</v>
      </c>
      <c r="E175" s="53"/>
      <c r="F175" s="54">
        <f>F176</f>
        <v>20054</v>
      </c>
      <c r="G175" s="54">
        <f>G176</f>
        <v>1258</v>
      </c>
      <c r="H175" s="72">
        <f t="shared" si="17"/>
        <v>21312</v>
      </c>
      <c r="I175" s="54">
        <v>6300</v>
      </c>
      <c r="J175" s="72">
        <f t="shared" si="15"/>
        <v>27612</v>
      </c>
      <c r="K175" s="54"/>
      <c r="L175" s="72">
        <f t="shared" si="16"/>
        <v>27612</v>
      </c>
      <c r="M175" s="54"/>
      <c r="N175" s="72">
        <f t="shared" si="14"/>
        <v>27612</v>
      </c>
      <c r="O175" s="54"/>
      <c r="P175" s="72">
        <f t="shared" si="12"/>
        <v>27612</v>
      </c>
      <c r="Q175" s="54"/>
      <c r="R175" s="72">
        <f t="shared" si="13"/>
        <v>27612</v>
      </c>
    </row>
    <row r="176" spans="2:18" ht="32.25" hidden="1" customHeight="1">
      <c r="B176" s="15" t="s">
        <v>112</v>
      </c>
      <c r="C176" s="53" t="s">
        <v>176</v>
      </c>
      <c r="D176" s="53" t="s">
        <v>63</v>
      </c>
      <c r="E176" s="53" t="s">
        <v>111</v>
      </c>
      <c r="F176" s="54">
        <v>20054</v>
      </c>
      <c r="G176" s="54">
        <v>1258</v>
      </c>
      <c r="H176" s="72">
        <f t="shared" si="17"/>
        <v>21312</v>
      </c>
      <c r="I176" s="54">
        <v>6300</v>
      </c>
      <c r="J176" s="72">
        <f t="shared" si="15"/>
        <v>27612</v>
      </c>
      <c r="K176" s="54"/>
      <c r="L176" s="72">
        <f t="shared" si="16"/>
        <v>27612</v>
      </c>
      <c r="M176" s="54"/>
      <c r="N176" s="72">
        <f t="shared" si="14"/>
        <v>27612</v>
      </c>
      <c r="O176" s="54"/>
      <c r="P176" s="72">
        <f t="shared" si="12"/>
        <v>27612</v>
      </c>
      <c r="Q176" s="54"/>
      <c r="R176" s="72">
        <f t="shared" si="13"/>
        <v>27612</v>
      </c>
    </row>
    <row r="177" spans="2:18" ht="24" hidden="1" customHeight="1">
      <c r="B177" s="15" t="s">
        <v>12</v>
      </c>
      <c r="C177" s="53" t="s">
        <v>353</v>
      </c>
      <c r="D177" s="53"/>
      <c r="E177" s="53"/>
      <c r="F177" s="54">
        <f>F178</f>
        <v>1126</v>
      </c>
      <c r="G177" s="54"/>
      <c r="H177" s="72">
        <f t="shared" si="17"/>
        <v>1126</v>
      </c>
      <c r="I177" s="54"/>
      <c r="J177" s="72">
        <f t="shared" si="15"/>
        <v>1126</v>
      </c>
      <c r="K177" s="54"/>
      <c r="L177" s="72">
        <f t="shared" si="16"/>
        <v>1126</v>
      </c>
      <c r="M177" s="54"/>
      <c r="N177" s="72">
        <f t="shared" si="14"/>
        <v>1126</v>
      </c>
      <c r="O177" s="54"/>
      <c r="P177" s="72">
        <f t="shared" si="12"/>
        <v>1126</v>
      </c>
      <c r="Q177" s="54"/>
      <c r="R177" s="72">
        <f t="shared" si="13"/>
        <v>1126</v>
      </c>
    </row>
    <row r="178" spans="2:18" ht="23.25" hidden="1" customHeight="1">
      <c r="B178" s="15" t="s">
        <v>91</v>
      </c>
      <c r="C178" s="53" t="s">
        <v>353</v>
      </c>
      <c r="D178" s="58" t="s">
        <v>92</v>
      </c>
      <c r="E178" s="53"/>
      <c r="F178" s="54">
        <f>F179</f>
        <v>1126</v>
      </c>
      <c r="G178" s="54"/>
      <c r="H178" s="72">
        <f t="shared" si="17"/>
        <v>1126</v>
      </c>
      <c r="I178" s="54"/>
      <c r="J178" s="72">
        <f t="shared" si="15"/>
        <v>1126</v>
      </c>
      <c r="K178" s="54"/>
      <c r="L178" s="72">
        <f t="shared" si="16"/>
        <v>1126</v>
      </c>
      <c r="M178" s="54"/>
      <c r="N178" s="72">
        <f t="shared" si="14"/>
        <v>1126</v>
      </c>
      <c r="O178" s="54"/>
      <c r="P178" s="72">
        <f t="shared" si="12"/>
        <v>1126</v>
      </c>
      <c r="Q178" s="54"/>
      <c r="R178" s="72">
        <f t="shared" si="13"/>
        <v>1126</v>
      </c>
    </row>
    <row r="179" spans="2:18" ht="27.75" hidden="1" customHeight="1">
      <c r="B179" s="15" t="s">
        <v>62</v>
      </c>
      <c r="C179" s="53" t="s">
        <v>353</v>
      </c>
      <c r="D179" s="53" t="s">
        <v>63</v>
      </c>
      <c r="E179" s="53"/>
      <c r="F179" s="54">
        <f>F180</f>
        <v>1126</v>
      </c>
      <c r="G179" s="54"/>
      <c r="H179" s="72">
        <f t="shared" si="17"/>
        <v>1126</v>
      </c>
      <c r="I179" s="54"/>
      <c r="J179" s="72">
        <f t="shared" si="15"/>
        <v>1126</v>
      </c>
      <c r="K179" s="54"/>
      <c r="L179" s="72">
        <f t="shared" si="16"/>
        <v>1126</v>
      </c>
      <c r="M179" s="54"/>
      <c r="N179" s="72">
        <f t="shared" si="14"/>
        <v>1126</v>
      </c>
      <c r="O179" s="54"/>
      <c r="P179" s="72">
        <f t="shared" si="12"/>
        <v>1126</v>
      </c>
      <c r="Q179" s="54"/>
      <c r="R179" s="72">
        <f t="shared" si="13"/>
        <v>1126</v>
      </c>
    </row>
    <row r="180" spans="2:18" ht="39" hidden="1" customHeight="1">
      <c r="B180" s="15" t="s">
        <v>112</v>
      </c>
      <c r="C180" s="53" t="s">
        <v>353</v>
      </c>
      <c r="D180" s="53" t="s">
        <v>63</v>
      </c>
      <c r="E180" s="53" t="s">
        <v>111</v>
      </c>
      <c r="F180" s="54">
        <v>1126</v>
      </c>
      <c r="G180" s="54"/>
      <c r="H180" s="72">
        <f t="shared" si="17"/>
        <v>1126</v>
      </c>
      <c r="I180" s="54"/>
      <c r="J180" s="72">
        <f t="shared" si="15"/>
        <v>1126</v>
      </c>
      <c r="K180" s="54"/>
      <c r="L180" s="72">
        <f t="shared" si="16"/>
        <v>1126</v>
      </c>
      <c r="M180" s="54"/>
      <c r="N180" s="72">
        <f t="shared" si="14"/>
        <v>1126</v>
      </c>
      <c r="O180" s="54"/>
      <c r="P180" s="72">
        <f t="shared" si="12"/>
        <v>1126</v>
      </c>
      <c r="Q180" s="54"/>
      <c r="R180" s="72">
        <f t="shared" si="13"/>
        <v>1126</v>
      </c>
    </row>
    <row r="181" spans="2:18" ht="45" hidden="1" customHeight="1">
      <c r="B181" s="15" t="s">
        <v>434</v>
      </c>
      <c r="C181" s="53" t="s">
        <v>435</v>
      </c>
      <c r="D181" s="53" t="s">
        <v>63</v>
      </c>
      <c r="E181" s="53" t="s">
        <v>111</v>
      </c>
      <c r="F181" s="54">
        <v>21379.599999999999</v>
      </c>
      <c r="G181" s="54"/>
      <c r="H181" s="72">
        <f t="shared" si="17"/>
        <v>21379.599999999999</v>
      </c>
      <c r="I181" s="54"/>
      <c r="J181" s="72">
        <f t="shared" si="15"/>
        <v>21379.599999999999</v>
      </c>
      <c r="K181" s="54"/>
      <c r="L181" s="72">
        <f t="shared" si="16"/>
        <v>21379.599999999999</v>
      </c>
      <c r="M181" s="54"/>
      <c r="N181" s="72">
        <f t="shared" si="14"/>
        <v>21379.599999999999</v>
      </c>
      <c r="O181" s="54"/>
      <c r="P181" s="72">
        <f t="shared" si="12"/>
        <v>21379.599999999999</v>
      </c>
      <c r="Q181" s="54"/>
      <c r="R181" s="72">
        <f t="shared" si="13"/>
        <v>21379.599999999999</v>
      </c>
    </row>
    <row r="182" spans="2:18" ht="56.25" customHeight="1">
      <c r="B182" s="17" t="s">
        <v>516</v>
      </c>
      <c r="C182" s="51" t="s">
        <v>177</v>
      </c>
      <c r="D182" s="51"/>
      <c r="E182" s="51"/>
      <c r="F182" s="72">
        <f>F184+F186+F196+F202+F205+F206</f>
        <v>43350</v>
      </c>
      <c r="G182" s="72">
        <f>G184+G186+G196+G200+G205+G206+G198</f>
        <v>23461.599999999999</v>
      </c>
      <c r="H182" s="72">
        <f t="shared" si="17"/>
        <v>66811.600000000006</v>
      </c>
      <c r="I182" s="72">
        <f>I200+I205+I185</f>
        <v>7800</v>
      </c>
      <c r="J182" s="72">
        <f t="shared" si="15"/>
        <v>74611.600000000006</v>
      </c>
      <c r="K182" s="72">
        <f>K190+K201</f>
        <v>3500</v>
      </c>
      <c r="L182" s="72">
        <f t="shared" si="16"/>
        <v>78111.600000000006</v>
      </c>
      <c r="M182" s="72">
        <f>M183+M203+M205</f>
        <v>5272.2</v>
      </c>
      <c r="N182" s="72">
        <f t="shared" si="14"/>
        <v>83383.8</v>
      </c>
      <c r="O182" s="72">
        <f>O186+O194+O195+O197+O200+O206</f>
        <v>11103</v>
      </c>
      <c r="P182" s="72">
        <f t="shared" si="12"/>
        <v>94486.8</v>
      </c>
      <c r="Q182" s="72"/>
      <c r="R182" s="72">
        <f t="shared" si="13"/>
        <v>94486.8</v>
      </c>
    </row>
    <row r="183" spans="2:18" ht="35.25" hidden="1" customHeight="1">
      <c r="B183" s="43" t="s">
        <v>631</v>
      </c>
      <c r="C183" s="53" t="s">
        <v>622</v>
      </c>
      <c r="D183" s="51" t="s">
        <v>63</v>
      </c>
      <c r="E183" s="51"/>
      <c r="F183" s="72"/>
      <c r="G183" s="72"/>
      <c r="H183" s="72"/>
      <c r="I183" s="72"/>
      <c r="J183" s="72"/>
      <c r="K183" s="72"/>
      <c r="L183" s="72"/>
      <c r="M183" s="72">
        <v>4412.2</v>
      </c>
      <c r="N183" s="72">
        <f t="shared" si="14"/>
        <v>4412.2</v>
      </c>
      <c r="O183" s="72"/>
      <c r="P183" s="72">
        <f t="shared" si="12"/>
        <v>4412.2</v>
      </c>
      <c r="Q183" s="72"/>
      <c r="R183" s="72">
        <f t="shared" si="13"/>
        <v>4412.2</v>
      </c>
    </row>
    <row r="184" spans="2:18" ht="24.75" hidden="1" customHeight="1">
      <c r="B184" s="18" t="s">
        <v>517</v>
      </c>
      <c r="C184" s="53" t="s">
        <v>395</v>
      </c>
      <c r="D184" s="59" t="s">
        <v>27</v>
      </c>
      <c r="E184" s="59"/>
      <c r="F184" s="82">
        <f>F185</f>
        <v>10000</v>
      </c>
      <c r="G184" s="112"/>
      <c r="H184" s="72">
        <f t="shared" si="17"/>
        <v>10000</v>
      </c>
      <c r="I184" s="112"/>
      <c r="J184" s="72">
        <f t="shared" si="15"/>
        <v>10000</v>
      </c>
      <c r="K184" s="112"/>
      <c r="L184" s="72">
        <f t="shared" si="16"/>
        <v>10000</v>
      </c>
      <c r="M184" s="112">
        <v>-4697</v>
      </c>
      <c r="N184" s="72">
        <f t="shared" si="14"/>
        <v>5303</v>
      </c>
      <c r="O184" s="112"/>
      <c r="P184" s="72">
        <f t="shared" si="12"/>
        <v>5303</v>
      </c>
      <c r="Q184" s="112"/>
      <c r="R184" s="72">
        <f t="shared" si="13"/>
        <v>5303</v>
      </c>
    </row>
    <row r="185" spans="2:18" ht="28.5" hidden="1" customHeight="1">
      <c r="B185" s="15" t="s">
        <v>112</v>
      </c>
      <c r="C185" s="53" t="s">
        <v>395</v>
      </c>
      <c r="D185" s="59" t="s">
        <v>27</v>
      </c>
      <c r="E185" s="59" t="s">
        <v>111</v>
      </c>
      <c r="F185" s="82">
        <v>10000</v>
      </c>
      <c r="G185" s="112"/>
      <c r="H185" s="72">
        <f t="shared" si="17"/>
        <v>10000</v>
      </c>
      <c r="I185" s="112">
        <v>6300</v>
      </c>
      <c r="J185" s="72">
        <f t="shared" si="15"/>
        <v>16300</v>
      </c>
      <c r="K185" s="112"/>
      <c r="L185" s="72">
        <f t="shared" si="16"/>
        <v>16300</v>
      </c>
      <c r="M185" s="112"/>
      <c r="N185" s="72">
        <f t="shared" si="14"/>
        <v>16300</v>
      </c>
      <c r="O185" s="112"/>
      <c r="P185" s="72">
        <f t="shared" si="12"/>
        <v>16300</v>
      </c>
      <c r="Q185" s="112"/>
      <c r="R185" s="72">
        <f t="shared" si="13"/>
        <v>16300</v>
      </c>
    </row>
    <row r="186" spans="2:18" ht="33" hidden="1" customHeight="1">
      <c r="B186" s="15" t="s">
        <v>393</v>
      </c>
      <c r="C186" s="53" t="s">
        <v>300</v>
      </c>
      <c r="D186" s="53"/>
      <c r="E186" s="53"/>
      <c r="F186" s="54">
        <f>F187+F192</f>
        <v>25650</v>
      </c>
      <c r="G186" s="54">
        <f>G187+G192</f>
        <v>11072</v>
      </c>
      <c r="H186" s="72">
        <f t="shared" si="17"/>
        <v>36722</v>
      </c>
      <c r="I186" s="54"/>
      <c r="J186" s="72">
        <f t="shared" si="15"/>
        <v>36722</v>
      </c>
      <c r="K186" s="54">
        <f>K187</f>
        <v>2000</v>
      </c>
      <c r="L186" s="72">
        <f t="shared" si="16"/>
        <v>38722</v>
      </c>
      <c r="M186" s="54"/>
      <c r="N186" s="72">
        <f t="shared" si="14"/>
        <v>38722</v>
      </c>
      <c r="O186" s="54">
        <f>O187</f>
        <v>3800</v>
      </c>
      <c r="P186" s="72">
        <f t="shared" si="12"/>
        <v>42522</v>
      </c>
      <c r="Q186" s="54"/>
      <c r="R186" s="72">
        <f t="shared" si="13"/>
        <v>42522</v>
      </c>
    </row>
    <row r="187" spans="2:18" ht="20.25" hidden="1" customHeight="1">
      <c r="B187" s="39" t="s">
        <v>394</v>
      </c>
      <c r="C187" s="53" t="s">
        <v>301</v>
      </c>
      <c r="D187" s="53"/>
      <c r="E187" s="53"/>
      <c r="F187" s="54">
        <f>SUM(F190)</f>
        <v>25150</v>
      </c>
      <c r="G187" s="54">
        <f>SUM(G190)</f>
        <v>11072</v>
      </c>
      <c r="H187" s="72">
        <f t="shared" si="17"/>
        <v>36222</v>
      </c>
      <c r="I187" s="54"/>
      <c r="J187" s="72">
        <f t="shared" si="15"/>
        <v>36222</v>
      </c>
      <c r="K187" s="54">
        <f>K188</f>
        <v>2000</v>
      </c>
      <c r="L187" s="72">
        <f t="shared" si="16"/>
        <v>38222</v>
      </c>
      <c r="M187" s="54"/>
      <c r="N187" s="72">
        <f t="shared" si="14"/>
        <v>38222</v>
      </c>
      <c r="O187" s="54">
        <f>O188</f>
        <v>3800</v>
      </c>
      <c r="P187" s="72">
        <f t="shared" si="12"/>
        <v>42022</v>
      </c>
      <c r="Q187" s="54"/>
      <c r="R187" s="72">
        <f t="shared" si="13"/>
        <v>42022</v>
      </c>
    </row>
    <row r="188" spans="2:18" ht="18.75" hidden="1" customHeight="1">
      <c r="B188" s="15" t="s">
        <v>229</v>
      </c>
      <c r="C188" s="53" t="s">
        <v>301</v>
      </c>
      <c r="D188" s="53" t="s">
        <v>230</v>
      </c>
      <c r="E188" s="53"/>
      <c r="F188" s="54">
        <f>F189</f>
        <v>25150</v>
      </c>
      <c r="G188" s="54">
        <f>G189</f>
        <v>11072</v>
      </c>
      <c r="H188" s="72">
        <f t="shared" si="17"/>
        <v>36222</v>
      </c>
      <c r="I188" s="54"/>
      <c r="J188" s="72">
        <f t="shared" si="15"/>
        <v>36222</v>
      </c>
      <c r="K188" s="54">
        <f>K189</f>
        <v>2000</v>
      </c>
      <c r="L188" s="72">
        <f t="shared" si="16"/>
        <v>38222</v>
      </c>
      <c r="M188" s="54"/>
      <c r="N188" s="72">
        <f t="shared" si="14"/>
        <v>38222</v>
      </c>
      <c r="O188" s="54">
        <f>O189</f>
        <v>3800</v>
      </c>
      <c r="P188" s="72">
        <f t="shared" si="12"/>
        <v>42022</v>
      </c>
      <c r="Q188" s="54"/>
      <c r="R188" s="72">
        <f t="shared" si="13"/>
        <v>42022</v>
      </c>
    </row>
    <row r="189" spans="2:18" ht="20.25" hidden="1" customHeight="1">
      <c r="B189" s="15" t="s">
        <v>198</v>
      </c>
      <c r="C189" s="53" t="s">
        <v>301</v>
      </c>
      <c r="D189" s="53" t="s">
        <v>231</v>
      </c>
      <c r="E189" s="53"/>
      <c r="F189" s="54">
        <f>F190</f>
        <v>25150</v>
      </c>
      <c r="G189" s="54">
        <f>G190</f>
        <v>11072</v>
      </c>
      <c r="H189" s="72">
        <f t="shared" si="17"/>
        <v>36222</v>
      </c>
      <c r="I189" s="54"/>
      <c r="J189" s="72">
        <f t="shared" si="15"/>
        <v>36222</v>
      </c>
      <c r="K189" s="54">
        <f>K190</f>
        <v>2000</v>
      </c>
      <c r="L189" s="72">
        <f t="shared" si="16"/>
        <v>38222</v>
      </c>
      <c r="M189" s="54"/>
      <c r="N189" s="72">
        <f t="shared" si="14"/>
        <v>38222</v>
      </c>
      <c r="O189" s="54">
        <f>O191</f>
        <v>3800</v>
      </c>
      <c r="P189" s="72">
        <f t="shared" si="12"/>
        <v>42022</v>
      </c>
      <c r="Q189" s="54"/>
      <c r="R189" s="72">
        <f t="shared" si="13"/>
        <v>42022</v>
      </c>
    </row>
    <row r="190" spans="2:18" ht="28.5" hidden="1" customHeight="1">
      <c r="B190" s="18" t="s">
        <v>112</v>
      </c>
      <c r="C190" s="53" t="s">
        <v>301</v>
      </c>
      <c r="D190" s="53" t="s">
        <v>231</v>
      </c>
      <c r="E190" s="53" t="s">
        <v>111</v>
      </c>
      <c r="F190" s="54">
        <v>25150</v>
      </c>
      <c r="G190" s="54">
        <v>11072</v>
      </c>
      <c r="H190" s="72">
        <f t="shared" si="17"/>
        <v>36222</v>
      </c>
      <c r="I190" s="54"/>
      <c r="J190" s="72">
        <f t="shared" si="15"/>
        <v>36222</v>
      </c>
      <c r="K190" s="54">
        <v>2000</v>
      </c>
      <c r="L190" s="72">
        <f t="shared" si="16"/>
        <v>38222</v>
      </c>
      <c r="M190" s="54"/>
      <c r="N190" s="72">
        <f t="shared" si="14"/>
        <v>38222</v>
      </c>
      <c r="O190" s="54"/>
      <c r="P190" s="72">
        <f t="shared" si="12"/>
        <v>38222</v>
      </c>
      <c r="Q190" s="54"/>
      <c r="R190" s="72">
        <f t="shared" si="13"/>
        <v>38222</v>
      </c>
    </row>
    <row r="191" spans="2:18" ht="39.75" hidden="1" customHeight="1">
      <c r="B191" s="168" t="s">
        <v>637</v>
      </c>
      <c r="C191" s="53" t="s">
        <v>301</v>
      </c>
      <c r="D191" s="53" t="s">
        <v>231</v>
      </c>
      <c r="E191" s="53" t="s">
        <v>432</v>
      </c>
      <c r="F191" s="54"/>
      <c r="G191" s="54"/>
      <c r="H191" s="72"/>
      <c r="I191" s="54"/>
      <c r="J191" s="72"/>
      <c r="K191" s="54"/>
      <c r="L191" s="72"/>
      <c r="M191" s="54"/>
      <c r="N191" s="72"/>
      <c r="O191" s="54">
        <v>3800</v>
      </c>
      <c r="P191" s="72">
        <f t="shared" si="12"/>
        <v>3800</v>
      </c>
      <c r="Q191" s="54"/>
      <c r="R191" s="72">
        <f t="shared" si="13"/>
        <v>3800</v>
      </c>
    </row>
    <row r="192" spans="2:18" ht="28.5" hidden="1" customHeight="1">
      <c r="B192" s="18" t="s">
        <v>129</v>
      </c>
      <c r="C192" s="53" t="s">
        <v>395</v>
      </c>
      <c r="D192" s="53"/>
      <c r="E192" s="53"/>
      <c r="F192" s="54">
        <f>F193</f>
        <v>500</v>
      </c>
      <c r="G192" s="54"/>
      <c r="H192" s="72">
        <f t="shared" si="17"/>
        <v>500</v>
      </c>
      <c r="I192" s="54"/>
      <c r="J192" s="72">
        <f t="shared" si="15"/>
        <v>500</v>
      </c>
      <c r="K192" s="54"/>
      <c r="L192" s="72">
        <f t="shared" si="16"/>
        <v>500</v>
      </c>
      <c r="M192" s="54"/>
      <c r="N192" s="72">
        <f t="shared" si="14"/>
        <v>500</v>
      </c>
      <c r="O192" s="54"/>
      <c r="P192" s="72">
        <f t="shared" si="12"/>
        <v>500</v>
      </c>
      <c r="Q192" s="54"/>
      <c r="R192" s="72">
        <f t="shared" si="13"/>
        <v>500</v>
      </c>
    </row>
    <row r="193" spans="2:18" ht="28.5" hidden="1" customHeight="1">
      <c r="B193" s="18" t="s">
        <v>112</v>
      </c>
      <c r="C193" s="53" t="s">
        <v>395</v>
      </c>
      <c r="D193" s="53" t="s">
        <v>231</v>
      </c>
      <c r="E193" s="53" t="s">
        <v>111</v>
      </c>
      <c r="F193" s="54">
        <v>500</v>
      </c>
      <c r="G193" s="54"/>
      <c r="H193" s="72">
        <f t="shared" si="17"/>
        <v>500</v>
      </c>
      <c r="I193" s="54"/>
      <c r="J193" s="72">
        <f t="shared" si="15"/>
        <v>500</v>
      </c>
      <c r="K193" s="54"/>
      <c r="L193" s="72">
        <f t="shared" si="16"/>
        <v>500</v>
      </c>
      <c r="M193" s="54"/>
      <c r="N193" s="72">
        <f t="shared" si="14"/>
        <v>500</v>
      </c>
      <c r="O193" s="54"/>
      <c r="P193" s="72">
        <f t="shared" si="12"/>
        <v>500</v>
      </c>
      <c r="Q193" s="54"/>
      <c r="R193" s="72">
        <f t="shared" si="13"/>
        <v>500</v>
      </c>
    </row>
    <row r="194" spans="2:18" ht="33.75" hidden="1" customHeight="1">
      <c r="B194" s="43" t="s">
        <v>640</v>
      </c>
      <c r="C194" s="53" t="s">
        <v>638</v>
      </c>
      <c r="D194" s="53" t="s">
        <v>439</v>
      </c>
      <c r="E194" s="53" t="s">
        <v>111</v>
      </c>
      <c r="F194" s="54"/>
      <c r="G194" s="54"/>
      <c r="H194" s="72"/>
      <c r="I194" s="54"/>
      <c r="J194" s="72"/>
      <c r="K194" s="54"/>
      <c r="L194" s="72"/>
      <c r="M194" s="54"/>
      <c r="N194" s="72"/>
      <c r="O194" s="81">
        <v>1700</v>
      </c>
      <c r="P194" s="72">
        <f t="shared" si="12"/>
        <v>1700</v>
      </c>
      <c r="Q194" s="81"/>
      <c r="R194" s="72">
        <f t="shared" si="13"/>
        <v>1700</v>
      </c>
    </row>
    <row r="195" spans="2:18" ht="33" hidden="1" customHeight="1">
      <c r="B195" s="43" t="s">
        <v>112</v>
      </c>
      <c r="C195" s="53" t="s">
        <v>301</v>
      </c>
      <c r="D195" s="53" t="s">
        <v>439</v>
      </c>
      <c r="E195" s="53" t="s">
        <v>111</v>
      </c>
      <c r="F195" s="54"/>
      <c r="G195" s="54"/>
      <c r="H195" s="72"/>
      <c r="I195" s="54"/>
      <c r="J195" s="72"/>
      <c r="K195" s="54"/>
      <c r="L195" s="72"/>
      <c r="M195" s="54"/>
      <c r="N195" s="72"/>
      <c r="O195" s="81">
        <v>903</v>
      </c>
      <c r="P195" s="72">
        <f t="shared" si="12"/>
        <v>903</v>
      </c>
      <c r="Q195" s="81"/>
      <c r="R195" s="72">
        <f t="shared" si="13"/>
        <v>903</v>
      </c>
    </row>
    <row r="196" spans="2:18" ht="28.5" hidden="1" customHeight="1">
      <c r="B196" s="18" t="s">
        <v>129</v>
      </c>
      <c r="C196" s="53" t="s">
        <v>395</v>
      </c>
      <c r="D196" s="53"/>
      <c r="E196" s="53"/>
      <c r="F196" s="54">
        <f>SUM(F197)</f>
        <v>4200</v>
      </c>
      <c r="G196" s="54">
        <f>SUM(G197)</f>
        <v>8000</v>
      </c>
      <c r="H196" s="72">
        <f t="shared" si="17"/>
        <v>12200</v>
      </c>
      <c r="I196" s="54"/>
      <c r="J196" s="72">
        <f t="shared" si="15"/>
        <v>12200</v>
      </c>
      <c r="K196" s="54"/>
      <c r="L196" s="72">
        <f t="shared" si="16"/>
        <v>12200</v>
      </c>
      <c r="M196" s="54"/>
      <c r="N196" s="72">
        <f t="shared" si="14"/>
        <v>12200</v>
      </c>
      <c r="O196" s="54"/>
      <c r="P196" s="72">
        <f t="shared" si="12"/>
        <v>12200</v>
      </c>
      <c r="Q196" s="54"/>
      <c r="R196" s="72">
        <f t="shared" si="13"/>
        <v>12200</v>
      </c>
    </row>
    <row r="197" spans="2:18" ht="33.75" hidden="1" customHeight="1">
      <c r="B197" s="15" t="s">
        <v>112</v>
      </c>
      <c r="C197" s="53" t="s">
        <v>395</v>
      </c>
      <c r="D197" s="53" t="s">
        <v>439</v>
      </c>
      <c r="E197" s="53" t="s">
        <v>111</v>
      </c>
      <c r="F197" s="54">
        <v>4200</v>
      </c>
      <c r="G197" s="54">
        <v>8000</v>
      </c>
      <c r="H197" s="72">
        <f t="shared" si="17"/>
        <v>12200</v>
      </c>
      <c r="I197" s="54"/>
      <c r="J197" s="72">
        <f t="shared" si="15"/>
        <v>12200</v>
      </c>
      <c r="K197" s="54"/>
      <c r="L197" s="72">
        <f t="shared" si="16"/>
        <v>12200</v>
      </c>
      <c r="M197" s="54"/>
      <c r="N197" s="72">
        <f t="shared" si="14"/>
        <v>12200</v>
      </c>
      <c r="O197" s="54">
        <v>1841</v>
      </c>
      <c r="P197" s="72">
        <f t="shared" si="12"/>
        <v>14041</v>
      </c>
      <c r="Q197" s="54"/>
      <c r="R197" s="72">
        <f t="shared" si="13"/>
        <v>14041</v>
      </c>
    </row>
    <row r="198" spans="2:18" ht="33.75" hidden="1" customHeight="1">
      <c r="B198" s="15" t="s">
        <v>571</v>
      </c>
      <c r="C198" s="53" t="s">
        <v>593</v>
      </c>
      <c r="D198" s="53" t="s">
        <v>575</v>
      </c>
      <c r="E198" s="53"/>
      <c r="F198" s="54"/>
      <c r="G198" s="54">
        <f>G199</f>
        <v>1689.6</v>
      </c>
      <c r="H198" s="72">
        <f t="shared" si="17"/>
        <v>1689.6</v>
      </c>
      <c r="I198" s="54"/>
      <c r="J198" s="72">
        <f t="shared" si="15"/>
        <v>1689.6</v>
      </c>
      <c r="K198" s="54"/>
      <c r="L198" s="72">
        <f t="shared" si="16"/>
        <v>1689.6</v>
      </c>
      <c r="M198" s="54"/>
      <c r="N198" s="72">
        <f t="shared" si="14"/>
        <v>1689.6</v>
      </c>
      <c r="O198" s="54"/>
      <c r="P198" s="72">
        <f t="shared" si="12"/>
        <v>1689.6</v>
      </c>
      <c r="Q198" s="54"/>
      <c r="R198" s="72">
        <f t="shared" si="13"/>
        <v>1689.6</v>
      </c>
    </row>
    <row r="199" spans="2:18" ht="33.75" hidden="1" customHeight="1">
      <c r="B199" s="15" t="s">
        <v>112</v>
      </c>
      <c r="C199" s="53" t="s">
        <v>593</v>
      </c>
      <c r="D199" s="53" t="s">
        <v>575</v>
      </c>
      <c r="E199" s="53" t="s">
        <v>111</v>
      </c>
      <c r="F199" s="54"/>
      <c r="G199" s="54">
        <v>1689.6</v>
      </c>
      <c r="H199" s="72">
        <f t="shared" si="17"/>
        <v>1689.6</v>
      </c>
      <c r="I199" s="54"/>
      <c r="J199" s="72">
        <f t="shared" si="15"/>
        <v>1689.6</v>
      </c>
      <c r="K199" s="54"/>
      <c r="L199" s="72">
        <f t="shared" si="16"/>
        <v>1689.6</v>
      </c>
      <c r="M199" s="54"/>
      <c r="N199" s="72">
        <f t="shared" si="14"/>
        <v>1689.6</v>
      </c>
      <c r="O199" s="54"/>
      <c r="P199" s="72">
        <f t="shared" si="12"/>
        <v>1689.6</v>
      </c>
      <c r="Q199" s="54"/>
      <c r="R199" s="72">
        <f t="shared" si="13"/>
        <v>1689.6</v>
      </c>
    </row>
    <row r="200" spans="2:18" ht="17.25" hidden="1" customHeight="1">
      <c r="B200" s="15" t="s">
        <v>602</v>
      </c>
      <c r="C200" s="53"/>
      <c r="D200" s="53" t="s">
        <v>93</v>
      </c>
      <c r="E200" s="53"/>
      <c r="F200" s="54">
        <f>F202+F204</f>
        <v>1000</v>
      </c>
      <c r="G200" s="54">
        <f>G202+G204</f>
        <v>2100</v>
      </c>
      <c r="H200" s="72">
        <f t="shared" si="17"/>
        <v>3100</v>
      </c>
      <c r="I200" s="72">
        <f>I202</f>
        <v>500</v>
      </c>
      <c r="J200" s="72">
        <f t="shared" si="15"/>
        <v>3600</v>
      </c>
      <c r="K200" s="54">
        <f>K201</f>
        <v>1500</v>
      </c>
      <c r="L200" s="72">
        <f t="shared" si="16"/>
        <v>5100</v>
      </c>
      <c r="M200" s="54">
        <f>M202</f>
        <v>4697</v>
      </c>
      <c r="N200" s="72">
        <f t="shared" si="14"/>
        <v>9797</v>
      </c>
      <c r="O200" s="54">
        <f>O202</f>
        <v>1104</v>
      </c>
      <c r="P200" s="72">
        <f t="shared" si="12"/>
        <v>10901</v>
      </c>
      <c r="Q200" s="54"/>
      <c r="R200" s="72">
        <f t="shared" si="13"/>
        <v>10901</v>
      </c>
    </row>
    <row r="201" spans="2:18" ht="17.25" hidden="1" customHeight="1">
      <c r="B201" s="15" t="s">
        <v>112</v>
      </c>
      <c r="C201" s="53" t="s">
        <v>395</v>
      </c>
      <c r="D201" s="53" t="s">
        <v>233</v>
      </c>
      <c r="E201" s="53" t="s">
        <v>111</v>
      </c>
      <c r="F201" s="54"/>
      <c r="G201" s="54"/>
      <c r="H201" s="72"/>
      <c r="I201" s="72"/>
      <c r="J201" s="72"/>
      <c r="K201" s="54">
        <v>1500</v>
      </c>
      <c r="L201" s="72">
        <f t="shared" si="16"/>
        <v>1500</v>
      </c>
      <c r="M201" s="54"/>
      <c r="N201" s="72">
        <f t="shared" si="14"/>
        <v>1500</v>
      </c>
      <c r="O201" s="54"/>
      <c r="P201" s="72">
        <f t="shared" si="12"/>
        <v>1500</v>
      </c>
      <c r="Q201" s="54"/>
      <c r="R201" s="72">
        <f t="shared" si="13"/>
        <v>1500</v>
      </c>
    </row>
    <row r="202" spans="2:18" ht="33.75" hidden="1" customHeight="1">
      <c r="B202" s="15" t="s">
        <v>112</v>
      </c>
      <c r="C202" s="53" t="s">
        <v>395</v>
      </c>
      <c r="D202" s="53" t="s">
        <v>234</v>
      </c>
      <c r="E202" s="53" t="s">
        <v>111</v>
      </c>
      <c r="F202" s="54">
        <v>1000</v>
      </c>
      <c r="G202" s="54">
        <v>1100</v>
      </c>
      <c r="H202" s="72">
        <f t="shared" si="17"/>
        <v>2100</v>
      </c>
      <c r="I202" s="72">
        <v>500</v>
      </c>
      <c r="J202" s="72">
        <f t="shared" si="15"/>
        <v>2600</v>
      </c>
      <c r="K202" s="72"/>
      <c r="L202" s="72">
        <f t="shared" si="16"/>
        <v>2600</v>
      </c>
      <c r="M202" s="72">
        <v>4697</v>
      </c>
      <c r="N202" s="72">
        <f t="shared" si="14"/>
        <v>7297</v>
      </c>
      <c r="O202" s="54">
        <v>1104</v>
      </c>
      <c r="P202" s="72">
        <f t="shared" si="12"/>
        <v>8401</v>
      </c>
      <c r="Q202" s="54"/>
      <c r="R202" s="72">
        <f t="shared" si="13"/>
        <v>8401</v>
      </c>
    </row>
    <row r="203" spans="2:18" ht="33.75" hidden="1" customHeight="1">
      <c r="B203" s="44" t="s">
        <v>631</v>
      </c>
      <c r="C203" s="53" t="s">
        <v>622</v>
      </c>
      <c r="D203" s="53" t="s">
        <v>234</v>
      </c>
      <c r="E203" s="53" t="s">
        <v>111</v>
      </c>
      <c r="F203" s="54"/>
      <c r="G203" s="54"/>
      <c r="H203" s="72"/>
      <c r="I203" s="72"/>
      <c r="J203" s="72"/>
      <c r="K203" s="72"/>
      <c r="L203" s="72"/>
      <c r="M203" s="72">
        <v>1860</v>
      </c>
      <c r="N203" s="72">
        <f t="shared" si="14"/>
        <v>1860</v>
      </c>
      <c r="O203" s="54"/>
      <c r="P203" s="72">
        <f t="shared" si="12"/>
        <v>1860</v>
      </c>
      <c r="Q203" s="54"/>
      <c r="R203" s="72">
        <f t="shared" si="13"/>
        <v>1860</v>
      </c>
    </row>
    <row r="204" spans="2:18" ht="33.75" hidden="1" customHeight="1">
      <c r="B204" s="15" t="s">
        <v>112</v>
      </c>
      <c r="C204" s="53" t="s">
        <v>395</v>
      </c>
      <c r="D204" s="53" t="s">
        <v>360</v>
      </c>
      <c r="E204" s="53" t="s">
        <v>111</v>
      </c>
      <c r="F204" s="54"/>
      <c r="G204" s="54">
        <v>1000</v>
      </c>
      <c r="H204" s="72">
        <f t="shared" si="17"/>
        <v>1000</v>
      </c>
      <c r="I204" s="54"/>
      <c r="J204" s="72">
        <f t="shared" si="15"/>
        <v>1000</v>
      </c>
      <c r="K204" s="54"/>
      <c r="L204" s="72">
        <f t="shared" si="16"/>
        <v>1000</v>
      </c>
      <c r="M204" s="54"/>
      <c r="N204" s="72">
        <f t="shared" si="14"/>
        <v>1000</v>
      </c>
      <c r="O204" s="54"/>
      <c r="P204" s="72">
        <f t="shared" ref="P204:P222" si="19">N204+O204</f>
        <v>1000</v>
      </c>
      <c r="Q204" s="54"/>
      <c r="R204" s="72">
        <f t="shared" ref="P204:R257" si="20">P204+Q204</f>
        <v>1000</v>
      </c>
    </row>
    <row r="205" spans="2:18" ht="33.75" hidden="1" customHeight="1">
      <c r="B205" s="15" t="s">
        <v>112</v>
      </c>
      <c r="C205" s="53" t="s">
        <v>395</v>
      </c>
      <c r="D205" s="53" t="s">
        <v>53</v>
      </c>
      <c r="E205" s="53" t="s">
        <v>111</v>
      </c>
      <c r="F205" s="54">
        <v>1500</v>
      </c>
      <c r="G205" s="54">
        <v>600</v>
      </c>
      <c r="H205" s="72">
        <f t="shared" si="17"/>
        <v>2100</v>
      </c>
      <c r="I205" s="72">
        <v>1000</v>
      </c>
      <c r="J205" s="72">
        <f t="shared" si="15"/>
        <v>3100</v>
      </c>
      <c r="K205" s="72"/>
      <c r="L205" s="72">
        <f t="shared" si="16"/>
        <v>3100</v>
      </c>
      <c r="M205" s="72">
        <v>-1000</v>
      </c>
      <c r="N205" s="72">
        <f t="shared" si="14"/>
        <v>2100</v>
      </c>
      <c r="O205" s="72"/>
      <c r="P205" s="72">
        <f t="shared" si="19"/>
        <v>2100</v>
      </c>
      <c r="Q205" s="72"/>
      <c r="R205" s="72">
        <f t="shared" si="20"/>
        <v>2100</v>
      </c>
    </row>
    <row r="206" spans="2:18" ht="33.75" hidden="1" customHeight="1">
      <c r="B206" s="15" t="s">
        <v>112</v>
      </c>
      <c r="C206" s="53" t="s">
        <v>395</v>
      </c>
      <c r="D206" s="53" t="s">
        <v>212</v>
      </c>
      <c r="E206" s="53" t="s">
        <v>111</v>
      </c>
      <c r="F206" s="54">
        <v>1000</v>
      </c>
      <c r="G206" s="54"/>
      <c r="H206" s="72">
        <f t="shared" si="17"/>
        <v>1000</v>
      </c>
      <c r="I206" s="54"/>
      <c r="J206" s="72">
        <f t="shared" si="15"/>
        <v>1000</v>
      </c>
      <c r="K206" s="54"/>
      <c r="L206" s="72">
        <f t="shared" si="16"/>
        <v>1000</v>
      </c>
      <c r="M206" s="54"/>
      <c r="N206" s="72">
        <f t="shared" si="14"/>
        <v>1000</v>
      </c>
      <c r="O206" s="54">
        <v>1755</v>
      </c>
      <c r="P206" s="72">
        <f t="shared" si="19"/>
        <v>2755</v>
      </c>
      <c r="Q206" s="54"/>
      <c r="R206" s="72">
        <f t="shared" si="20"/>
        <v>2755</v>
      </c>
    </row>
    <row r="207" spans="2:18" ht="47.25" customHeight="1">
      <c r="B207" s="17" t="s">
        <v>377</v>
      </c>
      <c r="C207" s="51" t="s">
        <v>378</v>
      </c>
      <c r="D207" s="51" t="s">
        <v>27</v>
      </c>
      <c r="E207" s="51"/>
      <c r="F207" s="72">
        <f>SUM(F208)</f>
        <v>4700</v>
      </c>
      <c r="G207" s="72"/>
      <c r="H207" s="72">
        <f t="shared" si="17"/>
        <v>4700</v>
      </c>
      <c r="I207" s="72"/>
      <c r="J207" s="72">
        <f t="shared" si="15"/>
        <v>4700</v>
      </c>
      <c r="K207" s="72"/>
      <c r="L207" s="72">
        <f t="shared" si="16"/>
        <v>4700</v>
      </c>
      <c r="M207" s="72"/>
      <c r="N207" s="72">
        <f t="shared" si="14"/>
        <v>4700</v>
      </c>
      <c r="O207" s="72">
        <f>O208</f>
        <v>-4700</v>
      </c>
      <c r="P207" s="72">
        <f t="shared" si="19"/>
        <v>0</v>
      </c>
      <c r="Q207" s="72"/>
      <c r="R207" s="72">
        <f t="shared" si="20"/>
        <v>0</v>
      </c>
    </row>
    <row r="208" spans="2:18" ht="39.75" hidden="1" customHeight="1">
      <c r="B208" s="15" t="s">
        <v>379</v>
      </c>
      <c r="C208" s="53" t="s">
        <v>380</v>
      </c>
      <c r="D208" s="53" t="s">
        <v>27</v>
      </c>
      <c r="E208" s="53"/>
      <c r="F208" s="54">
        <f>SUM(F209)</f>
        <v>4700</v>
      </c>
      <c r="G208" s="54"/>
      <c r="H208" s="72">
        <f t="shared" si="17"/>
        <v>4700</v>
      </c>
      <c r="I208" s="54"/>
      <c r="J208" s="72">
        <f t="shared" si="15"/>
        <v>4700</v>
      </c>
      <c r="K208" s="54"/>
      <c r="L208" s="72">
        <f t="shared" si="16"/>
        <v>4700</v>
      </c>
      <c r="M208" s="54"/>
      <c r="N208" s="72">
        <f t="shared" ref="N208:N257" si="21">L208+M208</f>
        <v>4700</v>
      </c>
      <c r="O208" s="54">
        <f>O209</f>
        <v>-4700</v>
      </c>
      <c r="P208" s="72">
        <f t="shared" si="19"/>
        <v>0</v>
      </c>
      <c r="Q208" s="54"/>
      <c r="R208" s="72">
        <f t="shared" si="20"/>
        <v>0</v>
      </c>
    </row>
    <row r="209" spans="2:18" ht="20.25" hidden="1" customHeight="1">
      <c r="B209" s="36" t="s">
        <v>381</v>
      </c>
      <c r="C209" s="53" t="s">
        <v>382</v>
      </c>
      <c r="D209" s="53" t="s">
        <v>27</v>
      </c>
      <c r="E209" s="53"/>
      <c r="F209" s="54">
        <f>SUM(F210)</f>
        <v>4700</v>
      </c>
      <c r="G209" s="54"/>
      <c r="H209" s="72">
        <f t="shared" si="17"/>
        <v>4700</v>
      </c>
      <c r="I209" s="54"/>
      <c r="J209" s="72">
        <f t="shared" si="15"/>
        <v>4700</v>
      </c>
      <c r="K209" s="54"/>
      <c r="L209" s="72">
        <f t="shared" si="16"/>
        <v>4700</v>
      </c>
      <c r="M209" s="54"/>
      <c r="N209" s="72">
        <f t="shared" si="21"/>
        <v>4700</v>
      </c>
      <c r="O209" s="54">
        <f>O210</f>
        <v>-4700</v>
      </c>
      <c r="P209" s="72">
        <f t="shared" si="19"/>
        <v>0</v>
      </c>
      <c r="Q209" s="54"/>
      <c r="R209" s="72">
        <f t="shared" si="20"/>
        <v>0</v>
      </c>
    </row>
    <row r="210" spans="2:18" ht="37.5" hidden="1" customHeight="1">
      <c r="B210" s="15" t="s">
        <v>112</v>
      </c>
      <c r="C210" s="53" t="s">
        <v>382</v>
      </c>
      <c r="D210" s="53" t="s">
        <v>27</v>
      </c>
      <c r="E210" s="53" t="s">
        <v>111</v>
      </c>
      <c r="F210" s="54">
        <v>4700</v>
      </c>
      <c r="G210" s="54"/>
      <c r="H210" s="72">
        <f t="shared" si="17"/>
        <v>4700</v>
      </c>
      <c r="I210" s="54"/>
      <c r="J210" s="72">
        <f t="shared" si="15"/>
        <v>4700</v>
      </c>
      <c r="K210" s="54"/>
      <c r="L210" s="72">
        <f t="shared" si="16"/>
        <v>4700</v>
      </c>
      <c r="M210" s="54"/>
      <c r="N210" s="72">
        <f t="shared" si="21"/>
        <v>4700</v>
      </c>
      <c r="O210" s="54">
        <v>-4700</v>
      </c>
      <c r="P210" s="72">
        <f t="shared" si="19"/>
        <v>0</v>
      </c>
      <c r="Q210" s="54"/>
      <c r="R210" s="72">
        <f t="shared" si="20"/>
        <v>0</v>
      </c>
    </row>
    <row r="211" spans="2:18" ht="42.75" customHeight="1">
      <c r="B211" s="17" t="s">
        <v>530</v>
      </c>
      <c r="C211" s="51" t="s">
        <v>438</v>
      </c>
      <c r="D211" s="51" t="s">
        <v>439</v>
      </c>
      <c r="E211" s="51"/>
      <c r="F211" s="72">
        <f>F212+F215</f>
        <v>66600</v>
      </c>
      <c r="G211" s="72">
        <f>G212+G215</f>
        <v>35000</v>
      </c>
      <c r="H211" s="72">
        <f t="shared" si="17"/>
        <v>101600</v>
      </c>
      <c r="I211" s="72"/>
      <c r="J211" s="72">
        <f t="shared" si="15"/>
        <v>101600</v>
      </c>
      <c r="K211" s="72"/>
      <c r="L211" s="72">
        <f t="shared" si="16"/>
        <v>101600</v>
      </c>
      <c r="M211" s="72"/>
      <c r="N211" s="72">
        <f t="shared" si="21"/>
        <v>101600</v>
      </c>
      <c r="O211" s="72"/>
      <c r="P211" s="72">
        <f t="shared" si="19"/>
        <v>101600</v>
      </c>
      <c r="Q211" s="72"/>
      <c r="R211" s="72">
        <f t="shared" si="20"/>
        <v>101600</v>
      </c>
    </row>
    <row r="212" spans="2:18" ht="30.75" hidden="1" customHeight="1">
      <c r="B212" s="15" t="s">
        <v>436</v>
      </c>
      <c r="C212" s="53" t="s">
        <v>431</v>
      </c>
      <c r="D212" s="53" t="s">
        <v>439</v>
      </c>
      <c r="E212" s="53"/>
      <c r="F212" s="54">
        <f>F213+F214</f>
        <v>16600</v>
      </c>
      <c r="G212" s="54"/>
      <c r="H212" s="72">
        <f t="shared" si="17"/>
        <v>16600</v>
      </c>
      <c r="I212" s="54"/>
      <c r="J212" s="72">
        <f t="shared" si="15"/>
        <v>16600</v>
      </c>
      <c r="K212" s="54"/>
      <c r="L212" s="72">
        <f t="shared" ref="L212:L262" si="22">J212+K212</f>
        <v>16600</v>
      </c>
      <c r="M212" s="54"/>
      <c r="N212" s="72">
        <f t="shared" si="21"/>
        <v>16600</v>
      </c>
      <c r="O212" s="54"/>
      <c r="P212" s="72">
        <f t="shared" si="19"/>
        <v>16600</v>
      </c>
      <c r="Q212" s="54"/>
      <c r="R212" s="72">
        <f t="shared" si="20"/>
        <v>16600</v>
      </c>
    </row>
    <row r="213" spans="2:18" ht="18" hidden="1" customHeight="1">
      <c r="B213" s="15" t="s">
        <v>437</v>
      </c>
      <c r="C213" s="53" t="s">
        <v>431</v>
      </c>
      <c r="D213" s="53" t="s">
        <v>439</v>
      </c>
      <c r="E213" s="53" t="s">
        <v>111</v>
      </c>
      <c r="F213" s="54">
        <v>1600</v>
      </c>
      <c r="G213" s="54"/>
      <c r="H213" s="72">
        <f t="shared" si="17"/>
        <v>1600</v>
      </c>
      <c r="I213" s="54"/>
      <c r="J213" s="72">
        <f t="shared" ref="J213:J276" si="23">H213+I213</f>
        <v>1600</v>
      </c>
      <c r="K213" s="54"/>
      <c r="L213" s="72">
        <f t="shared" si="22"/>
        <v>1600</v>
      </c>
      <c r="M213" s="54"/>
      <c r="N213" s="72">
        <f t="shared" si="21"/>
        <v>1600</v>
      </c>
      <c r="O213" s="54"/>
      <c r="P213" s="72">
        <f t="shared" si="19"/>
        <v>1600</v>
      </c>
      <c r="Q213" s="54"/>
      <c r="R213" s="72">
        <f t="shared" si="20"/>
        <v>1600</v>
      </c>
    </row>
    <row r="214" spans="2:18" ht="27" hidden="1" customHeight="1">
      <c r="B214" s="15" t="s">
        <v>486</v>
      </c>
      <c r="C214" s="53" t="s">
        <v>431</v>
      </c>
      <c r="D214" s="53" t="s">
        <v>439</v>
      </c>
      <c r="E214" s="53" t="s">
        <v>111</v>
      </c>
      <c r="F214" s="54">
        <v>15000</v>
      </c>
      <c r="G214" s="54"/>
      <c r="H214" s="72">
        <f t="shared" ref="H214:H277" si="24">F214+G214</f>
        <v>15000</v>
      </c>
      <c r="I214" s="54"/>
      <c r="J214" s="72">
        <f t="shared" si="23"/>
        <v>15000</v>
      </c>
      <c r="K214" s="54"/>
      <c r="L214" s="72">
        <f t="shared" si="22"/>
        <v>15000</v>
      </c>
      <c r="M214" s="54"/>
      <c r="N214" s="72">
        <f t="shared" si="21"/>
        <v>15000</v>
      </c>
      <c r="O214" s="54"/>
      <c r="P214" s="72">
        <f t="shared" si="19"/>
        <v>15000</v>
      </c>
      <c r="Q214" s="54"/>
      <c r="R214" s="72">
        <f t="shared" si="20"/>
        <v>15000</v>
      </c>
    </row>
    <row r="215" spans="2:18" ht="27" hidden="1" customHeight="1">
      <c r="B215" s="15" t="s">
        <v>570</v>
      </c>
      <c r="C215" s="53" t="s">
        <v>569</v>
      </c>
      <c r="D215" s="53" t="s">
        <v>575</v>
      </c>
      <c r="E215" s="53" t="s">
        <v>111</v>
      </c>
      <c r="F215" s="54">
        <v>50000</v>
      </c>
      <c r="G215" s="54">
        <v>35000</v>
      </c>
      <c r="H215" s="72">
        <f t="shared" si="24"/>
        <v>85000</v>
      </c>
      <c r="I215" s="54"/>
      <c r="J215" s="72">
        <f t="shared" si="23"/>
        <v>85000</v>
      </c>
      <c r="K215" s="54"/>
      <c r="L215" s="72">
        <f t="shared" si="22"/>
        <v>85000</v>
      </c>
      <c r="M215" s="54"/>
      <c r="N215" s="72">
        <f t="shared" si="21"/>
        <v>85000</v>
      </c>
      <c r="O215" s="54"/>
      <c r="P215" s="72">
        <f t="shared" si="19"/>
        <v>85000</v>
      </c>
      <c r="Q215" s="54"/>
      <c r="R215" s="72">
        <f t="shared" si="20"/>
        <v>85000</v>
      </c>
    </row>
    <row r="216" spans="2:18" ht="37.5" customHeight="1">
      <c r="B216" s="17" t="s">
        <v>465</v>
      </c>
      <c r="C216" s="51" t="s">
        <v>494</v>
      </c>
      <c r="D216" s="53"/>
      <c r="E216" s="53"/>
      <c r="F216" s="72">
        <f>F217</f>
        <v>4106.3</v>
      </c>
      <c r="G216" s="72">
        <f>G217</f>
        <v>-106.3</v>
      </c>
      <c r="H216" s="72">
        <f t="shared" si="24"/>
        <v>4000</v>
      </c>
      <c r="I216" s="72">
        <f>I217</f>
        <v>10118.4</v>
      </c>
      <c r="J216" s="72">
        <f t="shared" si="23"/>
        <v>14118.4</v>
      </c>
      <c r="K216" s="72"/>
      <c r="L216" s="72">
        <f t="shared" si="22"/>
        <v>14118.4</v>
      </c>
      <c r="M216" s="72"/>
      <c r="N216" s="72">
        <f t="shared" si="21"/>
        <v>14118.4</v>
      </c>
      <c r="O216" s="72"/>
      <c r="P216" s="72">
        <f t="shared" si="19"/>
        <v>14118.4</v>
      </c>
      <c r="Q216" s="72"/>
      <c r="R216" s="72">
        <f t="shared" si="20"/>
        <v>14118.4</v>
      </c>
    </row>
    <row r="217" spans="2:18" ht="29.25" hidden="1" customHeight="1">
      <c r="B217" s="17" t="s">
        <v>492</v>
      </c>
      <c r="C217" s="51" t="s">
        <v>491</v>
      </c>
      <c r="D217" s="53"/>
      <c r="E217" s="53"/>
      <c r="F217" s="72">
        <f>F218</f>
        <v>4106.3</v>
      </c>
      <c r="G217" s="72">
        <f>G218</f>
        <v>-106.3</v>
      </c>
      <c r="H217" s="72">
        <f t="shared" si="24"/>
        <v>4000</v>
      </c>
      <c r="I217" s="72">
        <f>I218</f>
        <v>10118.4</v>
      </c>
      <c r="J217" s="72">
        <f t="shared" si="23"/>
        <v>14118.4</v>
      </c>
      <c r="K217" s="72"/>
      <c r="L217" s="72">
        <f t="shared" si="22"/>
        <v>14118.4</v>
      </c>
      <c r="M217" s="72"/>
      <c r="N217" s="72">
        <f t="shared" si="21"/>
        <v>14118.4</v>
      </c>
      <c r="O217" s="72"/>
      <c r="P217" s="72">
        <f t="shared" si="19"/>
        <v>14118.4</v>
      </c>
      <c r="Q217" s="72"/>
      <c r="R217" s="72">
        <f t="shared" si="20"/>
        <v>14118.4</v>
      </c>
    </row>
    <row r="218" spans="2:18" ht="37.5" hidden="1" customHeight="1">
      <c r="B218" s="15" t="s">
        <v>466</v>
      </c>
      <c r="C218" s="53" t="s">
        <v>490</v>
      </c>
      <c r="D218" s="53" t="s">
        <v>439</v>
      </c>
      <c r="E218" s="53"/>
      <c r="F218" s="54">
        <f>F219+F220</f>
        <v>4106.3</v>
      </c>
      <c r="G218" s="54">
        <f>G219+G220</f>
        <v>-106.3</v>
      </c>
      <c r="H218" s="72">
        <f t="shared" si="24"/>
        <v>4000</v>
      </c>
      <c r="I218" s="54">
        <f>I219</f>
        <v>10118.4</v>
      </c>
      <c r="J218" s="72">
        <f t="shared" si="23"/>
        <v>14118.4</v>
      </c>
      <c r="K218" s="54"/>
      <c r="L218" s="72">
        <f t="shared" si="22"/>
        <v>14118.4</v>
      </c>
      <c r="M218" s="54"/>
      <c r="N218" s="72">
        <f t="shared" si="21"/>
        <v>14118.4</v>
      </c>
      <c r="O218" s="54"/>
      <c r="P218" s="72">
        <f t="shared" si="19"/>
        <v>14118.4</v>
      </c>
      <c r="Q218" s="54"/>
      <c r="R218" s="72">
        <f t="shared" si="20"/>
        <v>14118.4</v>
      </c>
    </row>
    <row r="219" spans="2:18" ht="24.75" hidden="1" customHeight="1">
      <c r="B219" s="15" t="s">
        <v>486</v>
      </c>
      <c r="C219" s="53" t="s">
        <v>468</v>
      </c>
      <c r="D219" s="53" t="s">
        <v>439</v>
      </c>
      <c r="E219" s="53" t="s">
        <v>111</v>
      </c>
      <c r="F219" s="54">
        <v>106.3</v>
      </c>
      <c r="G219" s="54">
        <v>-106.3</v>
      </c>
      <c r="H219" s="72">
        <f t="shared" si="24"/>
        <v>0</v>
      </c>
      <c r="I219" s="54">
        <v>10118.4</v>
      </c>
      <c r="J219" s="72">
        <f t="shared" si="23"/>
        <v>10118.4</v>
      </c>
      <c r="K219" s="54"/>
      <c r="L219" s="72">
        <f t="shared" si="22"/>
        <v>10118.4</v>
      </c>
      <c r="M219" s="54"/>
      <c r="N219" s="72">
        <f t="shared" si="21"/>
        <v>10118.4</v>
      </c>
      <c r="O219" s="54"/>
      <c r="P219" s="72">
        <f t="shared" si="19"/>
        <v>10118.4</v>
      </c>
      <c r="Q219" s="54"/>
      <c r="R219" s="72">
        <f t="shared" si="20"/>
        <v>10118.4</v>
      </c>
    </row>
    <row r="220" spans="2:18" ht="22.5" hidden="1" customHeight="1">
      <c r="B220" s="15" t="s">
        <v>485</v>
      </c>
      <c r="C220" s="53" t="s">
        <v>469</v>
      </c>
      <c r="D220" s="53" t="s">
        <v>439</v>
      </c>
      <c r="E220" s="53" t="s">
        <v>111</v>
      </c>
      <c r="F220" s="54">
        <v>4000</v>
      </c>
      <c r="G220" s="54"/>
      <c r="H220" s="72">
        <f t="shared" si="24"/>
        <v>4000</v>
      </c>
      <c r="I220" s="54"/>
      <c r="J220" s="72">
        <f t="shared" si="23"/>
        <v>4000</v>
      </c>
      <c r="K220" s="54"/>
      <c r="L220" s="72">
        <f t="shared" si="22"/>
        <v>4000</v>
      </c>
      <c r="M220" s="54"/>
      <c r="N220" s="72">
        <f t="shared" si="21"/>
        <v>4000</v>
      </c>
      <c r="O220" s="54"/>
      <c r="P220" s="72">
        <f t="shared" si="19"/>
        <v>4000</v>
      </c>
      <c r="Q220" s="54"/>
      <c r="R220" s="72">
        <f t="shared" si="20"/>
        <v>4000</v>
      </c>
    </row>
    <row r="221" spans="2:18" ht="27.75" customHeight="1">
      <c r="B221" s="17" t="s">
        <v>347</v>
      </c>
      <c r="C221" s="53"/>
      <c r="D221" s="52"/>
      <c r="E221" s="53"/>
      <c r="F221" s="72">
        <f>SUM(F12,F29,F71,F75,F79,F83,F87,F94,F133,F151,F158,F164,F171,F182,F144,F26,F207,F68,F211,F216)</f>
        <v>844517.2</v>
      </c>
      <c r="G221" s="72">
        <f>SUM(G12,G29,G71,G75,G79,G83,G87,G94,G133,G151,G158,G164,G171,G182,G144,G26,G207,G68,G211,G216)</f>
        <v>95315.5</v>
      </c>
      <c r="H221" s="72">
        <f t="shared" si="24"/>
        <v>939832.7</v>
      </c>
      <c r="I221" s="72">
        <f>SUM(I12,I29,I71,I75,I79,I83,I87,I94,I133,I151,I158,I164,I171,I182,I144,I26,I207,I68,I211,I216)</f>
        <v>26418.400000000001</v>
      </c>
      <c r="J221" s="72">
        <f t="shared" si="23"/>
        <v>966251.1</v>
      </c>
      <c r="K221" s="72">
        <f>SUM(K12,K29,K71,K75,K79,K83,K87,K94,K133,K151,K158,K164,K171,K182,K144,K26,K207,K68,K211,K216)</f>
        <v>42578.3</v>
      </c>
      <c r="L221" s="72">
        <f t="shared" si="22"/>
        <v>1008829.4</v>
      </c>
      <c r="M221" s="72">
        <f>M29+M94+M182</f>
        <v>17824.7</v>
      </c>
      <c r="N221" s="72">
        <f t="shared" si="21"/>
        <v>1026654.1</v>
      </c>
      <c r="O221" s="72">
        <f>O29+O94+O182+O12+O207</f>
        <v>6500</v>
      </c>
      <c r="P221" s="72">
        <f t="shared" si="19"/>
        <v>1033154.1</v>
      </c>
      <c r="Q221" s="72">
        <f>Q12+Q71+Q94+Q151</f>
        <v>1900</v>
      </c>
      <c r="R221" s="72">
        <f t="shared" si="20"/>
        <v>1035054.1</v>
      </c>
    </row>
    <row r="222" spans="2:18" ht="21" customHeight="1">
      <c r="B222" s="17" t="s">
        <v>70</v>
      </c>
      <c r="C222" s="49"/>
      <c r="D222" s="49"/>
      <c r="E222" s="49"/>
      <c r="F222" s="69">
        <f>SUM(F223,F226,F231,F234,F239,F241,F244,F246)+F229</f>
        <v>62825.2</v>
      </c>
      <c r="G222" s="69">
        <f>SUM(G223,G226,G231,G234,G239,G241,G244,G246)+G229</f>
        <v>2200</v>
      </c>
      <c r="H222" s="72">
        <f t="shared" si="24"/>
        <v>65025.2</v>
      </c>
      <c r="I222" s="69">
        <v>1300</v>
      </c>
      <c r="J222" s="72">
        <f>H222+I222</f>
        <v>66325.2</v>
      </c>
      <c r="K222" s="69">
        <v>2000</v>
      </c>
      <c r="L222" s="72">
        <f t="shared" si="22"/>
        <v>68325.2</v>
      </c>
      <c r="M222" s="69">
        <f>M246+M223+M231+M234+M241+M244</f>
        <v>2217.4</v>
      </c>
      <c r="N222" s="72">
        <f t="shared" si="21"/>
        <v>70542.599999999991</v>
      </c>
      <c r="O222" s="69"/>
      <c r="P222" s="72">
        <f t="shared" si="19"/>
        <v>70542.599999999991</v>
      </c>
      <c r="Q222" s="69">
        <f>Q231+Q241</f>
        <v>0</v>
      </c>
      <c r="R222" s="72">
        <f>P222+Q222</f>
        <v>70542.599999999991</v>
      </c>
    </row>
    <row r="223" spans="2:18" ht="31.5" customHeight="1">
      <c r="B223" s="17" t="s">
        <v>72</v>
      </c>
      <c r="C223" s="51"/>
      <c r="D223" s="51" t="s">
        <v>73</v>
      </c>
      <c r="E223" s="51"/>
      <c r="F223" s="72">
        <f>SUM(F225)</f>
        <v>1700</v>
      </c>
      <c r="G223" s="72"/>
      <c r="H223" s="72">
        <f t="shared" si="24"/>
        <v>1700</v>
      </c>
      <c r="I223" s="72"/>
      <c r="J223" s="72">
        <f t="shared" si="23"/>
        <v>1700</v>
      </c>
      <c r="K223" s="72"/>
      <c r="L223" s="72">
        <f t="shared" si="22"/>
        <v>1700</v>
      </c>
      <c r="M223" s="72">
        <f>M224</f>
        <v>130.19999999999999</v>
      </c>
      <c r="N223" s="72">
        <f t="shared" si="21"/>
        <v>1830.2</v>
      </c>
      <c r="O223" s="72"/>
      <c r="P223" s="72">
        <f t="shared" si="20"/>
        <v>1830.2</v>
      </c>
      <c r="Q223" s="72"/>
      <c r="R223" s="72">
        <f t="shared" si="20"/>
        <v>1830.2</v>
      </c>
    </row>
    <row r="224" spans="2:18" ht="30.75" hidden="1" customHeight="1">
      <c r="B224" s="17" t="s">
        <v>184</v>
      </c>
      <c r="C224" s="51" t="s">
        <v>133</v>
      </c>
      <c r="D224" s="51" t="s">
        <v>73</v>
      </c>
      <c r="E224" s="51"/>
      <c r="F224" s="72">
        <f>SUM(F225)</f>
        <v>1700</v>
      </c>
      <c r="G224" s="72"/>
      <c r="H224" s="72">
        <f t="shared" si="24"/>
        <v>1700</v>
      </c>
      <c r="I224" s="72"/>
      <c r="J224" s="72">
        <f t="shared" si="23"/>
        <v>1700</v>
      </c>
      <c r="K224" s="72"/>
      <c r="L224" s="72">
        <f t="shared" si="22"/>
        <v>1700</v>
      </c>
      <c r="M224" s="72">
        <f>M225</f>
        <v>130.19999999999999</v>
      </c>
      <c r="N224" s="72">
        <f t="shared" si="21"/>
        <v>1830.2</v>
      </c>
      <c r="O224" s="72"/>
      <c r="P224" s="72">
        <f t="shared" si="20"/>
        <v>1830.2</v>
      </c>
      <c r="Q224" s="72"/>
      <c r="R224" s="72">
        <f t="shared" si="20"/>
        <v>1830.2</v>
      </c>
    </row>
    <row r="225" spans="2:18" ht="21.75" hidden="1" customHeight="1">
      <c r="B225" s="15" t="s">
        <v>74</v>
      </c>
      <c r="C225" s="53" t="s">
        <v>134</v>
      </c>
      <c r="D225" s="53" t="s">
        <v>73</v>
      </c>
      <c r="E225" s="53"/>
      <c r="F225" s="54">
        <v>1700</v>
      </c>
      <c r="G225" s="54"/>
      <c r="H225" s="72">
        <f t="shared" si="24"/>
        <v>1700</v>
      </c>
      <c r="I225" s="54"/>
      <c r="J225" s="72">
        <f t="shared" si="23"/>
        <v>1700</v>
      </c>
      <c r="K225" s="54"/>
      <c r="L225" s="72">
        <f t="shared" si="22"/>
        <v>1700</v>
      </c>
      <c r="M225" s="54">
        <v>130.19999999999999</v>
      </c>
      <c r="N225" s="72">
        <f t="shared" si="21"/>
        <v>1830.2</v>
      </c>
      <c r="O225" s="54"/>
      <c r="P225" s="72">
        <f t="shared" si="20"/>
        <v>1830.2</v>
      </c>
      <c r="Q225" s="54"/>
      <c r="R225" s="72">
        <f t="shared" si="20"/>
        <v>1830.2</v>
      </c>
    </row>
    <row r="226" spans="2:18" ht="42.75" hidden="1" customHeight="1">
      <c r="B226" s="17" t="s">
        <v>108</v>
      </c>
      <c r="C226" s="51"/>
      <c r="D226" s="51" t="s">
        <v>207</v>
      </c>
      <c r="E226" s="51"/>
      <c r="F226" s="72">
        <f>SUM(F228)</f>
        <v>1486</v>
      </c>
      <c r="G226" s="72"/>
      <c r="H226" s="72">
        <f t="shared" si="24"/>
        <v>1486</v>
      </c>
      <c r="I226" s="72"/>
      <c r="J226" s="72">
        <f t="shared" si="23"/>
        <v>1486</v>
      </c>
      <c r="K226" s="72"/>
      <c r="L226" s="72">
        <f t="shared" si="22"/>
        <v>1486</v>
      </c>
      <c r="M226" s="72"/>
      <c r="N226" s="72">
        <f t="shared" si="21"/>
        <v>1486</v>
      </c>
      <c r="O226" s="72"/>
      <c r="P226" s="72">
        <f t="shared" si="20"/>
        <v>1486</v>
      </c>
      <c r="Q226" s="72"/>
      <c r="R226" s="72">
        <f t="shared" si="20"/>
        <v>1486</v>
      </c>
    </row>
    <row r="227" spans="2:18" ht="33.75" hidden="1" customHeight="1">
      <c r="B227" s="17" t="s">
        <v>184</v>
      </c>
      <c r="C227" s="51" t="s">
        <v>133</v>
      </c>
      <c r="D227" s="51" t="s">
        <v>207</v>
      </c>
      <c r="E227" s="51"/>
      <c r="F227" s="72">
        <f>SUM(F228)</f>
        <v>1486</v>
      </c>
      <c r="G227" s="72"/>
      <c r="H227" s="72">
        <f t="shared" si="24"/>
        <v>1486</v>
      </c>
      <c r="I227" s="72"/>
      <c r="J227" s="72">
        <f t="shared" si="23"/>
        <v>1486</v>
      </c>
      <c r="K227" s="72"/>
      <c r="L227" s="72">
        <f t="shared" si="22"/>
        <v>1486</v>
      </c>
      <c r="M227" s="72"/>
      <c r="N227" s="72">
        <f t="shared" si="21"/>
        <v>1486</v>
      </c>
      <c r="O227" s="72"/>
      <c r="P227" s="72">
        <f t="shared" si="20"/>
        <v>1486</v>
      </c>
      <c r="Q227" s="72"/>
      <c r="R227" s="72">
        <f t="shared" si="20"/>
        <v>1486</v>
      </c>
    </row>
    <row r="228" spans="2:18" ht="33" hidden="1" customHeight="1">
      <c r="B228" s="15" t="s">
        <v>206</v>
      </c>
      <c r="C228" s="53" t="s">
        <v>137</v>
      </c>
      <c r="D228" s="53" t="s">
        <v>207</v>
      </c>
      <c r="E228" s="53"/>
      <c r="F228" s="54">
        <v>1486</v>
      </c>
      <c r="G228" s="54"/>
      <c r="H228" s="72">
        <f t="shared" si="24"/>
        <v>1486</v>
      </c>
      <c r="I228" s="54"/>
      <c r="J228" s="72">
        <f t="shared" si="23"/>
        <v>1486</v>
      </c>
      <c r="K228" s="54"/>
      <c r="L228" s="72">
        <f t="shared" si="22"/>
        <v>1486</v>
      </c>
      <c r="M228" s="54"/>
      <c r="N228" s="72">
        <f t="shared" si="21"/>
        <v>1486</v>
      </c>
      <c r="O228" s="54"/>
      <c r="P228" s="72">
        <f t="shared" si="20"/>
        <v>1486</v>
      </c>
      <c r="Q228" s="54"/>
      <c r="R228" s="72">
        <f t="shared" si="20"/>
        <v>1486</v>
      </c>
    </row>
    <row r="229" spans="2:18" ht="21.75" hidden="1" customHeight="1">
      <c r="B229" s="17" t="s">
        <v>445</v>
      </c>
      <c r="C229" s="53"/>
      <c r="D229" s="53" t="s">
        <v>446</v>
      </c>
      <c r="E229" s="53"/>
      <c r="F229" s="54">
        <f>F230</f>
        <v>32.700000000000003</v>
      </c>
      <c r="G229" s="54"/>
      <c r="H229" s="72">
        <f t="shared" si="24"/>
        <v>32.700000000000003</v>
      </c>
      <c r="I229" s="54"/>
      <c r="J229" s="72">
        <f t="shared" si="23"/>
        <v>32.700000000000003</v>
      </c>
      <c r="K229" s="54"/>
      <c r="L229" s="72">
        <f t="shared" si="22"/>
        <v>32.700000000000003</v>
      </c>
      <c r="M229" s="54"/>
      <c r="N229" s="72">
        <f t="shared" si="21"/>
        <v>32.700000000000003</v>
      </c>
      <c r="O229" s="54"/>
      <c r="P229" s="72">
        <f t="shared" si="20"/>
        <v>32.700000000000003</v>
      </c>
      <c r="Q229" s="54"/>
      <c r="R229" s="72">
        <f t="shared" si="20"/>
        <v>32.700000000000003</v>
      </c>
    </row>
    <row r="230" spans="2:18" ht="39" hidden="1" customHeight="1">
      <c r="B230" s="106" t="s">
        <v>447</v>
      </c>
      <c r="C230" s="105" t="s">
        <v>448</v>
      </c>
      <c r="D230" s="53" t="s">
        <v>446</v>
      </c>
      <c r="E230" s="53" t="s">
        <v>111</v>
      </c>
      <c r="F230" s="54">
        <v>32.700000000000003</v>
      </c>
      <c r="G230" s="54"/>
      <c r="H230" s="72">
        <f t="shared" si="24"/>
        <v>32.700000000000003</v>
      </c>
      <c r="I230" s="54"/>
      <c r="J230" s="72">
        <f t="shared" si="23"/>
        <v>32.700000000000003</v>
      </c>
      <c r="K230" s="54"/>
      <c r="L230" s="72">
        <f t="shared" si="22"/>
        <v>32.700000000000003</v>
      </c>
      <c r="M230" s="54"/>
      <c r="N230" s="72">
        <f t="shared" si="21"/>
        <v>32.700000000000003</v>
      </c>
      <c r="O230" s="54"/>
      <c r="P230" s="72">
        <f t="shared" si="20"/>
        <v>32.700000000000003</v>
      </c>
      <c r="Q230" s="54"/>
      <c r="R230" s="72">
        <f t="shared" si="20"/>
        <v>32.700000000000003</v>
      </c>
    </row>
    <row r="231" spans="2:18" ht="43.5" customHeight="1">
      <c r="B231" s="17" t="s">
        <v>208</v>
      </c>
      <c r="C231" s="245" t="s">
        <v>145</v>
      </c>
      <c r="D231" s="51" t="s">
        <v>209</v>
      </c>
      <c r="E231" s="51"/>
      <c r="F231" s="72">
        <f>SUM(F232)</f>
        <v>38319</v>
      </c>
      <c r="G231" s="72">
        <f>SUM(G232)</f>
        <v>2200</v>
      </c>
      <c r="H231" s="72">
        <f t="shared" si="24"/>
        <v>40519</v>
      </c>
      <c r="I231" s="69">
        <v>783</v>
      </c>
      <c r="J231" s="72">
        <f t="shared" si="23"/>
        <v>41302</v>
      </c>
      <c r="K231" s="69"/>
      <c r="L231" s="72">
        <f t="shared" si="22"/>
        <v>41302</v>
      </c>
      <c r="M231" s="69">
        <f>M232</f>
        <v>1392.4</v>
      </c>
      <c r="N231" s="72">
        <f t="shared" si="21"/>
        <v>42694.400000000001</v>
      </c>
      <c r="O231" s="69"/>
      <c r="P231" s="72">
        <f t="shared" si="20"/>
        <v>42694.400000000001</v>
      </c>
      <c r="Q231" s="69">
        <f>Q232</f>
        <v>-100</v>
      </c>
      <c r="R231" s="72">
        <f t="shared" si="20"/>
        <v>42594.400000000001</v>
      </c>
    </row>
    <row r="232" spans="2:18" ht="29.25" customHeight="1">
      <c r="B232" s="17" t="s">
        <v>185</v>
      </c>
      <c r="C232" s="51" t="s">
        <v>141</v>
      </c>
      <c r="D232" s="51" t="s">
        <v>209</v>
      </c>
      <c r="E232" s="51"/>
      <c r="F232" s="72">
        <f>SUM(F233:F233)</f>
        <v>38319</v>
      </c>
      <c r="G232" s="72">
        <f>SUM(G233:G233)</f>
        <v>2200</v>
      </c>
      <c r="H232" s="72">
        <f t="shared" si="24"/>
        <v>40519</v>
      </c>
      <c r="I232" s="69">
        <v>783</v>
      </c>
      <c r="J232" s="72">
        <f t="shared" si="23"/>
        <v>41302</v>
      </c>
      <c r="K232" s="69"/>
      <c r="L232" s="72">
        <f t="shared" si="22"/>
        <v>41302</v>
      </c>
      <c r="M232" s="69">
        <f>M233</f>
        <v>1392.4</v>
      </c>
      <c r="N232" s="72">
        <f t="shared" si="21"/>
        <v>42694.400000000001</v>
      </c>
      <c r="O232" s="69"/>
      <c r="P232" s="72">
        <f t="shared" si="20"/>
        <v>42694.400000000001</v>
      </c>
      <c r="Q232" s="69">
        <f>Q233</f>
        <v>-100</v>
      </c>
      <c r="R232" s="72">
        <f t="shared" si="20"/>
        <v>42594.400000000001</v>
      </c>
    </row>
    <row r="233" spans="2:18" ht="25.5" customHeight="1">
      <c r="B233" s="15" t="s">
        <v>109</v>
      </c>
      <c r="C233" s="53" t="s">
        <v>145</v>
      </c>
      <c r="D233" s="53" t="s">
        <v>209</v>
      </c>
      <c r="E233" s="49"/>
      <c r="F233" s="54">
        <v>38319</v>
      </c>
      <c r="G233" s="73">
        <v>2200</v>
      </c>
      <c r="H233" s="72">
        <f t="shared" si="24"/>
        <v>40519</v>
      </c>
      <c r="I233" s="73">
        <v>783</v>
      </c>
      <c r="J233" s="72">
        <f t="shared" si="23"/>
        <v>41302</v>
      </c>
      <c r="K233" s="73"/>
      <c r="L233" s="72">
        <f t="shared" si="22"/>
        <v>41302</v>
      </c>
      <c r="M233" s="73">
        <v>1392.4</v>
      </c>
      <c r="N233" s="72">
        <f t="shared" si="21"/>
        <v>42694.400000000001</v>
      </c>
      <c r="O233" s="73"/>
      <c r="P233" s="72">
        <f t="shared" si="20"/>
        <v>42694.400000000001</v>
      </c>
      <c r="Q233" s="73">
        <v>-100</v>
      </c>
      <c r="R233" s="72">
        <f t="shared" si="20"/>
        <v>42594.400000000001</v>
      </c>
    </row>
    <row r="234" spans="2:18" ht="47.25" hidden="1" customHeight="1">
      <c r="B234" s="29" t="s">
        <v>221</v>
      </c>
      <c r="C234" s="51"/>
      <c r="D234" s="51" t="s">
        <v>211</v>
      </c>
      <c r="E234" s="51"/>
      <c r="F234" s="72">
        <f>SUM(F235,F237)</f>
        <v>9747</v>
      </c>
      <c r="G234" s="72"/>
      <c r="H234" s="72">
        <f t="shared" si="24"/>
        <v>9747</v>
      </c>
      <c r="I234" s="72">
        <f>I235</f>
        <v>222</v>
      </c>
      <c r="J234" s="72">
        <f t="shared" si="23"/>
        <v>9969</v>
      </c>
      <c r="K234" s="72"/>
      <c r="L234" s="72">
        <f t="shared" si="22"/>
        <v>9969</v>
      </c>
      <c r="M234" s="72">
        <f>M235</f>
        <v>298.2</v>
      </c>
      <c r="N234" s="72">
        <f t="shared" si="21"/>
        <v>10267.200000000001</v>
      </c>
      <c r="O234" s="72"/>
      <c r="P234" s="72">
        <f t="shared" si="20"/>
        <v>10267.200000000001</v>
      </c>
      <c r="Q234" s="72"/>
      <c r="R234" s="72">
        <f t="shared" si="20"/>
        <v>10267.200000000001</v>
      </c>
    </row>
    <row r="235" spans="2:18" ht="27.75" hidden="1" customHeight="1">
      <c r="B235" s="17" t="s">
        <v>183</v>
      </c>
      <c r="C235" s="51" t="s">
        <v>141</v>
      </c>
      <c r="D235" s="51" t="s">
        <v>211</v>
      </c>
      <c r="E235" s="51"/>
      <c r="F235" s="72">
        <f>SUM(F236)</f>
        <v>8032</v>
      </c>
      <c r="G235" s="72"/>
      <c r="H235" s="72">
        <f t="shared" si="24"/>
        <v>8032</v>
      </c>
      <c r="I235" s="72">
        <f>I236</f>
        <v>222</v>
      </c>
      <c r="J235" s="72">
        <f t="shared" si="23"/>
        <v>8254</v>
      </c>
      <c r="K235" s="72"/>
      <c r="L235" s="72">
        <f t="shared" si="22"/>
        <v>8254</v>
      </c>
      <c r="M235" s="72">
        <f>M236</f>
        <v>298.2</v>
      </c>
      <c r="N235" s="72">
        <f t="shared" si="21"/>
        <v>8552.2000000000007</v>
      </c>
      <c r="O235" s="72"/>
      <c r="P235" s="72">
        <f t="shared" si="20"/>
        <v>8552.2000000000007</v>
      </c>
      <c r="Q235" s="72"/>
      <c r="R235" s="72">
        <f t="shared" si="20"/>
        <v>8552.2000000000007</v>
      </c>
    </row>
    <row r="236" spans="2:18" ht="33.75" hidden="1" customHeight="1">
      <c r="B236" s="18" t="s">
        <v>118</v>
      </c>
      <c r="C236" s="53" t="s">
        <v>166</v>
      </c>
      <c r="D236" s="53" t="s">
        <v>211</v>
      </c>
      <c r="E236" s="53"/>
      <c r="F236" s="54">
        <v>8032</v>
      </c>
      <c r="G236" s="54"/>
      <c r="H236" s="72">
        <f t="shared" si="24"/>
        <v>8032</v>
      </c>
      <c r="I236" s="54">
        <v>222</v>
      </c>
      <c r="J236" s="72">
        <f t="shared" si="23"/>
        <v>8254</v>
      </c>
      <c r="K236" s="54"/>
      <c r="L236" s="72">
        <f t="shared" si="22"/>
        <v>8254</v>
      </c>
      <c r="M236" s="54">
        <v>298.2</v>
      </c>
      <c r="N236" s="72">
        <f t="shared" si="21"/>
        <v>8552.2000000000007</v>
      </c>
      <c r="O236" s="54"/>
      <c r="P236" s="72">
        <f t="shared" si="20"/>
        <v>8552.2000000000007</v>
      </c>
      <c r="Q236" s="54"/>
      <c r="R236" s="72">
        <f t="shared" si="20"/>
        <v>8552.2000000000007</v>
      </c>
    </row>
    <row r="237" spans="2:18" ht="31.5" hidden="1" customHeight="1">
      <c r="B237" s="17" t="s">
        <v>182</v>
      </c>
      <c r="C237" s="51" t="s">
        <v>20</v>
      </c>
      <c r="D237" s="51" t="s">
        <v>211</v>
      </c>
      <c r="E237" s="53"/>
      <c r="F237" s="72">
        <f>SUM(F238)</f>
        <v>1715</v>
      </c>
      <c r="G237" s="54"/>
      <c r="H237" s="72">
        <f t="shared" si="24"/>
        <v>1715</v>
      </c>
      <c r="I237" s="54"/>
      <c r="J237" s="72">
        <f t="shared" si="23"/>
        <v>1715</v>
      </c>
      <c r="K237" s="54"/>
      <c r="L237" s="72">
        <f t="shared" si="22"/>
        <v>1715</v>
      </c>
      <c r="M237" s="54"/>
      <c r="N237" s="72">
        <f t="shared" si="21"/>
        <v>1715</v>
      </c>
      <c r="O237" s="54"/>
      <c r="P237" s="72">
        <f t="shared" si="20"/>
        <v>1715</v>
      </c>
      <c r="Q237" s="54"/>
      <c r="R237" s="72">
        <f t="shared" si="20"/>
        <v>1715</v>
      </c>
    </row>
    <row r="238" spans="2:18" ht="31.5" hidden="1" customHeight="1">
      <c r="B238" s="15" t="s">
        <v>119</v>
      </c>
      <c r="C238" s="53" t="s">
        <v>148</v>
      </c>
      <c r="D238" s="53" t="s">
        <v>211</v>
      </c>
      <c r="E238" s="53"/>
      <c r="F238" s="54">
        <v>1715</v>
      </c>
      <c r="G238" s="54"/>
      <c r="H238" s="72">
        <f t="shared" si="24"/>
        <v>1715</v>
      </c>
      <c r="I238" s="54"/>
      <c r="J238" s="72">
        <f t="shared" si="23"/>
        <v>1715</v>
      </c>
      <c r="K238" s="54"/>
      <c r="L238" s="72">
        <f t="shared" si="22"/>
        <v>1715</v>
      </c>
      <c r="M238" s="54"/>
      <c r="N238" s="72">
        <f t="shared" si="21"/>
        <v>1715</v>
      </c>
      <c r="O238" s="54"/>
      <c r="P238" s="72">
        <f t="shared" si="20"/>
        <v>1715</v>
      </c>
      <c r="Q238" s="54"/>
      <c r="R238" s="72">
        <f t="shared" si="20"/>
        <v>1715</v>
      </c>
    </row>
    <row r="239" spans="2:18" ht="29.25" hidden="1" customHeight="1">
      <c r="B239" s="17" t="s">
        <v>182</v>
      </c>
      <c r="C239" s="53" t="s">
        <v>155</v>
      </c>
      <c r="D239" s="53" t="s">
        <v>65</v>
      </c>
      <c r="E239" s="53"/>
      <c r="F239" s="72">
        <f>F240</f>
        <v>382.5</v>
      </c>
      <c r="G239" s="54"/>
      <c r="H239" s="72">
        <f t="shared" si="24"/>
        <v>382.5</v>
      </c>
      <c r="I239" s="54"/>
      <c r="J239" s="72">
        <f t="shared" si="23"/>
        <v>382.5</v>
      </c>
      <c r="K239" s="54"/>
      <c r="L239" s="72">
        <f t="shared" si="22"/>
        <v>382.5</v>
      </c>
      <c r="M239" s="54"/>
      <c r="N239" s="72">
        <f t="shared" si="21"/>
        <v>382.5</v>
      </c>
      <c r="O239" s="54"/>
      <c r="P239" s="72">
        <f t="shared" si="20"/>
        <v>382.5</v>
      </c>
      <c r="Q239" s="54"/>
      <c r="R239" s="72">
        <f t="shared" si="20"/>
        <v>382.5</v>
      </c>
    </row>
    <row r="240" spans="2:18" ht="25.5" hidden="1" customHeight="1">
      <c r="B240" s="23" t="s">
        <v>120</v>
      </c>
      <c r="C240" s="53" t="s">
        <v>156</v>
      </c>
      <c r="D240" s="53" t="s">
        <v>65</v>
      </c>
      <c r="E240" s="53"/>
      <c r="F240" s="54">
        <v>382.5</v>
      </c>
      <c r="G240" s="54"/>
      <c r="H240" s="72">
        <f t="shared" si="24"/>
        <v>382.5</v>
      </c>
      <c r="I240" s="54"/>
      <c r="J240" s="72">
        <f t="shared" si="23"/>
        <v>382.5</v>
      </c>
      <c r="K240" s="54"/>
      <c r="L240" s="72">
        <f t="shared" si="22"/>
        <v>382.5</v>
      </c>
      <c r="M240" s="54"/>
      <c r="N240" s="72">
        <f t="shared" si="21"/>
        <v>382.5</v>
      </c>
      <c r="O240" s="54"/>
      <c r="P240" s="72">
        <f t="shared" si="20"/>
        <v>382.5</v>
      </c>
      <c r="Q240" s="54"/>
      <c r="R240" s="72">
        <f t="shared" si="20"/>
        <v>382.5</v>
      </c>
    </row>
    <row r="241" spans="2:18" ht="19.5" customHeight="1">
      <c r="B241" s="17" t="s">
        <v>186</v>
      </c>
      <c r="C241" s="51" t="s">
        <v>141</v>
      </c>
      <c r="D241" s="51" t="s">
        <v>228</v>
      </c>
      <c r="E241" s="51"/>
      <c r="F241" s="72">
        <f>SUM(F242)</f>
        <v>6147</v>
      </c>
      <c r="G241" s="72"/>
      <c r="H241" s="72">
        <f t="shared" si="24"/>
        <v>6147</v>
      </c>
      <c r="I241" s="72">
        <v>150</v>
      </c>
      <c r="J241" s="72">
        <f t="shared" si="23"/>
        <v>6297</v>
      </c>
      <c r="K241" s="72"/>
      <c r="L241" s="72">
        <f t="shared" si="22"/>
        <v>6297</v>
      </c>
      <c r="M241" s="72">
        <f>M242</f>
        <v>218.7</v>
      </c>
      <c r="N241" s="72">
        <f t="shared" si="21"/>
        <v>6515.7</v>
      </c>
      <c r="O241" s="72"/>
      <c r="P241" s="72">
        <f t="shared" si="20"/>
        <v>6515.7</v>
      </c>
      <c r="Q241" s="72">
        <f>Q242</f>
        <v>100</v>
      </c>
      <c r="R241" s="72">
        <f t="shared" si="20"/>
        <v>6615.7</v>
      </c>
    </row>
    <row r="242" spans="2:18" ht="21.75" customHeight="1">
      <c r="B242" s="17" t="s">
        <v>183</v>
      </c>
      <c r="C242" s="53" t="s">
        <v>170</v>
      </c>
      <c r="D242" s="53" t="s">
        <v>228</v>
      </c>
      <c r="E242" s="53"/>
      <c r="F242" s="54">
        <f>SUM(F243)</f>
        <v>6147</v>
      </c>
      <c r="G242" s="54"/>
      <c r="H242" s="72">
        <f t="shared" si="24"/>
        <v>6147</v>
      </c>
      <c r="I242" s="54">
        <v>150</v>
      </c>
      <c r="J242" s="72">
        <f t="shared" si="23"/>
        <v>6297</v>
      </c>
      <c r="K242" s="54"/>
      <c r="L242" s="72">
        <f t="shared" si="22"/>
        <v>6297</v>
      </c>
      <c r="M242" s="54">
        <f>M243</f>
        <v>218.7</v>
      </c>
      <c r="N242" s="72">
        <f t="shared" si="21"/>
        <v>6515.7</v>
      </c>
      <c r="O242" s="54"/>
      <c r="P242" s="72">
        <f t="shared" si="20"/>
        <v>6515.7</v>
      </c>
      <c r="Q242" s="54">
        <f>Q243</f>
        <v>100</v>
      </c>
      <c r="R242" s="72">
        <f t="shared" si="20"/>
        <v>6615.7</v>
      </c>
    </row>
    <row r="243" spans="2:18" ht="39.75" customHeight="1">
      <c r="B243" s="15" t="s">
        <v>75</v>
      </c>
      <c r="C243" s="53" t="s">
        <v>170</v>
      </c>
      <c r="D243" s="53" t="s">
        <v>228</v>
      </c>
      <c r="E243" s="49"/>
      <c r="F243" s="54">
        <v>6147</v>
      </c>
      <c r="G243" s="135"/>
      <c r="H243" s="72">
        <f t="shared" si="24"/>
        <v>6147</v>
      </c>
      <c r="I243" s="54">
        <v>150</v>
      </c>
      <c r="J243" s="72">
        <f t="shared" si="23"/>
        <v>6297</v>
      </c>
      <c r="K243" s="54"/>
      <c r="L243" s="72">
        <f t="shared" si="22"/>
        <v>6297</v>
      </c>
      <c r="M243" s="54">
        <v>218.7</v>
      </c>
      <c r="N243" s="72">
        <f t="shared" si="21"/>
        <v>6515.7</v>
      </c>
      <c r="O243" s="54"/>
      <c r="P243" s="72">
        <f t="shared" si="20"/>
        <v>6515.7</v>
      </c>
      <c r="Q243" s="54">
        <v>100</v>
      </c>
      <c r="R243" s="72">
        <f t="shared" si="20"/>
        <v>6615.7</v>
      </c>
    </row>
    <row r="244" spans="2:18" ht="30.75" hidden="1" customHeight="1">
      <c r="B244" s="17" t="s">
        <v>183</v>
      </c>
      <c r="C244" s="51" t="s">
        <v>247</v>
      </c>
      <c r="D244" s="51" t="s">
        <v>24</v>
      </c>
      <c r="E244" s="51"/>
      <c r="F244" s="72">
        <f>SUM(F245)</f>
        <v>3295</v>
      </c>
      <c r="G244" s="72"/>
      <c r="H244" s="72">
        <f t="shared" si="24"/>
        <v>3295</v>
      </c>
      <c r="I244" s="72">
        <v>105</v>
      </c>
      <c r="J244" s="72">
        <f t="shared" si="23"/>
        <v>3400</v>
      </c>
      <c r="K244" s="72"/>
      <c r="L244" s="72">
        <f t="shared" si="22"/>
        <v>3400</v>
      </c>
      <c r="M244" s="72">
        <f>M245</f>
        <v>119.3</v>
      </c>
      <c r="N244" s="72">
        <f t="shared" si="21"/>
        <v>3519.3</v>
      </c>
      <c r="O244" s="72"/>
      <c r="P244" s="72">
        <f t="shared" si="20"/>
        <v>3519.3</v>
      </c>
      <c r="Q244" s="72"/>
      <c r="R244" s="72">
        <f t="shared" si="20"/>
        <v>3519.3</v>
      </c>
    </row>
    <row r="245" spans="2:18" ht="34.5" hidden="1" customHeight="1">
      <c r="B245" s="23" t="s">
        <v>16</v>
      </c>
      <c r="C245" s="53" t="s">
        <v>248</v>
      </c>
      <c r="D245" s="53" t="s">
        <v>24</v>
      </c>
      <c r="E245" s="53"/>
      <c r="F245" s="54">
        <v>3295</v>
      </c>
      <c r="G245" s="54"/>
      <c r="H245" s="72">
        <f t="shared" si="24"/>
        <v>3295</v>
      </c>
      <c r="I245" s="54">
        <v>105</v>
      </c>
      <c r="J245" s="72">
        <f t="shared" si="23"/>
        <v>3400</v>
      </c>
      <c r="K245" s="54"/>
      <c r="L245" s="72">
        <f t="shared" si="22"/>
        <v>3400</v>
      </c>
      <c r="M245" s="54">
        <v>119.3</v>
      </c>
      <c r="N245" s="72">
        <f t="shared" si="21"/>
        <v>3519.3</v>
      </c>
      <c r="O245" s="54"/>
      <c r="P245" s="72">
        <f t="shared" si="20"/>
        <v>3519.3</v>
      </c>
      <c r="Q245" s="54"/>
      <c r="R245" s="72">
        <f t="shared" si="20"/>
        <v>3519.3</v>
      </c>
    </row>
    <row r="246" spans="2:18" ht="31.5" hidden="1" customHeight="1">
      <c r="B246" s="17" t="s">
        <v>183</v>
      </c>
      <c r="C246" s="51" t="s">
        <v>141</v>
      </c>
      <c r="D246" s="51" t="s">
        <v>54</v>
      </c>
      <c r="E246" s="51"/>
      <c r="F246" s="72">
        <f>SUM(F247)</f>
        <v>1716</v>
      </c>
      <c r="G246" s="72"/>
      <c r="H246" s="72">
        <f t="shared" si="24"/>
        <v>1716</v>
      </c>
      <c r="I246" s="72">
        <f>I247</f>
        <v>40</v>
      </c>
      <c r="J246" s="72">
        <f t="shared" si="23"/>
        <v>1756</v>
      </c>
      <c r="K246" s="72"/>
      <c r="L246" s="72">
        <f t="shared" si="22"/>
        <v>1756</v>
      </c>
      <c r="M246" s="72">
        <f>M247</f>
        <v>58.6</v>
      </c>
      <c r="N246" s="72">
        <f t="shared" si="21"/>
        <v>1814.6</v>
      </c>
      <c r="O246" s="72"/>
      <c r="P246" s="72">
        <f t="shared" si="20"/>
        <v>1814.6</v>
      </c>
      <c r="Q246" s="72"/>
      <c r="R246" s="72">
        <f t="shared" si="20"/>
        <v>1814.6</v>
      </c>
    </row>
    <row r="247" spans="2:18" ht="35.25" hidden="1" customHeight="1">
      <c r="B247" s="23" t="s">
        <v>126</v>
      </c>
      <c r="C247" s="53" t="s">
        <v>252</v>
      </c>
      <c r="D247" s="53" t="s">
        <v>54</v>
      </c>
      <c r="E247" s="53"/>
      <c r="F247" s="54">
        <v>1716</v>
      </c>
      <c r="G247" s="54"/>
      <c r="H247" s="72">
        <f t="shared" si="24"/>
        <v>1716</v>
      </c>
      <c r="I247" s="54">
        <v>40</v>
      </c>
      <c r="J247" s="72">
        <f t="shared" si="23"/>
        <v>1756</v>
      </c>
      <c r="K247" s="54"/>
      <c r="L247" s="72">
        <f t="shared" si="22"/>
        <v>1756</v>
      </c>
      <c r="M247" s="54">
        <v>58.6</v>
      </c>
      <c r="N247" s="72">
        <f t="shared" si="21"/>
        <v>1814.6</v>
      </c>
      <c r="O247" s="54"/>
      <c r="P247" s="72">
        <f t="shared" si="20"/>
        <v>1814.6</v>
      </c>
      <c r="Q247" s="54"/>
      <c r="R247" s="72">
        <f t="shared" si="20"/>
        <v>1814.6</v>
      </c>
    </row>
    <row r="248" spans="2:18" ht="19.5" customHeight="1">
      <c r="B248" s="64" t="s">
        <v>13</v>
      </c>
      <c r="C248" s="53"/>
      <c r="D248" s="53"/>
      <c r="E248" s="53"/>
      <c r="F248" s="72">
        <f>SUM(F251,F254,F256,F258,F260,F262)+F249</f>
        <v>46710.9</v>
      </c>
      <c r="G248" s="72">
        <f>SUM(G251,G254,G256,G258,G260,G262)+G249</f>
        <v>5000</v>
      </c>
      <c r="H248" s="72">
        <f t="shared" si="24"/>
        <v>51710.9</v>
      </c>
      <c r="I248" s="72">
        <f>I262</f>
        <v>760</v>
      </c>
      <c r="J248" s="72">
        <f t="shared" si="23"/>
        <v>52470.9</v>
      </c>
      <c r="K248" s="72">
        <f>K249</f>
        <v>339.9</v>
      </c>
      <c r="L248" s="72">
        <f t="shared" si="22"/>
        <v>52810.8</v>
      </c>
      <c r="M248" s="72">
        <f>M256</f>
        <v>149.9</v>
      </c>
      <c r="N248" s="72">
        <f t="shared" si="21"/>
        <v>52960.700000000004</v>
      </c>
      <c r="O248" s="72"/>
      <c r="P248" s="72">
        <f t="shared" si="20"/>
        <v>52960.700000000004</v>
      </c>
      <c r="Q248" s="72">
        <f>Q262</f>
        <v>-1000</v>
      </c>
      <c r="R248" s="72">
        <f t="shared" si="20"/>
        <v>51960.700000000004</v>
      </c>
    </row>
    <row r="249" spans="2:18" ht="28.5" hidden="1" customHeight="1">
      <c r="B249" s="33" t="s">
        <v>489</v>
      </c>
      <c r="C249" s="57"/>
      <c r="D249" s="56" t="s">
        <v>475</v>
      </c>
      <c r="E249" s="53"/>
      <c r="F249" s="77">
        <f>F250</f>
        <v>0</v>
      </c>
      <c r="G249" s="54"/>
      <c r="H249" s="72">
        <f t="shared" si="24"/>
        <v>0</v>
      </c>
      <c r="I249" s="54"/>
      <c r="J249" s="72">
        <f t="shared" si="23"/>
        <v>0</v>
      </c>
      <c r="K249" s="54">
        <f>K250</f>
        <v>339.9</v>
      </c>
      <c r="L249" s="72">
        <f t="shared" si="22"/>
        <v>339.9</v>
      </c>
      <c r="M249" s="54"/>
      <c r="N249" s="72">
        <f t="shared" si="21"/>
        <v>339.9</v>
      </c>
      <c r="O249" s="54"/>
      <c r="P249" s="72">
        <f t="shared" si="20"/>
        <v>339.9</v>
      </c>
      <c r="Q249" s="54"/>
      <c r="R249" s="72">
        <f t="shared" si="20"/>
        <v>339.9</v>
      </c>
    </row>
    <row r="250" spans="2:18" ht="30" hidden="1" customHeight="1">
      <c r="B250" s="15" t="s">
        <v>112</v>
      </c>
      <c r="C250" s="57" t="s">
        <v>488</v>
      </c>
      <c r="D250" s="57" t="s">
        <v>475</v>
      </c>
      <c r="E250" s="53"/>
      <c r="F250" s="76"/>
      <c r="G250" s="54"/>
      <c r="H250" s="72">
        <f t="shared" si="24"/>
        <v>0</v>
      </c>
      <c r="I250" s="54"/>
      <c r="J250" s="72">
        <f t="shared" si="23"/>
        <v>0</v>
      </c>
      <c r="K250" s="54">
        <v>339.9</v>
      </c>
      <c r="L250" s="72">
        <f t="shared" si="22"/>
        <v>339.9</v>
      </c>
      <c r="M250" s="54"/>
      <c r="N250" s="72">
        <f t="shared" si="21"/>
        <v>339.9</v>
      </c>
      <c r="O250" s="54"/>
      <c r="P250" s="72">
        <f t="shared" si="20"/>
        <v>339.9</v>
      </c>
      <c r="Q250" s="54"/>
      <c r="R250" s="72">
        <f t="shared" si="20"/>
        <v>339.9</v>
      </c>
    </row>
    <row r="251" spans="2:18" ht="24" hidden="1" customHeight="1">
      <c r="B251" s="30" t="s">
        <v>22</v>
      </c>
      <c r="C251" s="51"/>
      <c r="D251" s="51" t="s">
        <v>21</v>
      </c>
      <c r="E251" s="53"/>
      <c r="F251" s="72">
        <f>SUM(F252)</f>
        <v>2906</v>
      </c>
      <c r="G251" s="54"/>
      <c r="H251" s="72">
        <f t="shared" si="24"/>
        <v>2906</v>
      </c>
      <c r="I251" s="54"/>
      <c r="J251" s="72">
        <f t="shared" si="23"/>
        <v>2906</v>
      </c>
      <c r="K251" s="54"/>
      <c r="L251" s="72">
        <f t="shared" si="22"/>
        <v>2906</v>
      </c>
      <c r="M251" s="54"/>
      <c r="N251" s="72">
        <f t="shared" si="21"/>
        <v>2906</v>
      </c>
      <c r="O251" s="54"/>
      <c r="P251" s="72">
        <f t="shared" si="20"/>
        <v>2906</v>
      </c>
      <c r="Q251" s="54"/>
      <c r="R251" s="72">
        <f t="shared" si="20"/>
        <v>2906</v>
      </c>
    </row>
    <row r="252" spans="2:18" ht="31.5" hidden="1" customHeight="1">
      <c r="B252" s="30" t="s">
        <v>268</v>
      </c>
      <c r="C252" s="51" t="s">
        <v>150</v>
      </c>
      <c r="D252" s="51" t="s">
        <v>21</v>
      </c>
      <c r="E252" s="53"/>
      <c r="F252" s="54">
        <f>SUM(F253)</f>
        <v>2906</v>
      </c>
      <c r="G252" s="54"/>
      <c r="H252" s="72">
        <f t="shared" si="24"/>
        <v>2906</v>
      </c>
      <c r="I252" s="54"/>
      <c r="J252" s="72">
        <f t="shared" si="23"/>
        <v>2906</v>
      </c>
      <c r="K252" s="54"/>
      <c r="L252" s="72">
        <f t="shared" si="22"/>
        <v>2906</v>
      </c>
      <c r="M252" s="54"/>
      <c r="N252" s="72">
        <f t="shared" si="21"/>
        <v>2906</v>
      </c>
      <c r="O252" s="54"/>
      <c r="P252" s="72">
        <f t="shared" si="20"/>
        <v>2906</v>
      </c>
      <c r="Q252" s="54"/>
      <c r="R252" s="72">
        <f t="shared" si="20"/>
        <v>2906</v>
      </c>
    </row>
    <row r="253" spans="2:18" ht="25.5" hidden="1" customHeight="1">
      <c r="B253" s="31" t="s">
        <v>105</v>
      </c>
      <c r="C253" s="53" t="s">
        <v>354</v>
      </c>
      <c r="D253" s="53" t="s">
        <v>21</v>
      </c>
      <c r="E253" s="53"/>
      <c r="F253" s="54">
        <v>2906</v>
      </c>
      <c r="G253" s="54"/>
      <c r="H253" s="72">
        <f t="shared" si="24"/>
        <v>2906</v>
      </c>
      <c r="I253" s="54"/>
      <c r="J253" s="72">
        <f t="shared" si="23"/>
        <v>2906</v>
      </c>
      <c r="K253" s="54"/>
      <c r="L253" s="72">
        <f t="shared" si="22"/>
        <v>2906</v>
      </c>
      <c r="M253" s="54"/>
      <c r="N253" s="72">
        <f t="shared" si="21"/>
        <v>2906</v>
      </c>
      <c r="O253" s="54"/>
      <c r="P253" s="72">
        <f t="shared" si="20"/>
        <v>2906</v>
      </c>
      <c r="Q253" s="54"/>
      <c r="R253" s="72">
        <f t="shared" si="20"/>
        <v>2906</v>
      </c>
    </row>
    <row r="254" spans="2:18" ht="21" hidden="1" customHeight="1">
      <c r="B254" s="17" t="s">
        <v>14</v>
      </c>
      <c r="C254" s="51" t="s">
        <v>152</v>
      </c>
      <c r="D254" s="51" t="s">
        <v>212</v>
      </c>
      <c r="E254" s="51"/>
      <c r="F254" s="72">
        <f>F255</f>
        <v>3000</v>
      </c>
      <c r="G254" s="72"/>
      <c r="H254" s="72">
        <f t="shared" si="24"/>
        <v>3000</v>
      </c>
      <c r="I254" s="72"/>
      <c r="J254" s="72">
        <f t="shared" si="23"/>
        <v>3000</v>
      </c>
      <c r="K254" s="72"/>
      <c r="L254" s="72">
        <f t="shared" si="22"/>
        <v>3000</v>
      </c>
      <c r="M254" s="72"/>
      <c r="N254" s="72">
        <f t="shared" si="21"/>
        <v>3000</v>
      </c>
      <c r="O254" s="72"/>
      <c r="P254" s="72">
        <f t="shared" si="20"/>
        <v>3000</v>
      </c>
      <c r="Q254" s="72"/>
      <c r="R254" s="72">
        <f t="shared" si="20"/>
        <v>3000</v>
      </c>
    </row>
    <row r="255" spans="2:18" ht="24.75" hidden="1" customHeight="1">
      <c r="B255" s="15" t="s">
        <v>213</v>
      </c>
      <c r="C255" s="53" t="s">
        <v>153</v>
      </c>
      <c r="D255" s="53" t="s">
        <v>212</v>
      </c>
      <c r="E255" s="53"/>
      <c r="F255" s="54">
        <v>3000</v>
      </c>
      <c r="G255" s="54"/>
      <c r="H255" s="72">
        <f t="shared" si="24"/>
        <v>3000</v>
      </c>
      <c r="I255" s="54"/>
      <c r="J255" s="72">
        <f t="shared" si="23"/>
        <v>3000</v>
      </c>
      <c r="K255" s="54"/>
      <c r="L255" s="72">
        <f t="shared" si="22"/>
        <v>3000</v>
      </c>
      <c r="M255" s="54"/>
      <c r="N255" s="72">
        <f t="shared" si="21"/>
        <v>3000</v>
      </c>
      <c r="O255" s="54"/>
      <c r="P255" s="72">
        <f t="shared" si="20"/>
        <v>3000</v>
      </c>
      <c r="Q255" s="54"/>
      <c r="R255" s="72">
        <f t="shared" si="20"/>
        <v>3000</v>
      </c>
    </row>
    <row r="256" spans="2:18" ht="36.75" hidden="1" customHeight="1">
      <c r="B256" s="32" t="s">
        <v>125</v>
      </c>
      <c r="C256" s="51" t="s">
        <v>237</v>
      </c>
      <c r="D256" s="51" t="s">
        <v>218</v>
      </c>
      <c r="E256" s="51"/>
      <c r="F256" s="72">
        <f>SUM(F257)</f>
        <v>2820.9</v>
      </c>
      <c r="G256" s="72"/>
      <c r="H256" s="72">
        <f t="shared" si="24"/>
        <v>2820.9</v>
      </c>
      <c r="I256" s="72"/>
      <c r="J256" s="72">
        <f t="shared" si="23"/>
        <v>2820.9</v>
      </c>
      <c r="K256" s="72"/>
      <c r="L256" s="72">
        <f t="shared" si="22"/>
        <v>2820.9</v>
      </c>
      <c r="M256" s="72">
        <f>M257</f>
        <v>149.9</v>
      </c>
      <c r="N256" s="72">
        <f t="shared" si="21"/>
        <v>2970.8</v>
      </c>
      <c r="O256" s="72"/>
      <c r="P256" s="72">
        <f t="shared" si="20"/>
        <v>2970.8</v>
      </c>
      <c r="Q256" s="72"/>
      <c r="R256" s="72">
        <f t="shared" si="20"/>
        <v>2970.8</v>
      </c>
    </row>
    <row r="257" spans="2:18" ht="20.25" hidden="1" customHeight="1">
      <c r="B257" s="23" t="s">
        <v>42</v>
      </c>
      <c r="C257" s="53" t="s">
        <v>237</v>
      </c>
      <c r="D257" s="53" t="s">
        <v>218</v>
      </c>
      <c r="E257" s="53" t="s">
        <v>43</v>
      </c>
      <c r="F257" s="54">
        <v>2820.9</v>
      </c>
      <c r="G257" s="54"/>
      <c r="H257" s="72">
        <f t="shared" si="24"/>
        <v>2820.9</v>
      </c>
      <c r="I257" s="54"/>
      <c r="J257" s="72">
        <f t="shared" si="23"/>
        <v>2820.9</v>
      </c>
      <c r="K257" s="54"/>
      <c r="L257" s="72">
        <f t="shared" si="22"/>
        <v>2820.9</v>
      </c>
      <c r="M257" s="54">
        <v>149.9</v>
      </c>
      <c r="N257" s="72">
        <f t="shared" si="21"/>
        <v>2970.8</v>
      </c>
      <c r="O257" s="54"/>
      <c r="P257" s="72">
        <f t="shared" si="20"/>
        <v>2970.8</v>
      </c>
      <c r="Q257" s="54"/>
      <c r="R257" s="72">
        <f t="shared" si="20"/>
        <v>2970.8</v>
      </c>
    </row>
    <row r="258" spans="2:18" ht="24" hidden="1" customHeight="1">
      <c r="B258" s="17" t="s">
        <v>203</v>
      </c>
      <c r="C258" s="51" t="s">
        <v>259</v>
      </c>
      <c r="D258" s="51" t="s">
        <v>225</v>
      </c>
      <c r="E258" s="51"/>
      <c r="F258" s="72">
        <f>SUM(F259)</f>
        <v>4000</v>
      </c>
      <c r="G258" s="72"/>
      <c r="H258" s="72">
        <f t="shared" si="24"/>
        <v>4000</v>
      </c>
      <c r="I258" s="72"/>
      <c r="J258" s="72">
        <f t="shared" si="23"/>
        <v>4000</v>
      </c>
      <c r="K258" s="72"/>
      <c r="L258" s="72">
        <f t="shared" si="22"/>
        <v>4000</v>
      </c>
      <c r="M258" s="72"/>
      <c r="N258" s="72"/>
      <c r="O258" s="72"/>
      <c r="P258" s="72">
        <f t="shared" ref="P258:R261" si="25">J258+K258</f>
        <v>4000</v>
      </c>
      <c r="Q258" s="72"/>
      <c r="R258" s="72">
        <f t="shared" si="25"/>
        <v>4000</v>
      </c>
    </row>
    <row r="259" spans="2:18" ht="34.5" hidden="1" customHeight="1">
      <c r="B259" s="15" t="s">
        <v>104</v>
      </c>
      <c r="C259" s="53" t="s">
        <v>260</v>
      </c>
      <c r="D259" s="53" t="s">
        <v>225</v>
      </c>
      <c r="E259" s="53" t="s">
        <v>41</v>
      </c>
      <c r="F259" s="54">
        <v>4000</v>
      </c>
      <c r="G259" s="54"/>
      <c r="H259" s="72">
        <f t="shared" si="24"/>
        <v>4000</v>
      </c>
      <c r="I259" s="54"/>
      <c r="J259" s="72">
        <f t="shared" si="23"/>
        <v>4000</v>
      </c>
      <c r="K259" s="54"/>
      <c r="L259" s="72">
        <f t="shared" si="22"/>
        <v>4000</v>
      </c>
      <c r="M259" s="54"/>
      <c r="N259" s="54"/>
      <c r="O259" s="54"/>
      <c r="P259" s="72">
        <f t="shared" si="25"/>
        <v>4000</v>
      </c>
      <c r="Q259" s="54"/>
      <c r="R259" s="72">
        <f t="shared" si="25"/>
        <v>4000</v>
      </c>
    </row>
    <row r="260" spans="2:18" ht="27" hidden="1" customHeight="1">
      <c r="B260" s="110" t="s">
        <v>55</v>
      </c>
      <c r="C260" s="51" t="s">
        <v>262</v>
      </c>
      <c r="D260" s="51" t="s">
        <v>224</v>
      </c>
      <c r="E260" s="51"/>
      <c r="F260" s="72">
        <f>SUM(F261)</f>
        <v>0</v>
      </c>
      <c r="G260" s="72"/>
      <c r="H260" s="72">
        <f t="shared" si="24"/>
        <v>0</v>
      </c>
      <c r="I260" s="72"/>
      <c r="J260" s="72">
        <f t="shared" si="23"/>
        <v>0</v>
      </c>
      <c r="K260" s="72"/>
      <c r="L260" s="72">
        <f t="shared" si="22"/>
        <v>0</v>
      </c>
      <c r="M260" s="72"/>
      <c r="N260" s="72"/>
      <c r="O260" s="72"/>
      <c r="P260" s="72">
        <f t="shared" si="25"/>
        <v>0</v>
      </c>
      <c r="Q260" s="72"/>
      <c r="R260" s="72">
        <f t="shared" si="25"/>
        <v>0</v>
      </c>
    </row>
    <row r="261" spans="2:18" ht="28.5" hidden="1" customHeight="1">
      <c r="B261" s="25" t="s">
        <v>197</v>
      </c>
      <c r="C261" s="53" t="s">
        <v>262</v>
      </c>
      <c r="D261" s="53" t="s">
        <v>224</v>
      </c>
      <c r="E261" s="53" t="s">
        <v>38</v>
      </c>
      <c r="F261" s="54">
        <v>0</v>
      </c>
      <c r="G261" s="54"/>
      <c r="H261" s="72">
        <f t="shared" si="24"/>
        <v>0</v>
      </c>
      <c r="I261" s="54"/>
      <c r="J261" s="72">
        <f t="shared" si="23"/>
        <v>0</v>
      </c>
      <c r="K261" s="54"/>
      <c r="L261" s="72">
        <f t="shared" si="22"/>
        <v>0</v>
      </c>
      <c r="M261" s="54"/>
      <c r="N261" s="54"/>
      <c r="O261" s="54"/>
      <c r="P261" s="72">
        <f t="shared" si="25"/>
        <v>0</v>
      </c>
      <c r="Q261" s="54"/>
      <c r="R261" s="72">
        <f t="shared" si="25"/>
        <v>0</v>
      </c>
    </row>
    <row r="262" spans="2:18" ht="54" customHeight="1">
      <c r="B262" s="32" t="s">
        <v>100</v>
      </c>
      <c r="C262" s="51"/>
      <c r="D262" s="51" t="s">
        <v>99</v>
      </c>
      <c r="E262" s="51"/>
      <c r="F262" s="72">
        <f>SUM(F263)+F275</f>
        <v>33984</v>
      </c>
      <c r="G262" s="72">
        <f t="shared" ref="G262" si="26">SUM(G263)+G275</f>
        <v>5000</v>
      </c>
      <c r="H262" s="72">
        <f t="shared" si="24"/>
        <v>38984</v>
      </c>
      <c r="I262" s="72">
        <f>I275</f>
        <v>760</v>
      </c>
      <c r="J262" s="72">
        <f t="shared" si="23"/>
        <v>39744</v>
      </c>
      <c r="K262" s="72"/>
      <c r="L262" s="72">
        <f t="shared" si="22"/>
        <v>39744</v>
      </c>
      <c r="M262" s="72"/>
      <c r="N262" s="72"/>
      <c r="O262" s="72"/>
      <c r="P262" s="72">
        <f t="shared" ref="P262:R276" si="27">H262+I262</f>
        <v>39744</v>
      </c>
      <c r="Q262" s="72">
        <f>Q275</f>
        <v>-1000</v>
      </c>
      <c r="R262" s="72">
        <f t="shared" si="27"/>
        <v>39744</v>
      </c>
    </row>
    <row r="263" spans="2:18" ht="41.25" hidden="1" customHeight="1">
      <c r="B263" s="110" t="s">
        <v>194</v>
      </c>
      <c r="C263" s="51"/>
      <c r="D263" s="51" t="s">
        <v>56</v>
      </c>
      <c r="E263" s="51"/>
      <c r="F263" s="72">
        <f>F264</f>
        <v>33984</v>
      </c>
      <c r="G263" s="72"/>
      <c r="H263" s="72">
        <f t="shared" si="24"/>
        <v>33984</v>
      </c>
      <c r="I263" s="72"/>
      <c r="J263" s="72">
        <f t="shared" si="23"/>
        <v>33984</v>
      </c>
      <c r="K263" s="72"/>
      <c r="L263" s="72"/>
      <c r="M263" s="72"/>
      <c r="N263" s="72"/>
      <c r="O263" s="72"/>
      <c r="P263" s="72">
        <f t="shared" si="27"/>
        <v>33984</v>
      </c>
      <c r="Q263" s="72"/>
      <c r="R263" s="72">
        <f t="shared" si="27"/>
        <v>33984</v>
      </c>
    </row>
    <row r="264" spans="2:18" ht="22.5" hidden="1" customHeight="1">
      <c r="B264" s="17" t="s">
        <v>13</v>
      </c>
      <c r="C264" s="51" t="s">
        <v>151</v>
      </c>
      <c r="D264" s="51" t="s">
        <v>56</v>
      </c>
      <c r="E264" s="51"/>
      <c r="F264" s="72">
        <f>SUM(F265,F270)</f>
        <v>33984</v>
      </c>
      <c r="G264" s="72"/>
      <c r="H264" s="72">
        <f t="shared" si="24"/>
        <v>33984</v>
      </c>
      <c r="I264" s="72"/>
      <c r="J264" s="72">
        <f t="shared" si="23"/>
        <v>33984</v>
      </c>
      <c r="K264" s="72"/>
      <c r="L264" s="72"/>
      <c r="M264" s="72"/>
      <c r="N264" s="72"/>
      <c r="O264" s="72"/>
      <c r="P264" s="72">
        <f t="shared" si="27"/>
        <v>33984</v>
      </c>
      <c r="Q264" s="72"/>
      <c r="R264" s="72">
        <f t="shared" si="27"/>
        <v>33984</v>
      </c>
    </row>
    <row r="265" spans="2:18" ht="24.75" hidden="1" customHeight="1">
      <c r="B265" s="32" t="s">
        <v>29</v>
      </c>
      <c r="C265" s="51" t="s">
        <v>169</v>
      </c>
      <c r="D265" s="51" t="s">
        <v>56</v>
      </c>
      <c r="E265" s="51"/>
      <c r="F265" s="72">
        <f>SUM(F266,F268)</f>
        <v>23365.8</v>
      </c>
      <c r="G265" s="72"/>
      <c r="H265" s="72">
        <f t="shared" si="24"/>
        <v>23365.8</v>
      </c>
      <c r="I265" s="72"/>
      <c r="J265" s="72">
        <f t="shared" si="23"/>
        <v>23365.8</v>
      </c>
      <c r="K265" s="72"/>
      <c r="L265" s="72"/>
      <c r="M265" s="72"/>
      <c r="N265" s="72"/>
      <c r="O265" s="72"/>
      <c r="P265" s="72">
        <f t="shared" si="27"/>
        <v>23365.8</v>
      </c>
      <c r="Q265" s="72"/>
      <c r="R265" s="72">
        <f t="shared" si="27"/>
        <v>23365.8</v>
      </c>
    </row>
    <row r="266" spans="2:18" ht="42" hidden="1" customHeight="1">
      <c r="B266" s="39" t="s">
        <v>32</v>
      </c>
      <c r="C266" s="53" t="s">
        <v>344</v>
      </c>
      <c r="D266" s="53" t="s">
        <v>56</v>
      </c>
      <c r="E266" s="53"/>
      <c r="F266" s="54">
        <f>SUM(F267)</f>
        <v>1498.8</v>
      </c>
      <c r="G266" s="54"/>
      <c r="H266" s="72">
        <f t="shared" si="24"/>
        <v>1498.8</v>
      </c>
      <c r="I266" s="54"/>
      <c r="J266" s="72">
        <f t="shared" si="23"/>
        <v>1498.8</v>
      </c>
      <c r="K266" s="54"/>
      <c r="L266" s="54"/>
      <c r="M266" s="54"/>
      <c r="N266" s="54"/>
      <c r="O266" s="54"/>
      <c r="P266" s="72">
        <f t="shared" si="27"/>
        <v>1498.8</v>
      </c>
      <c r="Q266" s="54"/>
      <c r="R266" s="72">
        <f t="shared" si="27"/>
        <v>1498.8</v>
      </c>
    </row>
    <row r="267" spans="2:18" ht="18.75" hidden="1" customHeight="1">
      <c r="B267" s="39" t="s">
        <v>220</v>
      </c>
      <c r="C267" s="53" t="s">
        <v>344</v>
      </c>
      <c r="D267" s="53" t="s">
        <v>56</v>
      </c>
      <c r="E267" s="53" t="s">
        <v>219</v>
      </c>
      <c r="F267" s="54">
        <v>1498.8</v>
      </c>
      <c r="G267" s="54"/>
      <c r="H267" s="72">
        <f t="shared" si="24"/>
        <v>1498.8</v>
      </c>
      <c r="I267" s="54"/>
      <c r="J267" s="72">
        <f t="shared" si="23"/>
        <v>1498.8</v>
      </c>
      <c r="K267" s="54"/>
      <c r="L267" s="54"/>
      <c r="M267" s="54"/>
      <c r="N267" s="54"/>
      <c r="O267" s="54"/>
      <c r="P267" s="72">
        <f t="shared" si="27"/>
        <v>1498.8</v>
      </c>
      <c r="Q267" s="54"/>
      <c r="R267" s="72">
        <f t="shared" si="27"/>
        <v>1498.8</v>
      </c>
    </row>
    <row r="268" spans="2:18" ht="41.25" hidden="1" customHeight="1">
      <c r="B268" s="39" t="s">
        <v>33</v>
      </c>
      <c r="C268" s="58" t="s">
        <v>263</v>
      </c>
      <c r="D268" s="58" t="s">
        <v>56</v>
      </c>
      <c r="E268" s="58"/>
      <c r="F268" s="54">
        <f>SUM(F269)</f>
        <v>21867</v>
      </c>
      <c r="G268" s="76"/>
      <c r="H268" s="72">
        <f t="shared" si="24"/>
        <v>21867</v>
      </c>
      <c r="I268" s="76"/>
      <c r="J268" s="72">
        <f t="shared" si="23"/>
        <v>21867</v>
      </c>
      <c r="K268" s="76"/>
      <c r="L268" s="76"/>
      <c r="M268" s="76"/>
      <c r="N268" s="76"/>
      <c r="O268" s="76"/>
      <c r="P268" s="72">
        <f t="shared" si="27"/>
        <v>21867</v>
      </c>
      <c r="Q268" s="76"/>
      <c r="R268" s="72">
        <f t="shared" si="27"/>
        <v>21867</v>
      </c>
    </row>
    <row r="269" spans="2:18" ht="23.25" hidden="1" customHeight="1">
      <c r="B269" s="39" t="s">
        <v>220</v>
      </c>
      <c r="C269" s="58" t="s">
        <v>263</v>
      </c>
      <c r="D269" s="58" t="s">
        <v>56</v>
      </c>
      <c r="E269" s="58" t="s">
        <v>219</v>
      </c>
      <c r="F269" s="76">
        <v>21867</v>
      </c>
      <c r="G269" s="76"/>
      <c r="H269" s="72">
        <f t="shared" si="24"/>
        <v>21867</v>
      </c>
      <c r="I269" s="76"/>
      <c r="J269" s="72">
        <f t="shared" si="23"/>
        <v>21867</v>
      </c>
      <c r="K269" s="76"/>
      <c r="L269" s="76"/>
      <c r="M269" s="76"/>
      <c r="N269" s="76"/>
      <c r="O269" s="76"/>
      <c r="P269" s="72">
        <f t="shared" si="27"/>
        <v>21867</v>
      </c>
      <c r="Q269" s="76"/>
      <c r="R269" s="72">
        <f t="shared" si="27"/>
        <v>21867</v>
      </c>
    </row>
    <row r="270" spans="2:18" ht="25.5" hidden="1" customHeight="1">
      <c r="B270" s="32" t="s">
        <v>35</v>
      </c>
      <c r="C270" s="51" t="s">
        <v>238</v>
      </c>
      <c r="D270" s="51" t="s">
        <v>56</v>
      </c>
      <c r="E270" s="51"/>
      <c r="F270" s="72">
        <f>SUM(F271,F273)</f>
        <v>10618.2</v>
      </c>
      <c r="G270" s="72"/>
      <c r="H270" s="72">
        <f t="shared" si="24"/>
        <v>10618.2</v>
      </c>
      <c r="I270" s="72"/>
      <c r="J270" s="72">
        <f t="shared" si="23"/>
        <v>10618.2</v>
      </c>
      <c r="K270" s="72"/>
      <c r="L270" s="72"/>
      <c r="M270" s="72"/>
      <c r="N270" s="72"/>
      <c r="O270" s="72"/>
      <c r="P270" s="72">
        <f t="shared" si="27"/>
        <v>10618.2</v>
      </c>
      <c r="Q270" s="72"/>
      <c r="R270" s="72">
        <f t="shared" si="27"/>
        <v>10618.2</v>
      </c>
    </row>
    <row r="271" spans="2:18" ht="37.5" hidden="1" customHeight="1">
      <c r="B271" s="39" t="s">
        <v>31</v>
      </c>
      <c r="C271" s="53" t="s">
        <v>345</v>
      </c>
      <c r="D271" s="53" t="s">
        <v>56</v>
      </c>
      <c r="E271" s="53"/>
      <c r="F271" s="54">
        <f>SUM(F272)</f>
        <v>2485.1999999999998</v>
      </c>
      <c r="G271" s="54"/>
      <c r="H271" s="72">
        <f t="shared" si="24"/>
        <v>2485.1999999999998</v>
      </c>
      <c r="I271" s="54"/>
      <c r="J271" s="72">
        <f t="shared" si="23"/>
        <v>2485.1999999999998</v>
      </c>
      <c r="K271" s="54"/>
      <c r="L271" s="54"/>
      <c r="M271" s="54"/>
      <c r="N271" s="54"/>
      <c r="O271" s="54"/>
      <c r="P271" s="72">
        <f t="shared" si="27"/>
        <v>2485.1999999999998</v>
      </c>
      <c r="Q271" s="54"/>
      <c r="R271" s="72">
        <f t="shared" si="27"/>
        <v>2485.1999999999998</v>
      </c>
    </row>
    <row r="272" spans="2:18" ht="21" hidden="1" customHeight="1">
      <c r="B272" s="39" t="s">
        <v>220</v>
      </c>
      <c r="C272" s="53" t="s">
        <v>345</v>
      </c>
      <c r="D272" s="53" t="s">
        <v>56</v>
      </c>
      <c r="E272" s="53" t="s">
        <v>219</v>
      </c>
      <c r="F272" s="54">
        <v>2485.1999999999998</v>
      </c>
      <c r="G272" s="54"/>
      <c r="H272" s="72">
        <f t="shared" si="24"/>
        <v>2485.1999999999998</v>
      </c>
      <c r="I272" s="54"/>
      <c r="J272" s="72">
        <f t="shared" si="23"/>
        <v>2485.1999999999998</v>
      </c>
      <c r="K272" s="54"/>
      <c r="L272" s="54"/>
      <c r="M272" s="54"/>
      <c r="N272" s="54"/>
      <c r="O272" s="54"/>
      <c r="P272" s="72">
        <f t="shared" si="27"/>
        <v>2485.1999999999998</v>
      </c>
      <c r="Q272" s="54"/>
      <c r="R272" s="72">
        <f t="shared" si="27"/>
        <v>2485.1999999999998</v>
      </c>
    </row>
    <row r="273" spans="2:18" ht="42.75" hidden="1" customHeight="1">
      <c r="B273" s="39" t="s">
        <v>549</v>
      </c>
      <c r="C273" s="58" t="s">
        <v>264</v>
      </c>
      <c r="D273" s="58" t="s">
        <v>56</v>
      </c>
      <c r="E273" s="58"/>
      <c r="F273" s="54">
        <f>SUM(F274)</f>
        <v>8133</v>
      </c>
      <c r="G273" s="76"/>
      <c r="H273" s="72">
        <f t="shared" si="24"/>
        <v>8133</v>
      </c>
      <c r="I273" s="76"/>
      <c r="J273" s="72">
        <f t="shared" si="23"/>
        <v>8133</v>
      </c>
      <c r="K273" s="76"/>
      <c r="L273" s="76"/>
      <c r="M273" s="76"/>
      <c r="N273" s="76"/>
      <c r="O273" s="76"/>
      <c r="P273" s="72">
        <f t="shared" si="27"/>
        <v>8133</v>
      </c>
      <c r="Q273" s="76"/>
      <c r="R273" s="72">
        <f t="shared" si="27"/>
        <v>8133</v>
      </c>
    </row>
    <row r="274" spans="2:18" ht="24.75" hidden="1" customHeight="1">
      <c r="B274" s="39" t="s">
        <v>220</v>
      </c>
      <c r="C274" s="58" t="s">
        <v>264</v>
      </c>
      <c r="D274" s="58" t="s">
        <v>56</v>
      </c>
      <c r="E274" s="58" t="s">
        <v>219</v>
      </c>
      <c r="F274" s="76">
        <v>8133</v>
      </c>
      <c r="G274" s="76"/>
      <c r="H274" s="72">
        <f t="shared" si="24"/>
        <v>8133</v>
      </c>
      <c r="I274" s="76"/>
      <c r="J274" s="72">
        <f t="shared" si="23"/>
        <v>8133</v>
      </c>
      <c r="K274" s="76"/>
      <c r="L274" s="76"/>
      <c r="M274" s="76"/>
      <c r="N274" s="76"/>
      <c r="O274" s="76"/>
      <c r="P274" s="72">
        <f t="shared" si="27"/>
        <v>8133</v>
      </c>
      <c r="Q274" s="76"/>
      <c r="R274" s="72">
        <f t="shared" si="27"/>
        <v>8133</v>
      </c>
    </row>
    <row r="275" spans="2:18" ht="24" customHeight="1">
      <c r="B275" s="40" t="s">
        <v>497</v>
      </c>
      <c r="C275" s="55" t="s">
        <v>495</v>
      </c>
      <c r="D275" s="55" t="s">
        <v>496</v>
      </c>
      <c r="E275" s="49"/>
      <c r="F275" s="77">
        <f>F277</f>
        <v>0</v>
      </c>
      <c r="G275" s="77">
        <f>G277+G276</f>
        <v>5000</v>
      </c>
      <c r="H275" s="72">
        <f t="shared" si="24"/>
        <v>5000</v>
      </c>
      <c r="I275" s="77">
        <f>I276</f>
        <v>760</v>
      </c>
      <c r="J275" s="72">
        <f t="shared" si="23"/>
        <v>5760</v>
      </c>
      <c r="K275" s="77"/>
      <c r="L275" s="77"/>
      <c r="M275" s="77"/>
      <c r="N275" s="77"/>
      <c r="O275" s="77"/>
      <c r="P275" s="72">
        <f t="shared" si="27"/>
        <v>5760</v>
      </c>
      <c r="Q275" s="77">
        <f>Q276</f>
        <v>-1000</v>
      </c>
      <c r="R275" s="72">
        <f t="shared" si="27"/>
        <v>5760</v>
      </c>
    </row>
    <row r="276" spans="2:18" ht="24" customHeight="1">
      <c r="B276" s="41" t="s">
        <v>498</v>
      </c>
      <c r="C276" s="58" t="s">
        <v>495</v>
      </c>
      <c r="D276" s="58" t="s">
        <v>496</v>
      </c>
      <c r="E276" s="58" t="s">
        <v>499</v>
      </c>
      <c r="F276" s="77"/>
      <c r="G276" s="73">
        <v>1000</v>
      </c>
      <c r="H276" s="72">
        <f t="shared" si="24"/>
        <v>1000</v>
      </c>
      <c r="I276" s="73">
        <v>760</v>
      </c>
      <c r="J276" s="72">
        <f t="shared" si="23"/>
        <v>1760</v>
      </c>
      <c r="K276" s="73"/>
      <c r="L276" s="73"/>
      <c r="M276" s="73"/>
      <c r="N276" s="73"/>
      <c r="O276" s="73"/>
      <c r="P276" s="72">
        <f t="shared" si="27"/>
        <v>1760</v>
      </c>
      <c r="Q276" s="73">
        <v>-1000</v>
      </c>
      <c r="R276" s="72">
        <f t="shared" si="27"/>
        <v>1760</v>
      </c>
    </row>
    <row r="277" spans="2:18" ht="31.5" customHeight="1">
      <c r="B277" s="41" t="s">
        <v>591</v>
      </c>
      <c r="C277" s="58" t="s">
        <v>592</v>
      </c>
      <c r="D277" s="58" t="s">
        <v>496</v>
      </c>
      <c r="E277" s="58" t="s">
        <v>499</v>
      </c>
      <c r="F277" s="73">
        <v>0</v>
      </c>
      <c r="G277" s="76">
        <v>4000</v>
      </c>
      <c r="H277" s="72">
        <f t="shared" si="24"/>
        <v>4000</v>
      </c>
      <c r="I277" s="76"/>
      <c r="J277" s="72">
        <f t="shared" ref="J277" si="28">H277+I277</f>
        <v>4000</v>
      </c>
      <c r="K277" s="76"/>
      <c r="L277" s="76"/>
      <c r="M277" s="76"/>
      <c r="N277" s="76"/>
      <c r="O277" s="76"/>
      <c r="P277" s="72">
        <f t="shared" ref="P277:R277" si="29">F277+G277</f>
        <v>4000</v>
      </c>
      <c r="Q277" s="76"/>
      <c r="R277" s="72">
        <f t="shared" si="29"/>
        <v>4000</v>
      </c>
    </row>
  </sheetData>
  <mergeCells count="5">
    <mergeCell ref="E3:R3"/>
    <mergeCell ref="B4:R4"/>
    <mergeCell ref="B8:R8"/>
    <mergeCell ref="D6:R6"/>
    <mergeCell ref="E5:R5"/>
  </mergeCells>
  <phoneticPr fontId="4" type="noConversion"/>
  <pageMargins left="0.39370078740157483" right="0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1"/>
  <sheetViews>
    <sheetView workbookViewId="0">
      <selection activeCell="C3" sqref="C3:L3"/>
    </sheetView>
  </sheetViews>
  <sheetFormatPr defaultRowHeight="12.75"/>
  <cols>
    <col min="1" max="1" width="25.5703125" style="166" customWidth="1"/>
    <col min="2" max="2" width="38.28515625" style="166" customWidth="1"/>
    <col min="3" max="3" width="11.85546875" style="189" hidden="1" customWidth="1"/>
    <col min="4" max="4" width="13.7109375" style="117" hidden="1" customWidth="1"/>
    <col min="5" max="6" width="13.85546875" style="117" hidden="1" customWidth="1"/>
    <col min="7" max="7" width="11.28515625" style="190" hidden="1" customWidth="1"/>
    <col min="8" max="8" width="13" style="190" hidden="1" customWidth="1"/>
    <col min="9" max="9" width="14.7109375" style="190" hidden="1" customWidth="1"/>
    <col min="10" max="11" width="14.7109375" style="190" customWidth="1"/>
    <col min="12" max="12" width="16.140625" style="190" customWidth="1"/>
  </cols>
  <sheetData>
    <row r="2" spans="1:12">
      <c r="B2" s="264" t="s">
        <v>873</v>
      </c>
      <c r="C2" s="264"/>
      <c r="D2" s="264"/>
      <c r="E2" s="264"/>
      <c r="F2" s="264"/>
      <c r="G2" s="264"/>
      <c r="H2" s="264"/>
      <c r="I2" s="255"/>
      <c r="J2" s="255"/>
      <c r="K2" s="255"/>
      <c r="L2" s="255"/>
    </row>
    <row r="3" spans="1:12" ht="66" customHeight="1">
      <c r="A3" s="169"/>
      <c r="B3" s="167"/>
      <c r="C3" s="253" t="s">
        <v>877</v>
      </c>
      <c r="D3" s="253"/>
      <c r="E3" s="253"/>
      <c r="F3" s="253"/>
      <c r="G3" s="253"/>
      <c r="H3" s="253"/>
      <c r="I3" s="255"/>
      <c r="J3" s="255"/>
      <c r="K3" s="255"/>
      <c r="L3" s="255"/>
    </row>
    <row r="4" spans="1:12">
      <c r="A4" s="169"/>
      <c r="B4" s="169"/>
      <c r="C4" s="188"/>
      <c r="D4" s="191"/>
      <c r="E4" s="191"/>
      <c r="F4" s="191"/>
    </row>
    <row r="5" spans="1:12">
      <c r="A5" s="274" t="s">
        <v>641</v>
      </c>
      <c r="B5" s="274"/>
      <c r="C5" s="274"/>
      <c r="D5" s="274"/>
      <c r="E5" s="274"/>
      <c r="F5" s="274"/>
      <c r="G5" s="274"/>
      <c r="H5" s="274"/>
      <c r="I5" s="255"/>
      <c r="J5" s="255"/>
      <c r="K5" s="255"/>
      <c r="L5" s="255"/>
    </row>
    <row r="6" spans="1:12" ht="38.25" customHeight="1">
      <c r="A6" s="167"/>
      <c r="B6" s="167"/>
      <c r="C6" s="275" t="s">
        <v>642</v>
      </c>
      <c r="D6" s="275"/>
      <c r="E6" s="275"/>
      <c r="F6" s="275"/>
      <c r="G6" s="275"/>
      <c r="H6" s="275"/>
      <c r="I6" s="255"/>
      <c r="J6" s="255"/>
      <c r="K6" s="255"/>
      <c r="L6" s="255"/>
    </row>
    <row r="7" spans="1:12">
      <c r="A7" s="257"/>
      <c r="B7" s="257"/>
      <c r="C7" s="257"/>
    </row>
    <row r="8" spans="1:12">
      <c r="A8" s="276" t="s">
        <v>107</v>
      </c>
      <c r="B8" s="276"/>
      <c r="C8" s="276"/>
      <c r="D8" s="276"/>
      <c r="E8" s="276"/>
      <c r="F8" s="276"/>
      <c r="G8" s="255"/>
      <c r="H8" s="255"/>
      <c r="I8" s="255"/>
      <c r="J8" s="255"/>
      <c r="K8" s="255"/>
      <c r="L8" s="255"/>
    </row>
    <row r="9" spans="1:12" ht="34.5" customHeight="1">
      <c r="A9" s="273" t="s">
        <v>643</v>
      </c>
      <c r="B9" s="273"/>
      <c r="C9" s="273"/>
      <c r="D9" s="273"/>
      <c r="E9" s="273"/>
      <c r="F9" s="273"/>
      <c r="G9" s="273"/>
      <c r="H9" s="273"/>
      <c r="I9" s="255"/>
      <c r="J9" s="255"/>
      <c r="K9" s="255"/>
      <c r="L9" s="255"/>
    </row>
    <row r="10" spans="1:12" ht="15.75">
      <c r="A10" s="170"/>
      <c r="C10" s="171" t="s">
        <v>644</v>
      </c>
      <c r="L10" s="136" t="s">
        <v>589</v>
      </c>
    </row>
    <row r="11" spans="1:12" ht="63">
      <c r="A11" s="172" t="s">
        <v>645</v>
      </c>
      <c r="B11" s="173" t="s">
        <v>646</v>
      </c>
      <c r="C11" s="174" t="s">
        <v>647</v>
      </c>
      <c r="D11" s="80" t="s">
        <v>648</v>
      </c>
      <c r="E11" s="80" t="s">
        <v>585</v>
      </c>
      <c r="F11" s="80" t="s">
        <v>649</v>
      </c>
      <c r="G11" s="21" t="s">
        <v>585</v>
      </c>
      <c r="H11" s="80" t="s">
        <v>649</v>
      </c>
      <c r="I11" s="21" t="s">
        <v>585</v>
      </c>
      <c r="J11" s="21" t="s">
        <v>464</v>
      </c>
      <c r="K11" s="21" t="s">
        <v>585</v>
      </c>
      <c r="L11" s="116" t="s">
        <v>464</v>
      </c>
    </row>
    <row r="12" spans="1:12" ht="25.5">
      <c r="A12" s="22"/>
      <c r="B12" s="110" t="s">
        <v>650</v>
      </c>
      <c r="C12" s="175">
        <f>C13+C18+C23</f>
        <v>0</v>
      </c>
      <c r="D12" s="176">
        <f t="shared" ref="D12:F12" si="0">D13+D18+D23</f>
        <v>42496</v>
      </c>
      <c r="E12" s="176">
        <f>F12-D12</f>
        <v>18360</v>
      </c>
      <c r="F12" s="176">
        <f t="shared" si="0"/>
        <v>60856</v>
      </c>
      <c r="G12" s="176">
        <f>H12-F12</f>
        <v>28949.999999999884</v>
      </c>
      <c r="H12" s="176">
        <f>H13+H18+H23</f>
        <v>89805.999999999884</v>
      </c>
      <c r="I12" s="176">
        <f>I24+I28</f>
        <v>6500</v>
      </c>
      <c r="J12" s="176">
        <f>H12+I12</f>
        <v>96305.999999999884</v>
      </c>
      <c r="K12" s="176">
        <f>K23</f>
        <v>600</v>
      </c>
      <c r="L12" s="176">
        <f>J12+K12</f>
        <v>96905.999999999884</v>
      </c>
    </row>
    <row r="13" spans="1:12" ht="25.5" hidden="1">
      <c r="A13" s="172" t="s">
        <v>651</v>
      </c>
      <c r="B13" s="110" t="s">
        <v>652</v>
      </c>
      <c r="C13" s="175">
        <f>C14</f>
        <v>0</v>
      </c>
      <c r="D13" s="187"/>
      <c r="E13" s="176">
        <f t="shared" ref="E13:E23" si="1">F13-D13</f>
        <v>0</v>
      </c>
      <c r="F13" s="187"/>
      <c r="G13" s="126"/>
      <c r="H13" s="126"/>
      <c r="I13" s="126"/>
      <c r="J13" s="126"/>
      <c r="K13" s="126"/>
      <c r="L13" s="126"/>
    </row>
    <row r="14" spans="1:12" ht="38.25" hidden="1">
      <c r="A14" s="22" t="s">
        <v>653</v>
      </c>
      <c r="B14" s="25" t="s">
        <v>654</v>
      </c>
      <c r="C14" s="177">
        <f>C15</f>
        <v>0</v>
      </c>
      <c r="D14" s="187"/>
      <c r="E14" s="176">
        <f t="shared" si="1"/>
        <v>0</v>
      </c>
      <c r="F14" s="187"/>
      <c r="G14" s="126"/>
      <c r="H14" s="126"/>
      <c r="I14" s="126"/>
      <c r="J14" s="126"/>
      <c r="K14" s="126"/>
      <c r="L14" s="126"/>
    </row>
    <row r="15" spans="1:12" ht="38.25" hidden="1">
      <c r="A15" s="22" t="s">
        <v>655</v>
      </c>
      <c r="B15" s="25" t="s">
        <v>656</v>
      </c>
      <c r="C15" s="177">
        <v>0</v>
      </c>
      <c r="D15" s="187"/>
      <c r="E15" s="176">
        <f t="shared" si="1"/>
        <v>0</v>
      </c>
      <c r="F15" s="187"/>
      <c r="G15" s="181">
        <f>H15-F15</f>
        <v>0</v>
      </c>
      <c r="H15" s="126"/>
      <c r="I15" s="126"/>
      <c r="J15" s="126"/>
      <c r="K15" s="126"/>
      <c r="L15" s="126"/>
    </row>
    <row r="16" spans="1:12" ht="38.25" hidden="1">
      <c r="A16" s="22" t="s">
        <v>657</v>
      </c>
      <c r="B16" s="178" t="s">
        <v>658</v>
      </c>
      <c r="C16" s="177"/>
      <c r="D16" s="187"/>
      <c r="E16" s="176">
        <f t="shared" si="1"/>
        <v>0</v>
      </c>
      <c r="F16" s="187"/>
      <c r="G16" s="126"/>
      <c r="H16" s="126"/>
      <c r="I16" s="126"/>
      <c r="J16" s="126"/>
      <c r="K16" s="126"/>
      <c r="L16" s="126"/>
    </row>
    <row r="17" spans="1:12" ht="38.25" hidden="1">
      <c r="A17" s="22" t="s">
        <v>659</v>
      </c>
      <c r="B17" s="178" t="s">
        <v>660</v>
      </c>
      <c r="C17" s="177"/>
      <c r="D17" s="187"/>
      <c r="E17" s="176">
        <f t="shared" si="1"/>
        <v>0</v>
      </c>
      <c r="F17" s="187"/>
      <c r="G17" s="126"/>
      <c r="H17" s="126"/>
      <c r="I17" s="126"/>
      <c r="J17" s="126"/>
      <c r="K17" s="126"/>
      <c r="L17" s="126"/>
    </row>
    <row r="18" spans="1:12" ht="25.5" hidden="1">
      <c r="A18" s="172" t="s">
        <v>661</v>
      </c>
      <c r="B18" s="110" t="s">
        <v>662</v>
      </c>
      <c r="C18" s="175">
        <f>SUM(C19,C21)</f>
        <v>0</v>
      </c>
      <c r="D18" s="176">
        <f t="shared" ref="D18" si="2">SUM(D19,D21)</f>
        <v>0</v>
      </c>
      <c r="E18" s="176">
        <f t="shared" si="1"/>
        <v>0</v>
      </c>
      <c r="F18" s="176"/>
      <c r="G18" s="126"/>
      <c r="H18" s="126"/>
      <c r="I18" s="126"/>
      <c r="J18" s="126"/>
      <c r="K18" s="126"/>
      <c r="L18" s="126"/>
    </row>
    <row r="19" spans="1:12" ht="38.25" hidden="1">
      <c r="A19" s="22" t="s">
        <v>663</v>
      </c>
      <c r="B19" s="25" t="s">
        <v>664</v>
      </c>
      <c r="C19" s="177">
        <v>0</v>
      </c>
      <c r="D19" s="187"/>
      <c r="E19" s="176">
        <f t="shared" si="1"/>
        <v>0</v>
      </c>
      <c r="F19" s="187"/>
      <c r="G19" s="126"/>
      <c r="H19" s="126"/>
      <c r="I19" s="126"/>
      <c r="J19" s="126"/>
      <c r="K19" s="126"/>
      <c r="L19" s="126"/>
    </row>
    <row r="20" spans="1:12" ht="38.25" hidden="1">
      <c r="A20" s="22" t="s">
        <v>665</v>
      </c>
      <c r="B20" s="178" t="s">
        <v>666</v>
      </c>
      <c r="C20" s="177">
        <v>0</v>
      </c>
      <c r="D20" s="187"/>
      <c r="E20" s="176">
        <f t="shared" si="1"/>
        <v>0</v>
      </c>
      <c r="F20" s="187"/>
      <c r="G20" s="126"/>
      <c r="H20" s="126"/>
      <c r="I20" s="126"/>
      <c r="J20" s="126"/>
      <c r="K20" s="126"/>
      <c r="L20" s="126"/>
    </row>
    <row r="21" spans="1:12" ht="51" hidden="1">
      <c r="A21" s="22" t="s">
        <v>667</v>
      </c>
      <c r="B21" s="178" t="s">
        <v>668</v>
      </c>
      <c r="C21" s="177">
        <f>C22</f>
        <v>0</v>
      </c>
      <c r="D21" s="187"/>
      <c r="E21" s="176">
        <f t="shared" si="1"/>
        <v>0</v>
      </c>
      <c r="F21" s="187"/>
      <c r="G21" s="126"/>
      <c r="H21" s="126"/>
      <c r="I21" s="126"/>
      <c r="J21" s="126"/>
      <c r="K21" s="126"/>
      <c r="L21" s="126"/>
    </row>
    <row r="22" spans="1:12" ht="51" hidden="1">
      <c r="A22" s="22" t="s">
        <v>669</v>
      </c>
      <c r="B22" s="178" t="s">
        <v>670</v>
      </c>
      <c r="C22" s="177">
        <v>0</v>
      </c>
      <c r="D22" s="187"/>
      <c r="E22" s="176">
        <f t="shared" si="1"/>
        <v>0</v>
      </c>
      <c r="F22" s="187"/>
      <c r="G22" s="126"/>
      <c r="H22" s="126"/>
      <c r="I22" s="126"/>
      <c r="J22" s="126"/>
      <c r="K22" s="126"/>
      <c r="L22" s="126"/>
    </row>
    <row r="23" spans="1:12" ht="25.5">
      <c r="A23" s="172" t="s">
        <v>671</v>
      </c>
      <c r="B23" s="179" t="s">
        <v>672</v>
      </c>
      <c r="C23" s="180">
        <f>C30</f>
        <v>0</v>
      </c>
      <c r="D23" s="181">
        <f>D24+D28</f>
        <v>42496</v>
      </c>
      <c r="E23" s="176">
        <f t="shared" si="1"/>
        <v>18360</v>
      </c>
      <c r="F23" s="181">
        <f>F24+F28</f>
        <v>60856</v>
      </c>
      <c r="G23" s="181">
        <f>H23-F23</f>
        <v>28949.999999999884</v>
      </c>
      <c r="H23" s="181">
        <f t="shared" ref="H23" si="3">H24+H28</f>
        <v>89805.999999999884</v>
      </c>
      <c r="I23" s="125">
        <f>I24+I28</f>
        <v>6500</v>
      </c>
      <c r="J23" s="125">
        <f>J24+J28</f>
        <v>96306</v>
      </c>
      <c r="K23" s="125">
        <f>K24+K28</f>
        <v>600</v>
      </c>
      <c r="L23" s="125">
        <f>J23+K23</f>
        <v>96906</v>
      </c>
    </row>
    <row r="24" spans="1:12" ht="28.5" customHeight="1">
      <c r="A24" s="22" t="s">
        <v>673</v>
      </c>
      <c r="B24" s="179" t="s">
        <v>674</v>
      </c>
      <c r="C24" s="180"/>
      <c r="D24" s="181">
        <f>D26</f>
        <v>-1014072.8</v>
      </c>
      <c r="E24" s="181">
        <f>E25</f>
        <v>-10118.399999999907</v>
      </c>
      <c r="F24" s="181">
        <f>F26</f>
        <v>-1024191.2</v>
      </c>
      <c r="G24" s="126">
        <f t="shared" ref="G24:H26" si="4">G25</f>
        <v>-15968.20000000007</v>
      </c>
      <c r="H24" s="182">
        <f t="shared" si="4"/>
        <v>-1040159.4</v>
      </c>
      <c r="I24" s="125">
        <f>I25</f>
        <v>-20192</v>
      </c>
      <c r="J24" s="125">
        <f>H24+I24</f>
        <v>-1060351.3999999999</v>
      </c>
      <c r="K24" s="125">
        <v>-300</v>
      </c>
      <c r="L24" s="125">
        <f>J24+K24</f>
        <v>-1060651.3999999999</v>
      </c>
    </row>
    <row r="25" spans="1:12" ht="25.5">
      <c r="A25" s="22" t="s">
        <v>675</v>
      </c>
      <c r="B25" s="178" t="s">
        <v>676</v>
      </c>
      <c r="C25" s="180"/>
      <c r="D25" s="181">
        <f>D26</f>
        <v>-1014072.8</v>
      </c>
      <c r="E25" s="181">
        <f>E26</f>
        <v>-10118.399999999907</v>
      </c>
      <c r="F25" s="181">
        <f>F26</f>
        <v>-1024191.2</v>
      </c>
      <c r="G25" s="126">
        <f t="shared" si="4"/>
        <v>-15968.20000000007</v>
      </c>
      <c r="H25" s="182">
        <f t="shared" si="4"/>
        <v>-1040159.4</v>
      </c>
      <c r="I25" s="126">
        <f>I26</f>
        <v>-20192</v>
      </c>
      <c r="J25" s="126">
        <f t="shared" ref="J25:J27" si="5">H25+I25</f>
        <v>-1060351.3999999999</v>
      </c>
      <c r="K25" s="126">
        <v>-300</v>
      </c>
      <c r="L25" s="126">
        <f t="shared" ref="L25:L27" si="6">J25+K25</f>
        <v>-1060651.3999999999</v>
      </c>
    </row>
    <row r="26" spans="1:12" ht="25.5">
      <c r="A26" s="22" t="s">
        <v>677</v>
      </c>
      <c r="B26" s="178" t="s">
        <v>678</v>
      </c>
      <c r="C26" s="180"/>
      <c r="D26" s="183">
        <f>D27</f>
        <v>-1014072.8</v>
      </c>
      <c r="E26" s="183">
        <f>E27</f>
        <v>-10118.399999999907</v>
      </c>
      <c r="F26" s="183">
        <f>F27</f>
        <v>-1024191.2</v>
      </c>
      <c r="G26" s="126">
        <f t="shared" si="4"/>
        <v>-15968.20000000007</v>
      </c>
      <c r="H26" s="184">
        <f t="shared" si="4"/>
        <v>-1040159.4</v>
      </c>
      <c r="I26" s="126">
        <f>I27</f>
        <v>-20192</v>
      </c>
      <c r="J26" s="126">
        <f t="shared" si="5"/>
        <v>-1060351.3999999999</v>
      </c>
      <c r="K26" s="126">
        <v>-300</v>
      </c>
      <c r="L26" s="126">
        <f t="shared" si="6"/>
        <v>-1060651.3999999999</v>
      </c>
    </row>
    <row r="27" spans="1:12" ht="30" customHeight="1">
      <c r="A27" s="22" t="s">
        <v>679</v>
      </c>
      <c r="B27" s="178" t="s">
        <v>680</v>
      </c>
      <c r="C27" s="180"/>
      <c r="D27" s="183">
        <v>-1014072.8</v>
      </c>
      <c r="E27" s="183">
        <f>F27-D27</f>
        <v>-10118.399999999907</v>
      </c>
      <c r="F27" s="183">
        <v>-1024191.2</v>
      </c>
      <c r="G27" s="126">
        <f>H27-F27</f>
        <v>-15968.20000000007</v>
      </c>
      <c r="H27" s="184">
        <v>-1040159.4</v>
      </c>
      <c r="I27" s="126">
        <v>-20192</v>
      </c>
      <c r="J27" s="126">
        <f t="shared" si="5"/>
        <v>-1060351.3999999999</v>
      </c>
      <c r="K27" s="126">
        <v>-300</v>
      </c>
      <c r="L27" s="126">
        <f t="shared" si="6"/>
        <v>-1060651.3999999999</v>
      </c>
    </row>
    <row r="28" spans="1:12" ht="26.25" customHeight="1">
      <c r="A28" s="22" t="s">
        <v>681</v>
      </c>
      <c r="B28" s="179" t="s">
        <v>682</v>
      </c>
      <c r="C28" s="180"/>
      <c r="D28" s="181">
        <f>D30</f>
        <v>1056568.8</v>
      </c>
      <c r="E28" s="181">
        <f>E29</f>
        <v>28478.399999999907</v>
      </c>
      <c r="F28" s="181">
        <f>F30</f>
        <v>1085047.2</v>
      </c>
      <c r="G28" s="126">
        <f t="shared" ref="G28:H30" si="7">G29</f>
        <v>44918.199999999953</v>
      </c>
      <c r="H28" s="182">
        <f t="shared" si="7"/>
        <v>1129965.3999999999</v>
      </c>
      <c r="I28" s="125">
        <f>I29</f>
        <v>26692</v>
      </c>
      <c r="J28" s="125">
        <f>H28+I28</f>
        <v>1156657.3999999999</v>
      </c>
      <c r="K28" s="125">
        <f>K29</f>
        <v>900</v>
      </c>
      <c r="L28" s="125">
        <f>J28+K28</f>
        <v>1157557.3999999999</v>
      </c>
    </row>
    <row r="29" spans="1:12" ht="25.5">
      <c r="A29" s="22" t="s">
        <v>683</v>
      </c>
      <c r="B29" s="178" t="s">
        <v>684</v>
      </c>
      <c r="C29" s="180"/>
      <c r="D29" s="181">
        <f>D30</f>
        <v>1056568.8</v>
      </c>
      <c r="E29" s="181">
        <f>E30</f>
        <v>28478.399999999907</v>
      </c>
      <c r="F29" s="181">
        <f>F30</f>
        <v>1085047.2</v>
      </c>
      <c r="G29" s="126">
        <f t="shared" si="7"/>
        <v>44918.199999999953</v>
      </c>
      <c r="H29" s="182">
        <f t="shared" si="7"/>
        <v>1129965.3999999999</v>
      </c>
      <c r="I29" s="125">
        <f>I30</f>
        <v>26692</v>
      </c>
      <c r="J29" s="125">
        <f t="shared" ref="J29:J30" si="8">H29+I29</f>
        <v>1156657.3999999999</v>
      </c>
      <c r="K29" s="125">
        <f>K30</f>
        <v>900</v>
      </c>
      <c r="L29" s="125">
        <f t="shared" ref="L29:L31" si="9">J29+K29</f>
        <v>1157557.3999999999</v>
      </c>
    </row>
    <row r="30" spans="1:12" ht="25.5">
      <c r="A30" s="22" t="s">
        <v>685</v>
      </c>
      <c r="B30" s="178" t="s">
        <v>686</v>
      </c>
      <c r="C30" s="185">
        <f>C31</f>
        <v>0</v>
      </c>
      <c r="D30" s="183">
        <f t="shared" ref="D30" si="10">D31</f>
        <v>1056568.8</v>
      </c>
      <c r="E30" s="183">
        <f>E31</f>
        <v>28478.399999999907</v>
      </c>
      <c r="F30" s="183">
        <f>F31</f>
        <v>1085047.2</v>
      </c>
      <c r="G30" s="126">
        <f t="shared" si="7"/>
        <v>44918.199999999953</v>
      </c>
      <c r="H30" s="184">
        <f t="shared" si="7"/>
        <v>1129965.3999999999</v>
      </c>
      <c r="I30" s="126">
        <f>I31</f>
        <v>26692</v>
      </c>
      <c r="J30" s="126">
        <f t="shared" si="8"/>
        <v>1156657.3999999999</v>
      </c>
      <c r="K30" s="126">
        <f>K31</f>
        <v>900</v>
      </c>
      <c r="L30" s="126">
        <f t="shared" si="9"/>
        <v>1157557.3999999999</v>
      </c>
    </row>
    <row r="31" spans="1:12" ht="41.25" customHeight="1">
      <c r="A31" s="22" t="s">
        <v>687</v>
      </c>
      <c r="B31" s="178" t="s">
        <v>688</v>
      </c>
      <c r="C31" s="177">
        <v>0</v>
      </c>
      <c r="D31" s="186">
        <v>1056568.8</v>
      </c>
      <c r="E31" s="186">
        <f>F31-D31</f>
        <v>28478.399999999907</v>
      </c>
      <c r="F31" s="186">
        <v>1085047.2</v>
      </c>
      <c r="G31" s="126">
        <f>H31-F31</f>
        <v>44918.199999999953</v>
      </c>
      <c r="H31" s="184">
        <v>1129965.3999999999</v>
      </c>
      <c r="I31" s="126">
        <v>26692</v>
      </c>
      <c r="J31" s="126">
        <f>H31+I31</f>
        <v>1156657.3999999999</v>
      </c>
      <c r="K31" s="126">
        <v>900</v>
      </c>
      <c r="L31" s="126">
        <f t="shared" si="9"/>
        <v>1157557.3999999999</v>
      </c>
    </row>
  </sheetData>
  <mergeCells count="7">
    <mergeCell ref="A9:L9"/>
    <mergeCell ref="A5:L5"/>
    <mergeCell ref="B2:L2"/>
    <mergeCell ref="C3:L3"/>
    <mergeCell ref="C6:L6"/>
    <mergeCell ref="A7:C7"/>
    <mergeCell ref="A8:L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Q11" sqref="Q11"/>
    </sheetView>
  </sheetViews>
  <sheetFormatPr defaultRowHeight="12.75"/>
  <cols>
    <col min="2" max="2" width="42.7109375" customWidth="1"/>
    <col min="3" max="3" width="13.85546875" hidden="1" customWidth="1"/>
    <col min="4" max="4" width="15" hidden="1" customWidth="1"/>
    <col min="5" max="6" width="15" customWidth="1"/>
    <col min="7" max="7" width="12.85546875" customWidth="1"/>
    <col min="8" max="8" width="14.85546875" hidden="1" customWidth="1"/>
    <col min="9" max="9" width="7.140625" hidden="1" customWidth="1"/>
    <col min="10" max="11" width="9.140625" hidden="1" customWidth="1"/>
    <col min="12" max="13" width="0" style="232" hidden="1" customWidth="1"/>
    <col min="14" max="14" width="12" style="233" hidden="1" customWidth="1"/>
  </cols>
  <sheetData>
    <row r="1" spans="1:14">
      <c r="G1" s="5"/>
    </row>
    <row r="2" spans="1:14" ht="20.25" customHeight="1">
      <c r="D2" s="282" t="s">
        <v>102</v>
      </c>
      <c r="E2" s="282"/>
      <c r="F2" s="282"/>
      <c r="G2" s="282"/>
    </row>
    <row r="3" spans="1:14" ht="78.75" customHeight="1">
      <c r="C3" s="280" t="s">
        <v>877</v>
      </c>
      <c r="D3" s="281"/>
      <c r="E3" s="281"/>
      <c r="F3" s="281"/>
      <c r="G3" s="281"/>
    </row>
    <row r="5" spans="1:14">
      <c r="D5" s="282" t="s">
        <v>863</v>
      </c>
      <c r="E5" s="282"/>
      <c r="F5" s="282"/>
      <c r="G5" s="282"/>
      <c r="H5" s="283"/>
      <c r="I5" s="283"/>
      <c r="J5" s="283"/>
      <c r="K5" s="283"/>
      <c r="L5" s="283"/>
      <c r="M5" s="283"/>
      <c r="N5" s="283"/>
    </row>
    <row r="6" spans="1:14" ht="53.25" customHeight="1">
      <c r="C6" s="253" t="s">
        <v>864</v>
      </c>
      <c r="D6" s="253"/>
      <c r="E6" s="253"/>
      <c r="F6" s="253"/>
      <c r="G6" s="253"/>
      <c r="H6" s="284"/>
      <c r="I6" s="284"/>
      <c r="J6" s="284"/>
      <c r="K6" s="284"/>
      <c r="L6" s="284"/>
      <c r="M6" s="284"/>
      <c r="N6" s="284"/>
    </row>
    <row r="7" spans="1:14" ht="47.25" customHeight="1">
      <c r="A7" s="285" t="s">
        <v>865</v>
      </c>
      <c r="B7" s="285"/>
      <c r="C7" s="285"/>
      <c r="D7" s="285"/>
      <c r="E7" s="285"/>
      <c r="F7" s="285"/>
      <c r="G7" s="285"/>
      <c r="H7" s="283"/>
      <c r="I7" s="283"/>
      <c r="J7" s="283"/>
      <c r="K7" s="283"/>
      <c r="L7" s="283"/>
      <c r="M7" s="283"/>
      <c r="N7" s="283"/>
    </row>
    <row r="8" spans="1:14">
      <c r="A8" s="231"/>
      <c r="B8" s="231"/>
      <c r="C8" s="277" t="s">
        <v>204</v>
      </c>
      <c r="D8" s="277"/>
      <c r="E8" s="278"/>
      <c r="F8" s="278"/>
      <c r="G8" s="278"/>
    </row>
    <row r="9" spans="1:14" ht="47.25" customHeight="1">
      <c r="A9" s="234" t="s">
        <v>866</v>
      </c>
      <c r="B9" s="234" t="s">
        <v>867</v>
      </c>
      <c r="C9" s="172" t="s">
        <v>649</v>
      </c>
      <c r="D9" s="81" t="s">
        <v>868</v>
      </c>
      <c r="E9" s="81" t="s">
        <v>464</v>
      </c>
      <c r="F9" s="81" t="s">
        <v>872</v>
      </c>
      <c r="G9" s="172" t="s">
        <v>649</v>
      </c>
      <c r="H9" s="235"/>
      <c r="I9" s="235"/>
      <c r="J9" s="235"/>
      <c r="K9" s="235"/>
      <c r="L9" s="236"/>
      <c r="M9" s="236"/>
      <c r="N9" s="237"/>
    </row>
    <row r="10" spans="1:14" ht="28.5" hidden="1" customHeight="1">
      <c r="A10" s="238"/>
      <c r="B10" s="239"/>
      <c r="C10" s="236"/>
      <c r="D10" s="236"/>
      <c r="E10" s="236"/>
      <c r="F10" s="236"/>
      <c r="G10" s="236"/>
      <c r="H10" s="240"/>
      <c r="I10" s="240"/>
      <c r="J10" s="240"/>
      <c r="K10" s="240"/>
      <c r="L10" s="241"/>
      <c r="M10" s="241"/>
      <c r="N10" s="236"/>
    </row>
    <row r="11" spans="1:14" ht="28.5" customHeight="1">
      <c r="A11" s="238">
        <v>1</v>
      </c>
      <c r="B11" s="239" t="s">
        <v>874</v>
      </c>
      <c r="C11" s="236"/>
      <c r="D11" s="236"/>
      <c r="E11" s="236">
        <v>1000</v>
      </c>
      <c r="F11" s="236"/>
      <c r="G11" s="236">
        <f>E11+F11</f>
        <v>1000</v>
      </c>
      <c r="H11" s="240"/>
      <c r="I11" s="240"/>
      <c r="J11" s="240"/>
      <c r="K11" s="240"/>
      <c r="L11" s="241"/>
      <c r="M11" s="241"/>
      <c r="N11" s="236"/>
    </row>
    <row r="12" spans="1:14" ht="28.5" customHeight="1">
      <c r="A12" s="238">
        <v>2</v>
      </c>
      <c r="B12" s="239" t="s">
        <v>875</v>
      </c>
      <c r="C12" s="236"/>
      <c r="D12" s="236"/>
      <c r="E12" s="236">
        <v>200</v>
      </c>
      <c r="F12" s="236"/>
      <c r="G12" s="236">
        <f t="shared" ref="G12:G13" si="0">E12+F12</f>
        <v>200</v>
      </c>
      <c r="H12" s="240"/>
      <c r="I12" s="240"/>
      <c r="J12" s="240"/>
      <c r="K12" s="240"/>
      <c r="L12" s="241"/>
      <c r="M12" s="241"/>
      <c r="N12" s="236"/>
    </row>
    <row r="13" spans="1:14" ht="28.5" customHeight="1">
      <c r="A13" s="238">
        <v>3</v>
      </c>
      <c r="B13" s="239" t="s">
        <v>876</v>
      </c>
      <c r="C13" s="236"/>
      <c r="D13" s="236"/>
      <c r="E13" s="236">
        <v>560</v>
      </c>
      <c r="F13" s="236"/>
      <c r="G13" s="236">
        <f t="shared" si="0"/>
        <v>560</v>
      </c>
      <c r="H13" s="240"/>
      <c r="I13" s="240"/>
      <c r="J13" s="240"/>
      <c r="K13" s="240"/>
      <c r="L13" s="241"/>
      <c r="M13" s="241"/>
      <c r="N13" s="236"/>
    </row>
    <row r="14" spans="1:14" ht="27" customHeight="1">
      <c r="A14" s="238">
        <v>4</v>
      </c>
      <c r="B14" s="239" t="s">
        <v>869</v>
      </c>
      <c r="C14" s="236"/>
      <c r="D14" s="236">
        <v>500</v>
      </c>
      <c r="E14" s="236">
        <f>D14</f>
        <v>500</v>
      </c>
      <c r="F14" s="236">
        <v>-500</v>
      </c>
      <c r="G14" s="236">
        <f>E14+F14</f>
        <v>0</v>
      </c>
      <c r="H14" s="240"/>
      <c r="I14" s="240"/>
      <c r="J14" s="240"/>
      <c r="K14" s="240"/>
      <c r="L14" s="241"/>
      <c r="M14" s="241"/>
      <c r="N14" s="236"/>
    </row>
    <row r="15" spans="1:14" ht="28.5" customHeight="1">
      <c r="A15" s="238">
        <v>5</v>
      </c>
      <c r="B15" s="239" t="s">
        <v>870</v>
      </c>
      <c r="C15" s="236"/>
      <c r="D15" s="236">
        <v>500</v>
      </c>
      <c r="E15" s="236">
        <f>D15</f>
        <v>500</v>
      </c>
      <c r="F15" s="236">
        <v>-500</v>
      </c>
      <c r="G15" s="236">
        <f>E15+F15</f>
        <v>0</v>
      </c>
      <c r="H15" s="240"/>
      <c r="I15" s="240"/>
      <c r="J15" s="240"/>
      <c r="K15" s="240"/>
      <c r="L15" s="241"/>
      <c r="M15" s="241"/>
      <c r="N15" s="236"/>
    </row>
    <row r="16" spans="1:14" ht="27" customHeight="1">
      <c r="A16" s="279" t="s">
        <v>871</v>
      </c>
      <c r="B16" s="279"/>
      <c r="C16" s="242">
        <f>SUM(C10:C15)</f>
        <v>0</v>
      </c>
      <c r="D16" s="242">
        <f>SUM(D10:D15)</f>
        <v>1000</v>
      </c>
      <c r="E16" s="242">
        <f>E11+E12+E13+E14+E15</f>
        <v>2760</v>
      </c>
      <c r="F16" s="242">
        <f>F14+F15</f>
        <v>-1000</v>
      </c>
      <c r="G16" s="242">
        <f>E16+F16</f>
        <v>1760</v>
      </c>
      <c r="H16" s="235"/>
      <c r="I16" s="235"/>
      <c r="J16" s="235"/>
      <c r="K16" s="235"/>
      <c r="L16" s="237"/>
      <c r="M16" s="237"/>
      <c r="N16" s="242"/>
    </row>
    <row r="17" spans="1:7">
      <c r="A17" s="5"/>
      <c r="B17" s="5"/>
      <c r="C17" s="243"/>
      <c r="D17" s="244"/>
      <c r="E17" s="244"/>
      <c r="F17" s="244"/>
      <c r="G17" s="244"/>
    </row>
    <row r="18" spans="1:7">
      <c r="A18" s="5"/>
      <c r="B18" s="5"/>
      <c r="C18" s="5"/>
    </row>
    <row r="19" spans="1:7">
      <c r="A19" s="5"/>
      <c r="B19" s="5"/>
      <c r="C19" s="5"/>
    </row>
    <row r="20" spans="1:7">
      <c r="A20" s="5"/>
      <c r="B20" s="5"/>
      <c r="C20" s="5"/>
    </row>
    <row r="21" spans="1:7">
      <c r="A21" s="5"/>
      <c r="B21" s="5"/>
      <c r="C21" s="5"/>
    </row>
    <row r="22" spans="1:7">
      <c r="A22" s="5"/>
      <c r="B22" s="5"/>
      <c r="C22" s="5"/>
    </row>
    <row r="23" spans="1:7">
      <c r="A23" s="5"/>
      <c r="B23" s="5"/>
      <c r="C23" s="5"/>
    </row>
    <row r="24" spans="1:7">
      <c r="A24" s="5"/>
      <c r="B24" s="5"/>
      <c r="C24" s="5"/>
    </row>
    <row r="25" spans="1:7">
      <c r="A25" s="5"/>
      <c r="B25" s="5"/>
      <c r="C25" s="5"/>
    </row>
    <row r="26" spans="1:7">
      <c r="A26" s="5"/>
      <c r="B26" s="5"/>
      <c r="C26" s="5"/>
    </row>
    <row r="27" spans="1:7">
      <c r="A27" s="5"/>
      <c r="B27" s="5"/>
      <c r="C27" s="5"/>
    </row>
    <row r="28" spans="1:7">
      <c r="A28" s="5"/>
      <c r="B28" s="5"/>
      <c r="C28" s="5"/>
    </row>
    <row r="29" spans="1:7">
      <c r="A29" s="5"/>
      <c r="B29" s="5"/>
      <c r="C29" s="5"/>
    </row>
    <row r="30" spans="1:7">
      <c r="A30" s="5"/>
      <c r="B30" s="5"/>
      <c r="C30" s="5"/>
    </row>
    <row r="31" spans="1:7">
      <c r="A31" s="5"/>
      <c r="B31" s="5"/>
      <c r="C31" s="5"/>
    </row>
  </sheetData>
  <mergeCells count="7">
    <mergeCell ref="C8:G8"/>
    <mergeCell ref="A16:B16"/>
    <mergeCell ref="C3:G3"/>
    <mergeCell ref="D2:G2"/>
    <mergeCell ref="D5:N5"/>
    <mergeCell ref="C6:N6"/>
    <mergeCell ref="A7:N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</vt:lpstr>
      <vt:lpstr>вед</vt:lpstr>
      <vt:lpstr>функ</vt:lpstr>
      <vt:lpstr>прогр</vt:lpstr>
      <vt:lpstr>источники</vt:lpstr>
      <vt:lpstr>иные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2022-10-19T13:35:46Z</cp:lastPrinted>
  <dcterms:created xsi:type="dcterms:W3CDTF">1996-10-14T23:33:28Z</dcterms:created>
  <dcterms:modified xsi:type="dcterms:W3CDTF">2022-10-21T12:00:37Z</dcterms:modified>
</cp:coreProperties>
</file>