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910" windowHeight="9870" tabRatio="858" activeTab="3"/>
  </bookViews>
  <sheets>
    <sheet name="вед" sheetId="74" r:id="rId1"/>
    <sheet name="функ" sheetId="36" r:id="rId2"/>
    <sheet name="прогр" sheetId="41" r:id="rId3"/>
    <sheet name="источники" sheetId="75" r:id="rId4"/>
  </sheets>
  <calcPr calcId="124519"/>
</workbook>
</file>

<file path=xl/calcChain.xml><?xml version="1.0" encoding="utf-8"?>
<calcChain xmlns="http://schemas.openxmlformats.org/spreadsheetml/2006/main">
  <c r="O11" i="41"/>
  <c r="O221"/>
  <c r="O182"/>
  <c r="O200"/>
  <c r="O207"/>
  <c r="O208"/>
  <c r="O209"/>
  <c r="O12" i="36"/>
  <c r="O153"/>
  <c r="O352"/>
  <c r="O353"/>
  <c r="O363"/>
  <c r="O211"/>
  <c r="O225"/>
  <c r="O186"/>
  <c r="O183" s="1"/>
  <c r="O154"/>
  <c r="O158"/>
  <c r="O159"/>
  <c r="O160"/>
  <c r="P155"/>
  <c r="P156"/>
  <c r="P157"/>
  <c r="P227" i="74"/>
  <c r="P242"/>
  <c r="P243"/>
  <c r="P252"/>
  <c r="P253"/>
  <c r="P256"/>
  <c r="P264"/>
  <c r="P265"/>
  <c r="P289"/>
  <c r="P290"/>
  <c r="P291"/>
  <c r="P268"/>
  <c r="P248"/>
  <c r="P249"/>
  <c r="P250"/>
  <c r="J12" i="75"/>
  <c r="I23"/>
  <c r="I12"/>
  <c r="J23"/>
  <c r="J25"/>
  <c r="J26"/>
  <c r="J27"/>
  <c r="J24"/>
  <c r="I24"/>
  <c r="I25"/>
  <c r="I26"/>
  <c r="J29"/>
  <c r="J30"/>
  <c r="J28"/>
  <c r="I28"/>
  <c r="I29"/>
  <c r="I30"/>
  <c r="J31"/>
  <c r="H12"/>
  <c r="G15"/>
  <c r="G31"/>
  <c r="E31"/>
  <c r="H30"/>
  <c r="G30"/>
  <c r="F30"/>
  <c r="E30"/>
  <c r="D30"/>
  <c r="C30"/>
  <c r="H29"/>
  <c r="G29"/>
  <c r="F29"/>
  <c r="E29"/>
  <c r="D29"/>
  <c r="H28"/>
  <c r="G28"/>
  <c r="F28"/>
  <c r="E28"/>
  <c r="D28"/>
  <c r="G27"/>
  <c r="E27"/>
  <c r="H26"/>
  <c r="G26"/>
  <c r="F26"/>
  <c r="E26"/>
  <c r="D26"/>
  <c r="H25"/>
  <c r="G25"/>
  <c r="F25"/>
  <c r="E25"/>
  <c r="D25"/>
  <c r="H24"/>
  <c r="G24"/>
  <c r="F24"/>
  <c r="E24"/>
  <c r="D24"/>
  <c r="H23"/>
  <c r="G23" s="1"/>
  <c r="F23"/>
  <c r="E23"/>
  <c r="D23"/>
  <c r="C23"/>
  <c r="E22"/>
  <c r="E21"/>
  <c r="C21"/>
  <c r="E20"/>
  <c r="E19"/>
  <c r="D18"/>
  <c r="E18" s="1"/>
  <c r="C18"/>
  <c r="E17"/>
  <c r="E16"/>
  <c r="E15"/>
  <c r="E14"/>
  <c r="C14"/>
  <c r="E13"/>
  <c r="C13"/>
  <c r="F12"/>
  <c r="D12"/>
  <c r="C12"/>
  <c r="E12" l="1"/>
  <c r="G12"/>
  <c r="P194" i="41" l="1"/>
  <c r="P195"/>
  <c r="K186"/>
  <c r="K187"/>
  <c r="K188"/>
  <c r="K189"/>
  <c r="O186"/>
  <c r="O187"/>
  <c r="O188"/>
  <c r="O189"/>
  <c r="P191"/>
  <c r="O105"/>
  <c r="O102" s="1"/>
  <c r="O101" s="1"/>
  <c r="O94" s="1"/>
  <c r="O13"/>
  <c r="O12" s="1"/>
  <c r="O19"/>
  <c r="P20"/>
  <c r="O24"/>
  <c r="N52"/>
  <c r="P52" s="1"/>
  <c r="N53"/>
  <c r="P53" s="1"/>
  <c r="N183"/>
  <c r="P183" s="1"/>
  <c r="N203"/>
  <c r="P203" s="1"/>
  <c r="O344" i="36"/>
  <c r="O350"/>
  <c r="P345"/>
  <c r="O217"/>
  <c r="O213" s="1"/>
  <c r="O212" s="1"/>
  <c r="O197" s="1"/>
  <c r="O170"/>
  <c r="O169" s="1"/>
  <c r="O168" s="1"/>
  <c r="O167" s="1"/>
  <c r="O166" s="1"/>
  <c r="O178"/>
  <c r="P184"/>
  <c r="P185"/>
  <c r="P173"/>
  <c r="N19"/>
  <c r="P19" s="1"/>
  <c r="N35"/>
  <c r="P35" s="1"/>
  <c r="N41"/>
  <c r="P41" s="1"/>
  <c r="N53"/>
  <c r="P53" s="1"/>
  <c r="N121"/>
  <c r="P121" s="1"/>
  <c r="N133"/>
  <c r="P133" s="1"/>
  <c r="N227"/>
  <c r="P227" s="1"/>
  <c r="N260"/>
  <c r="P260" s="1"/>
  <c r="N273"/>
  <c r="P273" s="1"/>
  <c r="N274"/>
  <c r="P274" s="1"/>
  <c r="N282"/>
  <c r="P282" s="1"/>
  <c r="N283"/>
  <c r="P283" s="1"/>
  <c r="N300"/>
  <c r="P300" s="1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P314" i="74"/>
  <c r="P307" s="1"/>
  <c r="P306" s="1"/>
  <c r="P294" s="1"/>
  <c r="P293" s="1"/>
  <c r="Q254"/>
  <c r="Q255"/>
  <c r="P205"/>
  <c r="P204" s="1"/>
  <c r="P203" s="1"/>
  <c r="P202" s="1"/>
  <c r="P201" s="1"/>
  <c r="Q208"/>
  <c r="P115"/>
  <c r="P110" s="1"/>
  <c r="P109" s="1"/>
  <c r="P104" s="1"/>
  <c r="P13" s="1"/>
  <c r="O20"/>
  <c r="Q20" s="1"/>
  <c r="O36"/>
  <c r="Q36" s="1"/>
  <c r="O41"/>
  <c r="Q41" s="1"/>
  <c r="O130"/>
  <c r="Q130" s="1"/>
  <c r="O179"/>
  <c r="Q179" s="1"/>
  <c r="O211"/>
  <c r="Q211" s="1"/>
  <c r="O212"/>
  <c r="Q212" s="1"/>
  <c r="O237"/>
  <c r="Q237" s="1"/>
  <c r="O270"/>
  <c r="Q270" s="1"/>
  <c r="O340"/>
  <c r="Q340" s="1"/>
  <c r="O401"/>
  <c r="Q401" s="1"/>
  <c r="O402"/>
  <c r="Q402" s="1"/>
  <c r="O420"/>
  <c r="Q420" s="1"/>
  <c r="M244" i="41"/>
  <c r="M242"/>
  <c r="M241" s="1"/>
  <c r="M224"/>
  <c r="M223" s="1"/>
  <c r="M235"/>
  <c r="M234" s="1"/>
  <c r="M232"/>
  <c r="M231" s="1"/>
  <c r="M182"/>
  <c r="M200"/>
  <c r="M127"/>
  <c r="M126" s="1"/>
  <c r="M125" s="1"/>
  <c r="M102"/>
  <c r="M101" s="1"/>
  <c r="M37"/>
  <c r="M290" i="36"/>
  <c r="N203" i="74"/>
  <c r="N202" s="1"/>
  <c r="N201" s="1"/>
  <c r="N64"/>
  <c r="N63" s="1"/>
  <c r="N62" s="1"/>
  <c r="N61" s="1"/>
  <c r="M168" i="36"/>
  <c r="M167" s="1"/>
  <c r="M166" s="1"/>
  <c r="M72"/>
  <c r="M71" s="1"/>
  <c r="M70" s="1"/>
  <c r="M69" s="1"/>
  <c r="M50"/>
  <c r="M49" s="1"/>
  <c r="M48" s="1"/>
  <c r="M38"/>
  <c r="M32"/>
  <c r="M31" s="1"/>
  <c r="M30" s="1"/>
  <c r="M16"/>
  <c r="M15" s="1"/>
  <c r="M14" s="1"/>
  <c r="M13" s="1"/>
  <c r="M118"/>
  <c r="M117" s="1"/>
  <c r="M116" s="1"/>
  <c r="M125"/>
  <c r="M225"/>
  <c r="M257"/>
  <c r="M256" s="1"/>
  <c r="M250" s="1"/>
  <c r="M297"/>
  <c r="M296" s="1"/>
  <c r="M277"/>
  <c r="N275" i="74"/>
  <c r="N274" s="1"/>
  <c r="N273" s="1"/>
  <c r="N336"/>
  <c r="N335" s="1"/>
  <c r="N329" s="1"/>
  <c r="N175"/>
  <c r="N174" s="1"/>
  <c r="N173" s="1"/>
  <c r="N172" s="1"/>
  <c r="N171" s="1"/>
  <c r="N127"/>
  <c r="N126" s="1"/>
  <c r="N125" s="1"/>
  <c r="N124" s="1"/>
  <c r="N37"/>
  <c r="N33"/>
  <c r="N32" s="1"/>
  <c r="N17"/>
  <c r="N16" s="1"/>
  <c r="N15" s="1"/>
  <c r="K44"/>
  <c r="M44" s="1"/>
  <c r="O44" s="1"/>
  <c r="Q44" s="1"/>
  <c r="N269"/>
  <c r="N228"/>
  <c r="N398"/>
  <c r="N393"/>
  <c r="O341" i="36" l="1"/>
  <c r="O340" s="1"/>
  <c r="O339" s="1"/>
  <c r="O306" s="1"/>
  <c r="M113"/>
  <c r="P12" i="74"/>
  <c r="N387"/>
  <c r="N386" s="1"/>
  <c r="N31"/>
  <c r="N14"/>
  <c r="M94" i="41"/>
  <c r="M221" s="1"/>
  <c r="N13" i="74"/>
  <c r="M246" i="41"/>
  <c r="M256"/>
  <c r="M248" s="1"/>
  <c r="L201"/>
  <c r="N201" s="1"/>
  <c r="P201" s="1"/>
  <c r="M292" i="36"/>
  <c r="M272"/>
  <c r="M265" s="1"/>
  <c r="M264" s="1"/>
  <c r="M322"/>
  <c r="M321" s="1"/>
  <c r="M320" s="1"/>
  <c r="M319" s="1"/>
  <c r="M213"/>
  <c r="M212" s="1"/>
  <c r="M163"/>
  <c r="M162" s="1"/>
  <c r="M154" s="1"/>
  <c r="M153" s="1"/>
  <c r="M83"/>
  <c r="M82" s="1"/>
  <c r="M81" s="1"/>
  <c r="M80" s="1"/>
  <c r="L210"/>
  <c r="L224"/>
  <c r="N224" s="1"/>
  <c r="P224" s="1"/>
  <c r="L324"/>
  <c r="N324" s="1"/>
  <c r="P324" s="1"/>
  <c r="L325"/>
  <c r="N325" s="1"/>
  <c r="P325" s="1"/>
  <c r="L326"/>
  <c r="N326" s="1"/>
  <c r="P326" s="1"/>
  <c r="L327"/>
  <c r="N327" s="1"/>
  <c r="P327" s="1"/>
  <c r="L328"/>
  <c r="N328" s="1"/>
  <c r="P328" s="1"/>
  <c r="L329"/>
  <c r="N329" s="1"/>
  <c r="P329" s="1"/>
  <c r="L330"/>
  <c r="N330" s="1"/>
  <c r="P330" s="1"/>
  <c r="L331"/>
  <c r="N331" s="1"/>
  <c r="P331" s="1"/>
  <c r="L332"/>
  <c r="N332" s="1"/>
  <c r="P332" s="1"/>
  <c r="N421" i="74"/>
  <c r="N347"/>
  <c r="N346" s="1"/>
  <c r="N345" s="1"/>
  <c r="N344" s="1"/>
  <c r="N343" s="1"/>
  <c r="N317"/>
  <c r="N306" s="1"/>
  <c r="N294" s="1"/>
  <c r="N138"/>
  <c r="N137" s="1"/>
  <c r="N136" s="1"/>
  <c r="N135" s="1"/>
  <c r="N123" s="1"/>
  <c r="N245"/>
  <c r="N244" s="1"/>
  <c r="N243" s="1"/>
  <c r="N242" s="1"/>
  <c r="N268"/>
  <c r="N265" s="1"/>
  <c r="M191"/>
  <c r="O191" s="1"/>
  <c r="Q191" s="1"/>
  <c r="M267"/>
  <c r="O267" s="1"/>
  <c r="Q267" s="1"/>
  <c r="M321"/>
  <c r="O321" s="1"/>
  <c r="Q321" s="1"/>
  <c r="M423"/>
  <c r="O423" s="1"/>
  <c r="Q423" s="1"/>
  <c r="K217" i="36"/>
  <c r="K253"/>
  <c r="K252" s="1"/>
  <c r="K251" s="1"/>
  <c r="K250" s="1"/>
  <c r="K65"/>
  <c r="K64" s="1"/>
  <c r="K63" s="1"/>
  <c r="K13" s="1"/>
  <c r="L57" i="74"/>
  <c r="L56" s="1"/>
  <c r="L55" s="1"/>
  <c r="L332"/>
  <c r="L331" s="1"/>
  <c r="L330" s="1"/>
  <c r="L329" s="1"/>
  <c r="K213" i="36"/>
  <c r="K212" s="1"/>
  <c r="K211" s="1"/>
  <c r="K356"/>
  <c r="K355" s="1"/>
  <c r="K354" s="1"/>
  <c r="K353" s="1"/>
  <c r="K352" s="1"/>
  <c r="K317"/>
  <c r="K314" s="1"/>
  <c r="K313" s="1"/>
  <c r="K312" s="1"/>
  <c r="K306" s="1"/>
  <c r="K209"/>
  <c r="L209" s="1"/>
  <c r="K170"/>
  <c r="K169" s="1"/>
  <c r="K168"/>
  <c r="K167" s="1"/>
  <c r="K166" s="1"/>
  <c r="K153" s="1"/>
  <c r="K162"/>
  <c r="K114"/>
  <c r="K113" s="1"/>
  <c r="J165"/>
  <c r="K249" i="41"/>
  <c r="K248" s="1"/>
  <c r="K200"/>
  <c r="K182"/>
  <c r="K148"/>
  <c r="K147" s="1"/>
  <c r="K146" s="1"/>
  <c r="K145" s="1"/>
  <c r="K144" s="1"/>
  <c r="K138"/>
  <c r="K137" s="1"/>
  <c r="K133" s="1"/>
  <c r="K105"/>
  <c r="K101" s="1"/>
  <c r="K94" s="1"/>
  <c r="J110"/>
  <c r="L110" s="1"/>
  <c r="N110" s="1"/>
  <c r="P110" s="1"/>
  <c r="L90" i="74"/>
  <c r="L89" s="1"/>
  <c r="L266"/>
  <c r="M266" s="1"/>
  <c r="O266" s="1"/>
  <c r="Q266" s="1"/>
  <c r="L190"/>
  <c r="L189" s="1"/>
  <c r="I191"/>
  <c r="I190"/>
  <c r="L225"/>
  <c r="L205"/>
  <c r="L204" s="1"/>
  <c r="L203" s="1"/>
  <c r="L202" s="1"/>
  <c r="L284"/>
  <c r="L283" s="1"/>
  <c r="L282" s="1"/>
  <c r="L365"/>
  <c r="L364" s="1"/>
  <c r="L363" s="1"/>
  <c r="L362" s="1"/>
  <c r="L361" s="1"/>
  <c r="L355" s="1"/>
  <c r="L317"/>
  <c r="L314"/>
  <c r="K132"/>
  <c r="M132" s="1"/>
  <c r="O132" s="1"/>
  <c r="Q132" s="1"/>
  <c r="K178"/>
  <c r="M178" s="1"/>
  <c r="O178" s="1"/>
  <c r="Q178" s="1"/>
  <c r="K247"/>
  <c r="M247" s="1"/>
  <c r="O247" s="1"/>
  <c r="Q247" s="1"/>
  <c r="K339"/>
  <c r="M339" s="1"/>
  <c r="O339" s="1"/>
  <c r="Q339" s="1"/>
  <c r="K419"/>
  <c r="M263" i="36" l="1"/>
  <c r="M11" i="41"/>
  <c r="M222"/>
  <c r="M211" i="36"/>
  <c r="M197" s="1"/>
  <c r="N210"/>
  <c r="P210" s="1"/>
  <c r="N209"/>
  <c r="P209" s="1"/>
  <c r="N416" i="74"/>
  <c r="N415" s="1"/>
  <c r="N411" s="1"/>
  <c r="N385" s="1"/>
  <c r="N375" s="1"/>
  <c r="N293"/>
  <c r="K221" i="41"/>
  <c r="K11" s="1"/>
  <c r="M312" i="36"/>
  <c r="M306"/>
  <c r="M12" s="1"/>
  <c r="L308" i="74"/>
  <c r="L307" s="1"/>
  <c r="L306" s="1"/>
  <c r="L294" s="1"/>
  <c r="L201"/>
  <c r="K201" i="36"/>
  <c r="K200" s="1"/>
  <c r="K199" s="1"/>
  <c r="K198" s="1"/>
  <c r="K197" s="1"/>
  <c r="L165"/>
  <c r="M189" i="74"/>
  <c r="O189" s="1"/>
  <c r="Q189" s="1"/>
  <c r="L188"/>
  <c r="M190"/>
  <c r="O190" s="1"/>
  <c r="Q190" s="1"/>
  <c r="N314"/>
  <c r="L265"/>
  <c r="L264" s="1"/>
  <c r="N264"/>
  <c r="N227" s="1"/>
  <c r="N12" s="1"/>
  <c r="L227"/>
  <c r="L13"/>
  <c r="M419"/>
  <c r="O419" s="1"/>
  <c r="Q419" s="1"/>
  <c r="K12" i="36"/>
  <c r="J37" i="74"/>
  <c r="J32" s="1"/>
  <c r="J31" s="1"/>
  <c r="I40"/>
  <c r="K40" s="1"/>
  <c r="M40" s="1"/>
  <c r="O40" s="1"/>
  <c r="Q40" s="1"/>
  <c r="J127"/>
  <c r="J126" s="1"/>
  <c r="J125" s="1"/>
  <c r="J124" s="1"/>
  <c r="J175"/>
  <c r="J336"/>
  <c r="J415"/>
  <c r="I30"/>
  <c r="K30" s="1"/>
  <c r="M30" s="1"/>
  <c r="O30" s="1"/>
  <c r="Q30" s="1"/>
  <c r="I163" i="36"/>
  <c r="I162" s="1"/>
  <c r="J244" i="74"/>
  <c r="J243" s="1"/>
  <c r="N165" i="36" l="1"/>
  <c r="P165" s="1"/>
  <c r="N308" i="74"/>
  <c r="N307" s="1"/>
  <c r="L171"/>
  <c r="M188"/>
  <c r="O188" s="1"/>
  <c r="Q188" s="1"/>
  <c r="L293"/>
  <c r="J275"/>
  <c r="I246" i="41"/>
  <c r="I235"/>
  <c r="I234" s="1"/>
  <c r="I275"/>
  <c r="I262" s="1"/>
  <c r="I248" s="1"/>
  <c r="I218"/>
  <c r="I217" s="1"/>
  <c r="I216" s="1"/>
  <c r="I200"/>
  <c r="I182" s="1"/>
  <c r="I168"/>
  <c r="I167" s="1"/>
  <c r="I166" s="1"/>
  <c r="I165" s="1"/>
  <c r="I164" s="1"/>
  <c r="I13" i="36"/>
  <c r="I390"/>
  <c r="I377" s="1"/>
  <c r="I292"/>
  <c r="I250"/>
  <c r="I290"/>
  <c r="I264" s="1"/>
  <c r="I263" s="1"/>
  <c r="I225"/>
  <c r="I211" s="1"/>
  <c r="I197" s="1"/>
  <c r="I188"/>
  <c r="I178" s="1"/>
  <c r="I153" s="1"/>
  <c r="I135"/>
  <c r="I134" s="1"/>
  <c r="I113" s="1"/>
  <c r="H18"/>
  <c r="J18" s="1"/>
  <c r="L18" s="1"/>
  <c r="H21"/>
  <c r="J21" s="1"/>
  <c r="L21" s="1"/>
  <c r="H26"/>
  <c r="J26" s="1"/>
  <c r="L26" s="1"/>
  <c r="H28"/>
  <c r="J28" s="1"/>
  <c r="L28" s="1"/>
  <c r="H29"/>
  <c r="J29" s="1"/>
  <c r="L29" s="1"/>
  <c r="H34"/>
  <c r="J34" s="1"/>
  <c r="L34" s="1"/>
  <c r="H36"/>
  <c r="J36" s="1"/>
  <c r="L36" s="1"/>
  <c r="H37"/>
  <c r="J37" s="1"/>
  <c r="L37" s="1"/>
  <c r="H40"/>
  <c r="J40" s="1"/>
  <c r="L40" s="1"/>
  <c r="H43"/>
  <c r="J43" s="1"/>
  <c r="L43" s="1"/>
  <c r="H44"/>
  <c r="J44" s="1"/>
  <c r="L44" s="1"/>
  <c r="H45"/>
  <c r="J45" s="1"/>
  <c r="L45" s="1"/>
  <c r="H47"/>
  <c r="J47" s="1"/>
  <c r="L47" s="1"/>
  <c r="H52"/>
  <c r="H55"/>
  <c r="H56"/>
  <c r="H60"/>
  <c r="J60" s="1"/>
  <c r="L60" s="1"/>
  <c r="H62"/>
  <c r="J62" s="1"/>
  <c r="L62" s="1"/>
  <c r="H66"/>
  <c r="J66" s="1"/>
  <c r="H68"/>
  <c r="J68" s="1"/>
  <c r="H69"/>
  <c r="J69" s="1"/>
  <c r="H70"/>
  <c r="J70" s="1"/>
  <c r="H72"/>
  <c r="J72" s="1"/>
  <c r="H73"/>
  <c r="J73" s="1"/>
  <c r="H78"/>
  <c r="J78" s="1"/>
  <c r="H79"/>
  <c r="J79" s="1"/>
  <c r="H84"/>
  <c r="J84" s="1"/>
  <c r="H87"/>
  <c r="J87" s="1"/>
  <c r="H93"/>
  <c r="J93" s="1"/>
  <c r="H94"/>
  <c r="J94" s="1"/>
  <c r="H95"/>
  <c r="J95" s="1"/>
  <c r="H100"/>
  <c r="J100" s="1"/>
  <c r="H104"/>
  <c r="J104" s="1"/>
  <c r="H108"/>
  <c r="J108" s="1"/>
  <c r="H112"/>
  <c r="J112" s="1"/>
  <c r="H115"/>
  <c r="J115" s="1"/>
  <c r="H120"/>
  <c r="J120" s="1"/>
  <c r="H123"/>
  <c r="J123" s="1"/>
  <c r="H124"/>
  <c r="J124" s="1"/>
  <c r="H129"/>
  <c r="J129" s="1"/>
  <c r="H131"/>
  <c r="J131" s="1"/>
  <c r="H132"/>
  <c r="J132" s="1"/>
  <c r="H138"/>
  <c r="J138" s="1"/>
  <c r="H141"/>
  <c r="J141" s="1"/>
  <c r="H145"/>
  <c r="J145" s="1"/>
  <c r="L145" s="1"/>
  <c r="H149"/>
  <c r="J149" s="1"/>
  <c r="L149" s="1"/>
  <c r="H152"/>
  <c r="J152" s="1"/>
  <c r="L152" s="1"/>
  <c r="H161"/>
  <c r="J161" s="1"/>
  <c r="H164"/>
  <c r="J164" s="1"/>
  <c r="H171"/>
  <c r="J171" s="1"/>
  <c r="L171" s="1"/>
  <c r="H172"/>
  <c r="J172" s="1"/>
  <c r="L172" s="1"/>
  <c r="H175"/>
  <c r="J175" s="1"/>
  <c r="L175" s="1"/>
  <c r="H177"/>
  <c r="J177" s="1"/>
  <c r="L177" s="1"/>
  <c r="H181"/>
  <c r="J181" s="1"/>
  <c r="L181" s="1"/>
  <c r="H182"/>
  <c r="J182" s="1"/>
  <c r="L182" s="1"/>
  <c r="H187"/>
  <c r="J187" s="1"/>
  <c r="L187" s="1"/>
  <c r="H189"/>
  <c r="J189" s="1"/>
  <c r="L189" s="1"/>
  <c r="H190"/>
  <c r="J190" s="1"/>
  <c r="L190" s="1"/>
  <c r="H194"/>
  <c r="J194" s="1"/>
  <c r="L194" s="1"/>
  <c r="H196"/>
  <c r="J196" s="1"/>
  <c r="L196" s="1"/>
  <c r="H203"/>
  <c r="J203" s="1"/>
  <c r="L203" s="1"/>
  <c r="H204"/>
  <c r="J204" s="1"/>
  <c r="L204" s="1"/>
  <c r="H206"/>
  <c r="J206" s="1"/>
  <c r="L206" s="1"/>
  <c r="H207"/>
  <c r="J207" s="1"/>
  <c r="L207" s="1"/>
  <c r="H208"/>
  <c r="J208" s="1"/>
  <c r="L208" s="1"/>
  <c r="H215"/>
  <c r="J215" s="1"/>
  <c r="L215" s="1"/>
  <c r="N215" s="1"/>
  <c r="P215" s="1"/>
  <c r="H216"/>
  <c r="J216" s="1"/>
  <c r="L216" s="1"/>
  <c r="N216" s="1"/>
  <c r="P216" s="1"/>
  <c r="H218"/>
  <c r="J218" s="1"/>
  <c r="L218" s="1"/>
  <c r="N218" s="1"/>
  <c r="P218" s="1"/>
  <c r="H219"/>
  <c r="J219" s="1"/>
  <c r="L219" s="1"/>
  <c r="N219" s="1"/>
  <c r="P219" s="1"/>
  <c r="H220"/>
  <c r="J220" s="1"/>
  <c r="L220" s="1"/>
  <c r="N220" s="1"/>
  <c r="P220" s="1"/>
  <c r="H221"/>
  <c r="J221" s="1"/>
  <c r="L221" s="1"/>
  <c r="N221" s="1"/>
  <c r="P221" s="1"/>
  <c r="H222"/>
  <c r="J222" s="1"/>
  <c r="L222" s="1"/>
  <c r="N222" s="1"/>
  <c r="P222" s="1"/>
  <c r="H223"/>
  <c r="J223" s="1"/>
  <c r="L223" s="1"/>
  <c r="N223" s="1"/>
  <c r="P223" s="1"/>
  <c r="H226"/>
  <c r="J226" s="1"/>
  <c r="L226" s="1"/>
  <c r="N226" s="1"/>
  <c r="P226" s="1"/>
  <c r="H233"/>
  <c r="J233" s="1"/>
  <c r="L233" s="1"/>
  <c r="N233" s="1"/>
  <c r="P233" s="1"/>
  <c r="H234"/>
  <c r="J234" s="1"/>
  <c r="L234" s="1"/>
  <c r="N234" s="1"/>
  <c r="P234" s="1"/>
  <c r="H235"/>
  <c r="J235" s="1"/>
  <c r="L235" s="1"/>
  <c r="N235" s="1"/>
  <c r="P235" s="1"/>
  <c r="H239"/>
  <c r="J239" s="1"/>
  <c r="L239" s="1"/>
  <c r="N239" s="1"/>
  <c r="P239" s="1"/>
  <c r="H241"/>
  <c r="J241" s="1"/>
  <c r="L241" s="1"/>
  <c r="N241" s="1"/>
  <c r="P241" s="1"/>
  <c r="H242"/>
  <c r="J242" s="1"/>
  <c r="L242" s="1"/>
  <c r="N242" s="1"/>
  <c r="P242" s="1"/>
  <c r="H244"/>
  <c r="J244" s="1"/>
  <c r="L244" s="1"/>
  <c r="N244" s="1"/>
  <c r="P244" s="1"/>
  <c r="H249"/>
  <c r="J249" s="1"/>
  <c r="L249" s="1"/>
  <c r="N249" s="1"/>
  <c r="P249" s="1"/>
  <c r="H254"/>
  <c r="J254" s="1"/>
  <c r="L254" s="1"/>
  <c r="N254" s="1"/>
  <c r="P254" s="1"/>
  <c r="H255"/>
  <c r="J255" s="1"/>
  <c r="L255" s="1"/>
  <c r="N255" s="1"/>
  <c r="P255" s="1"/>
  <c r="H259"/>
  <c r="J259" s="1"/>
  <c r="L259" s="1"/>
  <c r="N259" s="1"/>
  <c r="P259" s="1"/>
  <c r="H262"/>
  <c r="J262" s="1"/>
  <c r="L262" s="1"/>
  <c r="N262" s="1"/>
  <c r="P262" s="1"/>
  <c r="H269"/>
  <c r="J269" s="1"/>
  <c r="L269" s="1"/>
  <c r="N269" s="1"/>
  <c r="P269" s="1"/>
  <c r="H271"/>
  <c r="J271" s="1"/>
  <c r="L271" s="1"/>
  <c r="N271" s="1"/>
  <c r="P271" s="1"/>
  <c r="H275"/>
  <c r="J275" s="1"/>
  <c r="L275" s="1"/>
  <c r="N275" s="1"/>
  <c r="P275" s="1"/>
  <c r="H276"/>
  <c r="J276" s="1"/>
  <c r="L276" s="1"/>
  <c r="N276" s="1"/>
  <c r="P276" s="1"/>
  <c r="H279"/>
  <c r="J279" s="1"/>
  <c r="L279" s="1"/>
  <c r="N279" s="1"/>
  <c r="P279" s="1"/>
  <c r="H280"/>
  <c r="J280" s="1"/>
  <c r="L280" s="1"/>
  <c r="N280" s="1"/>
  <c r="P280" s="1"/>
  <c r="H281"/>
  <c r="J281" s="1"/>
  <c r="L281" s="1"/>
  <c r="N281" s="1"/>
  <c r="P281" s="1"/>
  <c r="H286"/>
  <c r="J286" s="1"/>
  <c r="L286" s="1"/>
  <c r="N286" s="1"/>
  <c r="P286" s="1"/>
  <c r="H288"/>
  <c r="J288" s="1"/>
  <c r="L288" s="1"/>
  <c r="N288" s="1"/>
  <c r="P288" s="1"/>
  <c r="H289"/>
  <c r="J289" s="1"/>
  <c r="L289" s="1"/>
  <c r="N289" s="1"/>
  <c r="P289" s="1"/>
  <c r="H291"/>
  <c r="J291" s="1"/>
  <c r="L291" s="1"/>
  <c r="N291" s="1"/>
  <c r="P291" s="1"/>
  <c r="H295"/>
  <c r="J295" s="1"/>
  <c r="L295" s="1"/>
  <c r="N295" s="1"/>
  <c r="P295" s="1"/>
  <c r="H299"/>
  <c r="J299" s="1"/>
  <c r="L299" s="1"/>
  <c r="N299" s="1"/>
  <c r="P299" s="1"/>
  <c r="H302"/>
  <c r="J302" s="1"/>
  <c r="L302" s="1"/>
  <c r="N302" s="1"/>
  <c r="P302" s="1"/>
  <c r="H304"/>
  <c r="J304" s="1"/>
  <c r="L304" s="1"/>
  <c r="N304" s="1"/>
  <c r="P304" s="1"/>
  <c r="H305"/>
  <c r="J305" s="1"/>
  <c r="L305" s="1"/>
  <c r="N305" s="1"/>
  <c r="P305" s="1"/>
  <c r="H311"/>
  <c r="J311" s="1"/>
  <c r="L311" s="1"/>
  <c r="N311" s="1"/>
  <c r="P311" s="1"/>
  <c r="H316"/>
  <c r="J316" s="1"/>
  <c r="L316" s="1"/>
  <c r="N316" s="1"/>
  <c r="P316" s="1"/>
  <c r="H318"/>
  <c r="J318" s="1"/>
  <c r="L318" s="1"/>
  <c r="N318" s="1"/>
  <c r="P318" s="1"/>
  <c r="H323"/>
  <c r="J323" s="1"/>
  <c r="L323" s="1"/>
  <c r="N323" s="1"/>
  <c r="P323" s="1"/>
  <c r="H338"/>
  <c r="J338" s="1"/>
  <c r="L338" s="1"/>
  <c r="N338" s="1"/>
  <c r="P338" s="1"/>
  <c r="H343"/>
  <c r="J343" s="1"/>
  <c r="L343" s="1"/>
  <c r="N343" s="1"/>
  <c r="P343" s="1"/>
  <c r="H346"/>
  <c r="J346" s="1"/>
  <c r="L346" s="1"/>
  <c r="N346" s="1"/>
  <c r="P346" s="1"/>
  <c r="H347"/>
  <c r="J347" s="1"/>
  <c r="L347" s="1"/>
  <c r="N347" s="1"/>
  <c r="P347" s="1"/>
  <c r="H348"/>
  <c r="J348" s="1"/>
  <c r="L348" s="1"/>
  <c r="N348" s="1"/>
  <c r="P348" s="1"/>
  <c r="H349"/>
  <c r="J349" s="1"/>
  <c r="L349" s="1"/>
  <c r="N349" s="1"/>
  <c r="P349" s="1"/>
  <c r="H351"/>
  <c r="J351" s="1"/>
  <c r="L351" s="1"/>
  <c r="N351" s="1"/>
  <c r="P351" s="1"/>
  <c r="H357"/>
  <c r="J357" s="1"/>
  <c r="L357" s="1"/>
  <c r="N357" s="1"/>
  <c r="P357" s="1"/>
  <c r="H359"/>
  <c r="J359" s="1"/>
  <c r="L359" s="1"/>
  <c r="N359" s="1"/>
  <c r="P359" s="1"/>
  <c r="H361"/>
  <c r="J361" s="1"/>
  <c r="L361" s="1"/>
  <c r="N361" s="1"/>
  <c r="P361" s="1"/>
  <c r="H362"/>
  <c r="J362" s="1"/>
  <c r="L362" s="1"/>
  <c r="N362" s="1"/>
  <c r="P362" s="1"/>
  <c r="H364"/>
  <c r="J364" s="1"/>
  <c r="L364" s="1"/>
  <c r="N364" s="1"/>
  <c r="P364" s="1"/>
  <c r="H370"/>
  <c r="J370" s="1"/>
  <c r="P370" s="1"/>
  <c r="H376"/>
  <c r="J376" s="1"/>
  <c r="P376" s="1"/>
  <c r="H382"/>
  <c r="J382" s="1"/>
  <c r="P382" s="1"/>
  <c r="H384"/>
  <c r="J384" s="1"/>
  <c r="P384" s="1"/>
  <c r="H387"/>
  <c r="J387" s="1"/>
  <c r="P387" s="1"/>
  <c r="H389"/>
  <c r="J389" s="1"/>
  <c r="P389" s="1"/>
  <c r="H391"/>
  <c r="J391" s="1"/>
  <c r="P391" s="1"/>
  <c r="H392"/>
  <c r="J392" s="1"/>
  <c r="P392" s="1"/>
  <c r="H15" i="41"/>
  <c r="J15" s="1"/>
  <c r="L15" s="1"/>
  <c r="N15" s="1"/>
  <c r="P15" s="1"/>
  <c r="H18"/>
  <c r="J18" s="1"/>
  <c r="L18" s="1"/>
  <c r="N18" s="1"/>
  <c r="P18" s="1"/>
  <c r="H21"/>
  <c r="J21" s="1"/>
  <c r="L21" s="1"/>
  <c r="N21" s="1"/>
  <c r="P21" s="1"/>
  <c r="H22"/>
  <c r="J22" s="1"/>
  <c r="L22" s="1"/>
  <c r="N22" s="1"/>
  <c r="P22" s="1"/>
  <c r="H23"/>
  <c r="J23" s="1"/>
  <c r="L23" s="1"/>
  <c r="N23" s="1"/>
  <c r="P23" s="1"/>
  <c r="H25"/>
  <c r="J25" s="1"/>
  <c r="L25" s="1"/>
  <c r="N25" s="1"/>
  <c r="P25" s="1"/>
  <c r="H28"/>
  <c r="J28" s="1"/>
  <c r="L28" s="1"/>
  <c r="N28" s="1"/>
  <c r="P28" s="1"/>
  <c r="H34"/>
  <c r="J34" s="1"/>
  <c r="L34" s="1"/>
  <c r="N34" s="1"/>
  <c r="P34" s="1"/>
  <c r="H35"/>
  <c r="J35" s="1"/>
  <c r="L35" s="1"/>
  <c r="N35" s="1"/>
  <c r="P35" s="1"/>
  <c r="H36"/>
  <c r="J36" s="1"/>
  <c r="L36" s="1"/>
  <c r="N36" s="1"/>
  <c r="P36" s="1"/>
  <c r="H41"/>
  <c r="J41" s="1"/>
  <c r="L41" s="1"/>
  <c r="N41" s="1"/>
  <c r="P41" s="1"/>
  <c r="H43"/>
  <c r="J43" s="1"/>
  <c r="L43" s="1"/>
  <c r="N43" s="1"/>
  <c r="P43" s="1"/>
  <c r="H44"/>
  <c r="J44" s="1"/>
  <c r="L44" s="1"/>
  <c r="N44" s="1"/>
  <c r="P44" s="1"/>
  <c r="H45"/>
  <c r="J45" s="1"/>
  <c r="L45" s="1"/>
  <c r="N45" s="1"/>
  <c r="P45" s="1"/>
  <c r="H46"/>
  <c r="J46" s="1"/>
  <c r="L46" s="1"/>
  <c r="N46" s="1"/>
  <c r="P46" s="1"/>
  <c r="H47"/>
  <c r="J47" s="1"/>
  <c r="L47" s="1"/>
  <c r="N47" s="1"/>
  <c r="P47" s="1"/>
  <c r="H51"/>
  <c r="J51" s="1"/>
  <c r="L51" s="1"/>
  <c r="N51" s="1"/>
  <c r="P51" s="1"/>
  <c r="H54"/>
  <c r="J54" s="1"/>
  <c r="L54" s="1"/>
  <c r="N54" s="1"/>
  <c r="P54" s="1"/>
  <c r="H55"/>
  <c r="J55" s="1"/>
  <c r="L55" s="1"/>
  <c r="N55" s="1"/>
  <c r="P55" s="1"/>
  <c r="H59"/>
  <c r="J59" s="1"/>
  <c r="L59" s="1"/>
  <c r="N59" s="1"/>
  <c r="P59" s="1"/>
  <c r="H60"/>
  <c r="J60" s="1"/>
  <c r="L60" s="1"/>
  <c r="N60" s="1"/>
  <c r="P60" s="1"/>
  <c r="H61"/>
  <c r="J61" s="1"/>
  <c r="L61" s="1"/>
  <c r="N61" s="1"/>
  <c r="P61" s="1"/>
  <c r="H64"/>
  <c r="J64" s="1"/>
  <c r="L64" s="1"/>
  <c r="N64" s="1"/>
  <c r="P64" s="1"/>
  <c r="H66"/>
  <c r="J66" s="1"/>
  <c r="L66" s="1"/>
  <c r="N66" s="1"/>
  <c r="P66" s="1"/>
  <c r="H67"/>
  <c r="J67" s="1"/>
  <c r="L67" s="1"/>
  <c r="N67" s="1"/>
  <c r="P67" s="1"/>
  <c r="H70"/>
  <c r="J70" s="1"/>
  <c r="L70" s="1"/>
  <c r="N70" s="1"/>
  <c r="P70" s="1"/>
  <c r="H74"/>
  <c r="J74" s="1"/>
  <c r="L74" s="1"/>
  <c r="N74" s="1"/>
  <c r="P74" s="1"/>
  <c r="H78"/>
  <c r="J78" s="1"/>
  <c r="L78" s="1"/>
  <c r="N78" s="1"/>
  <c r="P78" s="1"/>
  <c r="H82"/>
  <c r="J82" s="1"/>
  <c r="L82" s="1"/>
  <c r="N82" s="1"/>
  <c r="P82" s="1"/>
  <c r="H86"/>
  <c r="J86" s="1"/>
  <c r="L86" s="1"/>
  <c r="N86" s="1"/>
  <c r="P86" s="1"/>
  <c r="H92"/>
  <c r="J92" s="1"/>
  <c r="L92" s="1"/>
  <c r="N92" s="1"/>
  <c r="P92" s="1"/>
  <c r="H93"/>
  <c r="J93" s="1"/>
  <c r="L93" s="1"/>
  <c r="N93" s="1"/>
  <c r="P93" s="1"/>
  <c r="H98"/>
  <c r="J98" s="1"/>
  <c r="L98" s="1"/>
  <c r="N98" s="1"/>
  <c r="P98" s="1"/>
  <c r="H100"/>
  <c r="J100" s="1"/>
  <c r="L100" s="1"/>
  <c r="N100" s="1"/>
  <c r="P100" s="1"/>
  <c r="H104"/>
  <c r="J104" s="1"/>
  <c r="L104" s="1"/>
  <c r="N104" s="1"/>
  <c r="P104" s="1"/>
  <c r="H106"/>
  <c r="J106" s="1"/>
  <c r="L106" s="1"/>
  <c r="N106" s="1"/>
  <c r="P106" s="1"/>
  <c r="H107"/>
  <c r="J107" s="1"/>
  <c r="L107" s="1"/>
  <c r="N107" s="1"/>
  <c r="P107" s="1"/>
  <c r="H108"/>
  <c r="J108" s="1"/>
  <c r="L108" s="1"/>
  <c r="N108" s="1"/>
  <c r="P108" s="1"/>
  <c r="H109"/>
  <c r="J109" s="1"/>
  <c r="L109" s="1"/>
  <c r="N109" s="1"/>
  <c r="P109" s="1"/>
  <c r="H114"/>
  <c r="J114" s="1"/>
  <c r="L114" s="1"/>
  <c r="N114" s="1"/>
  <c r="P114" s="1"/>
  <c r="H116"/>
  <c r="J116" s="1"/>
  <c r="L116" s="1"/>
  <c r="N116" s="1"/>
  <c r="P116" s="1"/>
  <c r="H117"/>
  <c r="J117" s="1"/>
  <c r="L117" s="1"/>
  <c r="N117" s="1"/>
  <c r="P117" s="1"/>
  <c r="H123"/>
  <c r="J123" s="1"/>
  <c r="L123" s="1"/>
  <c r="N123" s="1"/>
  <c r="P123" s="1"/>
  <c r="H124"/>
  <c r="J124" s="1"/>
  <c r="L124" s="1"/>
  <c r="N124" s="1"/>
  <c r="P124" s="1"/>
  <c r="H128"/>
  <c r="J128" s="1"/>
  <c r="L128" s="1"/>
  <c r="N128" s="1"/>
  <c r="P128" s="1"/>
  <c r="H132"/>
  <c r="J132" s="1"/>
  <c r="L132" s="1"/>
  <c r="N132" s="1"/>
  <c r="P132" s="1"/>
  <c r="H136"/>
  <c r="J136" s="1"/>
  <c r="L136" s="1"/>
  <c r="N136" s="1"/>
  <c r="P136" s="1"/>
  <c r="H139"/>
  <c r="J139" s="1"/>
  <c r="L139" s="1"/>
  <c r="N139" s="1"/>
  <c r="P139" s="1"/>
  <c r="H141"/>
  <c r="J141" s="1"/>
  <c r="L141" s="1"/>
  <c r="N141" s="1"/>
  <c r="P141" s="1"/>
  <c r="H143"/>
  <c r="J143" s="1"/>
  <c r="L143" s="1"/>
  <c r="N143" s="1"/>
  <c r="P143" s="1"/>
  <c r="H149"/>
  <c r="J149" s="1"/>
  <c r="L149" s="1"/>
  <c r="N149" s="1"/>
  <c r="P149" s="1"/>
  <c r="H150"/>
  <c r="J150" s="1"/>
  <c r="L150" s="1"/>
  <c r="N150" s="1"/>
  <c r="P150" s="1"/>
  <c r="H156"/>
  <c r="J156" s="1"/>
  <c r="L156" s="1"/>
  <c r="N156" s="1"/>
  <c r="P156" s="1"/>
  <c r="H157"/>
  <c r="J157" s="1"/>
  <c r="L157" s="1"/>
  <c r="N157" s="1"/>
  <c r="P157" s="1"/>
  <c r="H159"/>
  <c r="J159" s="1"/>
  <c r="L159" s="1"/>
  <c r="N159" s="1"/>
  <c r="P159" s="1"/>
  <c r="H160"/>
  <c r="J160" s="1"/>
  <c r="L160" s="1"/>
  <c r="N160" s="1"/>
  <c r="P160" s="1"/>
  <c r="H163"/>
  <c r="J163" s="1"/>
  <c r="L163" s="1"/>
  <c r="N163" s="1"/>
  <c r="P163" s="1"/>
  <c r="H169"/>
  <c r="J169" s="1"/>
  <c r="L169" s="1"/>
  <c r="N169" s="1"/>
  <c r="P169" s="1"/>
  <c r="H170"/>
  <c r="J170" s="1"/>
  <c r="L170" s="1"/>
  <c r="N170" s="1"/>
  <c r="P170" s="1"/>
  <c r="H176"/>
  <c r="J176" s="1"/>
  <c r="L176" s="1"/>
  <c r="N176" s="1"/>
  <c r="P176" s="1"/>
  <c r="H180"/>
  <c r="J180" s="1"/>
  <c r="L180" s="1"/>
  <c r="N180" s="1"/>
  <c r="P180" s="1"/>
  <c r="H181"/>
  <c r="J181" s="1"/>
  <c r="L181" s="1"/>
  <c r="N181" s="1"/>
  <c r="P181" s="1"/>
  <c r="H185"/>
  <c r="J185" s="1"/>
  <c r="L185" s="1"/>
  <c r="N185" s="1"/>
  <c r="P185" s="1"/>
  <c r="H190"/>
  <c r="J190" s="1"/>
  <c r="L190" s="1"/>
  <c r="N190" s="1"/>
  <c r="P190" s="1"/>
  <c r="H193"/>
  <c r="J193" s="1"/>
  <c r="L193" s="1"/>
  <c r="N193" s="1"/>
  <c r="P193" s="1"/>
  <c r="H197"/>
  <c r="J197" s="1"/>
  <c r="L197" s="1"/>
  <c r="N197" s="1"/>
  <c r="P197" s="1"/>
  <c r="H199"/>
  <c r="J199" s="1"/>
  <c r="L199" s="1"/>
  <c r="N199" s="1"/>
  <c r="P199" s="1"/>
  <c r="H202"/>
  <c r="J202" s="1"/>
  <c r="L202" s="1"/>
  <c r="N202" s="1"/>
  <c r="P202" s="1"/>
  <c r="H204"/>
  <c r="J204" s="1"/>
  <c r="L204" s="1"/>
  <c r="N204" s="1"/>
  <c r="P204" s="1"/>
  <c r="H205"/>
  <c r="J205" s="1"/>
  <c r="L205" s="1"/>
  <c r="N205" s="1"/>
  <c r="P205" s="1"/>
  <c r="H206"/>
  <c r="J206" s="1"/>
  <c r="L206" s="1"/>
  <c r="N206" s="1"/>
  <c r="P206" s="1"/>
  <c r="H210"/>
  <c r="J210" s="1"/>
  <c r="L210" s="1"/>
  <c r="N210" s="1"/>
  <c r="P210" s="1"/>
  <c r="H213"/>
  <c r="J213" s="1"/>
  <c r="L213" s="1"/>
  <c r="N213" s="1"/>
  <c r="P213" s="1"/>
  <c r="H214"/>
  <c r="J214" s="1"/>
  <c r="L214" s="1"/>
  <c r="N214" s="1"/>
  <c r="P214" s="1"/>
  <c r="H215"/>
  <c r="J215" s="1"/>
  <c r="L215" s="1"/>
  <c r="N215" s="1"/>
  <c r="P215" s="1"/>
  <c r="H219"/>
  <c r="J219" s="1"/>
  <c r="L219" s="1"/>
  <c r="N219" s="1"/>
  <c r="P219" s="1"/>
  <c r="H220"/>
  <c r="J220" s="1"/>
  <c r="L220" s="1"/>
  <c r="N220" s="1"/>
  <c r="P220" s="1"/>
  <c r="H225"/>
  <c r="J225" s="1"/>
  <c r="L225" s="1"/>
  <c r="N225" s="1"/>
  <c r="P225" s="1"/>
  <c r="H228"/>
  <c r="J228" s="1"/>
  <c r="L228" s="1"/>
  <c r="N228" s="1"/>
  <c r="P228" s="1"/>
  <c r="H230"/>
  <c r="J230" s="1"/>
  <c r="L230" s="1"/>
  <c r="N230" s="1"/>
  <c r="P230" s="1"/>
  <c r="H233"/>
  <c r="J233" s="1"/>
  <c r="L233" s="1"/>
  <c r="N233" s="1"/>
  <c r="P233" s="1"/>
  <c r="H236"/>
  <c r="J236" s="1"/>
  <c r="L236" s="1"/>
  <c r="N236" s="1"/>
  <c r="P236" s="1"/>
  <c r="H238"/>
  <c r="J238" s="1"/>
  <c r="L238" s="1"/>
  <c r="N238" s="1"/>
  <c r="P238" s="1"/>
  <c r="H240"/>
  <c r="J240" s="1"/>
  <c r="L240" s="1"/>
  <c r="N240" s="1"/>
  <c r="P240" s="1"/>
  <c r="H243"/>
  <c r="J243" s="1"/>
  <c r="L243" s="1"/>
  <c r="N243" s="1"/>
  <c r="P243" s="1"/>
  <c r="H245"/>
  <c r="J245" s="1"/>
  <c r="L245" s="1"/>
  <c r="N245" s="1"/>
  <c r="P245" s="1"/>
  <c r="H247"/>
  <c r="J247" s="1"/>
  <c r="L247" s="1"/>
  <c r="N247" s="1"/>
  <c r="P247" s="1"/>
  <c r="H250"/>
  <c r="J250" s="1"/>
  <c r="L250" s="1"/>
  <c r="N250" s="1"/>
  <c r="P250" s="1"/>
  <c r="H253"/>
  <c r="J253" s="1"/>
  <c r="L253" s="1"/>
  <c r="N253" s="1"/>
  <c r="P253" s="1"/>
  <c r="H255"/>
  <c r="J255" s="1"/>
  <c r="L255" s="1"/>
  <c r="N255" s="1"/>
  <c r="P255" s="1"/>
  <c r="H257"/>
  <c r="J257" s="1"/>
  <c r="L257" s="1"/>
  <c r="N257" s="1"/>
  <c r="P257" s="1"/>
  <c r="H259"/>
  <c r="J259" s="1"/>
  <c r="L259" s="1"/>
  <c r="P259" s="1"/>
  <c r="H261"/>
  <c r="J261" s="1"/>
  <c r="L261" s="1"/>
  <c r="P261" s="1"/>
  <c r="H267"/>
  <c r="J267" s="1"/>
  <c r="P267" s="1"/>
  <c r="H269"/>
  <c r="J269" s="1"/>
  <c r="P269" s="1"/>
  <c r="H272"/>
  <c r="J272" s="1"/>
  <c r="P272" s="1"/>
  <c r="H274"/>
  <c r="J274" s="1"/>
  <c r="P274" s="1"/>
  <c r="H276"/>
  <c r="J276" s="1"/>
  <c r="P276" s="1"/>
  <c r="H277"/>
  <c r="J277" s="1"/>
  <c r="J411" i="74"/>
  <c r="J385" s="1"/>
  <c r="J337"/>
  <c r="J335" s="1"/>
  <c r="J176"/>
  <c r="J174" s="1"/>
  <c r="J173" s="1"/>
  <c r="J172" s="1"/>
  <c r="J171" s="1"/>
  <c r="I262"/>
  <c r="K262" s="1"/>
  <c r="M262" s="1"/>
  <c r="O262" s="1"/>
  <c r="Q262" s="1"/>
  <c r="J261"/>
  <c r="J260" s="1"/>
  <c r="J259" s="1"/>
  <c r="J252" s="1"/>
  <c r="J242" s="1"/>
  <c r="J168"/>
  <c r="J155" s="1"/>
  <c r="J123" s="1"/>
  <c r="J274"/>
  <c r="J273" s="1"/>
  <c r="J268"/>
  <c r="J265" s="1"/>
  <c r="J264" s="1"/>
  <c r="J231"/>
  <c r="J230" s="1"/>
  <c r="J229" s="1"/>
  <c r="J228" s="1"/>
  <c r="J240"/>
  <c r="J239" s="1"/>
  <c r="J238" s="1"/>
  <c r="N208" i="36" l="1"/>
  <c r="P208" s="1"/>
  <c r="N206"/>
  <c r="P206" s="1"/>
  <c r="N203"/>
  <c r="P203" s="1"/>
  <c r="N194"/>
  <c r="P194" s="1"/>
  <c r="N189"/>
  <c r="P189" s="1"/>
  <c r="N182"/>
  <c r="P182" s="1"/>
  <c r="N177"/>
  <c r="P177" s="1"/>
  <c r="N172"/>
  <c r="P172" s="1"/>
  <c r="N207"/>
  <c r="P207" s="1"/>
  <c r="N204"/>
  <c r="P204" s="1"/>
  <c r="N196"/>
  <c r="P196" s="1"/>
  <c r="N190"/>
  <c r="P190" s="1"/>
  <c r="N187"/>
  <c r="P187" s="1"/>
  <c r="N181"/>
  <c r="P181" s="1"/>
  <c r="N175"/>
  <c r="P175" s="1"/>
  <c r="N171"/>
  <c r="P171" s="1"/>
  <c r="N152"/>
  <c r="P152" s="1"/>
  <c r="N145"/>
  <c r="P145" s="1"/>
  <c r="N149"/>
  <c r="P149" s="1"/>
  <c r="N62"/>
  <c r="P62" s="1"/>
  <c r="N45"/>
  <c r="P45" s="1"/>
  <c r="N60"/>
  <c r="P60" s="1"/>
  <c r="N47"/>
  <c r="P47" s="1"/>
  <c r="N44"/>
  <c r="P44" s="1"/>
  <c r="N40"/>
  <c r="P40" s="1"/>
  <c r="N36"/>
  <c r="P36" s="1"/>
  <c r="N29"/>
  <c r="P29" s="1"/>
  <c r="N26"/>
  <c r="P26" s="1"/>
  <c r="N18"/>
  <c r="P18" s="1"/>
  <c r="N43"/>
  <c r="P43" s="1"/>
  <c r="N37"/>
  <c r="P37" s="1"/>
  <c r="N34"/>
  <c r="P34" s="1"/>
  <c r="N28"/>
  <c r="P28" s="1"/>
  <c r="N21"/>
  <c r="P21" s="1"/>
  <c r="I221" i="41"/>
  <c r="I11" s="1"/>
  <c r="L12" i="74"/>
  <c r="L161" i="36"/>
  <c r="L164"/>
  <c r="L66"/>
  <c r="L138"/>
  <c r="L132"/>
  <c r="L129"/>
  <c r="L123"/>
  <c r="L115"/>
  <c r="L108"/>
  <c r="N108" s="1"/>
  <c r="P108" s="1"/>
  <c r="L100"/>
  <c r="N100" s="1"/>
  <c r="P100" s="1"/>
  <c r="L94"/>
  <c r="N94" s="1"/>
  <c r="P94" s="1"/>
  <c r="L87"/>
  <c r="L79"/>
  <c r="L73"/>
  <c r="L70"/>
  <c r="L68"/>
  <c r="L141"/>
  <c r="L131"/>
  <c r="L124"/>
  <c r="L120"/>
  <c r="L112"/>
  <c r="N112" s="1"/>
  <c r="P112" s="1"/>
  <c r="L104"/>
  <c r="N104" s="1"/>
  <c r="P104" s="1"/>
  <c r="L95"/>
  <c r="N95" s="1"/>
  <c r="P95" s="1"/>
  <c r="L93"/>
  <c r="N93" s="1"/>
  <c r="P93" s="1"/>
  <c r="L84"/>
  <c r="L78"/>
  <c r="L72"/>
  <c r="L69"/>
  <c r="I12"/>
  <c r="J55"/>
  <c r="L55" s="1"/>
  <c r="J56"/>
  <c r="L56" s="1"/>
  <c r="J52"/>
  <c r="L52" s="1"/>
  <c r="P277" i="41"/>
  <c r="J227" i="74"/>
  <c r="J12" s="1"/>
  <c r="G272" i="36"/>
  <c r="H393" i="74"/>
  <c r="N161" i="36" l="1"/>
  <c r="P161" s="1"/>
  <c r="N164"/>
  <c r="P164" s="1"/>
  <c r="N120"/>
  <c r="P120" s="1"/>
  <c r="N115"/>
  <c r="P115" s="1"/>
  <c r="N129"/>
  <c r="P129" s="1"/>
  <c r="N138"/>
  <c r="P138" s="1"/>
  <c r="N131"/>
  <c r="P131" s="1"/>
  <c r="N124"/>
  <c r="P124" s="1"/>
  <c r="N141"/>
  <c r="P141" s="1"/>
  <c r="N123"/>
  <c r="P123" s="1"/>
  <c r="N132"/>
  <c r="P132" s="1"/>
  <c r="N87"/>
  <c r="P87" s="1"/>
  <c r="N84"/>
  <c r="P84" s="1"/>
  <c r="N69"/>
  <c r="P69" s="1"/>
  <c r="N78"/>
  <c r="P78" s="1"/>
  <c r="N68"/>
  <c r="P68" s="1"/>
  <c r="N73"/>
  <c r="P73" s="1"/>
  <c r="N56"/>
  <c r="P56" s="1"/>
  <c r="N52"/>
  <c r="P52" s="1"/>
  <c r="N55"/>
  <c r="P55" s="1"/>
  <c r="N72"/>
  <c r="P72" s="1"/>
  <c r="N70"/>
  <c r="P70" s="1"/>
  <c r="N79"/>
  <c r="P79" s="1"/>
  <c r="N66"/>
  <c r="P66" s="1"/>
  <c r="G232" i="41"/>
  <c r="G231" s="1"/>
  <c r="G222" s="1"/>
  <c r="G275"/>
  <c r="G262" s="1"/>
  <c r="G248" s="1"/>
  <c r="G218"/>
  <c r="G217" s="1"/>
  <c r="G216" s="1"/>
  <c r="G211"/>
  <c r="G200"/>
  <c r="F200"/>
  <c r="G198"/>
  <c r="H198" s="1"/>
  <c r="J198" s="1"/>
  <c r="L198" s="1"/>
  <c r="N198" s="1"/>
  <c r="P198" s="1"/>
  <c r="G187"/>
  <c r="G186" s="1"/>
  <c r="G189"/>
  <c r="G188" s="1"/>
  <c r="G196"/>
  <c r="G173"/>
  <c r="G172" s="1"/>
  <c r="G171" s="1"/>
  <c r="G175"/>
  <c r="G174" s="1"/>
  <c r="G168"/>
  <c r="G167" s="1"/>
  <c r="G166" s="1"/>
  <c r="F168"/>
  <c r="G148"/>
  <c r="G147" s="1"/>
  <c r="G146" s="1"/>
  <c r="G145" s="1"/>
  <c r="G144" s="1"/>
  <c r="G135"/>
  <c r="G134" s="1"/>
  <c r="G133" s="1"/>
  <c r="G105"/>
  <c r="G102" s="1"/>
  <c r="G103"/>
  <c r="G97"/>
  <c r="G96" s="1"/>
  <c r="G95" s="1"/>
  <c r="G58"/>
  <c r="G57" s="1"/>
  <c r="G56" s="1"/>
  <c r="G42"/>
  <c r="G40"/>
  <c r="G30"/>
  <c r="G12"/>
  <c r="F275"/>
  <c r="F273"/>
  <c r="H273" s="1"/>
  <c r="J273" s="1"/>
  <c r="P273" s="1"/>
  <c r="F271"/>
  <c r="H271" s="1"/>
  <c r="J271" s="1"/>
  <c r="P271" s="1"/>
  <c r="F268"/>
  <c r="H268" s="1"/>
  <c r="J268" s="1"/>
  <c r="P268" s="1"/>
  <c r="F266"/>
  <c r="H266" s="1"/>
  <c r="J266" s="1"/>
  <c r="P266" s="1"/>
  <c r="F260"/>
  <c r="H260" s="1"/>
  <c r="J260" s="1"/>
  <c r="L260" s="1"/>
  <c r="P260" s="1"/>
  <c r="F258"/>
  <c r="H258" s="1"/>
  <c r="J258" s="1"/>
  <c r="L258" s="1"/>
  <c r="P258" s="1"/>
  <c r="F256"/>
  <c r="H256" s="1"/>
  <c r="J256" s="1"/>
  <c r="L256" s="1"/>
  <c r="N256" s="1"/>
  <c r="P256" s="1"/>
  <c r="F254"/>
  <c r="H254" s="1"/>
  <c r="J254" s="1"/>
  <c r="L254" s="1"/>
  <c r="N254" s="1"/>
  <c r="P254" s="1"/>
  <c r="F252"/>
  <c r="H252" s="1"/>
  <c r="J252" s="1"/>
  <c r="L252" s="1"/>
  <c r="N252" s="1"/>
  <c r="P252" s="1"/>
  <c r="F249"/>
  <c r="H249" s="1"/>
  <c r="J249" s="1"/>
  <c r="L249" s="1"/>
  <c r="N249" s="1"/>
  <c r="P249" s="1"/>
  <c r="F246"/>
  <c r="H246" s="1"/>
  <c r="J246" s="1"/>
  <c r="L246" s="1"/>
  <c r="N246" s="1"/>
  <c r="P246" s="1"/>
  <c r="F244"/>
  <c r="H244" s="1"/>
  <c r="J244" s="1"/>
  <c r="L244" s="1"/>
  <c r="N244" s="1"/>
  <c r="P244" s="1"/>
  <c r="F242"/>
  <c r="F239"/>
  <c r="H239" s="1"/>
  <c r="J239" s="1"/>
  <c r="L239" s="1"/>
  <c r="N239" s="1"/>
  <c r="P239" s="1"/>
  <c r="F237"/>
  <c r="H237" s="1"/>
  <c r="J237" s="1"/>
  <c r="L237" s="1"/>
  <c r="N237" s="1"/>
  <c r="P237" s="1"/>
  <c r="F235"/>
  <c r="F232"/>
  <c r="F229"/>
  <c r="H229" s="1"/>
  <c r="J229" s="1"/>
  <c r="L229" s="1"/>
  <c r="N229" s="1"/>
  <c r="P229" s="1"/>
  <c r="F227"/>
  <c r="H227" s="1"/>
  <c r="J227" s="1"/>
  <c r="L227" s="1"/>
  <c r="N227" s="1"/>
  <c r="P227" s="1"/>
  <c r="F226"/>
  <c r="H226" s="1"/>
  <c r="J226" s="1"/>
  <c r="L226" s="1"/>
  <c r="N226" s="1"/>
  <c r="P226" s="1"/>
  <c r="F224"/>
  <c r="H224" s="1"/>
  <c r="J224" s="1"/>
  <c r="L224" s="1"/>
  <c r="N224" s="1"/>
  <c r="P224" s="1"/>
  <c r="F223"/>
  <c r="H223" s="1"/>
  <c r="J223" s="1"/>
  <c r="L223" s="1"/>
  <c r="N223" s="1"/>
  <c r="P223" s="1"/>
  <c r="F218"/>
  <c r="H218" s="1"/>
  <c r="J218" s="1"/>
  <c r="L218" s="1"/>
  <c r="N218" s="1"/>
  <c r="P218" s="1"/>
  <c r="F217"/>
  <c r="F212"/>
  <c r="F209"/>
  <c r="F196"/>
  <c r="H196" s="1"/>
  <c r="J196" s="1"/>
  <c r="L196" s="1"/>
  <c r="N196" s="1"/>
  <c r="P196" s="1"/>
  <c r="F192"/>
  <c r="H192" s="1"/>
  <c r="J192" s="1"/>
  <c r="L192" s="1"/>
  <c r="N192" s="1"/>
  <c r="P192" s="1"/>
  <c r="F189"/>
  <c r="H189" s="1"/>
  <c r="J189" s="1"/>
  <c r="L189" s="1"/>
  <c r="N189" s="1"/>
  <c r="P189" s="1"/>
  <c r="F187"/>
  <c r="H187" s="1"/>
  <c r="J187" s="1"/>
  <c r="L187" s="1"/>
  <c r="N187" s="1"/>
  <c r="P187" s="1"/>
  <c r="F184"/>
  <c r="H184" s="1"/>
  <c r="J184" s="1"/>
  <c r="L184" s="1"/>
  <c r="N184" s="1"/>
  <c r="P184" s="1"/>
  <c r="F179"/>
  <c r="H179" s="1"/>
  <c r="J179" s="1"/>
  <c r="L179" s="1"/>
  <c r="N179" s="1"/>
  <c r="P179" s="1"/>
  <c r="F175"/>
  <c r="F173"/>
  <c r="F167"/>
  <c r="F162"/>
  <c r="F158"/>
  <c r="H158" s="1"/>
  <c r="J158" s="1"/>
  <c r="L158" s="1"/>
  <c r="N158" s="1"/>
  <c r="P158" s="1"/>
  <c r="F155"/>
  <c r="H155" s="1"/>
  <c r="J155" s="1"/>
  <c r="L155" s="1"/>
  <c r="N155" s="1"/>
  <c r="P155" s="1"/>
  <c r="F148"/>
  <c r="F142"/>
  <c r="H142" s="1"/>
  <c r="J142" s="1"/>
  <c r="L142" s="1"/>
  <c r="N142" s="1"/>
  <c r="P142" s="1"/>
  <c r="F140"/>
  <c r="H140" s="1"/>
  <c r="J140" s="1"/>
  <c r="L140" s="1"/>
  <c r="N140" s="1"/>
  <c r="P140" s="1"/>
  <c r="F138"/>
  <c r="H138" s="1"/>
  <c r="J138" s="1"/>
  <c r="L138" s="1"/>
  <c r="N138" s="1"/>
  <c r="P138" s="1"/>
  <c r="F135"/>
  <c r="H135" s="1"/>
  <c r="J135" s="1"/>
  <c r="L135" s="1"/>
  <c r="N135" s="1"/>
  <c r="P135" s="1"/>
  <c r="F131"/>
  <c r="F127"/>
  <c r="H127" s="1"/>
  <c r="J127" s="1"/>
  <c r="L127" s="1"/>
  <c r="N127" s="1"/>
  <c r="P127" s="1"/>
  <c r="F122"/>
  <c r="F120"/>
  <c r="F115"/>
  <c r="H115" s="1"/>
  <c r="J115" s="1"/>
  <c r="L115" s="1"/>
  <c r="N115" s="1"/>
  <c r="P115" s="1"/>
  <c r="F113"/>
  <c r="H113" s="1"/>
  <c r="J113" s="1"/>
  <c r="L113" s="1"/>
  <c r="N113" s="1"/>
  <c r="P113" s="1"/>
  <c r="F105"/>
  <c r="H105" s="1"/>
  <c r="J105" s="1"/>
  <c r="L105" s="1"/>
  <c r="N105" s="1"/>
  <c r="P105" s="1"/>
  <c r="F103"/>
  <c r="H103" s="1"/>
  <c r="J103" s="1"/>
  <c r="L103" s="1"/>
  <c r="N103" s="1"/>
  <c r="P103" s="1"/>
  <c r="F99"/>
  <c r="H99" s="1"/>
  <c r="J99" s="1"/>
  <c r="L99" s="1"/>
  <c r="N99" s="1"/>
  <c r="P99" s="1"/>
  <c r="F97"/>
  <c r="H97" s="1"/>
  <c r="J97" s="1"/>
  <c r="L97" s="1"/>
  <c r="N97" s="1"/>
  <c r="P97" s="1"/>
  <c r="F91"/>
  <c r="F85"/>
  <c r="H85" s="1"/>
  <c r="J85" s="1"/>
  <c r="L85" s="1"/>
  <c r="N85" s="1"/>
  <c r="P85" s="1"/>
  <c r="F81"/>
  <c r="F77"/>
  <c r="H77" s="1"/>
  <c r="J77" s="1"/>
  <c r="L77" s="1"/>
  <c r="N77" s="1"/>
  <c r="P77" s="1"/>
  <c r="F73"/>
  <c r="F69"/>
  <c r="H69" s="1"/>
  <c r="J69" s="1"/>
  <c r="L69" s="1"/>
  <c r="N69" s="1"/>
  <c r="P69" s="1"/>
  <c r="F65"/>
  <c r="H65" s="1"/>
  <c r="F63"/>
  <c r="F58"/>
  <c r="F50"/>
  <c r="H50" s="1"/>
  <c r="F48"/>
  <c r="H48" s="1"/>
  <c r="F42"/>
  <c r="F40"/>
  <c r="H40" s="1"/>
  <c r="F33"/>
  <c r="H33" s="1"/>
  <c r="F27"/>
  <c r="F24"/>
  <c r="H24" s="1"/>
  <c r="F19"/>
  <c r="H19" s="1"/>
  <c r="F17"/>
  <c r="F14"/>
  <c r="F134" l="1"/>
  <c r="F137"/>
  <c r="H137" s="1"/>
  <c r="J137" s="1"/>
  <c r="L137" s="1"/>
  <c r="N137" s="1"/>
  <c r="P137" s="1"/>
  <c r="H200"/>
  <c r="J200" s="1"/>
  <c r="L200" s="1"/>
  <c r="N200" s="1"/>
  <c r="P200" s="1"/>
  <c r="F49"/>
  <c r="H49" s="1"/>
  <c r="F90"/>
  <c r="H91"/>
  <c r="J91" s="1"/>
  <c r="L91" s="1"/>
  <c r="N91" s="1"/>
  <c r="P91" s="1"/>
  <c r="F121"/>
  <c r="H121" s="1"/>
  <c r="J121" s="1"/>
  <c r="L121" s="1"/>
  <c r="N121" s="1"/>
  <c r="P121" s="1"/>
  <c r="H122"/>
  <c r="J122" s="1"/>
  <c r="L122" s="1"/>
  <c r="N122" s="1"/>
  <c r="P122" s="1"/>
  <c r="F130"/>
  <c r="H130" s="1"/>
  <c r="J130" s="1"/>
  <c r="L130" s="1"/>
  <c r="N130" s="1"/>
  <c r="P130" s="1"/>
  <c r="H131"/>
  <c r="J131" s="1"/>
  <c r="L131" s="1"/>
  <c r="N131" s="1"/>
  <c r="P131" s="1"/>
  <c r="F208"/>
  <c r="H209"/>
  <c r="J209" s="1"/>
  <c r="L209" s="1"/>
  <c r="N209" s="1"/>
  <c r="P209" s="1"/>
  <c r="F216"/>
  <c r="H216" s="1"/>
  <c r="J216" s="1"/>
  <c r="L216" s="1"/>
  <c r="N216" s="1"/>
  <c r="P216" s="1"/>
  <c r="H217"/>
  <c r="J217" s="1"/>
  <c r="L217" s="1"/>
  <c r="N217" s="1"/>
  <c r="P217" s="1"/>
  <c r="F84"/>
  <c r="F178"/>
  <c r="F186"/>
  <c r="H186" s="1"/>
  <c r="J186" s="1"/>
  <c r="L186" s="1"/>
  <c r="N186" s="1"/>
  <c r="P186" s="1"/>
  <c r="F188"/>
  <c r="H188" s="1"/>
  <c r="J188" s="1"/>
  <c r="L188" s="1"/>
  <c r="N188" s="1"/>
  <c r="P188" s="1"/>
  <c r="F72"/>
  <c r="H73"/>
  <c r="J73" s="1"/>
  <c r="L73" s="1"/>
  <c r="N73" s="1"/>
  <c r="P73" s="1"/>
  <c r="F80"/>
  <c r="H81"/>
  <c r="J81" s="1"/>
  <c r="L81" s="1"/>
  <c r="N81" s="1"/>
  <c r="P81" s="1"/>
  <c r="F119"/>
  <c r="H119" s="1"/>
  <c r="J119" s="1"/>
  <c r="L119" s="1"/>
  <c r="N119" s="1"/>
  <c r="P119" s="1"/>
  <c r="H120"/>
  <c r="J120" s="1"/>
  <c r="L120" s="1"/>
  <c r="N120" s="1"/>
  <c r="P120" s="1"/>
  <c r="F133"/>
  <c r="H133" s="1"/>
  <c r="J133" s="1"/>
  <c r="L133" s="1"/>
  <c r="N133" s="1"/>
  <c r="P133" s="1"/>
  <c r="H134"/>
  <c r="J134" s="1"/>
  <c r="L134" s="1"/>
  <c r="N134" s="1"/>
  <c r="P134" s="1"/>
  <c r="F147"/>
  <c r="H148"/>
  <c r="J148" s="1"/>
  <c r="L148" s="1"/>
  <c r="N148" s="1"/>
  <c r="P148" s="1"/>
  <c r="F211"/>
  <c r="H211" s="1"/>
  <c r="J211" s="1"/>
  <c r="L211" s="1"/>
  <c r="N211" s="1"/>
  <c r="P211" s="1"/>
  <c r="H212"/>
  <c r="J212" s="1"/>
  <c r="L212" s="1"/>
  <c r="N212" s="1"/>
  <c r="P212" s="1"/>
  <c r="G182"/>
  <c r="H275"/>
  <c r="J275" s="1"/>
  <c r="P275" s="1"/>
  <c r="F161"/>
  <c r="H161" s="1"/>
  <c r="J161" s="1"/>
  <c r="L161" s="1"/>
  <c r="N161" s="1"/>
  <c r="P161" s="1"/>
  <c r="H162"/>
  <c r="J162" s="1"/>
  <c r="L162" s="1"/>
  <c r="N162" s="1"/>
  <c r="P162" s="1"/>
  <c r="F172"/>
  <c r="H173"/>
  <c r="J173" s="1"/>
  <c r="L173" s="1"/>
  <c r="N173" s="1"/>
  <c r="P173" s="1"/>
  <c r="F177"/>
  <c r="H177" s="1"/>
  <c r="J177" s="1"/>
  <c r="L177" s="1"/>
  <c r="N177" s="1"/>
  <c r="P177" s="1"/>
  <c r="H178"/>
  <c r="J178" s="1"/>
  <c r="L178" s="1"/>
  <c r="N178" s="1"/>
  <c r="P178" s="1"/>
  <c r="F166"/>
  <c r="H167"/>
  <c r="J167" s="1"/>
  <c r="L167" s="1"/>
  <c r="N167" s="1"/>
  <c r="P167" s="1"/>
  <c r="F174"/>
  <c r="H174" s="1"/>
  <c r="J174" s="1"/>
  <c r="L174" s="1"/>
  <c r="N174" s="1"/>
  <c r="P174" s="1"/>
  <c r="H175"/>
  <c r="J175" s="1"/>
  <c r="L175" s="1"/>
  <c r="N175" s="1"/>
  <c r="P175" s="1"/>
  <c r="H168"/>
  <c r="J168" s="1"/>
  <c r="L168" s="1"/>
  <c r="N168" s="1"/>
  <c r="P168" s="1"/>
  <c r="J33"/>
  <c r="L33" s="1"/>
  <c r="N33" s="1"/>
  <c r="P33" s="1"/>
  <c r="F39"/>
  <c r="H42"/>
  <c r="J49"/>
  <c r="L49" s="1"/>
  <c r="N49" s="1"/>
  <c r="P49" s="1"/>
  <c r="F57"/>
  <c r="H58"/>
  <c r="J65"/>
  <c r="L65" s="1"/>
  <c r="N65" s="1"/>
  <c r="P65" s="1"/>
  <c r="J40"/>
  <c r="L40" s="1"/>
  <c r="N40" s="1"/>
  <c r="P40" s="1"/>
  <c r="J48"/>
  <c r="L48" s="1"/>
  <c r="N48" s="1"/>
  <c r="P48" s="1"/>
  <c r="J50"/>
  <c r="L50" s="1"/>
  <c r="N50" s="1"/>
  <c r="P50" s="1"/>
  <c r="F62"/>
  <c r="H62" s="1"/>
  <c r="H63"/>
  <c r="F26"/>
  <c r="H26" s="1"/>
  <c r="H27"/>
  <c r="F16"/>
  <c r="H16" s="1"/>
  <c r="H17"/>
  <c r="J24"/>
  <c r="L24" s="1"/>
  <c r="N24" s="1"/>
  <c r="P24" s="1"/>
  <c r="H14"/>
  <c r="J19"/>
  <c r="L19" s="1"/>
  <c r="N19" s="1"/>
  <c r="P19" s="1"/>
  <c r="F234"/>
  <c r="H234" s="1"/>
  <c r="J234" s="1"/>
  <c r="L234" s="1"/>
  <c r="N234" s="1"/>
  <c r="P234" s="1"/>
  <c r="H235"/>
  <c r="J235" s="1"/>
  <c r="L235" s="1"/>
  <c r="N235" s="1"/>
  <c r="P235" s="1"/>
  <c r="F231"/>
  <c r="H231" s="1"/>
  <c r="J231" s="1"/>
  <c r="L231" s="1"/>
  <c r="N231" s="1"/>
  <c r="P231" s="1"/>
  <c r="H232"/>
  <c r="J232" s="1"/>
  <c r="L232" s="1"/>
  <c r="N232" s="1"/>
  <c r="P232" s="1"/>
  <c r="F241"/>
  <c r="H241" s="1"/>
  <c r="J241" s="1"/>
  <c r="L241" s="1"/>
  <c r="N241" s="1"/>
  <c r="P241" s="1"/>
  <c r="H242"/>
  <c r="J242" s="1"/>
  <c r="L242" s="1"/>
  <c r="N242" s="1"/>
  <c r="P242" s="1"/>
  <c r="F251"/>
  <c r="H251" s="1"/>
  <c r="J251" s="1"/>
  <c r="L251" s="1"/>
  <c r="N251" s="1"/>
  <c r="P251" s="1"/>
  <c r="F32"/>
  <c r="H32" s="1"/>
  <c r="F68"/>
  <c r="H68" s="1"/>
  <c r="J68" s="1"/>
  <c r="L68" s="1"/>
  <c r="N68" s="1"/>
  <c r="P68" s="1"/>
  <c r="F96"/>
  <c r="H96" s="1"/>
  <c r="J96" s="1"/>
  <c r="L96" s="1"/>
  <c r="N96" s="1"/>
  <c r="P96" s="1"/>
  <c r="F102"/>
  <c r="F112"/>
  <c r="H112" s="1"/>
  <c r="J112" s="1"/>
  <c r="L112" s="1"/>
  <c r="N112" s="1"/>
  <c r="P112" s="1"/>
  <c r="F125"/>
  <c r="H125" s="1"/>
  <c r="J125" s="1"/>
  <c r="L125" s="1"/>
  <c r="N125" s="1"/>
  <c r="P125" s="1"/>
  <c r="F154"/>
  <c r="H154" s="1"/>
  <c r="J154" s="1"/>
  <c r="L154" s="1"/>
  <c r="N154" s="1"/>
  <c r="P154" s="1"/>
  <c r="F265"/>
  <c r="H265" s="1"/>
  <c r="J265" s="1"/>
  <c r="P265" s="1"/>
  <c r="F270"/>
  <c r="H270" s="1"/>
  <c r="J270" s="1"/>
  <c r="P270" s="1"/>
  <c r="F118"/>
  <c r="H118" s="1"/>
  <c r="J118" s="1"/>
  <c r="L118" s="1"/>
  <c r="N118" s="1"/>
  <c r="P118" s="1"/>
  <c r="F126"/>
  <c r="H126" s="1"/>
  <c r="J126" s="1"/>
  <c r="L126" s="1"/>
  <c r="N126" s="1"/>
  <c r="P126" s="1"/>
  <c r="F129"/>
  <c r="H129" s="1"/>
  <c r="J129" s="1"/>
  <c r="L129" s="1"/>
  <c r="N129" s="1"/>
  <c r="P129" s="1"/>
  <c r="F76"/>
  <c r="H76" s="1"/>
  <c r="J76" s="1"/>
  <c r="L76" s="1"/>
  <c r="N76" s="1"/>
  <c r="P76" s="1"/>
  <c r="G165"/>
  <c r="G164" s="1"/>
  <c r="G101"/>
  <c r="G94" s="1"/>
  <c r="G39"/>
  <c r="G38" s="1"/>
  <c r="F222"/>
  <c r="H222" s="1"/>
  <c r="J222" s="1"/>
  <c r="L222" s="1"/>
  <c r="N222" s="1"/>
  <c r="P222" s="1"/>
  <c r="F13" l="1"/>
  <c r="F101"/>
  <c r="H101" s="1"/>
  <c r="J101" s="1"/>
  <c r="L101" s="1"/>
  <c r="N101" s="1"/>
  <c r="P101" s="1"/>
  <c r="H102"/>
  <c r="J102" s="1"/>
  <c r="L102" s="1"/>
  <c r="N102" s="1"/>
  <c r="P102" s="1"/>
  <c r="F83"/>
  <c r="H83" s="1"/>
  <c r="J83" s="1"/>
  <c r="L83" s="1"/>
  <c r="N83" s="1"/>
  <c r="P83" s="1"/>
  <c r="H84"/>
  <c r="J84" s="1"/>
  <c r="L84" s="1"/>
  <c r="N84" s="1"/>
  <c r="P84" s="1"/>
  <c r="F207"/>
  <c r="H207" s="1"/>
  <c r="J207" s="1"/>
  <c r="L207" s="1"/>
  <c r="N207" s="1"/>
  <c r="P207" s="1"/>
  <c r="H208"/>
  <c r="J208" s="1"/>
  <c r="L208" s="1"/>
  <c r="N208" s="1"/>
  <c r="P208" s="1"/>
  <c r="F89"/>
  <c r="H90"/>
  <c r="J90" s="1"/>
  <c r="L90" s="1"/>
  <c r="N90" s="1"/>
  <c r="P90" s="1"/>
  <c r="F182"/>
  <c r="H182" s="1"/>
  <c r="J182" s="1"/>
  <c r="L182" s="1"/>
  <c r="N182" s="1"/>
  <c r="P182" s="1"/>
  <c r="F146"/>
  <c r="H147"/>
  <c r="J147" s="1"/>
  <c r="L147" s="1"/>
  <c r="N147" s="1"/>
  <c r="P147" s="1"/>
  <c r="F79"/>
  <c r="H79" s="1"/>
  <c r="J79" s="1"/>
  <c r="L79" s="1"/>
  <c r="N79" s="1"/>
  <c r="P79" s="1"/>
  <c r="H80"/>
  <c r="J80" s="1"/>
  <c r="L80" s="1"/>
  <c r="N80" s="1"/>
  <c r="P80" s="1"/>
  <c r="F71"/>
  <c r="H71" s="1"/>
  <c r="J71" s="1"/>
  <c r="L71" s="1"/>
  <c r="N71" s="1"/>
  <c r="P71" s="1"/>
  <c r="H72"/>
  <c r="J72" s="1"/>
  <c r="L72" s="1"/>
  <c r="N72" s="1"/>
  <c r="P72" s="1"/>
  <c r="F165"/>
  <c r="H166"/>
  <c r="J166" s="1"/>
  <c r="L166" s="1"/>
  <c r="N166" s="1"/>
  <c r="P166" s="1"/>
  <c r="F171"/>
  <c r="H171" s="1"/>
  <c r="J171" s="1"/>
  <c r="L171" s="1"/>
  <c r="N171" s="1"/>
  <c r="P171" s="1"/>
  <c r="H172"/>
  <c r="J172" s="1"/>
  <c r="L172" s="1"/>
  <c r="N172" s="1"/>
  <c r="P172" s="1"/>
  <c r="J62"/>
  <c r="L62" s="1"/>
  <c r="N62" s="1"/>
  <c r="P62" s="1"/>
  <c r="F56"/>
  <c r="H56" s="1"/>
  <c r="H57"/>
  <c r="F38"/>
  <c r="H39"/>
  <c r="J32"/>
  <c r="L32" s="1"/>
  <c r="N32" s="1"/>
  <c r="P32" s="1"/>
  <c r="J63"/>
  <c r="L63" s="1"/>
  <c r="N63" s="1"/>
  <c r="P63" s="1"/>
  <c r="J58"/>
  <c r="L58" s="1"/>
  <c r="N58" s="1"/>
  <c r="P58" s="1"/>
  <c r="J42"/>
  <c r="L42" s="1"/>
  <c r="N42" s="1"/>
  <c r="P42" s="1"/>
  <c r="J26"/>
  <c r="L26" s="1"/>
  <c r="N26" s="1"/>
  <c r="P26" s="1"/>
  <c r="J27"/>
  <c r="L27" s="1"/>
  <c r="N27" s="1"/>
  <c r="P27" s="1"/>
  <c r="F12"/>
  <c r="H12" s="1"/>
  <c r="H13"/>
  <c r="J16"/>
  <c r="L16" s="1"/>
  <c r="N16" s="1"/>
  <c r="P16" s="1"/>
  <c r="J14"/>
  <c r="L14" s="1"/>
  <c r="N14" s="1"/>
  <c r="P14" s="1"/>
  <c r="J17"/>
  <c r="L17" s="1"/>
  <c r="N17" s="1"/>
  <c r="P17" s="1"/>
  <c r="F264"/>
  <c r="H264" s="1"/>
  <c r="J264" s="1"/>
  <c r="P264" s="1"/>
  <c r="F153"/>
  <c r="H153" s="1"/>
  <c r="J153" s="1"/>
  <c r="L153" s="1"/>
  <c r="N153" s="1"/>
  <c r="P153" s="1"/>
  <c r="F111"/>
  <c r="H111" s="1"/>
  <c r="J111" s="1"/>
  <c r="L111" s="1"/>
  <c r="N111" s="1"/>
  <c r="P111" s="1"/>
  <c r="F95"/>
  <c r="H95" s="1"/>
  <c r="J95" s="1"/>
  <c r="L95" s="1"/>
  <c r="N95" s="1"/>
  <c r="P95" s="1"/>
  <c r="F31"/>
  <c r="H31" s="1"/>
  <c r="F75"/>
  <c r="H75" s="1"/>
  <c r="J75" s="1"/>
  <c r="L75" s="1"/>
  <c r="N75" s="1"/>
  <c r="P75" s="1"/>
  <c r="G37"/>
  <c r="F285" i="36"/>
  <c r="G285"/>
  <c r="E285"/>
  <c r="G193"/>
  <c r="H89" i="41" l="1"/>
  <c r="J89" s="1"/>
  <c r="L89" s="1"/>
  <c r="N89" s="1"/>
  <c r="P89" s="1"/>
  <c r="F88"/>
  <c r="H88" s="1"/>
  <c r="J88" s="1"/>
  <c r="L88" s="1"/>
  <c r="N88" s="1"/>
  <c r="P88" s="1"/>
  <c r="F87"/>
  <c r="H87" s="1"/>
  <c r="J87" s="1"/>
  <c r="L87" s="1"/>
  <c r="N87" s="1"/>
  <c r="P87" s="1"/>
  <c r="F145"/>
  <c r="H146"/>
  <c r="J146" s="1"/>
  <c r="L146" s="1"/>
  <c r="N146" s="1"/>
  <c r="P146" s="1"/>
  <c r="H285" i="36"/>
  <c r="J285" s="1"/>
  <c r="L285" s="1"/>
  <c r="N285" s="1"/>
  <c r="P285" s="1"/>
  <c r="F164" i="41"/>
  <c r="H164" s="1"/>
  <c r="J164" s="1"/>
  <c r="L164" s="1"/>
  <c r="N164" s="1"/>
  <c r="P164" s="1"/>
  <c r="H165"/>
  <c r="J165" s="1"/>
  <c r="L165" s="1"/>
  <c r="N165" s="1"/>
  <c r="P165" s="1"/>
  <c r="J31"/>
  <c r="L31" s="1"/>
  <c r="N31" s="1"/>
  <c r="P31" s="1"/>
  <c r="F37"/>
  <c r="H37" s="1"/>
  <c r="H38"/>
  <c r="J56"/>
  <c r="L56" s="1"/>
  <c r="N56" s="1"/>
  <c r="P56" s="1"/>
  <c r="J39"/>
  <c r="L39" s="1"/>
  <c r="N39" s="1"/>
  <c r="P39" s="1"/>
  <c r="J57"/>
  <c r="L57" s="1"/>
  <c r="N57" s="1"/>
  <c r="P57" s="1"/>
  <c r="J12"/>
  <c r="L12" s="1"/>
  <c r="N12" s="1"/>
  <c r="P12" s="1"/>
  <c r="J13"/>
  <c r="L13" s="1"/>
  <c r="N13" s="1"/>
  <c r="P13" s="1"/>
  <c r="F30"/>
  <c r="H30" s="1"/>
  <c r="F94"/>
  <c r="H94" s="1"/>
  <c r="J94" s="1"/>
  <c r="L94" s="1"/>
  <c r="N94" s="1"/>
  <c r="P94" s="1"/>
  <c r="F152"/>
  <c r="H152" s="1"/>
  <c r="J152" s="1"/>
  <c r="L152" s="1"/>
  <c r="N152" s="1"/>
  <c r="P152" s="1"/>
  <c r="F263"/>
  <c r="H263" s="1"/>
  <c r="J263" s="1"/>
  <c r="P263" s="1"/>
  <c r="G29"/>
  <c r="F192" i="36"/>
  <c r="G192"/>
  <c r="F193"/>
  <c r="F390"/>
  <c r="F377" s="1"/>
  <c r="G390"/>
  <c r="G377" s="1"/>
  <c r="E390"/>
  <c r="F202"/>
  <c r="F201" s="1"/>
  <c r="F200" s="1"/>
  <c r="F199" s="1"/>
  <c r="F198" s="1"/>
  <c r="G202"/>
  <c r="G201" s="1"/>
  <c r="G200" s="1"/>
  <c r="G199" s="1"/>
  <c r="G198" s="1"/>
  <c r="F315"/>
  <c r="F314" s="1"/>
  <c r="F313" s="1"/>
  <c r="F312" s="1"/>
  <c r="F306" s="1"/>
  <c r="G315"/>
  <c r="G314" s="1"/>
  <c r="G313" s="1"/>
  <c r="G312" s="1"/>
  <c r="G306" s="1"/>
  <c r="F294"/>
  <c r="F293" s="1"/>
  <c r="F292" s="1"/>
  <c r="G294"/>
  <c r="G293" s="1"/>
  <c r="G292" s="1"/>
  <c r="F290"/>
  <c r="G290"/>
  <c r="F284"/>
  <c r="G284"/>
  <c r="F278"/>
  <c r="G278"/>
  <c r="F277"/>
  <c r="G277"/>
  <c r="F270"/>
  <c r="G270"/>
  <c r="F268"/>
  <c r="G268"/>
  <c r="F267"/>
  <c r="G267"/>
  <c r="F266"/>
  <c r="G266"/>
  <c r="F265"/>
  <c r="F264" s="1"/>
  <c r="G265"/>
  <c r="G264" s="1"/>
  <c r="F248"/>
  <c r="G248"/>
  <c r="F247"/>
  <c r="G247"/>
  <c r="F246"/>
  <c r="G246"/>
  <c r="F245"/>
  <c r="G245"/>
  <c r="F237"/>
  <c r="F236" s="1"/>
  <c r="G237"/>
  <c r="G236" s="1"/>
  <c r="F229"/>
  <c r="G229"/>
  <c r="F217"/>
  <c r="G217"/>
  <c r="F214"/>
  <c r="G214"/>
  <c r="F213"/>
  <c r="G213"/>
  <c r="F212"/>
  <c r="G212"/>
  <c r="G243"/>
  <c r="H243" s="1"/>
  <c r="J243" s="1"/>
  <c r="L243" s="1"/>
  <c r="N243" s="1"/>
  <c r="P243" s="1"/>
  <c r="F225"/>
  <c r="G225"/>
  <c r="G140"/>
  <c r="G139" s="1"/>
  <c r="G135" s="1"/>
  <c r="G134" s="1"/>
  <c r="F135"/>
  <c r="F134" s="1"/>
  <c r="E140"/>
  <c r="H140" s="1"/>
  <c r="J140" s="1"/>
  <c r="F188"/>
  <c r="G191"/>
  <c r="E193"/>
  <c r="H193" s="1"/>
  <c r="J193" s="1"/>
  <c r="L193" s="1"/>
  <c r="F195"/>
  <c r="H195" s="1"/>
  <c r="J195" s="1"/>
  <c r="L195" s="1"/>
  <c r="F170"/>
  <c r="F169" s="1"/>
  <c r="F168" s="1"/>
  <c r="F167" s="1"/>
  <c r="F166" s="1"/>
  <c r="G170"/>
  <c r="G169" s="1"/>
  <c r="G168" s="1"/>
  <c r="G167" s="1"/>
  <c r="G166" s="1"/>
  <c r="F186"/>
  <c r="F183" s="1"/>
  <c r="F178" s="1"/>
  <c r="G186"/>
  <c r="G183" s="1"/>
  <c r="G178" s="1"/>
  <c r="F128"/>
  <c r="F127" s="1"/>
  <c r="F126" s="1"/>
  <c r="F125" s="1"/>
  <c r="G128"/>
  <c r="G127" s="1"/>
  <c r="G126" s="1"/>
  <c r="G125" s="1"/>
  <c r="F42"/>
  <c r="F38" s="1"/>
  <c r="F31" s="1"/>
  <c r="F30" s="1"/>
  <c r="F13" s="1"/>
  <c r="G42"/>
  <c r="G38" s="1"/>
  <c r="G31" s="1"/>
  <c r="G30" s="1"/>
  <c r="G13" s="1"/>
  <c r="E388"/>
  <c r="H388" s="1"/>
  <c r="J388" s="1"/>
  <c r="P388" s="1"/>
  <c r="E386"/>
  <c r="H386" s="1"/>
  <c r="J386" s="1"/>
  <c r="P386" s="1"/>
  <c r="E383"/>
  <c r="H383" s="1"/>
  <c r="J383" s="1"/>
  <c r="P383" s="1"/>
  <c r="E381"/>
  <c r="E375"/>
  <c r="H375" s="1"/>
  <c r="J375" s="1"/>
  <c r="P375" s="1"/>
  <c r="E369"/>
  <c r="H369" s="1"/>
  <c r="J369" s="1"/>
  <c r="P369" s="1"/>
  <c r="E363"/>
  <c r="H363" s="1"/>
  <c r="J363" s="1"/>
  <c r="L363" s="1"/>
  <c r="N363" s="1"/>
  <c r="P363" s="1"/>
  <c r="E360"/>
  <c r="H360" s="1"/>
  <c r="J360" s="1"/>
  <c r="L360" s="1"/>
  <c r="N360" s="1"/>
  <c r="P360" s="1"/>
  <c r="E358"/>
  <c r="H358" s="1"/>
  <c r="J358" s="1"/>
  <c r="L358" s="1"/>
  <c r="N358" s="1"/>
  <c r="P358" s="1"/>
  <c r="E356"/>
  <c r="H356" s="1"/>
  <c r="J356" s="1"/>
  <c r="L356" s="1"/>
  <c r="N356" s="1"/>
  <c r="P356" s="1"/>
  <c r="E350"/>
  <c r="H350" s="1"/>
  <c r="J350" s="1"/>
  <c r="L350" s="1"/>
  <c r="N350" s="1"/>
  <c r="P350" s="1"/>
  <c r="E344"/>
  <c r="H344" s="1"/>
  <c r="J344" s="1"/>
  <c r="L344" s="1"/>
  <c r="N344" s="1"/>
  <c r="P344" s="1"/>
  <c r="E342"/>
  <c r="H342" s="1"/>
  <c r="J342" s="1"/>
  <c r="L342" s="1"/>
  <c r="N342" s="1"/>
  <c r="P342" s="1"/>
  <c r="E337"/>
  <c r="E322"/>
  <c r="E320" s="1"/>
  <c r="E317"/>
  <c r="H317" s="1"/>
  <c r="J317" s="1"/>
  <c r="L317" s="1"/>
  <c r="N317" s="1"/>
  <c r="P317" s="1"/>
  <c r="E315"/>
  <c r="E310"/>
  <c r="H310" s="1"/>
  <c r="J310" s="1"/>
  <c r="L310" s="1"/>
  <c r="N310" s="1"/>
  <c r="P310" s="1"/>
  <c r="E303"/>
  <c r="H303" s="1"/>
  <c r="J303" s="1"/>
  <c r="L303" s="1"/>
  <c r="N303" s="1"/>
  <c r="P303" s="1"/>
  <c r="E301"/>
  <c r="H301" s="1"/>
  <c r="J301" s="1"/>
  <c r="L301" s="1"/>
  <c r="N301" s="1"/>
  <c r="P301" s="1"/>
  <c r="E298"/>
  <c r="H298" s="1"/>
  <c r="J298" s="1"/>
  <c r="L298" s="1"/>
  <c r="N298" s="1"/>
  <c r="P298" s="1"/>
  <c r="E294"/>
  <c r="E290"/>
  <c r="E287"/>
  <c r="E278"/>
  <c r="E272"/>
  <c r="E268"/>
  <c r="E261"/>
  <c r="H261" s="1"/>
  <c r="J261" s="1"/>
  <c r="L261" s="1"/>
  <c r="N261" s="1"/>
  <c r="P261" s="1"/>
  <c r="E258"/>
  <c r="H258" s="1"/>
  <c r="J258" s="1"/>
  <c r="L258" s="1"/>
  <c r="N258" s="1"/>
  <c r="P258" s="1"/>
  <c r="E253"/>
  <c r="E248"/>
  <c r="E240"/>
  <c r="H240" s="1"/>
  <c r="J240" s="1"/>
  <c r="L240" s="1"/>
  <c r="N240" s="1"/>
  <c r="P240" s="1"/>
  <c r="E238"/>
  <c r="H238" s="1"/>
  <c r="J238" s="1"/>
  <c r="L238" s="1"/>
  <c r="N238" s="1"/>
  <c r="P238" s="1"/>
  <c r="E232"/>
  <c r="E225"/>
  <c r="E217"/>
  <c r="E214"/>
  <c r="E205"/>
  <c r="H205" s="1"/>
  <c r="J205" s="1"/>
  <c r="L205" s="1"/>
  <c r="E202"/>
  <c r="E192"/>
  <c r="E188"/>
  <c r="H188" s="1"/>
  <c r="J188" s="1"/>
  <c r="L188" s="1"/>
  <c r="E186"/>
  <c r="E180"/>
  <c r="H180" s="1"/>
  <c r="J180" s="1"/>
  <c r="L180" s="1"/>
  <c r="E176"/>
  <c r="H176" s="1"/>
  <c r="J176" s="1"/>
  <c r="L176" s="1"/>
  <c r="E174"/>
  <c r="H174" s="1"/>
  <c r="J174" s="1"/>
  <c r="L174" s="1"/>
  <c r="E170"/>
  <c r="E163"/>
  <c r="H163" s="1"/>
  <c r="J163" s="1"/>
  <c r="E160"/>
  <c r="H160" s="1"/>
  <c r="J160" s="1"/>
  <c r="E151"/>
  <c r="E148"/>
  <c r="H148" s="1"/>
  <c r="J148" s="1"/>
  <c r="L148" s="1"/>
  <c r="E144"/>
  <c r="H144" s="1"/>
  <c r="J144" s="1"/>
  <c r="L144" s="1"/>
  <c r="E137"/>
  <c r="H137" s="1"/>
  <c r="J137" s="1"/>
  <c r="E130"/>
  <c r="H130" s="1"/>
  <c r="J130" s="1"/>
  <c r="E128"/>
  <c r="E122"/>
  <c r="H122" s="1"/>
  <c r="J122" s="1"/>
  <c r="E119"/>
  <c r="H119" s="1"/>
  <c r="J119" s="1"/>
  <c r="E114"/>
  <c r="H114" s="1"/>
  <c r="E111"/>
  <c r="H111" s="1"/>
  <c r="J111" s="1"/>
  <c r="E107"/>
  <c r="E103"/>
  <c r="H103" s="1"/>
  <c r="J103" s="1"/>
  <c r="E99"/>
  <c r="E92"/>
  <c r="H92" s="1"/>
  <c r="J92" s="1"/>
  <c r="E86"/>
  <c r="H86" s="1"/>
  <c r="J86" s="1"/>
  <c r="E83"/>
  <c r="H83" s="1"/>
  <c r="J83" s="1"/>
  <c r="E77"/>
  <c r="E71"/>
  <c r="H71" s="1"/>
  <c r="J71" s="1"/>
  <c r="E67"/>
  <c r="H67" s="1"/>
  <c r="J67" s="1"/>
  <c r="E65"/>
  <c r="H65" s="1"/>
  <c r="J65" s="1"/>
  <c r="E61"/>
  <c r="H61" s="1"/>
  <c r="J61" s="1"/>
  <c r="L61" s="1"/>
  <c r="E59"/>
  <c r="H59" s="1"/>
  <c r="J59" s="1"/>
  <c r="L59" s="1"/>
  <c r="E58"/>
  <c r="H58" s="1"/>
  <c r="J58" s="1"/>
  <c r="L58" s="1"/>
  <c r="E54"/>
  <c r="H54" s="1"/>
  <c r="E51"/>
  <c r="H51" s="1"/>
  <c r="E46"/>
  <c r="H46" s="1"/>
  <c r="E42"/>
  <c r="E39"/>
  <c r="H39" s="1"/>
  <c r="E33"/>
  <c r="H33" s="1"/>
  <c r="E27"/>
  <c r="H27" s="1"/>
  <c r="J27" s="1"/>
  <c r="L27" s="1"/>
  <c r="E25"/>
  <c r="H25" s="1"/>
  <c r="J25" s="1"/>
  <c r="L25" s="1"/>
  <c r="E20"/>
  <c r="H20" s="1"/>
  <c r="J20" s="1"/>
  <c r="L20" s="1"/>
  <c r="E17"/>
  <c r="H17" s="1"/>
  <c r="J17" s="1"/>
  <c r="L17" s="1"/>
  <c r="H268" i="74"/>
  <c r="I272"/>
  <c r="K272" s="1"/>
  <c r="M272" s="1"/>
  <c r="O272" s="1"/>
  <c r="Q272" s="1"/>
  <c r="H271"/>
  <c r="I271" s="1"/>
  <c r="K271" s="1"/>
  <c r="M271" s="1"/>
  <c r="O271" s="1"/>
  <c r="Q271" s="1"/>
  <c r="G259"/>
  <c r="G252" s="1"/>
  <c r="G242" s="1"/>
  <c r="G227" s="1"/>
  <c r="G261"/>
  <c r="I263"/>
  <c r="K263" s="1"/>
  <c r="M263" s="1"/>
  <c r="O263" s="1"/>
  <c r="Q263" s="1"/>
  <c r="I225"/>
  <c r="K225" s="1"/>
  <c r="M225" s="1"/>
  <c r="O225" s="1"/>
  <c r="Q225" s="1"/>
  <c r="I226"/>
  <c r="K226" s="1"/>
  <c r="M226" s="1"/>
  <c r="O226" s="1"/>
  <c r="Q226" s="1"/>
  <c r="I216"/>
  <c r="K216" s="1"/>
  <c r="M216" s="1"/>
  <c r="O216" s="1"/>
  <c r="Q216" s="1"/>
  <c r="H168"/>
  <c r="I169"/>
  <c r="K169" s="1"/>
  <c r="M169" s="1"/>
  <c r="O169" s="1"/>
  <c r="Q169" s="1"/>
  <c r="N176" i="36" l="1"/>
  <c r="P176" s="1"/>
  <c r="N205"/>
  <c r="P205" s="1"/>
  <c r="N195"/>
  <c r="P195" s="1"/>
  <c r="N174"/>
  <c r="P174" s="1"/>
  <c r="N180"/>
  <c r="P180" s="1"/>
  <c r="N188"/>
  <c r="P188" s="1"/>
  <c r="N193"/>
  <c r="P193" s="1"/>
  <c r="N144"/>
  <c r="P144" s="1"/>
  <c r="N148"/>
  <c r="P148" s="1"/>
  <c r="N17"/>
  <c r="P17" s="1"/>
  <c r="N25"/>
  <c r="P25" s="1"/>
  <c r="N58"/>
  <c r="P58" s="1"/>
  <c r="N61"/>
  <c r="P61" s="1"/>
  <c r="N20"/>
  <c r="P20" s="1"/>
  <c r="N27"/>
  <c r="P27" s="1"/>
  <c r="N59"/>
  <c r="P59" s="1"/>
  <c r="F144" i="41"/>
  <c r="H144" s="1"/>
  <c r="J144" s="1"/>
  <c r="L144" s="1"/>
  <c r="N144" s="1"/>
  <c r="P144" s="1"/>
  <c r="H145"/>
  <c r="J145" s="1"/>
  <c r="L145" s="1"/>
  <c r="N145" s="1"/>
  <c r="P145" s="1"/>
  <c r="L163" i="36"/>
  <c r="L160"/>
  <c r="L65"/>
  <c r="L67"/>
  <c r="L86"/>
  <c r="L122"/>
  <c r="L130"/>
  <c r="L137"/>
  <c r="L71"/>
  <c r="L83"/>
  <c r="L92"/>
  <c r="N92" s="1"/>
  <c r="P92" s="1"/>
  <c r="L103"/>
  <c r="N103" s="1"/>
  <c r="P103" s="1"/>
  <c r="L111"/>
  <c r="N111" s="1"/>
  <c r="P111" s="1"/>
  <c r="L119"/>
  <c r="L140"/>
  <c r="H390"/>
  <c r="J390" s="1"/>
  <c r="P390" s="1"/>
  <c r="H42"/>
  <c r="J42" s="1"/>
  <c r="L42" s="1"/>
  <c r="H202"/>
  <c r="J202" s="1"/>
  <c r="L202" s="1"/>
  <c r="H214"/>
  <c r="J214" s="1"/>
  <c r="L214" s="1"/>
  <c r="N214" s="1"/>
  <c r="P214" s="1"/>
  <c r="H225"/>
  <c r="J225" s="1"/>
  <c r="L225" s="1"/>
  <c r="N225" s="1"/>
  <c r="P225" s="1"/>
  <c r="H248"/>
  <c r="J248" s="1"/>
  <c r="L248" s="1"/>
  <c r="N248" s="1"/>
  <c r="P248" s="1"/>
  <c r="H268"/>
  <c r="J268" s="1"/>
  <c r="L268" s="1"/>
  <c r="N268" s="1"/>
  <c r="P268" s="1"/>
  <c r="H290"/>
  <c r="J290" s="1"/>
  <c r="L290" s="1"/>
  <c r="N290" s="1"/>
  <c r="P290" s="1"/>
  <c r="H315"/>
  <c r="J315" s="1"/>
  <c r="L315" s="1"/>
  <c r="N315" s="1"/>
  <c r="P315" s="1"/>
  <c r="E372"/>
  <c r="H372" s="1"/>
  <c r="J372" s="1"/>
  <c r="P372" s="1"/>
  <c r="G113"/>
  <c r="H170"/>
  <c r="J170" s="1"/>
  <c r="L170" s="1"/>
  <c r="H186"/>
  <c r="J186" s="1"/>
  <c r="L186" s="1"/>
  <c r="H217"/>
  <c r="J217" s="1"/>
  <c r="L217" s="1"/>
  <c r="N217" s="1"/>
  <c r="P217" s="1"/>
  <c r="F113"/>
  <c r="E319"/>
  <c r="H319" s="1"/>
  <c r="J319" s="1"/>
  <c r="L319" s="1"/>
  <c r="N319" s="1"/>
  <c r="P319" s="1"/>
  <c r="H320"/>
  <c r="J320" s="1"/>
  <c r="L320" s="1"/>
  <c r="N320" s="1"/>
  <c r="P320" s="1"/>
  <c r="E336"/>
  <c r="H336" s="1"/>
  <c r="J336" s="1"/>
  <c r="L336" s="1"/>
  <c r="N336" s="1"/>
  <c r="P336" s="1"/>
  <c r="H337"/>
  <c r="J337" s="1"/>
  <c r="L337" s="1"/>
  <c r="N337" s="1"/>
  <c r="P337" s="1"/>
  <c r="E380"/>
  <c r="H381"/>
  <c r="J381" s="1"/>
  <c r="P381" s="1"/>
  <c r="E368"/>
  <c r="E366" s="1"/>
  <c r="H366" s="1"/>
  <c r="J366" s="1"/>
  <c r="P366" s="1"/>
  <c r="E374"/>
  <c r="E385"/>
  <c r="H385" s="1"/>
  <c r="J385" s="1"/>
  <c r="P385" s="1"/>
  <c r="E127"/>
  <c r="H128"/>
  <c r="J128" s="1"/>
  <c r="E150"/>
  <c r="H150" s="1"/>
  <c r="J150" s="1"/>
  <c r="L150" s="1"/>
  <c r="H151"/>
  <c r="J151" s="1"/>
  <c r="L151" s="1"/>
  <c r="E321"/>
  <c r="H321" s="1"/>
  <c r="J321" s="1"/>
  <c r="L321" s="1"/>
  <c r="N321" s="1"/>
  <c r="P321" s="1"/>
  <c r="H322"/>
  <c r="J322" s="1"/>
  <c r="L322" s="1"/>
  <c r="N322" s="1"/>
  <c r="P322" s="1"/>
  <c r="J114"/>
  <c r="J33"/>
  <c r="L33" s="1"/>
  <c r="J51"/>
  <c r="L51" s="1"/>
  <c r="J39"/>
  <c r="L39" s="1"/>
  <c r="J46"/>
  <c r="L46" s="1"/>
  <c r="J54"/>
  <c r="L54" s="1"/>
  <c r="J30" i="41"/>
  <c r="L30" s="1"/>
  <c r="N30" s="1"/>
  <c r="P30" s="1"/>
  <c r="J37"/>
  <c r="L37" s="1"/>
  <c r="N37" s="1"/>
  <c r="P37" s="1"/>
  <c r="J38"/>
  <c r="L38" s="1"/>
  <c r="N38" s="1"/>
  <c r="P38" s="1"/>
  <c r="H192" i="36"/>
  <c r="J192" s="1"/>
  <c r="L192" s="1"/>
  <c r="E191"/>
  <c r="F191"/>
  <c r="G153"/>
  <c r="F153"/>
  <c r="E246"/>
  <c r="E231"/>
  <c r="H232"/>
  <c r="J232" s="1"/>
  <c r="L232" s="1"/>
  <c r="N232" s="1"/>
  <c r="P232" s="1"/>
  <c r="F228"/>
  <c r="E270"/>
  <c r="H270" s="1"/>
  <c r="J270" s="1"/>
  <c r="L270" s="1"/>
  <c r="N270" s="1"/>
  <c r="P270" s="1"/>
  <c r="H272"/>
  <c r="J272" s="1"/>
  <c r="L272" s="1"/>
  <c r="N272" s="1"/>
  <c r="P272" s="1"/>
  <c r="E284"/>
  <c r="H284" s="1"/>
  <c r="J284" s="1"/>
  <c r="L284" s="1"/>
  <c r="N284" s="1"/>
  <c r="P284" s="1"/>
  <c r="H287"/>
  <c r="J287" s="1"/>
  <c r="L287" s="1"/>
  <c r="N287" s="1"/>
  <c r="P287" s="1"/>
  <c r="E277"/>
  <c r="H277" s="1"/>
  <c r="J277" s="1"/>
  <c r="L277" s="1"/>
  <c r="N277" s="1"/>
  <c r="P277" s="1"/>
  <c r="H278"/>
  <c r="J278" s="1"/>
  <c r="L278" s="1"/>
  <c r="N278" s="1"/>
  <c r="P278" s="1"/>
  <c r="E293"/>
  <c r="H293" s="1"/>
  <c r="J293" s="1"/>
  <c r="L293" s="1"/>
  <c r="N293" s="1"/>
  <c r="P293" s="1"/>
  <c r="H294"/>
  <c r="J294" s="1"/>
  <c r="L294" s="1"/>
  <c r="N294" s="1"/>
  <c r="P294" s="1"/>
  <c r="G263"/>
  <c r="F263"/>
  <c r="E252"/>
  <c r="H252" s="1"/>
  <c r="J252" s="1"/>
  <c r="L252" s="1"/>
  <c r="N252" s="1"/>
  <c r="P252" s="1"/>
  <c r="H253"/>
  <c r="J253" s="1"/>
  <c r="L253" s="1"/>
  <c r="N253" s="1"/>
  <c r="P253" s="1"/>
  <c r="E76"/>
  <c r="H76" s="1"/>
  <c r="J76" s="1"/>
  <c r="H77"/>
  <c r="J77" s="1"/>
  <c r="E98"/>
  <c r="H98" s="1"/>
  <c r="J98" s="1"/>
  <c r="H99"/>
  <c r="J99" s="1"/>
  <c r="E106"/>
  <c r="H106" s="1"/>
  <c r="J106" s="1"/>
  <c r="H107"/>
  <c r="J107" s="1"/>
  <c r="F262" i="41"/>
  <c r="F151"/>
  <c r="H151" s="1"/>
  <c r="J151" s="1"/>
  <c r="L151" s="1"/>
  <c r="N151" s="1"/>
  <c r="P151" s="1"/>
  <c r="F29"/>
  <c r="H29" s="1"/>
  <c r="G221"/>
  <c r="G11" s="1"/>
  <c r="H265" i="74"/>
  <c r="E139" i="36"/>
  <c r="H139" s="1"/>
  <c r="J139" s="1"/>
  <c r="G211"/>
  <c r="E16"/>
  <c r="H16" s="1"/>
  <c r="J16" s="1"/>
  <c r="L16" s="1"/>
  <c r="E24"/>
  <c r="E109"/>
  <c r="H109" s="1"/>
  <c r="J109" s="1"/>
  <c r="E146"/>
  <c r="H146" s="1"/>
  <c r="J146" s="1"/>
  <c r="L146" s="1"/>
  <c r="E213"/>
  <c r="E247"/>
  <c r="H247" s="1"/>
  <c r="J247" s="1"/>
  <c r="L247" s="1"/>
  <c r="N247" s="1"/>
  <c r="P247" s="1"/>
  <c r="F211"/>
  <c r="F197" s="1"/>
  <c r="G228"/>
  <c r="E147"/>
  <c r="H147" s="1"/>
  <c r="J147" s="1"/>
  <c r="L147" s="1"/>
  <c r="E159"/>
  <c r="E162"/>
  <c r="H162" s="1"/>
  <c r="J162" s="1"/>
  <c r="E169"/>
  <c r="E201"/>
  <c r="E257"/>
  <c r="H257" s="1"/>
  <c r="J257" s="1"/>
  <c r="L257" s="1"/>
  <c r="N257" s="1"/>
  <c r="P257" s="1"/>
  <c r="E341"/>
  <c r="H341" s="1"/>
  <c r="J341" s="1"/>
  <c r="L341" s="1"/>
  <c r="N341" s="1"/>
  <c r="P341" s="1"/>
  <c r="E355"/>
  <c r="H355" s="1"/>
  <c r="J355" s="1"/>
  <c r="L355" s="1"/>
  <c r="N355" s="1"/>
  <c r="P355" s="1"/>
  <c r="E50"/>
  <c r="E82"/>
  <c r="H82" s="1"/>
  <c r="J82" s="1"/>
  <c r="E85"/>
  <c r="H85" s="1"/>
  <c r="J85" s="1"/>
  <c r="E90"/>
  <c r="H90" s="1"/>
  <c r="J90" s="1"/>
  <c r="E97"/>
  <c r="H97" s="1"/>
  <c r="J97" s="1"/>
  <c r="E101"/>
  <c r="H101" s="1"/>
  <c r="J101" s="1"/>
  <c r="E110"/>
  <c r="H110" s="1"/>
  <c r="J110" s="1"/>
  <c r="E237"/>
  <c r="E22"/>
  <c r="H22" s="1"/>
  <c r="J22" s="1"/>
  <c r="L22" s="1"/>
  <c r="E32"/>
  <c r="H32" s="1"/>
  <c r="E38"/>
  <c r="H38" s="1"/>
  <c r="E57"/>
  <c r="H57" s="1"/>
  <c r="E64"/>
  <c r="H64" s="1"/>
  <c r="J64" s="1"/>
  <c r="E91"/>
  <c r="H91" s="1"/>
  <c r="J91" s="1"/>
  <c r="E102"/>
  <c r="H102" s="1"/>
  <c r="J102" s="1"/>
  <c r="E105"/>
  <c r="H105" s="1"/>
  <c r="J105" s="1"/>
  <c r="E118"/>
  <c r="H118" s="1"/>
  <c r="J118" s="1"/>
  <c r="E136"/>
  <c r="H136" s="1"/>
  <c r="J136" s="1"/>
  <c r="E143"/>
  <c r="H143" s="1"/>
  <c r="J143" s="1"/>
  <c r="E179"/>
  <c r="E183"/>
  <c r="H183" s="1"/>
  <c r="J183" s="1"/>
  <c r="L183" s="1"/>
  <c r="E251"/>
  <c r="H251" s="1"/>
  <c r="J251" s="1"/>
  <c r="L251" s="1"/>
  <c r="N251" s="1"/>
  <c r="P251" s="1"/>
  <c r="E297"/>
  <c r="H297" s="1"/>
  <c r="J297" s="1"/>
  <c r="L297" s="1"/>
  <c r="N297" s="1"/>
  <c r="P297" s="1"/>
  <c r="E309"/>
  <c r="H309" s="1"/>
  <c r="J309" s="1"/>
  <c r="L309" s="1"/>
  <c r="N309" s="1"/>
  <c r="P309" s="1"/>
  <c r="E314"/>
  <c r="H314" s="1"/>
  <c r="J314" s="1"/>
  <c r="L314" s="1"/>
  <c r="N314" s="1"/>
  <c r="P314" s="1"/>
  <c r="E335"/>
  <c r="H335" s="1"/>
  <c r="J335" s="1"/>
  <c r="L335" s="1"/>
  <c r="N335" s="1"/>
  <c r="P335" s="1"/>
  <c r="E340"/>
  <c r="H340" s="1"/>
  <c r="J340" s="1"/>
  <c r="L340" s="1"/>
  <c r="N340" s="1"/>
  <c r="P340" s="1"/>
  <c r="E354"/>
  <c r="H354" s="1"/>
  <c r="J354" s="1"/>
  <c r="L354" s="1"/>
  <c r="N354" s="1"/>
  <c r="P354" s="1"/>
  <c r="E14"/>
  <c r="H14" s="1"/>
  <c r="J14" s="1"/>
  <c r="L14" s="1"/>
  <c r="E74"/>
  <c r="H74" s="1"/>
  <c r="J74" s="1"/>
  <c r="G260" i="74"/>
  <c r="I206"/>
  <c r="K206" s="1"/>
  <c r="M206" s="1"/>
  <c r="O206" s="1"/>
  <c r="Q206" s="1"/>
  <c r="I207"/>
  <c r="K207" s="1"/>
  <c r="M207" s="1"/>
  <c r="O207" s="1"/>
  <c r="Q207" s="1"/>
  <c r="I210"/>
  <c r="K210" s="1"/>
  <c r="M210" s="1"/>
  <c r="O210" s="1"/>
  <c r="Q210" s="1"/>
  <c r="I223"/>
  <c r="K223" s="1"/>
  <c r="M223" s="1"/>
  <c r="O223" s="1"/>
  <c r="Q223" s="1"/>
  <c r="I224"/>
  <c r="K224" s="1"/>
  <c r="M224" s="1"/>
  <c r="O224" s="1"/>
  <c r="Q224" s="1"/>
  <c r="G222"/>
  <c r="G221" s="1"/>
  <c r="G13"/>
  <c r="G155"/>
  <c r="G123" s="1"/>
  <c r="H155"/>
  <c r="G156"/>
  <c r="H156"/>
  <c r="I392"/>
  <c r="K392" s="1"/>
  <c r="I394"/>
  <c r="K394" s="1"/>
  <c r="I395"/>
  <c r="K395" s="1"/>
  <c r="I396"/>
  <c r="K396" s="1"/>
  <c r="I397"/>
  <c r="K397" s="1"/>
  <c r="I400"/>
  <c r="K400" s="1"/>
  <c r="I403"/>
  <c r="K403" s="1"/>
  <c r="I404"/>
  <c r="K404" s="1"/>
  <c r="I300"/>
  <c r="K300" s="1"/>
  <c r="M300" s="1"/>
  <c r="O300" s="1"/>
  <c r="Q300" s="1"/>
  <c r="I301"/>
  <c r="K301" s="1"/>
  <c r="M301" s="1"/>
  <c r="O301" s="1"/>
  <c r="Q301" s="1"/>
  <c r="G317"/>
  <c r="G314" s="1"/>
  <c r="G312" s="1"/>
  <c r="N183" i="36" l="1"/>
  <c r="P183" s="1"/>
  <c r="N192"/>
  <c r="P192" s="1"/>
  <c r="N170"/>
  <c r="P170" s="1"/>
  <c r="N163"/>
  <c r="P163" s="1"/>
  <c r="N186"/>
  <c r="P186" s="1"/>
  <c r="N202"/>
  <c r="P202" s="1"/>
  <c r="N160"/>
  <c r="P160" s="1"/>
  <c r="N147"/>
  <c r="P147" s="1"/>
  <c r="N151"/>
  <c r="P151" s="1"/>
  <c r="N140"/>
  <c r="P140" s="1"/>
  <c r="N130"/>
  <c r="P130" s="1"/>
  <c r="N146"/>
  <c r="P146" s="1"/>
  <c r="N150"/>
  <c r="P150" s="1"/>
  <c r="N119"/>
  <c r="P119" s="1"/>
  <c r="N137"/>
  <c r="P137" s="1"/>
  <c r="N122"/>
  <c r="P122" s="1"/>
  <c r="N86"/>
  <c r="P86" s="1"/>
  <c r="N83"/>
  <c r="P83" s="1"/>
  <c r="N42"/>
  <c r="P42" s="1"/>
  <c r="N46"/>
  <c r="P46" s="1"/>
  <c r="N51"/>
  <c r="P51" s="1"/>
  <c r="N33"/>
  <c r="P33" s="1"/>
  <c r="N71"/>
  <c r="P71" s="1"/>
  <c r="N65"/>
  <c r="P65" s="1"/>
  <c r="N14"/>
  <c r="P14" s="1"/>
  <c r="N22"/>
  <c r="P22" s="1"/>
  <c r="N16"/>
  <c r="P16" s="1"/>
  <c r="N54"/>
  <c r="P54" s="1"/>
  <c r="N39"/>
  <c r="P39" s="1"/>
  <c r="N67"/>
  <c r="P67" s="1"/>
  <c r="L162"/>
  <c r="L143"/>
  <c r="L102"/>
  <c r="N102" s="1"/>
  <c r="P102" s="1"/>
  <c r="L74"/>
  <c r="L136"/>
  <c r="L105"/>
  <c r="N105" s="1"/>
  <c r="P105" s="1"/>
  <c r="L91"/>
  <c r="N91" s="1"/>
  <c r="P91" s="1"/>
  <c r="L101"/>
  <c r="N101" s="1"/>
  <c r="P101" s="1"/>
  <c r="L90"/>
  <c r="N90" s="1"/>
  <c r="P90" s="1"/>
  <c r="L82"/>
  <c r="L109"/>
  <c r="N109" s="1"/>
  <c r="P109" s="1"/>
  <c r="L139"/>
  <c r="L107"/>
  <c r="N107" s="1"/>
  <c r="P107" s="1"/>
  <c r="L99"/>
  <c r="N99" s="1"/>
  <c r="P99" s="1"/>
  <c r="L77"/>
  <c r="L114"/>
  <c r="L118"/>
  <c r="L64"/>
  <c r="L110"/>
  <c r="N110" s="1"/>
  <c r="P110" s="1"/>
  <c r="L97"/>
  <c r="N97" s="1"/>
  <c r="P97" s="1"/>
  <c r="L85"/>
  <c r="L106"/>
  <c r="N106" s="1"/>
  <c r="P106" s="1"/>
  <c r="L98"/>
  <c r="N98" s="1"/>
  <c r="P98" s="1"/>
  <c r="L76"/>
  <c r="L128"/>
  <c r="M404" i="74"/>
  <c r="O404" s="1"/>
  <c r="Q404" s="1"/>
  <c r="M400"/>
  <c r="O400" s="1"/>
  <c r="Q400" s="1"/>
  <c r="M396"/>
  <c r="O396" s="1"/>
  <c r="Q396" s="1"/>
  <c r="M394"/>
  <c r="O394" s="1"/>
  <c r="Q394" s="1"/>
  <c r="M403"/>
  <c r="O403" s="1"/>
  <c r="Q403" s="1"/>
  <c r="M397"/>
  <c r="O397" s="1"/>
  <c r="Q397" s="1"/>
  <c r="M395"/>
  <c r="O395" s="1"/>
  <c r="Q395" s="1"/>
  <c r="M392"/>
  <c r="O392" s="1"/>
  <c r="Q392" s="1"/>
  <c r="E15" i="36"/>
  <c r="H15" s="1"/>
  <c r="J15" s="1"/>
  <c r="L15" s="1"/>
  <c r="E135"/>
  <c r="H135" s="1"/>
  <c r="J135" s="1"/>
  <c r="E371"/>
  <c r="H371" s="1"/>
  <c r="J371" s="1"/>
  <c r="P371" s="1"/>
  <c r="E75"/>
  <c r="H75" s="1"/>
  <c r="J75" s="1"/>
  <c r="E256"/>
  <c r="H256" s="1"/>
  <c r="J256" s="1"/>
  <c r="L256" s="1"/>
  <c r="N256" s="1"/>
  <c r="P256" s="1"/>
  <c r="E81"/>
  <c r="H81" s="1"/>
  <c r="J81" s="1"/>
  <c r="E267"/>
  <c r="E126"/>
  <c r="H127"/>
  <c r="J127" s="1"/>
  <c r="E373"/>
  <c r="H373" s="1"/>
  <c r="J373" s="1"/>
  <c r="P373" s="1"/>
  <c r="H374"/>
  <c r="J374" s="1"/>
  <c r="P374" s="1"/>
  <c r="E367"/>
  <c r="H367" s="1"/>
  <c r="J367" s="1"/>
  <c r="P367" s="1"/>
  <c r="H368"/>
  <c r="J368" s="1"/>
  <c r="P368" s="1"/>
  <c r="E379"/>
  <c r="H380"/>
  <c r="J380" s="1"/>
  <c r="P380" s="1"/>
  <c r="E23"/>
  <c r="H23" s="1"/>
  <c r="J23" s="1"/>
  <c r="L23" s="1"/>
  <c r="H24"/>
  <c r="J24" s="1"/>
  <c r="L24" s="1"/>
  <c r="J38"/>
  <c r="L38" s="1"/>
  <c r="J57"/>
  <c r="L57" s="1"/>
  <c r="J32"/>
  <c r="L32" s="1"/>
  <c r="J29" i="41"/>
  <c r="L29" s="1"/>
  <c r="N29" s="1"/>
  <c r="P29" s="1"/>
  <c r="F248"/>
  <c r="H248" s="1"/>
  <c r="J248" s="1"/>
  <c r="L248" s="1"/>
  <c r="N248" s="1"/>
  <c r="P248" s="1"/>
  <c r="H262"/>
  <c r="J262" s="1"/>
  <c r="H191" i="36"/>
  <c r="J191" s="1"/>
  <c r="L191" s="1"/>
  <c r="E212"/>
  <c r="H213"/>
  <c r="J213" s="1"/>
  <c r="L213" s="1"/>
  <c r="H179"/>
  <c r="J179" s="1"/>
  <c r="L179" s="1"/>
  <c r="E178"/>
  <c r="H178" s="1"/>
  <c r="J178" s="1"/>
  <c r="L178" s="1"/>
  <c r="E245"/>
  <c r="H245" s="1"/>
  <c r="J245" s="1"/>
  <c r="L245" s="1"/>
  <c r="N245" s="1"/>
  <c r="P245" s="1"/>
  <c r="H246"/>
  <c r="J246" s="1"/>
  <c r="L246" s="1"/>
  <c r="N246" s="1"/>
  <c r="P246" s="1"/>
  <c r="E168"/>
  <c r="H169"/>
  <c r="J169" s="1"/>
  <c r="L169" s="1"/>
  <c r="E158"/>
  <c r="H159"/>
  <c r="J159" s="1"/>
  <c r="E200"/>
  <c r="H201"/>
  <c r="J201" s="1"/>
  <c r="L201" s="1"/>
  <c r="E230"/>
  <c r="H231"/>
  <c r="J231" s="1"/>
  <c r="L231" s="1"/>
  <c r="N231" s="1"/>
  <c r="P231" s="1"/>
  <c r="E236"/>
  <c r="H236" s="1"/>
  <c r="J236" s="1"/>
  <c r="L236" s="1"/>
  <c r="N236" s="1"/>
  <c r="P236" s="1"/>
  <c r="H237"/>
  <c r="J237" s="1"/>
  <c r="L237" s="1"/>
  <c r="N237" s="1"/>
  <c r="P237" s="1"/>
  <c r="G197"/>
  <c r="G12" s="1"/>
  <c r="E49"/>
  <c r="H49" s="1"/>
  <c r="H50"/>
  <c r="F221" i="41"/>
  <c r="H221" s="1"/>
  <c r="E89" i="36"/>
  <c r="H89" s="1"/>
  <c r="J89" s="1"/>
  <c r="F12"/>
  <c r="E48"/>
  <c r="H48" s="1"/>
  <c r="E365"/>
  <c r="H365" s="1"/>
  <c r="J365" s="1"/>
  <c r="P365" s="1"/>
  <c r="E339"/>
  <c r="H339" s="1"/>
  <c r="J339" s="1"/>
  <c r="L339" s="1"/>
  <c r="N339" s="1"/>
  <c r="P339" s="1"/>
  <c r="E308"/>
  <c r="H308" s="1"/>
  <c r="J308" s="1"/>
  <c r="L308" s="1"/>
  <c r="N308" s="1"/>
  <c r="P308" s="1"/>
  <c r="E250"/>
  <c r="H250" s="1"/>
  <c r="J250" s="1"/>
  <c r="L250" s="1"/>
  <c r="N250" s="1"/>
  <c r="P250" s="1"/>
  <c r="E63"/>
  <c r="H63" s="1"/>
  <c r="J63" s="1"/>
  <c r="E31"/>
  <c r="H31" s="1"/>
  <c r="E96"/>
  <c r="H96" s="1"/>
  <c r="J96" s="1"/>
  <c r="E353"/>
  <c r="H353" s="1"/>
  <c r="J353" s="1"/>
  <c r="L353" s="1"/>
  <c r="N353" s="1"/>
  <c r="P353" s="1"/>
  <c r="E334"/>
  <c r="H334" s="1"/>
  <c r="J334" s="1"/>
  <c r="L334" s="1"/>
  <c r="N334" s="1"/>
  <c r="P334" s="1"/>
  <c r="E313"/>
  <c r="H313" s="1"/>
  <c r="J313" s="1"/>
  <c r="L313" s="1"/>
  <c r="N313" s="1"/>
  <c r="P313" s="1"/>
  <c r="E296"/>
  <c r="H296" s="1"/>
  <c r="J296" s="1"/>
  <c r="L296" s="1"/>
  <c r="N296" s="1"/>
  <c r="P296" s="1"/>
  <c r="E142"/>
  <c r="E117"/>
  <c r="H117" s="1"/>
  <c r="J117" s="1"/>
  <c r="G215" i="74"/>
  <c r="G214" s="1"/>
  <c r="G213" s="1"/>
  <c r="G201" s="1"/>
  <c r="G389"/>
  <c r="G388" s="1"/>
  <c r="G387" s="1"/>
  <c r="G386" s="1"/>
  <c r="G385" s="1"/>
  <c r="G375" s="1"/>
  <c r="I390"/>
  <c r="K390" s="1"/>
  <c r="I313"/>
  <c r="K313" s="1"/>
  <c r="M313" s="1"/>
  <c r="O313" s="1"/>
  <c r="Q313" s="1"/>
  <c r="I315"/>
  <c r="K315" s="1"/>
  <c r="M315" s="1"/>
  <c r="O315" s="1"/>
  <c r="Q315" s="1"/>
  <c r="I316"/>
  <c r="K316" s="1"/>
  <c r="M316" s="1"/>
  <c r="O316" s="1"/>
  <c r="Q316" s="1"/>
  <c r="I318"/>
  <c r="K318" s="1"/>
  <c r="M318" s="1"/>
  <c r="O318" s="1"/>
  <c r="Q318" s="1"/>
  <c r="I319"/>
  <c r="K319" s="1"/>
  <c r="M319" s="1"/>
  <c r="O319" s="1"/>
  <c r="Q319" s="1"/>
  <c r="I320"/>
  <c r="K320" s="1"/>
  <c r="M320" s="1"/>
  <c r="O320" s="1"/>
  <c r="Q320" s="1"/>
  <c r="I348"/>
  <c r="K348" s="1"/>
  <c r="M348" s="1"/>
  <c r="O348" s="1"/>
  <c r="Q348" s="1"/>
  <c r="G309"/>
  <c r="I310"/>
  <c r="K310" s="1"/>
  <c r="M310" s="1"/>
  <c r="O310" s="1"/>
  <c r="Q310" s="1"/>
  <c r="I311"/>
  <c r="K311" s="1"/>
  <c r="M311" s="1"/>
  <c r="O311" s="1"/>
  <c r="Q311" s="1"/>
  <c r="G299"/>
  <c r="G298" s="1"/>
  <c r="G297" s="1"/>
  <c r="G296" s="1"/>
  <c r="G295" s="1"/>
  <c r="H359"/>
  <c r="H358" s="1"/>
  <c r="H357" s="1"/>
  <c r="H356" s="1"/>
  <c r="H355" s="1"/>
  <c r="H314"/>
  <c r="H312" s="1"/>
  <c r="H308" s="1"/>
  <c r="H307" s="1"/>
  <c r="H306" s="1"/>
  <c r="H294" s="1"/>
  <c r="H293" s="1"/>
  <c r="H42"/>
  <c r="H37" s="1"/>
  <c r="H32" s="1"/>
  <c r="H31" s="1"/>
  <c r="H14" s="1"/>
  <c r="H13" s="1"/>
  <c r="H406"/>
  <c r="H405" s="1"/>
  <c r="H391"/>
  <c r="H388" s="1"/>
  <c r="H264"/>
  <c r="H241"/>
  <c r="H256"/>
  <c r="H253" s="1"/>
  <c r="H252" s="1"/>
  <c r="H275"/>
  <c r="H274" s="1"/>
  <c r="H273" s="1"/>
  <c r="I277"/>
  <c r="K277" s="1"/>
  <c r="M277" s="1"/>
  <c r="O277" s="1"/>
  <c r="Q277" s="1"/>
  <c r="H285"/>
  <c r="H284" s="1"/>
  <c r="H283" s="1"/>
  <c r="H282" s="1"/>
  <c r="H231"/>
  <c r="H230" s="1"/>
  <c r="H229" s="1"/>
  <c r="H228" s="1"/>
  <c r="H205"/>
  <c r="H204" s="1"/>
  <c r="H203" s="1"/>
  <c r="H202" s="1"/>
  <c r="H215"/>
  <c r="H214" s="1"/>
  <c r="H213" s="1"/>
  <c r="H171"/>
  <c r="H192"/>
  <c r="H123"/>
  <c r="N201" i="36" l="1"/>
  <c r="P201" s="1"/>
  <c r="N169"/>
  <c r="P169" s="1"/>
  <c r="N178"/>
  <c r="P178" s="1"/>
  <c r="N213"/>
  <c r="P213" s="1"/>
  <c r="N191"/>
  <c r="P191" s="1"/>
  <c r="N162"/>
  <c r="P162" s="1"/>
  <c r="N179"/>
  <c r="P179" s="1"/>
  <c r="N128"/>
  <c r="P128" s="1"/>
  <c r="N118"/>
  <c r="P118" s="1"/>
  <c r="N136"/>
  <c r="P136" s="1"/>
  <c r="N114"/>
  <c r="P114" s="1"/>
  <c r="N139"/>
  <c r="P139" s="1"/>
  <c r="N143"/>
  <c r="P143" s="1"/>
  <c r="N85"/>
  <c r="P85" s="1"/>
  <c r="N82"/>
  <c r="P82" s="1"/>
  <c r="N32"/>
  <c r="P32" s="1"/>
  <c r="N38"/>
  <c r="P38" s="1"/>
  <c r="N23"/>
  <c r="P23" s="1"/>
  <c r="N77"/>
  <c r="P77" s="1"/>
  <c r="N57"/>
  <c r="P57" s="1"/>
  <c r="N24"/>
  <c r="P24" s="1"/>
  <c r="N15"/>
  <c r="P15" s="1"/>
  <c r="N76"/>
  <c r="P76" s="1"/>
  <c r="N64"/>
  <c r="P64" s="1"/>
  <c r="N74"/>
  <c r="P74" s="1"/>
  <c r="P262" i="41"/>
  <c r="L262"/>
  <c r="L159" i="36"/>
  <c r="L89"/>
  <c r="N89" s="1"/>
  <c r="P89" s="1"/>
  <c r="L127"/>
  <c r="L117"/>
  <c r="L96"/>
  <c r="N96" s="1"/>
  <c r="P96" s="1"/>
  <c r="L63"/>
  <c r="L81"/>
  <c r="L75"/>
  <c r="L135"/>
  <c r="M390" i="74"/>
  <c r="O390" s="1"/>
  <c r="Q390" s="1"/>
  <c r="H267" i="36"/>
  <c r="J267" s="1"/>
  <c r="L267" s="1"/>
  <c r="N267" s="1"/>
  <c r="P267" s="1"/>
  <c r="E266"/>
  <c r="E80"/>
  <c r="H80" s="1"/>
  <c r="J80" s="1"/>
  <c r="H379"/>
  <c r="J379" s="1"/>
  <c r="P379" s="1"/>
  <c r="E378"/>
  <c r="H378" s="1"/>
  <c r="J378" s="1"/>
  <c r="P378" s="1"/>
  <c r="E377"/>
  <c r="H377" s="1"/>
  <c r="J377" s="1"/>
  <c r="P377" s="1"/>
  <c r="H126"/>
  <c r="J126" s="1"/>
  <c r="E125"/>
  <c r="H125" s="1"/>
  <c r="J125" s="1"/>
  <c r="E134"/>
  <c r="H134" s="1"/>
  <c r="J134" s="1"/>
  <c r="H142"/>
  <c r="J142" s="1"/>
  <c r="J31"/>
  <c r="L31" s="1"/>
  <c r="J49"/>
  <c r="L49" s="1"/>
  <c r="J48"/>
  <c r="L48" s="1"/>
  <c r="J50"/>
  <c r="L50" s="1"/>
  <c r="J221" i="41"/>
  <c r="L221" s="1"/>
  <c r="N221" s="1"/>
  <c r="P221" s="1"/>
  <c r="E211" i="36"/>
  <c r="H211" s="1"/>
  <c r="J211" s="1"/>
  <c r="L211" s="1"/>
  <c r="H212"/>
  <c r="J212" s="1"/>
  <c r="L212" s="1"/>
  <c r="H158"/>
  <c r="J158" s="1"/>
  <c r="E154"/>
  <c r="E167"/>
  <c r="H168"/>
  <c r="J168" s="1"/>
  <c r="L168" s="1"/>
  <c r="E199"/>
  <c r="H200"/>
  <c r="J200" s="1"/>
  <c r="L200" s="1"/>
  <c r="E229"/>
  <c r="H230"/>
  <c r="J230" s="1"/>
  <c r="L230" s="1"/>
  <c r="N230" s="1"/>
  <c r="P230" s="1"/>
  <c r="F11" i="41"/>
  <c r="H11" s="1"/>
  <c r="J11" s="1"/>
  <c r="L11" s="1"/>
  <c r="N11" s="1"/>
  <c r="P11" s="1"/>
  <c r="E88" i="36"/>
  <c r="H88" s="1"/>
  <c r="J88" s="1"/>
  <c r="E116"/>
  <c r="H116" s="1"/>
  <c r="E292"/>
  <c r="H292" s="1"/>
  <c r="J292" s="1"/>
  <c r="L292" s="1"/>
  <c r="N292" s="1"/>
  <c r="P292" s="1"/>
  <c r="E312"/>
  <c r="H312" s="1"/>
  <c r="J312" s="1"/>
  <c r="L312" s="1"/>
  <c r="N312" s="1"/>
  <c r="P312" s="1"/>
  <c r="E333"/>
  <c r="H333" s="1"/>
  <c r="J333" s="1"/>
  <c r="L333" s="1"/>
  <c r="N333" s="1"/>
  <c r="P333" s="1"/>
  <c r="E30"/>
  <c r="H30" s="1"/>
  <c r="E307"/>
  <c r="H307" s="1"/>
  <c r="J307" s="1"/>
  <c r="L307" s="1"/>
  <c r="N307" s="1"/>
  <c r="P307" s="1"/>
  <c r="E352"/>
  <c r="H352" s="1"/>
  <c r="J352" s="1"/>
  <c r="L352" s="1"/>
  <c r="N352" s="1"/>
  <c r="P352" s="1"/>
  <c r="H387" i="74"/>
  <c r="H386" s="1"/>
  <c r="H385" s="1"/>
  <c r="H375" s="1"/>
  <c r="G308"/>
  <c r="G307" s="1"/>
  <c r="G306" s="1"/>
  <c r="G294" s="1"/>
  <c r="G293" s="1"/>
  <c r="G12" s="1"/>
  <c r="N200" i="36" l="1"/>
  <c r="P200" s="1"/>
  <c r="N168"/>
  <c r="P168" s="1"/>
  <c r="N212"/>
  <c r="P212" s="1"/>
  <c r="N159"/>
  <c r="P159" s="1"/>
  <c r="N211"/>
  <c r="P211" s="1"/>
  <c r="N135"/>
  <c r="P135" s="1"/>
  <c r="N127"/>
  <c r="P127" s="1"/>
  <c r="N117"/>
  <c r="P117" s="1"/>
  <c r="N81"/>
  <c r="P81" s="1"/>
  <c r="N48"/>
  <c r="P48" s="1"/>
  <c r="N31"/>
  <c r="P31" s="1"/>
  <c r="N50"/>
  <c r="P50" s="1"/>
  <c r="N49"/>
  <c r="P49" s="1"/>
  <c r="N75"/>
  <c r="P75" s="1"/>
  <c r="N63"/>
  <c r="P63" s="1"/>
  <c r="L158"/>
  <c r="L142"/>
  <c r="L125"/>
  <c r="L88"/>
  <c r="N88" s="1"/>
  <c r="P88" s="1"/>
  <c r="L134"/>
  <c r="L126"/>
  <c r="L80"/>
  <c r="H266"/>
  <c r="J266" s="1"/>
  <c r="L266" s="1"/>
  <c r="N266" s="1"/>
  <c r="P266" s="1"/>
  <c r="E265"/>
  <c r="J116"/>
  <c r="J30"/>
  <c r="L30" s="1"/>
  <c r="E166"/>
  <c r="H166" s="1"/>
  <c r="J166" s="1"/>
  <c r="H167"/>
  <c r="J167" s="1"/>
  <c r="L167" s="1"/>
  <c r="E153"/>
  <c r="H153" s="1"/>
  <c r="J153" s="1"/>
  <c r="H154"/>
  <c r="J154" s="1"/>
  <c r="E198"/>
  <c r="H198" s="1"/>
  <c r="J198" s="1"/>
  <c r="L198" s="1"/>
  <c r="H199"/>
  <c r="J199" s="1"/>
  <c r="L199" s="1"/>
  <c r="H229"/>
  <c r="J229" s="1"/>
  <c r="L229" s="1"/>
  <c r="N229" s="1"/>
  <c r="P229" s="1"/>
  <c r="E228"/>
  <c r="E13"/>
  <c r="H13" s="1"/>
  <c r="E113"/>
  <c r="H113" s="1"/>
  <c r="E306"/>
  <c r="H306" s="1"/>
  <c r="J306" s="1"/>
  <c r="L306" s="1"/>
  <c r="N306" s="1"/>
  <c r="P306" s="1"/>
  <c r="H222" i="74"/>
  <c r="H240"/>
  <c r="H239" s="1"/>
  <c r="H243"/>
  <c r="H242" s="1"/>
  <c r="I19"/>
  <c r="K19" s="1"/>
  <c r="M19" s="1"/>
  <c r="O19" s="1"/>
  <c r="Q19" s="1"/>
  <c r="I22"/>
  <c r="K22" s="1"/>
  <c r="M22" s="1"/>
  <c r="O22" s="1"/>
  <c r="Q22" s="1"/>
  <c r="I27"/>
  <c r="K27" s="1"/>
  <c r="M27" s="1"/>
  <c r="O27" s="1"/>
  <c r="Q27" s="1"/>
  <c r="I29"/>
  <c r="K29" s="1"/>
  <c r="M29" s="1"/>
  <c r="O29" s="1"/>
  <c r="Q29" s="1"/>
  <c r="I35"/>
  <c r="K35" s="1"/>
  <c r="M35" s="1"/>
  <c r="O35" s="1"/>
  <c r="Q35" s="1"/>
  <c r="I39"/>
  <c r="K39" s="1"/>
  <c r="M39" s="1"/>
  <c r="O39" s="1"/>
  <c r="Q39" s="1"/>
  <c r="I43"/>
  <c r="K43" s="1"/>
  <c r="M43" s="1"/>
  <c r="O43" s="1"/>
  <c r="Q43" s="1"/>
  <c r="I45"/>
  <c r="K45" s="1"/>
  <c r="M45" s="1"/>
  <c r="O45" s="1"/>
  <c r="Q45" s="1"/>
  <c r="I47"/>
  <c r="K47" s="1"/>
  <c r="M47" s="1"/>
  <c r="O47" s="1"/>
  <c r="Q47" s="1"/>
  <c r="I52"/>
  <c r="K52" s="1"/>
  <c r="M52" s="1"/>
  <c r="O52" s="1"/>
  <c r="Q52" s="1"/>
  <c r="I54"/>
  <c r="K54" s="1"/>
  <c r="M54" s="1"/>
  <c r="O54" s="1"/>
  <c r="Q54" s="1"/>
  <c r="I58"/>
  <c r="K58" s="1"/>
  <c r="M58" s="1"/>
  <c r="O58" s="1"/>
  <c r="Q58" s="1"/>
  <c r="I60"/>
  <c r="K60" s="1"/>
  <c r="M60" s="1"/>
  <c r="O60" s="1"/>
  <c r="Q60" s="1"/>
  <c r="I61"/>
  <c r="K61" s="1"/>
  <c r="M61" s="1"/>
  <c r="O61" s="1"/>
  <c r="Q61" s="1"/>
  <c r="I62"/>
  <c r="K62" s="1"/>
  <c r="M62" s="1"/>
  <c r="O62" s="1"/>
  <c r="Q62" s="1"/>
  <c r="I64"/>
  <c r="K64" s="1"/>
  <c r="M64" s="1"/>
  <c r="O64" s="1"/>
  <c r="Q64" s="1"/>
  <c r="I65"/>
  <c r="K65" s="1"/>
  <c r="M65" s="1"/>
  <c r="O65" s="1"/>
  <c r="Q65" s="1"/>
  <c r="I70"/>
  <c r="K70" s="1"/>
  <c r="M70" s="1"/>
  <c r="O70" s="1"/>
  <c r="Q70" s="1"/>
  <c r="I71"/>
  <c r="K71" s="1"/>
  <c r="M71" s="1"/>
  <c r="O71" s="1"/>
  <c r="Q71" s="1"/>
  <c r="I76"/>
  <c r="K76" s="1"/>
  <c r="M76" s="1"/>
  <c r="O76" s="1"/>
  <c r="Q76" s="1"/>
  <c r="I80"/>
  <c r="K80" s="1"/>
  <c r="M80" s="1"/>
  <c r="O80" s="1"/>
  <c r="Q80" s="1"/>
  <c r="I84"/>
  <c r="K84" s="1"/>
  <c r="M84" s="1"/>
  <c r="O84" s="1"/>
  <c r="Q84" s="1"/>
  <c r="I88"/>
  <c r="K88" s="1"/>
  <c r="M88" s="1"/>
  <c r="O88" s="1"/>
  <c r="Q88" s="1"/>
  <c r="I90"/>
  <c r="K90" s="1"/>
  <c r="M90" s="1"/>
  <c r="O90" s="1"/>
  <c r="Q90" s="1"/>
  <c r="I91"/>
  <c r="K91" s="1"/>
  <c r="M91" s="1"/>
  <c r="O91" s="1"/>
  <c r="Q91" s="1"/>
  <c r="I96"/>
  <c r="K96" s="1"/>
  <c r="M96" s="1"/>
  <c r="O96" s="1"/>
  <c r="Q96" s="1"/>
  <c r="I100"/>
  <c r="K100" s="1"/>
  <c r="M100" s="1"/>
  <c r="O100" s="1"/>
  <c r="Q100" s="1"/>
  <c r="I103"/>
  <c r="K103" s="1"/>
  <c r="M103" s="1"/>
  <c r="O103" s="1"/>
  <c r="Q103" s="1"/>
  <c r="I108"/>
  <c r="K108" s="1"/>
  <c r="M108" s="1"/>
  <c r="O108" s="1"/>
  <c r="Q108" s="1"/>
  <c r="I113"/>
  <c r="K113" s="1"/>
  <c r="M113" s="1"/>
  <c r="O113" s="1"/>
  <c r="Q113" s="1"/>
  <c r="I114"/>
  <c r="K114" s="1"/>
  <c r="M114" s="1"/>
  <c r="O114" s="1"/>
  <c r="Q114" s="1"/>
  <c r="I116"/>
  <c r="K116" s="1"/>
  <c r="M116" s="1"/>
  <c r="O116" s="1"/>
  <c r="Q116" s="1"/>
  <c r="I117"/>
  <c r="K117" s="1"/>
  <c r="M117" s="1"/>
  <c r="O117" s="1"/>
  <c r="Q117" s="1"/>
  <c r="I118"/>
  <c r="K118" s="1"/>
  <c r="M118" s="1"/>
  <c r="O118" s="1"/>
  <c r="Q118" s="1"/>
  <c r="I119"/>
  <c r="K119" s="1"/>
  <c r="M119" s="1"/>
  <c r="O119" s="1"/>
  <c r="Q119" s="1"/>
  <c r="I120"/>
  <c r="K120" s="1"/>
  <c r="M120" s="1"/>
  <c r="O120" s="1"/>
  <c r="Q120" s="1"/>
  <c r="I122"/>
  <c r="K122" s="1"/>
  <c r="M122" s="1"/>
  <c r="O122" s="1"/>
  <c r="Q122" s="1"/>
  <c r="I129"/>
  <c r="K129" s="1"/>
  <c r="M129" s="1"/>
  <c r="O129" s="1"/>
  <c r="Q129" s="1"/>
  <c r="I133"/>
  <c r="K133" s="1"/>
  <c r="M133" s="1"/>
  <c r="O133" s="1"/>
  <c r="Q133" s="1"/>
  <c r="I134"/>
  <c r="K134" s="1"/>
  <c r="M134" s="1"/>
  <c r="O134" s="1"/>
  <c r="Q134" s="1"/>
  <c r="I139"/>
  <c r="K139" s="1"/>
  <c r="M139" s="1"/>
  <c r="O139" s="1"/>
  <c r="Q139" s="1"/>
  <c r="I142"/>
  <c r="K142" s="1"/>
  <c r="M142" s="1"/>
  <c r="O142" s="1"/>
  <c r="Q142" s="1"/>
  <c r="I148"/>
  <c r="K148" s="1"/>
  <c r="M148" s="1"/>
  <c r="O148" s="1"/>
  <c r="Q148" s="1"/>
  <c r="I154"/>
  <c r="K154" s="1"/>
  <c r="M154" s="1"/>
  <c r="O154" s="1"/>
  <c r="Q154" s="1"/>
  <c r="I160"/>
  <c r="K160" s="1"/>
  <c r="M160" s="1"/>
  <c r="O160" s="1"/>
  <c r="Q160" s="1"/>
  <c r="I162"/>
  <c r="K162" s="1"/>
  <c r="M162" s="1"/>
  <c r="O162" s="1"/>
  <c r="Q162" s="1"/>
  <c r="I165"/>
  <c r="K165" s="1"/>
  <c r="M165" s="1"/>
  <c r="O165" s="1"/>
  <c r="Q165" s="1"/>
  <c r="I167"/>
  <c r="K167" s="1"/>
  <c r="M167" s="1"/>
  <c r="O167" s="1"/>
  <c r="Q167" s="1"/>
  <c r="I168"/>
  <c r="K168" s="1"/>
  <c r="M168" s="1"/>
  <c r="O168" s="1"/>
  <c r="Q168" s="1"/>
  <c r="I170"/>
  <c r="K170" s="1"/>
  <c r="M170" s="1"/>
  <c r="O170" s="1"/>
  <c r="Q170" s="1"/>
  <c r="I177"/>
  <c r="K177" s="1"/>
  <c r="M177" s="1"/>
  <c r="O177" s="1"/>
  <c r="Q177" s="1"/>
  <c r="I181"/>
  <c r="K181" s="1"/>
  <c r="M181" s="1"/>
  <c r="O181" s="1"/>
  <c r="Q181" s="1"/>
  <c r="I182"/>
  <c r="K182" s="1"/>
  <c r="M182" s="1"/>
  <c r="O182" s="1"/>
  <c r="Q182" s="1"/>
  <c r="I187"/>
  <c r="K187" s="1"/>
  <c r="M187" s="1"/>
  <c r="O187" s="1"/>
  <c r="Q187" s="1"/>
  <c r="I198"/>
  <c r="K198" s="1"/>
  <c r="M198" s="1"/>
  <c r="O198" s="1"/>
  <c r="Q198" s="1"/>
  <c r="I199"/>
  <c r="K199" s="1"/>
  <c r="M199" s="1"/>
  <c r="O199" s="1"/>
  <c r="Q199" s="1"/>
  <c r="I200"/>
  <c r="K200" s="1"/>
  <c r="M200" s="1"/>
  <c r="O200" s="1"/>
  <c r="Q200" s="1"/>
  <c r="I219"/>
  <c r="K219" s="1"/>
  <c r="M219" s="1"/>
  <c r="O219" s="1"/>
  <c r="Q219" s="1"/>
  <c r="I220"/>
  <c r="K220" s="1"/>
  <c r="M220" s="1"/>
  <c r="O220" s="1"/>
  <c r="Q220" s="1"/>
  <c r="I232"/>
  <c r="K232" s="1"/>
  <c r="M232" s="1"/>
  <c r="O232" s="1"/>
  <c r="Q232" s="1"/>
  <c r="I234"/>
  <c r="K234" s="1"/>
  <c r="M234" s="1"/>
  <c r="O234" s="1"/>
  <c r="Q234" s="1"/>
  <c r="I236"/>
  <c r="K236" s="1"/>
  <c r="M236" s="1"/>
  <c r="O236" s="1"/>
  <c r="Q236" s="1"/>
  <c r="I241"/>
  <c r="K241" s="1"/>
  <c r="M241" s="1"/>
  <c r="O241" s="1"/>
  <c r="Q241" s="1"/>
  <c r="I246"/>
  <c r="K246" s="1"/>
  <c r="M246" s="1"/>
  <c r="O246" s="1"/>
  <c r="Q246" s="1"/>
  <c r="I251"/>
  <c r="K251" s="1"/>
  <c r="M251" s="1"/>
  <c r="O251" s="1"/>
  <c r="Q251" s="1"/>
  <c r="I257"/>
  <c r="K257" s="1"/>
  <c r="M257" s="1"/>
  <c r="O257" s="1"/>
  <c r="Q257" s="1"/>
  <c r="I258"/>
  <c r="K258" s="1"/>
  <c r="M258" s="1"/>
  <c r="O258" s="1"/>
  <c r="Q258" s="1"/>
  <c r="I269"/>
  <c r="K269" s="1"/>
  <c r="M269" s="1"/>
  <c r="O269" s="1"/>
  <c r="Q269" s="1"/>
  <c r="I276"/>
  <c r="K276" s="1"/>
  <c r="M276" s="1"/>
  <c r="O276" s="1"/>
  <c r="Q276" s="1"/>
  <c r="I280"/>
  <c r="K280" s="1"/>
  <c r="M280" s="1"/>
  <c r="O280" s="1"/>
  <c r="Q280" s="1"/>
  <c r="I281"/>
  <c r="K281" s="1"/>
  <c r="M281" s="1"/>
  <c r="O281" s="1"/>
  <c r="Q281" s="1"/>
  <c r="I286"/>
  <c r="K286" s="1"/>
  <c r="M286" s="1"/>
  <c r="O286" s="1"/>
  <c r="Q286" s="1"/>
  <c r="I288"/>
  <c r="K288" s="1"/>
  <c r="M288" s="1"/>
  <c r="O288" s="1"/>
  <c r="Q288" s="1"/>
  <c r="I292"/>
  <c r="K292" s="1"/>
  <c r="M292" s="1"/>
  <c r="O292" s="1"/>
  <c r="Q292" s="1"/>
  <c r="I303"/>
  <c r="K303" s="1"/>
  <c r="M303" s="1"/>
  <c r="O303" s="1"/>
  <c r="Q303" s="1"/>
  <c r="I304"/>
  <c r="K304" s="1"/>
  <c r="M304" s="1"/>
  <c r="O304" s="1"/>
  <c r="Q304" s="1"/>
  <c r="I305"/>
  <c r="K305" s="1"/>
  <c r="M305" s="1"/>
  <c r="O305" s="1"/>
  <c r="Q305" s="1"/>
  <c r="I326"/>
  <c r="K326" s="1"/>
  <c r="M326" s="1"/>
  <c r="O326" s="1"/>
  <c r="Q326" s="1"/>
  <c r="I328"/>
  <c r="K328" s="1"/>
  <c r="M328" s="1"/>
  <c r="O328" s="1"/>
  <c r="Q328" s="1"/>
  <c r="I333"/>
  <c r="K333" s="1"/>
  <c r="M333" s="1"/>
  <c r="O333" s="1"/>
  <c r="Q333" s="1"/>
  <c r="I334"/>
  <c r="K334" s="1"/>
  <c r="M334" s="1"/>
  <c r="O334" s="1"/>
  <c r="Q334" s="1"/>
  <c r="I338"/>
  <c r="K338" s="1"/>
  <c r="M338" s="1"/>
  <c r="O338" s="1"/>
  <c r="Q338" s="1"/>
  <c r="I342"/>
  <c r="K342" s="1"/>
  <c r="M342" s="1"/>
  <c r="O342" s="1"/>
  <c r="Q342" s="1"/>
  <c r="I354"/>
  <c r="K354" s="1"/>
  <c r="M354" s="1"/>
  <c r="O354" s="1"/>
  <c r="Q354" s="1"/>
  <c r="I360"/>
  <c r="K360" s="1"/>
  <c r="M360" s="1"/>
  <c r="O360" s="1"/>
  <c r="Q360" s="1"/>
  <c r="I366"/>
  <c r="K366" s="1"/>
  <c r="M366" s="1"/>
  <c r="O366" s="1"/>
  <c r="Q366" s="1"/>
  <c r="I368"/>
  <c r="K368" s="1"/>
  <c r="M368" s="1"/>
  <c r="O368" s="1"/>
  <c r="Q368" s="1"/>
  <c r="I372"/>
  <c r="K372" s="1"/>
  <c r="M372" s="1"/>
  <c r="O372" s="1"/>
  <c r="Q372" s="1"/>
  <c r="I373"/>
  <c r="K373" s="1"/>
  <c r="M373" s="1"/>
  <c r="O373" s="1"/>
  <c r="Q373" s="1"/>
  <c r="I374"/>
  <c r="K374" s="1"/>
  <c r="M374" s="1"/>
  <c r="O374" s="1"/>
  <c r="Q374" s="1"/>
  <c r="I382"/>
  <c r="K382" s="1"/>
  <c r="I383"/>
  <c r="K383" s="1"/>
  <c r="I384"/>
  <c r="K384" s="1"/>
  <c r="I407"/>
  <c r="K407" s="1"/>
  <c r="I409"/>
  <c r="K409" s="1"/>
  <c r="I410"/>
  <c r="K410" s="1"/>
  <c r="I414"/>
  <c r="K414" s="1"/>
  <c r="I418"/>
  <c r="K418" s="1"/>
  <c r="I422"/>
  <c r="K422" s="1"/>
  <c r="I423"/>
  <c r="F115"/>
  <c r="I115" s="1"/>
  <c r="K115" s="1"/>
  <c r="M115" s="1"/>
  <c r="O115" s="1"/>
  <c r="Q115" s="1"/>
  <c r="F112"/>
  <c r="I112" s="1"/>
  <c r="K112" s="1"/>
  <c r="M112" s="1"/>
  <c r="O112" s="1"/>
  <c r="Q112" s="1"/>
  <c r="N198" i="36" l="1"/>
  <c r="P198" s="1"/>
  <c r="N158"/>
  <c r="P158" s="1"/>
  <c r="N199"/>
  <c r="P199" s="1"/>
  <c r="N167"/>
  <c r="P167" s="1"/>
  <c r="N134"/>
  <c r="P134" s="1"/>
  <c r="N125"/>
  <c r="P125" s="1"/>
  <c r="N126"/>
  <c r="P126" s="1"/>
  <c r="N142"/>
  <c r="P142" s="1"/>
  <c r="N80"/>
  <c r="P80" s="1"/>
  <c r="N30"/>
  <c r="P30" s="1"/>
  <c r="L154"/>
  <c r="N154" s="1"/>
  <c r="L153"/>
  <c r="L166"/>
  <c r="L116"/>
  <c r="M418" i="74"/>
  <c r="O418" s="1"/>
  <c r="Q418" s="1"/>
  <c r="M410"/>
  <c r="O410" s="1"/>
  <c r="Q410" s="1"/>
  <c r="M407"/>
  <c r="O407" s="1"/>
  <c r="Q407" s="1"/>
  <c r="M383"/>
  <c r="O383" s="1"/>
  <c r="Q383" s="1"/>
  <c r="M422"/>
  <c r="O422" s="1"/>
  <c r="Q422" s="1"/>
  <c r="M414"/>
  <c r="O414" s="1"/>
  <c r="Q414" s="1"/>
  <c r="M409"/>
  <c r="O409" s="1"/>
  <c r="Q409" s="1"/>
  <c r="M384"/>
  <c r="O384" s="1"/>
  <c r="Q384" s="1"/>
  <c r="M382"/>
  <c r="O382" s="1"/>
  <c r="Q382" s="1"/>
  <c r="H265" i="36"/>
  <c r="J265" s="1"/>
  <c r="L265" s="1"/>
  <c r="N265" s="1"/>
  <c r="P265" s="1"/>
  <c r="E264"/>
  <c r="J113"/>
  <c r="J13"/>
  <c r="H228"/>
  <c r="J228" s="1"/>
  <c r="L228" s="1"/>
  <c r="N228" s="1"/>
  <c r="P228" s="1"/>
  <c r="E197"/>
  <c r="H197" s="1"/>
  <c r="J197" s="1"/>
  <c r="L197" s="1"/>
  <c r="H221" i="74"/>
  <c r="H201" s="1"/>
  <c r="H238"/>
  <c r="H227" s="1"/>
  <c r="F53"/>
  <c r="I53" s="1"/>
  <c r="K53" s="1"/>
  <c r="M53" s="1"/>
  <c r="O53" s="1"/>
  <c r="Q53" s="1"/>
  <c r="N197" i="36" l="1"/>
  <c r="P197" s="1"/>
  <c r="N166"/>
  <c r="P166" s="1"/>
  <c r="P154"/>
  <c r="N153"/>
  <c r="P153" s="1"/>
  <c r="N116"/>
  <c r="P116" s="1"/>
  <c r="L13"/>
  <c r="L113"/>
  <c r="H264"/>
  <c r="J264" s="1"/>
  <c r="L264" s="1"/>
  <c r="N264" s="1"/>
  <c r="P264" s="1"/>
  <c r="E263"/>
  <c r="H263" s="1"/>
  <c r="J263" s="1"/>
  <c r="L263" s="1"/>
  <c r="N263" s="1"/>
  <c r="P263" s="1"/>
  <c r="H12" i="74"/>
  <c r="F34"/>
  <c r="N113" i="36" l="1"/>
  <c r="P113" s="1"/>
  <c r="N13"/>
  <c r="P13" s="1"/>
  <c r="E12"/>
  <c r="H12" s="1"/>
  <c r="J12" s="1"/>
  <c r="L12" s="1"/>
  <c r="N12" s="1"/>
  <c r="P12" s="1"/>
  <c r="F33" i="74"/>
  <c r="I34"/>
  <c r="K34" s="1"/>
  <c r="M34" s="1"/>
  <c r="O34" s="1"/>
  <c r="Q34" s="1"/>
  <c r="I33" l="1"/>
  <c r="K33" s="1"/>
  <c r="M33" s="1"/>
  <c r="O33" s="1"/>
  <c r="Q33" s="1"/>
  <c r="F325"/>
  <c r="I325" s="1"/>
  <c r="K325" s="1"/>
  <c r="M325" s="1"/>
  <c r="O325" s="1"/>
  <c r="Q325" s="1"/>
  <c r="F222" l="1"/>
  <c r="F317"/>
  <c r="I317" s="1"/>
  <c r="K317" s="1"/>
  <c r="M317" s="1"/>
  <c r="O317" s="1"/>
  <c r="Q317" s="1"/>
  <c r="F314" l="1"/>
  <c r="F312" s="1"/>
  <c r="I312" s="1"/>
  <c r="K312" s="1"/>
  <c r="M312" s="1"/>
  <c r="O312" s="1"/>
  <c r="Q312" s="1"/>
  <c r="I222"/>
  <c r="K222" s="1"/>
  <c r="M222" s="1"/>
  <c r="O222" s="1"/>
  <c r="Q222" s="1"/>
  <c r="F221"/>
  <c r="I221" s="1"/>
  <c r="K221" s="1"/>
  <c r="M221" s="1"/>
  <c r="O221" s="1"/>
  <c r="Q221" s="1"/>
  <c r="F393"/>
  <c r="I393" s="1"/>
  <c r="K393" s="1"/>
  <c r="M393" l="1"/>
  <c r="O393" s="1"/>
  <c r="Q393" s="1"/>
  <c r="I314"/>
  <c r="K314" s="1"/>
  <c r="M314" s="1"/>
  <c r="O314" s="1"/>
  <c r="Q314" s="1"/>
  <c r="F309"/>
  <c r="F299"/>
  <c r="I299" s="1"/>
  <c r="K299" s="1"/>
  <c r="M299" s="1"/>
  <c r="O299" s="1"/>
  <c r="Q299" s="1"/>
  <c r="F245"/>
  <c r="F233"/>
  <c r="I233" s="1"/>
  <c r="K233" s="1"/>
  <c r="M233" s="1"/>
  <c r="O233" s="1"/>
  <c r="Q233" s="1"/>
  <c r="F235"/>
  <c r="I235" s="1"/>
  <c r="K235" s="1"/>
  <c r="M235" s="1"/>
  <c r="O235" s="1"/>
  <c r="Q235" s="1"/>
  <c r="F308" l="1"/>
  <c r="I308" s="1"/>
  <c r="K308" s="1"/>
  <c r="M308" s="1"/>
  <c r="O308" s="1"/>
  <c r="Q308" s="1"/>
  <c r="I309"/>
  <c r="K309" s="1"/>
  <c r="M309" s="1"/>
  <c r="O309" s="1"/>
  <c r="Q309" s="1"/>
  <c r="F244"/>
  <c r="I244" s="1"/>
  <c r="K244" s="1"/>
  <c r="M244" s="1"/>
  <c r="O244" s="1"/>
  <c r="Q244" s="1"/>
  <c r="I245"/>
  <c r="K245" s="1"/>
  <c r="M245" s="1"/>
  <c r="O245" s="1"/>
  <c r="Q245" s="1"/>
  <c r="F256"/>
  <c r="F215"/>
  <c r="F131"/>
  <c r="I131" s="1"/>
  <c r="K131" s="1"/>
  <c r="M131" s="1"/>
  <c r="O131" s="1"/>
  <c r="Q131" s="1"/>
  <c r="F128"/>
  <c r="I128" s="1"/>
  <c r="K128" s="1"/>
  <c r="M128" s="1"/>
  <c r="O128" s="1"/>
  <c r="Q128" s="1"/>
  <c r="F421"/>
  <c r="I421" s="1"/>
  <c r="K421" s="1"/>
  <c r="F417"/>
  <c r="I417" s="1"/>
  <c r="K417" s="1"/>
  <c r="F413"/>
  <c r="F408"/>
  <c r="I408" s="1"/>
  <c r="K408" s="1"/>
  <c r="F406"/>
  <c r="I406" s="1"/>
  <c r="K406" s="1"/>
  <c r="F399"/>
  <c r="F391"/>
  <c r="I391" s="1"/>
  <c r="K391" s="1"/>
  <c r="F389"/>
  <c r="F381"/>
  <c r="F371"/>
  <c r="F367"/>
  <c r="I367" s="1"/>
  <c r="K367" s="1"/>
  <c r="M367" s="1"/>
  <c r="O367" s="1"/>
  <c r="Q367" s="1"/>
  <c r="F365"/>
  <c r="I365" s="1"/>
  <c r="K365" s="1"/>
  <c r="M365" s="1"/>
  <c r="O365" s="1"/>
  <c r="Q365" s="1"/>
  <c r="F359"/>
  <c r="F353"/>
  <c r="F347"/>
  <c r="F341"/>
  <c r="I341" s="1"/>
  <c r="K341" s="1"/>
  <c r="M341" s="1"/>
  <c r="O341" s="1"/>
  <c r="Q341" s="1"/>
  <c r="F337"/>
  <c r="I337" s="1"/>
  <c r="K337" s="1"/>
  <c r="M337" s="1"/>
  <c r="O337" s="1"/>
  <c r="Q337" s="1"/>
  <c r="F332"/>
  <c r="F327"/>
  <c r="I327" s="1"/>
  <c r="K327" s="1"/>
  <c r="M327" s="1"/>
  <c r="O327" s="1"/>
  <c r="Q327" s="1"/>
  <c r="F307"/>
  <c r="F302"/>
  <c r="I302" s="1"/>
  <c r="K302" s="1"/>
  <c r="M302" s="1"/>
  <c r="O302" s="1"/>
  <c r="Q302" s="1"/>
  <c r="F291"/>
  <c r="F287"/>
  <c r="I287" s="1"/>
  <c r="K287" s="1"/>
  <c r="M287" s="1"/>
  <c r="O287" s="1"/>
  <c r="Q287" s="1"/>
  <c r="F285"/>
  <c r="F279"/>
  <c r="F275"/>
  <c r="F268"/>
  <c r="F264" s="1"/>
  <c r="I264" s="1"/>
  <c r="K264" s="1"/>
  <c r="M264" s="1"/>
  <c r="O264" s="1"/>
  <c r="Q264" s="1"/>
  <c r="F261"/>
  <c r="F259"/>
  <c r="F250"/>
  <c r="F240"/>
  <c r="F231"/>
  <c r="F218"/>
  <c r="F217" s="1"/>
  <c r="F209"/>
  <c r="I209" s="1"/>
  <c r="K209" s="1"/>
  <c r="M209" s="1"/>
  <c r="O209" s="1"/>
  <c r="Q209" s="1"/>
  <c r="F205"/>
  <c r="I205" s="1"/>
  <c r="K205" s="1"/>
  <c r="M205" s="1"/>
  <c r="O205" s="1"/>
  <c r="Q205" s="1"/>
  <c r="F197"/>
  <c r="F186"/>
  <c r="F180"/>
  <c r="I180" s="1"/>
  <c r="K180" s="1"/>
  <c r="M180" s="1"/>
  <c r="O180" s="1"/>
  <c r="Q180" s="1"/>
  <c r="F176"/>
  <c r="F166"/>
  <c r="I166" s="1"/>
  <c r="K166" s="1"/>
  <c r="M166" s="1"/>
  <c r="O166" s="1"/>
  <c r="Q166" s="1"/>
  <c r="F164"/>
  <c r="F161"/>
  <c r="I161" s="1"/>
  <c r="K161" s="1"/>
  <c r="M161" s="1"/>
  <c r="O161" s="1"/>
  <c r="Q161" s="1"/>
  <c r="F159"/>
  <c r="I159" s="1"/>
  <c r="K159" s="1"/>
  <c r="M159" s="1"/>
  <c r="O159" s="1"/>
  <c r="Q159" s="1"/>
  <c r="F153"/>
  <c r="F147"/>
  <c r="F141"/>
  <c r="I141" s="1"/>
  <c r="K141" s="1"/>
  <c r="M141" s="1"/>
  <c r="O141" s="1"/>
  <c r="Q141" s="1"/>
  <c r="F138"/>
  <c r="I138" s="1"/>
  <c r="K138" s="1"/>
  <c r="M138" s="1"/>
  <c r="O138" s="1"/>
  <c r="Q138" s="1"/>
  <c r="F121"/>
  <c r="I121" s="1"/>
  <c r="K121" s="1"/>
  <c r="M121" s="1"/>
  <c r="O121" s="1"/>
  <c r="Q121" s="1"/>
  <c r="F111"/>
  <c r="I111" s="1"/>
  <c r="K111" s="1"/>
  <c r="M111" s="1"/>
  <c r="O111" s="1"/>
  <c r="Q111" s="1"/>
  <c r="F107"/>
  <c r="F102"/>
  <c r="F99"/>
  <c r="F95"/>
  <c r="F87"/>
  <c r="F83"/>
  <c r="F79"/>
  <c r="F75"/>
  <c r="F69"/>
  <c r="F63"/>
  <c r="I63" s="1"/>
  <c r="K63" s="1"/>
  <c r="M63" s="1"/>
  <c r="O63" s="1"/>
  <c r="Q63" s="1"/>
  <c r="F59"/>
  <c r="I59" s="1"/>
  <c r="K59" s="1"/>
  <c r="M59" s="1"/>
  <c r="O59" s="1"/>
  <c r="Q59" s="1"/>
  <c r="F57"/>
  <c r="I57" s="1"/>
  <c r="K57" s="1"/>
  <c r="M57" s="1"/>
  <c r="O57" s="1"/>
  <c r="Q57" s="1"/>
  <c r="F51"/>
  <c r="F46"/>
  <c r="I46" s="1"/>
  <c r="K46" s="1"/>
  <c r="M46" s="1"/>
  <c r="O46" s="1"/>
  <c r="Q46" s="1"/>
  <c r="F42"/>
  <c r="I42" s="1"/>
  <c r="K42" s="1"/>
  <c r="F38"/>
  <c r="I38" s="1"/>
  <c r="K38" s="1"/>
  <c r="M38" s="1"/>
  <c r="O38" s="1"/>
  <c r="Q38" s="1"/>
  <c r="F28"/>
  <c r="I28" s="1"/>
  <c r="K28" s="1"/>
  <c r="M28" s="1"/>
  <c r="O28" s="1"/>
  <c r="Q28" s="1"/>
  <c r="F26"/>
  <c r="F21"/>
  <c r="I21" s="1"/>
  <c r="K21" s="1"/>
  <c r="M21" s="1"/>
  <c r="O21" s="1"/>
  <c r="Q21" s="1"/>
  <c r="F18"/>
  <c r="M42" l="1"/>
  <c r="O42" s="1"/>
  <c r="Q42" s="1"/>
  <c r="M391"/>
  <c r="O391" s="1"/>
  <c r="Q391" s="1"/>
  <c r="M406"/>
  <c r="O406" s="1"/>
  <c r="Q406" s="1"/>
  <c r="M421"/>
  <c r="O421" s="1"/>
  <c r="Q421" s="1"/>
  <c r="M408"/>
  <c r="O408" s="1"/>
  <c r="Q408" s="1"/>
  <c r="M417"/>
  <c r="O417" s="1"/>
  <c r="Q417" s="1"/>
  <c r="F37"/>
  <c r="I37" s="1"/>
  <c r="K37" s="1"/>
  <c r="M37" s="1"/>
  <c r="O37" s="1"/>
  <c r="Q37" s="1"/>
  <c r="I259"/>
  <c r="K259" s="1"/>
  <c r="M259" s="1"/>
  <c r="O259" s="1"/>
  <c r="Q259" s="1"/>
  <c r="I261"/>
  <c r="K261" s="1"/>
  <c r="M261" s="1"/>
  <c r="O261" s="1"/>
  <c r="Q261" s="1"/>
  <c r="F25"/>
  <c r="I26"/>
  <c r="K26" s="1"/>
  <c r="M26" s="1"/>
  <c r="O26" s="1"/>
  <c r="Q26" s="1"/>
  <c r="F163"/>
  <c r="I163" s="1"/>
  <c r="K163" s="1"/>
  <c r="M163" s="1"/>
  <c r="O163" s="1"/>
  <c r="Q163" s="1"/>
  <c r="I164"/>
  <c r="K164" s="1"/>
  <c r="M164" s="1"/>
  <c r="O164" s="1"/>
  <c r="Q164" s="1"/>
  <c r="F230"/>
  <c r="I231"/>
  <c r="K231" s="1"/>
  <c r="M231" s="1"/>
  <c r="O231" s="1"/>
  <c r="Q231" s="1"/>
  <c r="F249"/>
  <c r="I250"/>
  <c r="K250" s="1"/>
  <c r="M250" s="1"/>
  <c r="O250" s="1"/>
  <c r="Q250" s="1"/>
  <c r="F260"/>
  <c r="F265"/>
  <c r="I265" s="1"/>
  <c r="K265" s="1"/>
  <c r="M265" s="1"/>
  <c r="O265" s="1"/>
  <c r="Q265" s="1"/>
  <c r="I268"/>
  <c r="K268" s="1"/>
  <c r="M268" s="1"/>
  <c r="O268" s="1"/>
  <c r="Q268" s="1"/>
  <c r="F278"/>
  <c r="I278" s="1"/>
  <c r="K278" s="1"/>
  <c r="M278" s="1"/>
  <c r="O278" s="1"/>
  <c r="Q278" s="1"/>
  <c r="I279"/>
  <c r="K279" s="1"/>
  <c r="M279" s="1"/>
  <c r="O279" s="1"/>
  <c r="Q279" s="1"/>
  <c r="F380"/>
  <c r="I381"/>
  <c r="K381" s="1"/>
  <c r="F253"/>
  <c r="I253" s="1"/>
  <c r="K253" s="1"/>
  <c r="M253" s="1"/>
  <c r="O253" s="1"/>
  <c r="Q253" s="1"/>
  <c r="I256"/>
  <c r="K256" s="1"/>
  <c r="M256" s="1"/>
  <c r="O256" s="1"/>
  <c r="Q256" s="1"/>
  <c r="F137"/>
  <c r="F140"/>
  <c r="I140" s="1"/>
  <c r="K140" s="1"/>
  <c r="M140" s="1"/>
  <c r="O140" s="1"/>
  <c r="Q140" s="1"/>
  <c r="F17"/>
  <c r="I17" s="1"/>
  <c r="K17" s="1"/>
  <c r="M17" s="1"/>
  <c r="O17" s="1"/>
  <c r="Q17" s="1"/>
  <c r="I18"/>
  <c r="K18" s="1"/>
  <c r="M18" s="1"/>
  <c r="O18" s="1"/>
  <c r="Q18" s="1"/>
  <c r="F152"/>
  <c r="I153"/>
  <c r="K153" s="1"/>
  <c r="M153" s="1"/>
  <c r="O153" s="1"/>
  <c r="Q153" s="1"/>
  <c r="I217"/>
  <c r="K217" s="1"/>
  <c r="M217" s="1"/>
  <c r="O217" s="1"/>
  <c r="Q217" s="1"/>
  <c r="I218"/>
  <c r="K218" s="1"/>
  <c r="M218" s="1"/>
  <c r="O218" s="1"/>
  <c r="Q218" s="1"/>
  <c r="F239"/>
  <c r="I240"/>
  <c r="K240" s="1"/>
  <c r="M240" s="1"/>
  <c r="O240" s="1"/>
  <c r="Q240" s="1"/>
  <c r="F273"/>
  <c r="I273" s="1"/>
  <c r="K273" s="1"/>
  <c r="M273" s="1"/>
  <c r="O273" s="1"/>
  <c r="Q273" s="1"/>
  <c r="I275"/>
  <c r="K275" s="1"/>
  <c r="M275" s="1"/>
  <c r="O275" s="1"/>
  <c r="Q275" s="1"/>
  <c r="F284"/>
  <c r="I285"/>
  <c r="K285" s="1"/>
  <c r="M285" s="1"/>
  <c r="O285" s="1"/>
  <c r="Q285" s="1"/>
  <c r="F289"/>
  <c r="I289" s="1"/>
  <c r="K289" s="1"/>
  <c r="M289" s="1"/>
  <c r="O289" s="1"/>
  <c r="Q289" s="1"/>
  <c r="I291"/>
  <c r="K291" s="1"/>
  <c r="M291" s="1"/>
  <c r="O291" s="1"/>
  <c r="Q291" s="1"/>
  <c r="F306"/>
  <c r="I306" s="1"/>
  <c r="K306" s="1"/>
  <c r="M306" s="1"/>
  <c r="O306" s="1"/>
  <c r="Q306" s="1"/>
  <c r="I307"/>
  <c r="K307" s="1"/>
  <c r="M307" s="1"/>
  <c r="O307" s="1"/>
  <c r="Q307" s="1"/>
  <c r="F388"/>
  <c r="I388" s="1"/>
  <c r="K388" s="1"/>
  <c r="I389"/>
  <c r="K389" s="1"/>
  <c r="F398"/>
  <c r="I398" s="1"/>
  <c r="K398" s="1"/>
  <c r="I399"/>
  <c r="K399" s="1"/>
  <c r="F214"/>
  <c r="I214" s="1"/>
  <c r="K214" s="1"/>
  <c r="M214" s="1"/>
  <c r="O214" s="1"/>
  <c r="Q214" s="1"/>
  <c r="I215"/>
  <c r="K215" s="1"/>
  <c r="M215" s="1"/>
  <c r="O215" s="1"/>
  <c r="Q215" s="1"/>
  <c r="F358"/>
  <c r="I358" s="1"/>
  <c r="K358" s="1"/>
  <c r="M358" s="1"/>
  <c r="O358" s="1"/>
  <c r="Q358" s="1"/>
  <c r="I359"/>
  <c r="K359" s="1"/>
  <c r="M359" s="1"/>
  <c r="O359" s="1"/>
  <c r="Q359" s="1"/>
  <c r="F196"/>
  <c r="I196" s="1"/>
  <c r="K196" s="1"/>
  <c r="M196" s="1"/>
  <c r="O196" s="1"/>
  <c r="Q196" s="1"/>
  <c r="I197"/>
  <c r="K197" s="1"/>
  <c r="M197" s="1"/>
  <c r="O197" s="1"/>
  <c r="Q197" s="1"/>
  <c r="F175"/>
  <c r="I176"/>
  <c r="K176" s="1"/>
  <c r="M176" s="1"/>
  <c r="O176" s="1"/>
  <c r="Q176" s="1"/>
  <c r="F185"/>
  <c r="I186"/>
  <c r="K186" s="1"/>
  <c r="M186" s="1"/>
  <c r="O186" s="1"/>
  <c r="Q186" s="1"/>
  <c r="I137"/>
  <c r="K137" s="1"/>
  <c r="M137" s="1"/>
  <c r="O137" s="1"/>
  <c r="Q137" s="1"/>
  <c r="F146"/>
  <c r="I146" s="1"/>
  <c r="K146" s="1"/>
  <c r="M146" s="1"/>
  <c r="O146" s="1"/>
  <c r="Q146" s="1"/>
  <c r="I147"/>
  <c r="K147" s="1"/>
  <c r="M147" s="1"/>
  <c r="O147" s="1"/>
  <c r="Q147" s="1"/>
  <c r="F74"/>
  <c r="I75"/>
  <c r="K75" s="1"/>
  <c r="M75" s="1"/>
  <c r="O75" s="1"/>
  <c r="Q75" s="1"/>
  <c r="F82"/>
  <c r="I83"/>
  <c r="K83" s="1"/>
  <c r="M83" s="1"/>
  <c r="O83" s="1"/>
  <c r="Q83" s="1"/>
  <c r="F94"/>
  <c r="I94" s="1"/>
  <c r="K94" s="1"/>
  <c r="M94" s="1"/>
  <c r="O94" s="1"/>
  <c r="Q94" s="1"/>
  <c r="I95"/>
  <c r="K95" s="1"/>
  <c r="M95" s="1"/>
  <c r="O95" s="1"/>
  <c r="Q95" s="1"/>
  <c r="F101"/>
  <c r="I101" s="1"/>
  <c r="K101" s="1"/>
  <c r="M101" s="1"/>
  <c r="O101" s="1"/>
  <c r="Q101" s="1"/>
  <c r="I102"/>
  <c r="K102" s="1"/>
  <c r="M102" s="1"/>
  <c r="O102" s="1"/>
  <c r="Q102" s="1"/>
  <c r="F50"/>
  <c r="I51"/>
  <c r="K51" s="1"/>
  <c r="M51" s="1"/>
  <c r="O51" s="1"/>
  <c r="Q51" s="1"/>
  <c r="F68"/>
  <c r="F66" s="1"/>
  <c r="I66" s="1"/>
  <c r="K66" s="1"/>
  <c r="M66" s="1"/>
  <c r="O66" s="1"/>
  <c r="Q66" s="1"/>
  <c r="I69"/>
  <c r="K69" s="1"/>
  <c r="M69" s="1"/>
  <c r="O69" s="1"/>
  <c r="Q69" s="1"/>
  <c r="F78"/>
  <c r="I79"/>
  <c r="K79" s="1"/>
  <c r="M79" s="1"/>
  <c r="O79" s="1"/>
  <c r="Q79" s="1"/>
  <c r="F86"/>
  <c r="I87"/>
  <c r="K87" s="1"/>
  <c r="M87" s="1"/>
  <c r="O87" s="1"/>
  <c r="Q87" s="1"/>
  <c r="F98"/>
  <c r="I98" s="1"/>
  <c r="K98" s="1"/>
  <c r="M98" s="1"/>
  <c r="O98" s="1"/>
  <c r="Q98" s="1"/>
  <c r="I99"/>
  <c r="K99" s="1"/>
  <c r="M99" s="1"/>
  <c r="O99" s="1"/>
  <c r="Q99" s="1"/>
  <c r="F106"/>
  <c r="I107"/>
  <c r="K107" s="1"/>
  <c r="M107" s="1"/>
  <c r="O107" s="1"/>
  <c r="Q107" s="1"/>
  <c r="F412"/>
  <c r="I412" s="1"/>
  <c r="K412" s="1"/>
  <c r="I413"/>
  <c r="K413" s="1"/>
  <c r="F370"/>
  <c r="I371"/>
  <c r="K371" s="1"/>
  <c r="M371" s="1"/>
  <c r="O371" s="1"/>
  <c r="Q371" s="1"/>
  <c r="F346"/>
  <c r="I347"/>
  <c r="K347" s="1"/>
  <c r="M347" s="1"/>
  <c r="O347" s="1"/>
  <c r="Q347" s="1"/>
  <c r="F331"/>
  <c r="I331" s="1"/>
  <c r="K331" s="1"/>
  <c r="M331" s="1"/>
  <c r="O331" s="1"/>
  <c r="Q331" s="1"/>
  <c r="I332"/>
  <c r="K332" s="1"/>
  <c r="M332" s="1"/>
  <c r="O332" s="1"/>
  <c r="Q332" s="1"/>
  <c r="F352"/>
  <c r="I353"/>
  <c r="K353" s="1"/>
  <c r="M353" s="1"/>
  <c r="O353" s="1"/>
  <c r="Q353" s="1"/>
  <c r="F252"/>
  <c r="F93"/>
  <c r="F110"/>
  <c r="F298"/>
  <c r="F97"/>
  <c r="I97" s="1"/>
  <c r="K97" s="1"/>
  <c r="M97" s="1"/>
  <c r="O97" s="1"/>
  <c r="Q97" s="1"/>
  <c r="F56"/>
  <c r="F357"/>
  <c r="F290"/>
  <c r="I290" s="1"/>
  <c r="K290" s="1"/>
  <c r="M290" s="1"/>
  <c r="O290" s="1"/>
  <c r="Q290" s="1"/>
  <c r="F416"/>
  <c r="F127"/>
  <c r="F274"/>
  <c r="I274" s="1"/>
  <c r="K274" s="1"/>
  <c r="M274" s="1"/>
  <c r="O274" s="1"/>
  <c r="Q274" s="1"/>
  <c r="F324"/>
  <c r="F150"/>
  <c r="F158"/>
  <c r="F336"/>
  <c r="F405"/>
  <c r="F330"/>
  <c r="I330" s="1"/>
  <c r="K330" s="1"/>
  <c r="M330" s="1"/>
  <c r="O330" s="1"/>
  <c r="Q330" s="1"/>
  <c r="F204"/>
  <c r="F195"/>
  <c r="F145"/>
  <c r="I145" s="1"/>
  <c r="K145" s="1"/>
  <c r="M145" s="1"/>
  <c r="O145" s="1"/>
  <c r="Q145" s="1"/>
  <c r="F144"/>
  <c r="F89"/>
  <c r="I89" s="1"/>
  <c r="K89" s="1"/>
  <c r="M89" s="1"/>
  <c r="O89" s="1"/>
  <c r="Q89" s="1"/>
  <c r="F15"/>
  <c r="I15" s="1"/>
  <c r="K15" s="1"/>
  <c r="M15" s="1"/>
  <c r="O15" s="1"/>
  <c r="Q15" s="1"/>
  <c r="M413" l="1"/>
  <c r="O413" s="1"/>
  <c r="Q413" s="1"/>
  <c r="M398"/>
  <c r="O398" s="1"/>
  <c r="Q398" s="1"/>
  <c r="M388"/>
  <c r="O388" s="1"/>
  <c r="Q388" s="1"/>
  <c r="M412"/>
  <c r="O412" s="1"/>
  <c r="Q412" s="1"/>
  <c r="M399"/>
  <c r="O399" s="1"/>
  <c r="Q399" s="1"/>
  <c r="M389"/>
  <c r="O389" s="1"/>
  <c r="Q389" s="1"/>
  <c r="M381"/>
  <c r="O381" s="1"/>
  <c r="Q381" s="1"/>
  <c r="F16"/>
  <c r="I16" s="1"/>
  <c r="K16" s="1"/>
  <c r="M16" s="1"/>
  <c r="O16" s="1"/>
  <c r="Q16" s="1"/>
  <c r="F136"/>
  <c r="I136" s="1"/>
  <c r="K136" s="1"/>
  <c r="M136" s="1"/>
  <c r="O136" s="1"/>
  <c r="Q136" s="1"/>
  <c r="F32"/>
  <c r="I260"/>
  <c r="K260" s="1"/>
  <c r="M260" s="1"/>
  <c r="O260" s="1"/>
  <c r="Q260" s="1"/>
  <c r="I252"/>
  <c r="K252" s="1"/>
  <c r="M252" s="1"/>
  <c r="O252" s="1"/>
  <c r="Q252" s="1"/>
  <c r="F213"/>
  <c r="I213" s="1"/>
  <c r="K213" s="1"/>
  <c r="M213" s="1"/>
  <c r="O213" s="1"/>
  <c r="Q213" s="1"/>
  <c r="F203"/>
  <c r="I204"/>
  <c r="K204" s="1"/>
  <c r="M204" s="1"/>
  <c r="O204" s="1"/>
  <c r="Q204" s="1"/>
  <c r="F283"/>
  <c r="I284"/>
  <c r="K284" s="1"/>
  <c r="M284" s="1"/>
  <c r="O284" s="1"/>
  <c r="Q284" s="1"/>
  <c r="F238"/>
  <c r="I238" s="1"/>
  <c r="K238" s="1"/>
  <c r="M238" s="1"/>
  <c r="O238" s="1"/>
  <c r="Q238" s="1"/>
  <c r="I239"/>
  <c r="K239" s="1"/>
  <c r="M239" s="1"/>
  <c r="O239" s="1"/>
  <c r="Q239" s="1"/>
  <c r="F151"/>
  <c r="I151" s="1"/>
  <c r="K151" s="1"/>
  <c r="M151" s="1"/>
  <c r="O151" s="1"/>
  <c r="Q151" s="1"/>
  <c r="I152"/>
  <c r="K152" s="1"/>
  <c r="M152" s="1"/>
  <c r="O152" s="1"/>
  <c r="Q152" s="1"/>
  <c r="F379"/>
  <c r="I380"/>
  <c r="K380" s="1"/>
  <c r="F248"/>
  <c r="I249"/>
  <c r="K249" s="1"/>
  <c r="M249" s="1"/>
  <c r="O249" s="1"/>
  <c r="Q249" s="1"/>
  <c r="F229"/>
  <c r="I230"/>
  <c r="K230" s="1"/>
  <c r="M230" s="1"/>
  <c r="O230" s="1"/>
  <c r="Q230" s="1"/>
  <c r="F24"/>
  <c r="I24" s="1"/>
  <c r="K24" s="1"/>
  <c r="M24" s="1"/>
  <c r="O24" s="1"/>
  <c r="Q24" s="1"/>
  <c r="I25"/>
  <c r="K25" s="1"/>
  <c r="M25" s="1"/>
  <c r="O25" s="1"/>
  <c r="Q25" s="1"/>
  <c r="F149"/>
  <c r="I149" s="1"/>
  <c r="K149" s="1"/>
  <c r="M149" s="1"/>
  <c r="O149" s="1"/>
  <c r="Q149" s="1"/>
  <c r="I150"/>
  <c r="K150" s="1"/>
  <c r="M150" s="1"/>
  <c r="O150" s="1"/>
  <c r="Q150" s="1"/>
  <c r="F387"/>
  <c r="I405"/>
  <c r="K405" s="1"/>
  <c r="F157"/>
  <c r="I157" s="1"/>
  <c r="K157" s="1"/>
  <c r="M157" s="1"/>
  <c r="O157" s="1"/>
  <c r="Q157" s="1"/>
  <c r="I158"/>
  <c r="K158" s="1"/>
  <c r="M158" s="1"/>
  <c r="O158" s="1"/>
  <c r="Q158" s="1"/>
  <c r="F297"/>
  <c r="I298"/>
  <c r="K298" s="1"/>
  <c r="M298" s="1"/>
  <c r="O298" s="1"/>
  <c r="Q298" s="1"/>
  <c r="F356"/>
  <c r="I356" s="1"/>
  <c r="K356" s="1"/>
  <c r="M356" s="1"/>
  <c r="O356" s="1"/>
  <c r="Q356" s="1"/>
  <c r="I357"/>
  <c r="K357" s="1"/>
  <c r="M357" s="1"/>
  <c r="O357" s="1"/>
  <c r="Q357" s="1"/>
  <c r="F194"/>
  <c r="I195"/>
  <c r="K195" s="1"/>
  <c r="M195" s="1"/>
  <c r="O195" s="1"/>
  <c r="Q195" s="1"/>
  <c r="F184"/>
  <c r="I185"/>
  <c r="K185" s="1"/>
  <c r="M185" s="1"/>
  <c r="O185" s="1"/>
  <c r="Q185" s="1"/>
  <c r="F174"/>
  <c r="I175"/>
  <c r="K175" s="1"/>
  <c r="M175" s="1"/>
  <c r="O175" s="1"/>
  <c r="Q175" s="1"/>
  <c r="F143"/>
  <c r="I143" s="1"/>
  <c r="K143" s="1"/>
  <c r="M143" s="1"/>
  <c r="O143" s="1"/>
  <c r="Q143" s="1"/>
  <c r="I144"/>
  <c r="K144" s="1"/>
  <c r="M144" s="1"/>
  <c r="O144" s="1"/>
  <c r="Q144" s="1"/>
  <c r="F126"/>
  <c r="I127"/>
  <c r="K127" s="1"/>
  <c r="M127" s="1"/>
  <c r="O127" s="1"/>
  <c r="Q127" s="1"/>
  <c r="F135"/>
  <c r="I135" s="1"/>
  <c r="K135" s="1"/>
  <c r="M135" s="1"/>
  <c r="O135" s="1"/>
  <c r="Q135" s="1"/>
  <c r="F109"/>
  <c r="I110"/>
  <c r="K110" s="1"/>
  <c r="M110" s="1"/>
  <c r="O110" s="1"/>
  <c r="Q110" s="1"/>
  <c r="F92"/>
  <c r="I92" s="1"/>
  <c r="K92" s="1"/>
  <c r="M92" s="1"/>
  <c r="O92" s="1"/>
  <c r="Q92" s="1"/>
  <c r="I93"/>
  <c r="K93" s="1"/>
  <c r="M93" s="1"/>
  <c r="O93" s="1"/>
  <c r="Q93" s="1"/>
  <c r="F105"/>
  <c r="I105" s="1"/>
  <c r="K105" s="1"/>
  <c r="M105" s="1"/>
  <c r="O105" s="1"/>
  <c r="Q105" s="1"/>
  <c r="I106"/>
  <c r="K106" s="1"/>
  <c r="M106" s="1"/>
  <c r="O106" s="1"/>
  <c r="Q106" s="1"/>
  <c r="F85"/>
  <c r="I85" s="1"/>
  <c r="K85" s="1"/>
  <c r="M85" s="1"/>
  <c r="O85" s="1"/>
  <c r="Q85" s="1"/>
  <c r="I86"/>
  <c r="K86" s="1"/>
  <c r="M86" s="1"/>
  <c r="O86" s="1"/>
  <c r="Q86" s="1"/>
  <c r="F77"/>
  <c r="I77" s="1"/>
  <c r="K77" s="1"/>
  <c r="M77" s="1"/>
  <c r="O77" s="1"/>
  <c r="Q77" s="1"/>
  <c r="I78"/>
  <c r="K78" s="1"/>
  <c r="M78" s="1"/>
  <c r="O78" s="1"/>
  <c r="Q78" s="1"/>
  <c r="F67"/>
  <c r="I67" s="1"/>
  <c r="K67" s="1"/>
  <c r="M67" s="1"/>
  <c r="O67" s="1"/>
  <c r="Q67" s="1"/>
  <c r="I68"/>
  <c r="K68" s="1"/>
  <c r="M68" s="1"/>
  <c r="O68" s="1"/>
  <c r="Q68" s="1"/>
  <c r="F49"/>
  <c r="I50"/>
  <c r="K50" s="1"/>
  <c r="M50" s="1"/>
  <c r="O50" s="1"/>
  <c r="Q50" s="1"/>
  <c r="F81"/>
  <c r="I81" s="1"/>
  <c r="K81" s="1"/>
  <c r="M81" s="1"/>
  <c r="O81" s="1"/>
  <c r="Q81" s="1"/>
  <c r="I82"/>
  <c r="K82" s="1"/>
  <c r="M82" s="1"/>
  <c r="O82" s="1"/>
  <c r="Q82" s="1"/>
  <c r="F73"/>
  <c r="I74"/>
  <c r="K74" s="1"/>
  <c r="M74" s="1"/>
  <c r="O74" s="1"/>
  <c r="Q74" s="1"/>
  <c r="F55"/>
  <c r="I55" s="1"/>
  <c r="K55" s="1"/>
  <c r="M55" s="1"/>
  <c r="O55" s="1"/>
  <c r="Q55" s="1"/>
  <c r="I56"/>
  <c r="K56" s="1"/>
  <c r="M56" s="1"/>
  <c r="O56" s="1"/>
  <c r="Q56" s="1"/>
  <c r="F155"/>
  <c r="I155" s="1"/>
  <c r="K155" s="1"/>
  <c r="M155" s="1"/>
  <c r="O155" s="1"/>
  <c r="Q155" s="1"/>
  <c r="F415"/>
  <c r="I415" s="1"/>
  <c r="K415" s="1"/>
  <c r="I416"/>
  <c r="K416" s="1"/>
  <c r="F369"/>
  <c r="I370"/>
  <c r="K370" s="1"/>
  <c r="M370" s="1"/>
  <c r="O370" s="1"/>
  <c r="Q370" s="1"/>
  <c r="F335"/>
  <c r="I336"/>
  <c r="K336" s="1"/>
  <c r="M336" s="1"/>
  <c r="O336" s="1"/>
  <c r="Q336" s="1"/>
  <c r="F323"/>
  <c r="I324"/>
  <c r="K324" s="1"/>
  <c r="M324" s="1"/>
  <c r="O324" s="1"/>
  <c r="Q324" s="1"/>
  <c r="F351"/>
  <c r="I352"/>
  <c r="K352" s="1"/>
  <c r="M352" s="1"/>
  <c r="O352" s="1"/>
  <c r="Q352" s="1"/>
  <c r="F345"/>
  <c r="I346"/>
  <c r="K346" s="1"/>
  <c r="M346" s="1"/>
  <c r="O346" s="1"/>
  <c r="Q346" s="1"/>
  <c r="F411"/>
  <c r="M416" l="1"/>
  <c r="O416" s="1"/>
  <c r="Q416" s="1"/>
  <c r="M405"/>
  <c r="O405" s="1"/>
  <c r="Q405" s="1"/>
  <c r="M380"/>
  <c r="O380" s="1"/>
  <c r="Q380" s="1"/>
  <c r="M415"/>
  <c r="O415" s="1"/>
  <c r="Q415" s="1"/>
  <c r="I32"/>
  <c r="K32" s="1"/>
  <c r="M32" s="1"/>
  <c r="O32" s="1"/>
  <c r="Q32" s="1"/>
  <c r="F31"/>
  <c r="I31" s="1"/>
  <c r="K31" s="1"/>
  <c r="M31" s="1"/>
  <c r="O31" s="1"/>
  <c r="Q31" s="1"/>
  <c r="F156"/>
  <c r="I156" s="1"/>
  <c r="K156" s="1"/>
  <c r="M156" s="1"/>
  <c r="O156" s="1"/>
  <c r="Q156" s="1"/>
  <c r="F296"/>
  <c r="I297"/>
  <c r="K297" s="1"/>
  <c r="M297" s="1"/>
  <c r="O297" s="1"/>
  <c r="Q297" s="1"/>
  <c r="F386"/>
  <c r="I386" s="1"/>
  <c r="K386" s="1"/>
  <c r="I387"/>
  <c r="K387" s="1"/>
  <c r="F23"/>
  <c r="I23" s="1"/>
  <c r="K23" s="1"/>
  <c r="M23" s="1"/>
  <c r="O23" s="1"/>
  <c r="Q23" s="1"/>
  <c r="I229"/>
  <c r="K229" s="1"/>
  <c r="M229" s="1"/>
  <c r="O229" s="1"/>
  <c r="Q229" s="1"/>
  <c r="F228"/>
  <c r="F243"/>
  <c r="I248"/>
  <c r="K248" s="1"/>
  <c r="M248" s="1"/>
  <c r="O248" s="1"/>
  <c r="Q248" s="1"/>
  <c r="I379"/>
  <c r="K379" s="1"/>
  <c r="F378"/>
  <c r="F282"/>
  <c r="I282" s="1"/>
  <c r="K282" s="1"/>
  <c r="M282" s="1"/>
  <c r="O282" s="1"/>
  <c r="Q282" s="1"/>
  <c r="I283"/>
  <c r="K283" s="1"/>
  <c r="M283" s="1"/>
  <c r="O283" s="1"/>
  <c r="Q283" s="1"/>
  <c r="F202"/>
  <c r="F201" s="1"/>
  <c r="I203"/>
  <c r="K203" s="1"/>
  <c r="M203" s="1"/>
  <c r="O203" s="1"/>
  <c r="Q203" s="1"/>
  <c r="F193"/>
  <c r="I194"/>
  <c r="K194" s="1"/>
  <c r="M194" s="1"/>
  <c r="O194" s="1"/>
  <c r="Q194" s="1"/>
  <c r="F173"/>
  <c r="I174"/>
  <c r="K174" s="1"/>
  <c r="M174" s="1"/>
  <c r="O174" s="1"/>
  <c r="Q174" s="1"/>
  <c r="F183"/>
  <c r="I183" s="1"/>
  <c r="K183" s="1"/>
  <c r="M183" s="1"/>
  <c r="O183" s="1"/>
  <c r="Q183" s="1"/>
  <c r="I184"/>
  <c r="K184" s="1"/>
  <c r="M184" s="1"/>
  <c r="O184" s="1"/>
  <c r="Q184" s="1"/>
  <c r="F125"/>
  <c r="I126"/>
  <c r="K126" s="1"/>
  <c r="M126" s="1"/>
  <c r="O126" s="1"/>
  <c r="Q126" s="1"/>
  <c r="I73"/>
  <c r="K73" s="1"/>
  <c r="M73" s="1"/>
  <c r="O73" s="1"/>
  <c r="Q73" s="1"/>
  <c r="F72"/>
  <c r="I72" s="1"/>
  <c r="K72" s="1"/>
  <c r="M72" s="1"/>
  <c r="O72" s="1"/>
  <c r="Q72" s="1"/>
  <c r="F48"/>
  <c r="I49"/>
  <c r="K49" s="1"/>
  <c r="M49" s="1"/>
  <c r="O49" s="1"/>
  <c r="Q49" s="1"/>
  <c r="F104"/>
  <c r="I104" s="1"/>
  <c r="K104" s="1"/>
  <c r="M104" s="1"/>
  <c r="O104" s="1"/>
  <c r="Q104" s="1"/>
  <c r="I109"/>
  <c r="K109" s="1"/>
  <c r="M109" s="1"/>
  <c r="O109" s="1"/>
  <c r="Q109" s="1"/>
  <c r="F385"/>
  <c r="I411"/>
  <c r="K411" s="1"/>
  <c r="F364"/>
  <c r="I364" s="1"/>
  <c r="K364" s="1"/>
  <c r="M364" s="1"/>
  <c r="O364" s="1"/>
  <c r="Q364" s="1"/>
  <c r="I369"/>
  <c r="K369" s="1"/>
  <c r="M369" s="1"/>
  <c r="O369" s="1"/>
  <c r="Q369" s="1"/>
  <c r="F363"/>
  <c r="F344"/>
  <c r="I345"/>
  <c r="K345" s="1"/>
  <c r="M345" s="1"/>
  <c r="O345" s="1"/>
  <c r="Q345" s="1"/>
  <c r="F350"/>
  <c r="I351"/>
  <c r="K351" s="1"/>
  <c r="M351" s="1"/>
  <c r="O351" s="1"/>
  <c r="Q351" s="1"/>
  <c r="F322"/>
  <c r="I322" s="1"/>
  <c r="K322" s="1"/>
  <c r="M322" s="1"/>
  <c r="O322" s="1"/>
  <c r="Q322" s="1"/>
  <c r="I323"/>
  <c r="K323" s="1"/>
  <c r="M323" s="1"/>
  <c r="O323" s="1"/>
  <c r="Q323" s="1"/>
  <c r="F329"/>
  <c r="I335"/>
  <c r="K335" s="1"/>
  <c r="M335" s="1"/>
  <c r="O335" s="1"/>
  <c r="Q335" s="1"/>
  <c r="M411" l="1"/>
  <c r="O411" s="1"/>
  <c r="Q411" s="1"/>
  <c r="M386"/>
  <c r="O386" s="1"/>
  <c r="Q386" s="1"/>
  <c r="M379"/>
  <c r="O379" s="1"/>
  <c r="Q379" s="1"/>
  <c r="M387"/>
  <c r="O387" s="1"/>
  <c r="Q387" s="1"/>
  <c r="I201"/>
  <c r="K201" s="1"/>
  <c r="M201" s="1"/>
  <c r="O201" s="1"/>
  <c r="Q201" s="1"/>
  <c r="I202"/>
  <c r="K202" s="1"/>
  <c r="M202" s="1"/>
  <c r="O202" s="1"/>
  <c r="Q202" s="1"/>
  <c r="I243"/>
  <c r="K243" s="1"/>
  <c r="M243" s="1"/>
  <c r="O243" s="1"/>
  <c r="Q243" s="1"/>
  <c r="F242"/>
  <c r="F295"/>
  <c r="I295" s="1"/>
  <c r="K295" s="1"/>
  <c r="M295" s="1"/>
  <c r="O295" s="1"/>
  <c r="Q295" s="1"/>
  <c r="I296"/>
  <c r="K296" s="1"/>
  <c r="M296" s="1"/>
  <c r="O296" s="1"/>
  <c r="Q296" s="1"/>
  <c r="I378"/>
  <c r="K378" s="1"/>
  <c r="F377"/>
  <c r="I228"/>
  <c r="K228" s="1"/>
  <c r="M228" s="1"/>
  <c r="O228" s="1"/>
  <c r="Q228" s="1"/>
  <c r="F192"/>
  <c r="I192" s="1"/>
  <c r="K192" s="1"/>
  <c r="M192" s="1"/>
  <c r="O192" s="1"/>
  <c r="Q192" s="1"/>
  <c r="I193"/>
  <c r="K193" s="1"/>
  <c r="M193" s="1"/>
  <c r="O193" s="1"/>
  <c r="Q193" s="1"/>
  <c r="I173"/>
  <c r="K173" s="1"/>
  <c r="M173" s="1"/>
  <c r="O173" s="1"/>
  <c r="Q173" s="1"/>
  <c r="F172"/>
  <c r="F124"/>
  <c r="I125"/>
  <c r="K125" s="1"/>
  <c r="M125" s="1"/>
  <c r="O125" s="1"/>
  <c r="Q125" s="1"/>
  <c r="I48"/>
  <c r="K48" s="1"/>
  <c r="M48" s="1"/>
  <c r="O48" s="1"/>
  <c r="Q48" s="1"/>
  <c r="F14"/>
  <c r="I385"/>
  <c r="K385" s="1"/>
  <c r="F362"/>
  <c r="I363"/>
  <c r="K363" s="1"/>
  <c r="M363" s="1"/>
  <c r="O363" s="1"/>
  <c r="Q363" s="1"/>
  <c r="I329"/>
  <c r="K329" s="1"/>
  <c r="M329" s="1"/>
  <c r="O329" s="1"/>
  <c r="Q329" s="1"/>
  <c r="F349"/>
  <c r="I349" s="1"/>
  <c r="K349" s="1"/>
  <c r="M349" s="1"/>
  <c r="O349" s="1"/>
  <c r="Q349" s="1"/>
  <c r="I350"/>
  <c r="K350" s="1"/>
  <c r="M350" s="1"/>
  <c r="O350" s="1"/>
  <c r="Q350" s="1"/>
  <c r="F343"/>
  <c r="I343" s="1"/>
  <c r="K343" s="1"/>
  <c r="M343" s="1"/>
  <c r="O343" s="1"/>
  <c r="Q343" s="1"/>
  <c r="I344"/>
  <c r="K344" s="1"/>
  <c r="M344" s="1"/>
  <c r="O344" s="1"/>
  <c r="Q344" s="1"/>
  <c r="M378" l="1"/>
  <c r="O378" s="1"/>
  <c r="Q378" s="1"/>
  <c r="M385"/>
  <c r="O385" s="1"/>
  <c r="Q385" s="1"/>
  <c r="F294"/>
  <c r="I294" s="1"/>
  <c r="K294" s="1"/>
  <c r="M294" s="1"/>
  <c r="O294" s="1"/>
  <c r="Q294" s="1"/>
  <c r="I242"/>
  <c r="K242" s="1"/>
  <c r="M242" s="1"/>
  <c r="O242" s="1"/>
  <c r="Q242" s="1"/>
  <c r="F227"/>
  <c r="I377"/>
  <c r="K377" s="1"/>
  <c r="F376"/>
  <c r="F171"/>
  <c r="I171" s="1"/>
  <c r="K171" s="1"/>
  <c r="M171" s="1"/>
  <c r="O171" s="1"/>
  <c r="Q171" s="1"/>
  <c r="I172"/>
  <c r="K172" s="1"/>
  <c r="M172" s="1"/>
  <c r="O172" s="1"/>
  <c r="Q172" s="1"/>
  <c r="I124"/>
  <c r="K124" s="1"/>
  <c r="M124" s="1"/>
  <c r="O124" s="1"/>
  <c r="Q124" s="1"/>
  <c r="F123"/>
  <c r="I123" s="1"/>
  <c r="K123" s="1"/>
  <c r="M123" s="1"/>
  <c r="O123" s="1"/>
  <c r="Q123" s="1"/>
  <c r="I14"/>
  <c r="K14" s="1"/>
  <c r="M14" s="1"/>
  <c r="O14" s="1"/>
  <c r="Q14" s="1"/>
  <c r="F13"/>
  <c r="I13" s="1"/>
  <c r="K13" s="1"/>
  <c r="M13" s="1"/>
  <c r="O13" s="1"/>
  <c r="Q13" s="1"/>
  <c r="F361"/>
  <c r="F355" s="1"/>
  <c r="I362"/>
  <c r="K362" s="1"/>
  <c r="M362" s="1"/>
  <c r="O362" s="1"/>
  <c r="Q362" s="1"/>
  <c r="M377" l="1"/>
  <c r="O377" s="1"/>
  <c r="Q377" s="1"/>
  <c r="F293"/>
  <c r="I293" s="1"/>
  <c r="K293" s="1"/>
  <c r="M293" s="1"/>
  <c r="O293" s="1"/>
  <c r="Q293" s="1"/>
  <c r="I227"/>
  <c r="K227" s="1"/>
  <c r="M227" s="1"/>
  <c r="O227" s="1"/>
  <c r="Q227" s="1"/>
  <c r="I376"/>
  <c r="K376" s="1"/>
  <c r="F375"/>
  <c r="I375" s="1"/>
  <c r="K375" s="1"/>
  <c r="M375" s="1"/>
  <c r="O375" s="1"/>
  <c r="Q375" s="1"/>
  <c r="I361"/>
  <c r="K361" s="1"/>
  <c r="M361" s="1"/>
  <c r="O361" s="1"/>
  <c r="Q361" s="1"/>
  <c r="M376" l="1"/>
  <c r="O376" s="1"/>
  <c r="Q376" s="1"/>
  <c r="F12"/>
  <c r="I12" s="1"/>
  <c r="K12" s="1"/>
  <c r="M12" s="1"/>
  <c r="O12" s="1"/>
  <c r="Q12" s="1"/>
  <c r="I355"/>
  <c r="K355" s="1"/>
  <c r="M355" s="1"/>
  <c r="O355" s="1"/>
  <c r="Q355" s="1"/>
</calcChain>
</file>

<file path=xl/sharedStrings.xml><?xml version="1.0" encoding="utf-8"?>
<sst xmlns="http://schemas.openxmlformats.org/spreadsheetml/2006/main" count="3418" uniqueCount="693">
  <si>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</si>
  <si>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</si>
  <si>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</si>
  <si>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</si>
  <si>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</si>
  <si>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</si>
  <si>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</si>
  <si>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</si>
  <si>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</si>
  <si>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</si>
  <si>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</si>
  <si>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</si>
  <si>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</si>
  <si>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</si>
  <si>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</si>
  <si>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</si>
  <si>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</si>
  <si>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</si>
  <si>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</si>
  <si>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</si>
  <si>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</si>
  <si>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</si>
  <si>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</si>
  <si>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</si>
  <si>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</si>
  <si>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</si>
  <si>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</si>
  <si>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</si>
  <si>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</si>
  <si>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</si>
  <si>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</si>
  <si>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</si>
  <si>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</si>
  <si>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</si>
  <si>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</si>
  <si>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</si>
  <si>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</si>
  <si>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</si>
  <si>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</si>
  <si>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</si>
  <si>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</si>
  <si>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</si>
  <si>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</si>
  <si>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</si>
  <si>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</si>
  <si>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</si>
  <si>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</si>
  <si>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</si>
  <si>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</si>
  <si>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</si>
  <si>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</si>
  <si>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</si>
  <si>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</si>
  <si>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</si>
  <si>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</si>
  <si>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</si>
  <si>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</si>
  <si>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</si>
  <si>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</si>
  <si>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</si>
  <si>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</si>
  <si>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</si>
  <si>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</si>
  <si>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</si>
  <si>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</si>
  <si>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</si>
  <si>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</si>
  <si>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</si>
  <si>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</si>
  <si>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</si>
  <si>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</si>
  <si>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</si>
  <si>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</si>
  <si>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</si>
  <si>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</si>
  <si>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</si>
  <si>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</si>
  <si>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</si>
  <si>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</si>
  <si>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</si>
  <si>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</si>
  <si>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</si>
  <si>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</si>
  <si>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</si>
  <si>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</si>
  <si>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</si>
  <si>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</si>
  <si>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</si>
  <si>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</si>
  <si>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</si>
  <si>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</si>
  <si>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</si>
  <si>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</si>
  <si>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</si>
  <si>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</si>
  <si>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</si>
  <si>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</si>
  <si>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</si>
  <si>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</si>
  <si>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</si>
  <si>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</si>
  <si>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</si>
  <si>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</si>
  <si>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</si>
  <si>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</si>
  <si>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</si>
  <si>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</si>
  <si>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</si>
  <si>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</si>
  <si>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</si>
  <si>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</si>
  <si>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</si>
  <si>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</si>
  <si>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</si>
  <si>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</si>
  <si>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</si>
  <si>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</si>
  <si>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</si>
  <si>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</si>
  <si>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</si>
  <si>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</si>
  <si>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</si>
  <si>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</si>
  <si>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</si>
  <si>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</si>
  <si>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</si>
  <si>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</si>
  <si>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</si>
  <si>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</si>
  <si>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</si>
  <si>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</si>
  <si>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</si>
  <si>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</si>
  <si>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</si>
  <si>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</si>
  <si>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</si>
  <si>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</si>
  <si>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</si>
  <si>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</si>
  <si>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</si>
  <si>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</si>
  <si>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</si>
  <si>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</si>
  <si>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</si>
  <si>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</si>
  <si>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</si>
  <si>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</si>
  <si>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</si>
  <si>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</si>
  <si>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</si>
  <si>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</si>
  <si>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</si>
  <si>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</si>
  <si>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</si>
  <si>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</si>
  <si>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</si>
  <si>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</si>
  <si>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</si>
  <si>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</si>
  <si>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</si>
  <si>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</si>
  <si>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</si>
  <si>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</si>
  <si>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</si>
  <si>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</si>
  <si>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</si>
  <si>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</si>
  <si>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</si>
  <si>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</si>
  <si>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</si>
  <si>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</si>
  <si>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</si>
  <si>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</si>
  <si>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</si>
  <si>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</si>
  <si>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</si>
  <si>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</si>
  <si>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</si>
  <si>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</si>
  <si>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</si>
  <si>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</si>
  <si>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</si>
  <si>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</si>
  <si>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</si>
  <si>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</si>
  <si>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</si>
  <si>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</si>
  <si>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</si>
  <si>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</si>
  <si>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</si>
  <si>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</si>
  <si>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</si>
  <si>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</si>
  <si>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</si>
  <si>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</si>
  <si>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</si>
  <si>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</si>
  <si>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</si>
  <si>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</si>
  <si>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</si>
  <si>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</si>
  <si>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</si>
  <si>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</si>
  <si>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</si>
  <si>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</si>
  <si>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</si>
  <si>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</si>
  <si>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</si>
  <si>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</si>
  <si>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</si>
  <si>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</si>
  <si>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</si>
  <si>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</si>
  <si>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</si>
  <si>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</si>
  <si>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</si>
  <si>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</si>
  <si>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</si>
  <si>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</si>
  <si>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</si>
  <si>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</si>
  <si>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</si>
  <si>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</si>
  <si>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</si>
  <si>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</si>
  <si>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</si>
  <si>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</si>
  <si>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</si>
  <si>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</si>
  <si>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</si>
  <si>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</si>
  <si>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</si>
  <si>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</si>
  <si>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</si>
  <si>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</si>
  <si>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</si>
  <si>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</si>
  <si>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</si>
  <si>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</si>
  <si>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</si>
  <si>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</si>
  <si>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</si>
  <si>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</si>
  <si>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</si>
  <si>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</si>
  <si>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</si>
  <si>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</si>
  <si>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</si>
  <si>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</si>
  <si>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</si>
  <si>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</si>
  <si>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</si>
  <si>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</si>
  <si>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</si>
  <si>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</si>
  <si>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</si>
  <si>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</si>
  <si>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</si>
  <si>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</si>
  <si>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</si>
  <si>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</si>
  <si>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</si>
  <si>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</si>
  <si>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</si>
  <si>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</si>
  <si>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</si>
  <si>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</si>
  <si>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</si>
  <si>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</si>
  <si>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</si>
  <si>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</si>
  <si>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</si>
  <si>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</si>
  <si>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</si>
  <si>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</si>
  <si>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</si>
  <si>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</si>
  <si>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</si>
  <si>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</si>
  <si>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</si>
  <si>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</si>
  <si>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</si>
  <si>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</si>
  <si>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</si>
  <si>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</si>
  <si>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</si>
  <si>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</si>
  <si>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</si>
  <si>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</si>
  <si>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</si>
  <si>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</si>
  <si>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</si>
  <si>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</si>
  <si>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</si>
  <si>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</si>
  <si>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</si>
  <si>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</si>
  <si>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</si>
  <si>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</si>
  <si>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</si>
  <si>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</si>
  <si>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</si>
  <si>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</si>
  <si>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</si>
  <si>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</si>
  <si>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</si>
  <si>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</si>
  <si>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</si>
  <si>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</si>
  <si>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</si>
  <si>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</si>
  <si>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</si>
  <si>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</si>
  <si>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</si>
  <si>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</si>
  <si>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</si>
  <si>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</si>
  <si>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</si>
  <si>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</si>
  <si>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</si>
  <si>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</si>
  <si>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</si>
  <si>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</si>
  <si>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</si>
  <si>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</si>
  <si>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</si>
  <si>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</si>
  <si>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</si>
  <si>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</si>
  <si>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</si>
  <si>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</si>
  <si>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</si>
  <si>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</si>
  <si>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</si>
  <si>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</si>
  <si>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</si>
  <si>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</si>
  <si>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</si>
  <si>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</si>
  <si>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</si>
  <si>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</si>
  <si>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</si>
  <si>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</si>
  <si>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</si>
  <si>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</si>
  <si>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</si>
  <si>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</si>
  <si>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</si>
  <si>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</si>
  <si>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</si>
  <si>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</si>
  <si>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</si>
  <si>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</si>
  <si>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</si>
  <si>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</si>
  <si>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</si>
  <si>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</si>
  <si>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</si>
  <si>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</si>
  <si>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</si>
  <si>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</si>
  <si>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</si>
  <si>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</si>
  <si>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</si>
  <si>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</si>
  <si>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</si>
  <si>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</si>
  <si>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</si>
  <si>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</si>
  <si>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</si>
  <si>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</si>
  <si>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</si>
  <si>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</si>
  <si>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</si>
  <si>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</si>
  <si>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</si>
  <si>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</si>
  <si>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</si>
  <si>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</si>
  <si>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</si>
  <si>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</si>
  <si>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</si>
  <si>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</si>
  <si>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</si>
  <si>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</si>
  <si>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</si>
  <si>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</si>
  <si>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</si>
  <si>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</si>
  <si>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</si>
  <si>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</si>
  <si>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</si>
  <si>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</si>
  <si>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</si>
  <si>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</si>
  <si>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</si>
  <si>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</si>
  <si>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</si>
  <si>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</si>
  <si>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</si>
  <si>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</si>
  <si>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</si>
  <si>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</si>
  <si>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</si>
  <si>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</si>
  <si>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</si>
  <si>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</si>
  <si>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</si>
  <si>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</si>
  <si>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</si>
  <si>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</si>
  <si>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</si>
  <si>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</si>
  <si>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</si>
  <si>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</si>
  <si>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</si>
  <si>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</si>
  <si>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</si>
  <si>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</si>
  <si>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</si>
  <si>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</si>
  <si>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</si>
  <si>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</si>
  <si>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</si>
  <si>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</si>
  <si>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</si>
  <si>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</si>
  <si>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</si>
  <si>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</si>
  <si>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</si>
  <si>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</si>
  <si>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</si>
  <si>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</si>
  <si>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</si>
  <si>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</si>
  <si>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</si>
  <si>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</si>
  <si>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</si>
  <si>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</si>
  <si>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</si>
  <si>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</si>
  <si>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</si>
  <si>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</si>
  <si>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</si>
  <si>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</si>
  <si>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</si>
  <si>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</si>
  <si>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</si>
  <si>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</si>
  <si>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</si>
  <si>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</si>
  <si>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</si>
  <si>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</si>
  <si>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</si>
  <si>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</si>
  <si>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</si>
  <si>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</si>
  <si>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</si>
  <si>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</si>
  <si>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</si>
  <si>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</si>
  <si>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</si>
  <si>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</si>
  <si>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</si>
  <si>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</si>
  <si>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</si>
  <si>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</si>
  <si>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</si>
  <si>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</si>
  <si>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</si>
  <si>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</si>
  <si>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</si>
  <si>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</si>
  <si>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</si>
  <si>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</si>
  <si>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</si>
  <si>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</si>
  <si>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</si>
  <si>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</si>
  <si>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</si>
  <si>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</si>
  <si>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</si>
  <si>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</si>
  <si>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</si>
  <si>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</si>
  <si>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</si>
  <si>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</si>
  <si>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</si>
  <si>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</si>
  <si>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</si>
  <si>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</si>
  <si>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</si>
  <si>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</si>
  <si>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</si>
  <si>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</si>
  <si>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</si>
  <si>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</si>
  <si>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</si>
  <si>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</si>
  <si>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</si>
  <si>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</si>
  <si>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</si>
  <si>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</si>
  <si>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</si>
  <si>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</si>
  <si>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</si>
  <si>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</si>
  <si>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</si>
  <si>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</si>
  <si>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</si>
  <si>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</si>
  <si>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</si>
  <si>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</si>
  <si>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</si>
  <si>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</si>
  <si>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</si>
  <si>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</si>
  <si>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</si>
  <si>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</si>
  <si>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</si>
  <si>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</si>
  <si>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</si>
  <si>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</si>
  <si>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</si>
  <si>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</si>
  <si>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</si>
  <si>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</si>
  <si>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</si>
  <si>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</si>
  <si>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</si>
  <si>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</si>
  <si>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</si>
  <si>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</si>
  <si>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</si>
  <si>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"Развитие образования в Алагирском районе на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</si>
  <si>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</si>
  <si>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</si>
  <si>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</si>
  <si>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</si>
  <si>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</si>
  <si>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</si>
  <si>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</si>
  <si>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</si>
  <si>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</si>
  <si>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</si>
  <si>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</si>
  <si>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</si>
  <si>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</si>
  <si>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</si>
  <si>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</si>
  <si>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</si>
  <si>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</si>
  <si>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</si>
  <si>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</si>
  <si>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</si>
  <si>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</si>
  <si>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</si>
  <si>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</si>
  <si>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</si>
  <si>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</si>
  <si>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</si>
  <si>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</si>
  <si>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>21 2 F2 00000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</si>
  <si>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</si>
  <si>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</si>
  <si>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</si>
  <si>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>03 1 01 R5190</t>
  </si>
  <si>
    <t>03 1 01 L5190</t>
  </si>
  <si>
    <t>05 05</t>
  </si>
  <si>
    <t>21 2 F2 54240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</si>
  <si>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</si>
  <si>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</si>
  <si>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</si>
  <si>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</si>
  <si>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</si>
  <si>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</si>
  <si>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</si>
  <si>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</si>
  <si>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</si>
  <si>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Муниципальная программа "Развитие Единой дежурно-диспетчерской службы - 112" Алагирского района на 2021-2023гг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</si>
  <si>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</si>
  <si>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</si>
  <si>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"Обеспечение жильем молодых семей в Алагирском районе" на 2021-2023 годы</t>
  </si>
  <si>
    <t>813</t>
  </si>
  <si>
    <t>Приложение 1</t>
  </si>
  <si>
    <t>+</t>
  </si>
  <si>
    <t>Приложение 2</t>
  </si>
  <si>
    <t>Приложение 3</t>
  </si>
  <si>
    <t xml:space="preserve">Софинансирование мероприятий </t>
  </si>
  <si>
    <t>тыс.руб</t>
  </si>
  <si>
    <t xml:space="preserve">Основное мероприятие: грантовая поддержка </t>
  </si>
  <si>
    <t>Иные межбюджетные трансферты бюджетам городских поселений</t>
  </si>
  <si>
    <t>99 2 00 42690</t>
  </si>
  <si>
    <t>19 0 02 10583</t>
  </si>
  <si>
    <t>Расходы на обустройство и содержание мест утилизации биологических отходов</t>
  </si>
  <si>
    <t>07 03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</si>
  <si>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</si>
  <si>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2200,0</t>
  </si>
  <si>
    <t>1258,0</t>
  </si>
  <si>
    <t>Иные межбюджетные трансферты бюджетам городких поселений</t>
  </si>
  <si>
    <t>Приложение 4</t>
  </si>
  <si>
    <t>16 0 00 44000</t>
  </si>
  <si>
    <t>Образование</t>
  </si>
  <si>
    <t>19 0 02 99700</t>
  </si>
  <si>
    <t>77 4 00 22700</t>
  </si>
  <si>
    <t>Поощрение достижения высоких социально-экономических показателей деятельности ОМС</t>
  </si>
  <si>
    <t>77 6 00 22700</t>
  </si>
  <si>
    <t>77 8 00 22700</t>
  </si>
  <si>
    <t>77 7 00 22700</t>
  </si>
  <si>
    <t>77 5 00 22700</t>
  </si>
  <si>
    <t>03 1 A1 55190</t>
  </si>
  <si>
    <t>03 1 A1 L5190</t>
  </si>
  <si>
    <t>03 2 A1 55900</t>
  </si>
  <si>
    <t>03 2 A1 L5900</t>
  </si>
  <si>
    <t>11 2 02 10555</t>
  </si>
  <si>
    <t xml:space="preserve">Расходы на  обеспечению продуктовыми наборами обучающихся, получающих начальное общее образование в МОО (из РБ)
</t>
  </si>
  <si>
    <t>07 00</t>
  </si>
  <si>
    <t>Лучшее сельское учреждение (клубы)</t>
  </si>
  <si>
    <t>софинансирование</t>
  </si>
  <si>
    <t>03 2 А2 55190</t>
  </si>
  <si>
    <t>03 2 02 R5096</t>
  </si>
  <si>
    <t>03 2 02 L5096</t>
  </si>
  <si>
    <t>19 0 02 5549C</t>
  </si>
  <si>
    <t>76 1 00 5549C</t>
  </si>
  <si>
    <t>Поощрение достижения показателей деятельности ОМС</t>
  </si>
  <si>
    <t>77 3 00 5549С</t>
  </si>
  <si>
    <t>77 4 00 5549С</t>
  </si>
  <si>
    <t>77 5 00 5549С</t>
  </si>
  <si>
    <t>77 7 00 5549С</t>
  </si>
  <si>
    <t>77 8 00 5549С</t>
  </si>
  <si>
    <t>77 6 00 5549С</t>
  </si>
  <si>
    <t>Достижение показателей деятельности ОМС</t>
  </si>
  <si>
    <t>Проведение празднования на федеральном уровне памятных дат субъектов</t>
  </si>
  <si>
    <t>9970042700</t>
  </si>
  <si>
    <t>Расходы из резервного фонда Главы АМС</t>
  </si>
  <si>
    <t xml:space="preserve">Муниципальная программа «Обеспечение жильем молодых семей в Алагирском районе на 2021-2023 годы»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</si>
  <si>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</si>
  <si>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</si>
  <si>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19 0 02 22700</t>
  </si>
  <si>
    <t>Закупка товаров, работ, услуг в целях капитального ремонта государственного (муниципального) имущества</t>
  </si>
  <si>
    <t>Расходы на благоутройство территории за счет остаков гранта рейтинговой оценки деятельности ОМС</t>
  </si>
  <si>
    <t>Приложение  11</t>
  </si>
  <si>
    <t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</t>
  </si>
  <si>
    <t xml:space="preserve">Источники финансирования дефицита бюджета муниципального образования Алагирский район на 2022 год                                                                                                                          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</si>
  <si>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</si>
  <si>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</si>
  <si>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</si>
  <si>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2022 год</t>
  </si>
  <si>
    <t>изм</t>
  </si>
  <si>
    <t>Сумма</t>
  </si>
  <si>
    <t>Источники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</si>
  <si>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</si>
  <si>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</si>
  <si>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</si>
  <si>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</si>
  <si>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</si>
  <si>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</si>
  <si>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</si>
  <si>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</si>
  <si>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</si>
  <si>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</si>
  <si>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</si>
  <si>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</si>
  <si>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</si>
  <si>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</si>
  <si>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</si>
  <si>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</si>
  <si>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</si>
  <si>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</si>
  <si>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</si>
  <si>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</si>
  <si>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</si>
  <si>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</si>
  <si>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</si>
  <si>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</si>
  <si>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</si>
  <si>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</si>
  <si>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</si>
  <si>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</si>
  <si>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</si>
  <si>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</si>
  <si>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</si>
  <si>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</si>
  <si>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</si>
  <si>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</si>
  <si>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</si>
  <si>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</si>
  <si>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</si>
  <si>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</si>
  <si>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№ 7-13-2 от 31.08.2022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</si>
  <si>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 7-13-2 от 31.08.2022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</si>
  <si>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№7-13-2 от 31.08.2022</t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</si>
  <si>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</t>
    </r>
    <r>
      <rPr>
        <u/>
        <sz val="9"/>
        <rFont val="Times New Roman"/>
        <family val="1"/>
        <charset val="204"/>
      </rPr>
      <t>№</t>
    </r>
    <r>
      <rPr>
        <sz val="9"/>
        <rFont val="Times New Roman"/>
        <family val="1"/>
        <charset val="204"/>
      </rPr>
      <t xml:space="preserve"> 7-13-2 от 31.08.2022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</si>
</sst>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u/>
      <sz val="1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" fillId="0" borderId="0"/>
    <xf numFmtId="0" fontId="23" fillId="0" borderId="6">
      <alignment vertical="top" wrapText="1"/>
    </xf>
    <xf numFmtId="49" fontId="25" fillId="0" borderId="6">
      <alignment horizontal="center" vertical="top" shrinkToFit="1"/>
    </xf>
    <xf numFmtId="4" fontId="23" fillId="4" borderId="6">
      <alignment horizontal="right" vertical="top" shrinkToFit="1"/>
    </xf>
    <xf numFmtId="49" fontId="29" fillId="0" borderId="6">
      <alignment horizontal="center"/>
    </xf>
    <xf numFmtId="0" fontId="29" fillId="0" borderId="7">
      <alignment horizontal="left" wrapText="1" indent="2"/>
    </xf>
  </cellStyleXfs>
  <cellXfs count="219">
    <xf numFmtId="0" fontId="0" fillId="0" borderId="0" xfId="0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7" fillId="0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5" xfId="0" applyFont="1" applyBorder="1"/>
    <xf numFmtId="164" fontId="17" fillId="0" borderId="5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3" applyFont="1" applyFill="1" applyBorder="1" applyAlignment="1">
      <alignment vertical="top" wrapText="1"/>
    </xf>
    <xf numFmtId="0" fontId="22" fillId="0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9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9" fontId="8" fillId="0" borderId="1" xfId="3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14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3" fillId="0" borderId="1" xfId="3" applyFont="1" applyBorder="1" applyAlignment="1">
      <alignment horizontal="center" vertical="top" wrapText="1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9" fillId="0" borderId="1" xfId="3" applyNumberFormat="1" applyFont="1" applyFill="1" applyBorder="1" applyAlignment="1">
      <alignment horizontal="center" vertical="top"/>
    </xf>
    <xf numFmtId="164" fontId="17" fillId="0" borderId="1" xfId="3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2" xfId="3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9" fillId="3" borderId="1" xfId="3" applyNumberFormat="1" applyFont="1" applyFill="1" applyBorder="1" applyAlignment="1">
      <alignment horizontal="center" vertical="top"/>
    </xf>
    <xf numFmtId="164" fontId="17" fillId="3" borderId="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4" fontId="3" fillId="0" borderId="3" xfId="3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4" fontId="17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9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27" fillId="0" borderId="1" xfId="5" applyFont="1" applyFill="1" applyBorder="1" applyAlignment="1" applyProtection="1">
      <alignment horizontal="center" vertical="top" shrinkToFit="1"/>
    </xf>
    <xf numFmtId="49" fontId="24" fillId="0" borderId="1" xfId="5" applyFont="1" applyFill="1" applyBorder="1" applyAlignment="1" applyProtection="1">
      <alignment horizontal="center" vertical="top" shrinkToFit="1"/>
    </xf>
    <xf numFmtId="0" fontId="9" fillId="3" borderId="1" xfId="0" applyNumberFormat="1" applyFont="1" applyFill="1" applyBorder="1" applyAlignment="1">
      <alignment horizontal="center" vertical="top" wrapText="1" shrinkToFit="1"/>
    </xf>
    <xf numFmtId="0" fontId="24" fillId="0" borderId="1" xfId="4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3" borderId="1" xfId="3" applyNumberFormat="1" applyFont="1" applyFill="1" applyBorder="1" applyAlignment="1">
      <alignment horizontal="center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2" fillId="0" borderId="0" xfId="3" applyFont="1" applyBorder="1" applyAlignment="1">
      <alignment horizontal="center" vertical="top"/>
    </xf>
    <xf numFmtId="0" fontId="2" fillId="0" borderId="3" xfId="3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3" fillId="0" borderId="0" xfId="3" applyNumberFormat="1" applyFont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top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6" fillId="0" borderId="3" xfId="3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4" fontId="9" fillId="0" borderId="1" xfId="3" applyNumberFormat="1" applyFont="1" applyFill="1" applyBorder="1" applyAlignment="1">
      <alignment horizontal="center" vertical="top"/>
    </xf>
    <xf numFmtId="0" fontId="17" fillId="0" borderId="1" xfId="3" applyNumberFormat="1" applyFont="1" applyFill="1" applyBorder="1" applyAlignment="1">
      <alignment horizontal="center" vertical="top"/>
    </xf>
    <xf numFmtId="49" fontId="26" fillId="3" borderId="1" xfId="0" applyNumberFormat="1" applyFont="1" applyFill="1" applyBorder="1" applyAlignment="1">
      <alignment vertical="top" wrapText="1"/>
    </xf>
    <xf numFmtId="49" fontId="9" fillId="3" borderId="1" xfId="3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 wrapText="1"/>
    </xf>
    <xf numFmtId="0" fontId="3" fillId="3" borderId="0" xfId="3" applyFont="1" applyFill="1" applyAlignment="1">
      <alignment horizontal="center" vertical="top" wrapText="1"/>
    </xf>
    <xf numFmtId="0" fontId="24" fillId="3" borderId="1" xfId="4" applyNumberFormat="1" applyFont="1" applyFill="1" applyBorder="1" applyAlignment="1" applyProtection="1">
      <alignment vertical="top" wrapText="1"/>
    </xf>
    <xf numFmtId="0" fontId="1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17" fillId="3" borderId="1" xfId="3" applyFont="1" applyFill="1" applyBorder="1" applyAlignment="1">
      <alignment vertical="top" wrapText="1"/>
    </xf>
    <xf numFmtId="0" fontId="15" fillId="3" borderId="0" xfId="0" applyFont="1" applyFill="1" applyAlignment="1">
      <alignment horizontal="right" vertical="top" wrapText="1"/>
    </xf>
    <xf numFmtId="0" fontId="6" fillId="3" borderId="3" xfId="3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22" fillId="3" borderId="1" xfId="3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7" fillId="3" borderId="8" xfId="0" applyFont="1" applyFill="1" applyBorder="1" applyAlignment="1">
      <alignment vertical="top" wrapText="1"/>
    </xf>
    <xf numFmtId="0" fontId="15" fillId="3" borderId="1" xfId="3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right" vertical="top"/>
    </xf>
    <xf numFmtId="164" fontId="8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3" fontId="16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6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2" fontId="15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0" fontId="15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3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7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21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33" fillId="0" borderId="0" xfId="0" applyFont="1" applyAlignment="1">
      <alignment horizontal="right" vertical="top"/>
    </xf>
    <xf numFmtId="3" fontId="15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top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Q424"/>
  <sheetViews>
    <sheetView workbookViewId="0">
      <selection activeCell="E3" sqref="E3:Q3"/>
    </sheetView>
  </sheetViews>
  <sheetFormatPr defaultRowHeight="12.75"/>
  <cols>
    <col min="1" max="1" width="44.28515625" style="147" customWidth="1"/>
    <col min="2" max="2" width="10" style="26" customWidth="1"/>
    <col min="3" max="3" width="9.7109375" style="70" customWidth="1"/>
    <col min="4" max="4" width="13.5703125" style="26" customWidth="1"/>
    <col min="5" max="5" width="8.85546875" style="26" customWidth="1"/>
    <col min="6" max="6" width="11.5703125" style="67" hidden="1" customWidth="1"/>
    <col min="7" max="7" width="10.140625" style="67" hidden="1" customWidth="1"/>
    <col min="8" max="8" width="11" style="117" hidden="1" customWidth="1"/>
    <col min="9" max="9" width="13.85546875" style="136" hidden="1" customWidth="1"/>
    <col min="10" max="12" width="10.5703125" style="117" hidden="1" customWidth="1"/>
    <col min="13" max="13" width="11.85546875" style="117" hidden="1" customWidth="1"/>
    <col min="14" max="14" width="10.5703125" style="117" hidden="1" customWidth="1"/>
    <col min="15" max="16" width="10.5703125" style="117" customWidth="1"/>
    <col min="17" max="17" width="13.5703125" style="136" customWidth="1"/>
  </cols>
  <sheetData>
    <row r="2" spans="1:17">
      <c r="E2" s="203" t="s">
        <v>584</v>
      </c>
      <c r="F2" s="204"/>
      <c r="G2" s="204"/>
      <c r="H2" s="204"/>
      <c r="I2" s="204"/>
      <c r="J2" s="205"/>
      <c r="K2" s="205"/>
      <c r="L2" s="205"/>
      <c r="M2" s="205"/>
      <c r="N2" s="205"/>
      <c r="O2" s="205"/>
      <c r="P2" s="205"/>
      <c r="Q2" s="205"/>
    </row>
    <row r="3" spans="1:17" ht="69.75" customHeight="1">
      <c r="E3" s="200" t="s">
        <v>689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5.75" customHeight="1">
      <c r="B4" s="142"/>
      <c r="C4" s="68"/>
      <c r="D4" s="142"/>
      <c r="E4" s="142"/>
      <c r="F4" s="204" t="s">
        <v>102</v>
      </c>
      <c r="G4" s="204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ht="64.5" customHeight="1">
      <c r="A5" s="148"/>
      <c r="B5" s="137"/>
      <c r="C5" s="138"/>
      <c r="D5" s="138"/>
      <c r="E5" s="198" t="s">
        <v>551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7" ht="14.25" customHeight="1">
      <c r="A6" s="148"/>
      <c r="B6" s="140"/>
      <c r="C6" s="140"/>
      <c r="D6" s="202"/>
      <c r="E6" s="202"/>
      <c r="F6" s="202"/>
      <c r="G6" s="140"/>
    </row>
    <row r="7" spans="1:17" ht="18.75" customHeight="1">
      <c r="A7" s="148"/>
      <c r="B7" s="140"/>
      <c r="C7" s="140"/>
      <c r="D7" s="140"/>
      <c r="E7" s="140"/>
      <c r="F7" s="202" t="s">
        <v>107</v>
      </c>
      <c r="G7" s="202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17" ht="9.75" hidden="1" customHeight="1">
      <c r="A8" s="159"/>
      <c r="B8" s="140"/>
      <c r="C8" s="140"/>
      <c r="D8" s="140"/>
      <c r="E8" s="140"/>
      <c r="F8" s="140"/>
      <c r="G8" s="140"/>
    </row>
    <row r="9" spans="1:17" ht="33" customHeight="1">
      <c r="A9" s="206" t="s">
        <v>564</v>
      </c>
      <c r="B9" s="206"/>
      <c r="C9" s="206"/>
      <c r="D9" s="206"/>
      <c r="E9" s="206"/>
      <c r="F9" s="206"/>
      <c r="G9" s="206"/>
      <c r="H9" s="207"/>
      <c r="I9" s="207"/>
      <c r="J9" s="199"/>
      <c r="K9" s="199"/>
      <c r="L9" s="199"/>
      <c r="M9" s="199"/>
      <c r="N9" s="199"/>
      <c r="O9" s="199"/>
      <c r="P9" s="199"/>
      <c r="Q9" s="199"/>
    </row>
    <row r="10" spans="1:17" ht="21" customHeight="1">
      <c r="A10" s="160"/>
      <c r="B10" s="139"/>
      <c r="C10" s="139"/>
      <c r="D10" s="139"/>
      <c r="E10" s="139"/>
      <c r="F10" s="139"/>
      <c r="G10" s="139"/>
      <c r="H10" s="141"/>
      <c r="I10" s="196" t="s">
        <v>589</v>
      </c>
      <c r="J10" s="197"/>
      <c r="K10" s="197"/>
      <c r="L10" s="197"/>
      <c r="M10" s="197"/>
      <c r="N10" s="197"/>
      <c r="O10" s="197"/>
      <c r="P10" s="197"/>
      <c r="Q10" s="197"/>
    </row>
    <row r="11" spans="1:17" s="5" customFormat="1" ht="45.75" customHeight="1">
      <c r="A11" s="98" t="s">
        <v>88</v>
      </c>
      <c r="B11" s="71" t="s">
        <v>66</v>
      </c>
      <c r="C11" s="50" t="s">
        <v>67</v>
      </c>
      <c r="D11" s="28" t="s">
        <v>110</v>
      </c>
      <c r="E11" s="28" t="s">
        <v>68</v>
      </c>
      <c r="F11" s="116" t="s">
        <v>464</v>
      </c>
      <c r="G11" s="66" t="s">
        <v>585</v>
      </c>
      <c r="H11" s="81" t="s">
        <v>585</v>
      </c>
      <c r="I11" s="116" t="s">
        <v>464</v>
      </c>
      <c r="J11" s="75" t="s">
        <v>585</v>
      </c>
      <c r="K11" s="116" t="s">
        <v>464</v>
      </c>
      <c r="L11" s="75" t="s">
        <v>585</v>
      </c>
      <c r="M11" s="75" t="s">
        <v>464</v>
      </c>
      <c r="N11" s="75" t="s">
        <v>585</v>
      </c>
      <c r="O11" s="75" t="s">
        <v>464</v>
      </c>
      <c r="P11" s="75" t="s">
        <v>585</v>
      </c>
      <c r="Q11" s="116" t="s">
        <v>464</v>
      </c>
    </row>
    <row r="12" spans="1:17" ht="22.5" customHeight="1">
      <c r="A12" s="42" t="s">
        <v>69</v>
      </c>
      <c r="B12" s="17"/>
      <c r="C12" s="50"/>
      <c r="D12" s="142"/>
      <c r="E12" s="28"/>
      <c r="F12" s="72">
        <f>SUM(F13,F123,F171,F192,F227,F293,F355,F375,F201)+F423</f>
        <v>954053.29999999993</v>
      </c>
      <c r="G12" s="72">
        <f>SUM(G13,G123,G171,G192,G227,G293,G355,G375,G201)+G423</f>
        <v>60019.5</v>
      </c>
      <c r="H12" s="72">
        <f>SUM(H13,H123,H171,H192,H227,H293,H355,H375,H201)+H423</f>
        <v>42496</v>
      </c>
      <c r="I12" s="80">
        <f>F12+H12+G12</f>
        <v>1056568.7999999998</v>
      </c>
      <c r="J12" s="72">
        <f>SUM(J13,J123,J171,J192,J227,J293,J355,J375,J201)</f>
        <v>28478.400000000001</v>
      </c>
      <c r="K12" s="72">
        <f t="shared" ref="K12:K19" si="0">I12+J12</f>
        <v>1085047.1999999997</v>
      </c>
      <c r="L12" s="72">
        <f>SUM(L13,L123,L171,L192,L227,L293,L355,L375,L201)</f>
        <v>44918.200000000004</v>
      </c>
      <c r="M12" s="72">
        <f>K12+L12</f>
        <v>1129965.3999999997</v>
      </c>
      <c r="N12" s="72">
        <f>N13+N123+N227+N293+N375+N171+N201</f>
        <v>20192</v>
      </c>
      <c r="O12" s="72">
        <f>M12+N12</f>
        <v>1150157.3999999997</v>
      </c>
      <c r="P12" s="72">
        <f>P13+P201+P227+P293</f>
        <v>6500</v>
      </c>
      <c r="Q12" s="80">
        <f>O12+P12</f>
        <v>1156657.3999999997</v>
      </c>
    </row>
    <row r="13" spans="1:17" ht="37.5" customHeight="1">
      <c r="A13" s="42" t="s">
        <v>60</v>
      </c>
      <c r="B13" s="28">
        <v>439</v>
      </c>
      <c r="C13" s="50"/>
      <c r="D13" s="28"/>
      <c r="E13" s="28"/>
      <c r="F13" s="72">
        <f>SUM(F14,F72,F104,F89)</f>
        <v>63866.2</v>
      </c>
      <c r="G13" s="72">
        <f>SUM(G14,G72,G104,G89)</f>
        <v>0</v>
      </c>
      <c r="H13" s="72">
        <f>SUM(H14,H72,H104,H89)</f>
        <v>2200</v>
      </c>
      <c r="I13" s="80">
        <f t="shared" ref="I13:I79" si="1">F13+H13</f>
        <v>66066.2</v>
      </c>
      <c r="J13" s="80">
        <v>783</v>
      </c>
      <c r="K13" s="72">
        <f t="shared" si="0"/>
        <v>66849.2</v>
      </c>
      <c r="L13" s="80">
        <f>L89+L55</f>
        <v>2339.9</v>
      </c>
      <c r="M13" s="72">
        <f t="shared" ref="M13:M79" si="2">K13+L13</f>
        <v>69189.099999999991</v>
      </c>
      <c r="N13" s="80">
        <f>N14</f>
        <v>-730.39999999999986</v>
      </c>
      <c r="O13" s="72">
        <f t="shared" ref="O13:O76" si="3">M13+N13</f>
        <v>68458.7</v>
      </c>
      <c r="P13" s="80">
        <f>P104</f>
        <v>1000</v>
      </c>
      <c r="Q13" s="80">
        <f t="shared" ref="Q13:Q76" si="4">O13+P13</f>
        <v>69458.7</v>
      </c>
    </row>
    <row r="14" spans="1:17" ht="25.5" customHeight="1">
      <c r="A14" s="42" t="s">
        <v>70</v>
      </c>
      <c r="B14" s="28">
        <v>439</v>
      </c>
      <c r="C14" s="50" t="s">
        <v>71</v>
      </c>
      <c r="D14" s="51"/>
      <c r="E14" s="51"/>
      <c r="F14" s="72">
        <f>SUM(F15,F23,F31,F48,F61,F66,F55)+F46</f>
        <v>49541.2</v>
      </c>
      <c r="G14" s="72"/>
      <c r="H14" s="72">
        <f>SUM(H15,H23,H31,H48,H61,H66,H55)+H46</f>
        <v>2200</v>
      </c>
      <c r="I14" s="80">
        <f t="shared" si="1"/>
        <v>51741.2</v>
      </c>
      <c r="J14" s="81"/>
      <c r="K14" s="72">
        <f t="shared" si="0"/>
        <v>51741.2</v>
      </c>
      <c r="L14" s="81"/>
      <c r="M14" s="72">
        <f t="shared" si="2"/>
        <v>51741.2</v>
      </c>
      <c r="N14" s="80">
        <f>N15+N31+N61</f>
        <v>-730.39999999999986</v>
      </c>
      <c r="O14" s="72">
        <f t="shared" si="3"/>
        <v>51010.799999999996</v>
      </c>
      <c r="P14" s="80"/>
      <c r="Q14" s="80">
        <f t="shared" si="4"/>
        <v>51010.799999999996</v>
      </c>
    </row>
    <row r="15" spans="1:17" ht="48.75" hidden="1" customHeight="1">
      <c r="A15" s="42" t="s">
        <v>72</v>
      </c>
      <c r="B15" s="28">
        <v>439</v>
      </c>
      <c r="C15" s="50" t="s">
        <v>73</v>
      </c>
      <c r="D15" s="51"/>
      <c r="E15" s="51"/>
      <c r="F15" s="72">
        <f>SUM(F17)</f>
        <v>1700</v>
      </c>
      <c r="G15" s="72"/>
      <c r="H15" s="81"/>
      <c r="I15" s="81">
        <f t="shared" si="1"/>
        <v>1700</v>
      </c>
      <c r="J15" s="81"/>
      <c r="K15" s="72">
        <f t="shared" si="0"/>
        <v>1700</v>
      </c>
      <c r="L15" s="81"/>
      <c r="M15" s="72">
        <f t="shared" si="2"/>
        <v>1700</v>
      </c>
      <c r="N15" s="80">
        <f>N16</f>
        <v>130.19999999999999</v>
      </c>
      <c r="O15" s="72">
        <f t="shared" si="3"/>
        <v>1830.2</v>
      </c>
      <c r="P15" s="80"/>
      <c r="Q15" s="80">
        <f t="shared" si="4"/>
        <v>1830.2</v>
      </c>
    </row>
    <row r="16" spans="1:17" ht="37.5" hidden="1" customHeight="1">
      <c r="A16" s="42" t="s">
        <v>184</v>
      </c>
      <c r="B16" s="28">
        <v>439</v>
      </c>
      <c r="C16" s="50" t="s">
        <v>73</v>
      </c>
      <c r="D16" s="51" t="s">
        <v>133</v>
      </c>
      <c r="E16" s="51"/>
      <c r="F16" s="72">
        <f>SUM(F17)</f>
        <v>1700</v>
      </c>
      <c r="G16" s="72"/>
      <c r="H16" s="81"/>
      <c r="I16" s="81">
        <f t="shared" si="1"/>
        <v>1700</v>
      </c>
      <c r="J16" s="81"/>
      <c r="K16" s="72">
        <f t="shared" si="0"/>
        <v>1700</v>
      </c>
      <c r="L16" s="81"/>
      <c r="M16" s="72">
        <f t="shared" si="2"/>
        <v>1700</v>
      </c>
      <c r="N16" s="80">
        <f>N17</f>
        <v>130.19999999999999</v>
      </c>
      <c r="O16" s="72">
        <f t="shared" si="3"/>
        <v>1830.2</v>
      </c>
      <c r="P16" s="80"/>
      <c r="Q16" s="80">
        <f t="shared" si="4"/>
        <v>1830.2</v>
      </c>
    </row>
    <row r="17" spans="1:17" ht="30" hidden="1" customHeight="1">
      <c r="A17" s="43" t="s">
        <v>74</v>
      </c>
      <c r="B17" s="91">
        <v>439</v>
      </c>
      <c r="C17" s="52" t="s">
        <v>73</v>
      </c>
      <c r="D17" s="53" t="s">
        <v>134</v>
      </c>
      <c r="E17" s="53"/>
      <c r="F17" s="54">
        <f>SUM(F18,F21)</f>
        <v>1700</v>
      </c>
      <c r="G17" s="54"/>
      <c r="H17" s="81"/>
      <c r="I17" s="81">
        <f t="shared" si="1"/>
        <v>1700</v>
      </c>
      <c r="J17" s="81"/>
      <c r="K17" s="72">
        <f t="shared" si="0"/>
        <v>1700</v>
      </c>
      <c r="L17" s="81"/>
      <c r="M17" s="72">
        <f t="shared" si="2"/>
        <v>1700</v>
      </c>
      <c r="N17" s="80">
        <f>N20</f>
        <v>130.19999999999999</v>
      </c>
      <c r="O17" s="72">
        <f t="shared" si="3"/>
        <v>1830.2</v>
      </c>
      <c r="P17" s="80"/>
      <c r="Q17" s="80">
        <f t="shared" si="4"/>
        <v>1830.2</v>
      </c>
    </row>
    <row r="18" spans="1:17" ht="31.5" hidden="1" customHeight="1">
      <c r="A18" s="43" t="s">
        <v>114</v>
      </c>
      <c r="B18" s="91">
        <v>439</v>
      </c>
      <c r="C18" s="52" t="s">
        <v>73</v>
      </c>
      <c r="D18" s="53" t="s">
        <v>135</v>
      </c>
      <c r="E18" s="53"/>
      <c r="F18" s="54">
        <f>SUM(F19)</f>
        <v>1700</v>
      </c>
      <c r="G18" s="54"/>
      <c r="H18" s="81"/>
      <c r="I18" s="81">
        <f t="shared" si="1"/>
        <v>1700</v>
      </c>
      <c r="J18" s="81"/>
      <c r="K18" s="72">
        <f t="shared" si="0"/>
        <v>1700</v>
      </c>
      <c r="L18" s="81"/>
      <c r="M18" s="72">
        <f t="shared" si="2"/>
        <v>1700</v>
      </c>
      <c r="N18" s="81"/>
      <c r="O18" s="72">
        <f t="shared" si="3"/>
        <v>1700</v>
      </c>
      <c r="P18" s="81"/>
      <c r="Q18" s="80">
        <f t="shared" si="4"/>
        <v>1700</v>
      </c>
    </row>
    <row r="19" spans="1:17" ht="33.75" hidden="1" customHeight="1">
      <c r="A19" s="43" t="s">
        <v>116</v>
      </c>
      <c r="B19" s="91">
        <v>439</v>
      </c>
      <c r="C19" s="52" t="s">
        <v>73</v>
      </c>
      <c r="D19" s="53" t="s">
        <v>135</v>
      </c>
      <c r="E19" s="53" t="s">
        <v>115</v>
      </c>
      <c r="F19" s="54">
        <v>1700</v>
      </c>
      <c r="G19" s="54"/>
      <c r="H19" s="81"/>
      <c r="I19" s="81">
        <f t="shared" si="1"/>
        <v>1700</v>
      </c>
      <c r="J19" s="81"/>
      <c r="K19" s="72">
        <f t="shared" si="0"/>
        <v>1700</v>
      </c>
      <c r="L19" s="81"/>
      <c r="M19" s="72">
        <f t="shared" si="2"/>
        <v>1700</v>
      </c>
      <c r="N19" s="81"/>
      <c r="O19" s="72">
        <f t="shared" si="3"/>
        <v>1700</v>
      </c>
      <c r="P19" s="81"/>
      <c r="Q19" s="80">
        <f t="shared" si="4"/>
        <v>1700</v>
      </c>
    </row>
    <row r="20" spans="1:17" ht="33.75" hidden="1" customHeight="1">
      <c r="A20" s="43" t="s">
        <v>624</v>
      </c>
      <c r="B20" s="91">
        <v>439</v>
      </c>
      <c r="C20" s="52" t="s">
        <v>73</v>
      </c>
      <c r="D20" s="53" t="s">
        <v>623</v>
      </c>
      <c r="E20" s="53" t="s">
        <v>115</v>
      </c>
      <c r="F20" s="54"/>
      <c r="G20" s="54"/>
      <c r="H20" s="81"/>
      <c r="I20" s="81"/>
      <c r="J20" s="81"/>
      <c r="K20" s="72"/>
      <c r="L20" s="81"/>
      <c r="M20" s="72"/>
      <c r="N20" s="81">
        <v>130.19999999999999</v>
      </c>
      <c r="O20" s="72">
        <f t="shared" si="3"/>
        <v>130.19999999999999</v>
      </c>
      <c r="P20" s="81"/>
      <c r="Q20" s="80">
        <f t="shared" si="4"/>
        <v>130.19999999999999</v>
      </c>
    </row>
    <row r="21" spans="1:17" ht="35.25" hidden="1" customHeight="1">
      <c r="A21" s="43" t="s">
        <v>101</v>
      </c>
      <c r="B21" s="91">
        <v>439</v>
      </c>
      <c r="C21" s="52" t="s">
        <v>73</v>
      </c>
      <c r="D21" s="53" t="s">
        <v>136</v>
      </c>
      <c r="E21" s="53"/>
      <c r="F21" s="54">
        <f>F22</f>
        <v>0</v>
      </c>
      <c r="G21" s="54"/>
      <c r="H21" s="81"/>
      <c r="I21" s="81">
        <f t="shared" si="1"/>
        <v>0</v>
      </c>
      <c r="J21" s="81"/>
      <c r="K21" s="72">
        <f t="shared" ref="K21:K35" si="5">I21+J21</f>
        <v>0</v>
      </c>
      <c r="L21" s="81"/>
      <c r="M21" s="72">
        <f t="shared" si="2"/>
        <v>0</v>
      </c>
      <c r="N21" s="81"/>
      <c r="O21" s="72">
        <f t="shared" si="3"/>
        <v>0</v>
      </c>
      <c r="P21" s="81"/>
      <c r="Q21" s="80">
        <f t="shared" si="4"/>
        <v>0</v>
      </c>
    </row>
    <row r="22" spans="1:17" ht="33.75" hidden="1" customHeight="1">
      <c r="A22" s="43" t="s">
        <v>112</v>
      </c>
      <c r="B22" s="91">
        <v>439</v>
      </c>
      <c r="C22" s="52" t="s">
        <v>73</v>
      </c>
      <c r="D22" s="53" t="s">
        <v>136</v>
      </c>
      <c r="E22" s="53" t="s">
        <v>111</v>
      </c>
      <c r="F22" s="54">
        <v>0</v>
      </c>
      <c r="G22" s="54"/>
      <c r="H22" s="81"/>
      <c r="I22" s="81">
        <f t="shared" si="1"/>
        <v>0</v>
      </c>
      <c r="J22" s="81"/>
      <c r="K22" s="72">
        <f t="shared" si="5"/>
        <v>0</v>
      </c>
      <c r="L22" s="81"/>
      <c r="M22" s="72">
        <f t="shared" si="2"/>
        <v>0</v>
      </c>
      <c r="N22" s="81"/>
      <c r="O22" s="72">
        <f t="shared" si="3"/>
        <v>0</v>
      </c>
      <c r="P22" s="81"/>
      <c r="Q22" s="80">
        <f t="shared" si="4"/>
        <v>0</v>
      </c>
    </row>
    <row r="23" spans="1:17" ht="44.25" hidden="1" customHeight="1">
      <c r="A23" s="42" t="s">
        <v>108</v>
      </c>
      <c r="B23" s="28">
        <v>439</v>
      </c>
      <c r="C23" s="50" t="s">
        <v>207</v>
      </c>
      <c r="D23" s="51"/>
      <c r="E23" s="51"/>
      <c r="F23" s="72">
        <f>F24</f>
        <v>1486</v>
      </c>
      <c r="G23" s="72"/>
      <c r="H23" s="81"/>
      <c r="I23" s="81">
        <f t="shared" si="1"/>
        <v>1486</v>
      </c>
      <c r="J23" s="81"/>
      <c r="K23" s="72">
        <f t="shared" si="5"/>
        <v>1486</v>
      </c>
      <c r="L23" s="81"/>
      <c r="M23" s="72">
        <f t="shared" si="2"/>
        <v>1486</v>
      </c>
      <c r="N23" s="81"/>
      <c r="O23" s="72">
        <f t="shared" si="3"/>
        <v>1486</v>
      </c>
      <c r="P23" s="81"/>
      <c r="Q23" s="80">
        <f t="shared" si="4"/>
        <v>1486</v>
      </c>
    </row>
    <row r="24" spans="1:17" ht="39" hidden="1" customHeight="1">
      <c r="A24" s="42" t="s">
        <v>184</v>
      </c>
      <c r="B24" s="28">
        <v>439</v>
      </c>
      <c r="C24" s="50" t="s">
        <v>207</v>
      </c>
      <c r="D24" s="51" t="s">
        <v>133</v>
      </c>
      <c r="E24" s="51"/>
      <c r="F24" s="72">
        <f>SUM(F25)+F30</f>
        <v>1486</v>
      </c>
      <c r="G24" s="72"/>
      <c r="H24" s="81"/>
      <c r="I24" s="80">
        <f t="shared" si="1"/>
        <v>1486</v>
      </c>
      <c r="J24" s="80"/>
      <c r="K24" s="72">
        <f t="shared" si="5"/>
        <v>1486</v>
      </c>
      <c r="L24" s="80"/>
      <c r="M24" s="72">
        <f t="shared" si="2"/>
        <v>1486</v>
      </c>
      <c r="N24" s="80"/>
      <c r="O24" s="72">
        <f t="shared" si="3"/>
        <v>1486</v>
      </c>
      <c r="P24" s="80"/>
      <c r="Q24" s="80">
        <f t="shared" si="4"/>
        <v>1486</v>
      </c>
    </row>
    <row r="25" spans="1:17" ht="28.5" hidden="1" customHeight="1">
      <c r="A25" s="43" t="s">
        <v>206</v>
      </c>
      <c r="B25" s="91">
        <v>439</v>
      </c>
      <c r="C25" s="52" t="s">
        <v>207</v>
      </c>
      <c r="D25" s="53" t="s">
        <v>137</v>
      </c>
      <c r="E25" s="53"/>
      <c r="F25" s="54">
        <f>SUM(F26,F28)</f>
        <v>1486</v>
      </c>
      <c r="G25" s="54"/>
      <c r="H25" s="81"/>
      <c r="I25" s="81">
        <f t="shared" si="1"/>
        <v>1486</v>
      </c>
      <c r="J25" s="81"/>
      <c r="K25" s="72">
        <f t="shared" si="5"/>
        <v>1486</v>
      </c>
      <c r="L25" s="81"/>
      <c r="M25" s="72">
        <f t="shared" si="2"/>
        <v>1486</v>
      </c>
      <c r="N25" s="81"/>
      <c r="O25" s="72">
        <f t="shared" si="3"/>
        <v>1486</v>
      </c>
      <c r="P25" s="81"/>
      <c r="Q25" s="80">
        <f t="shared" si="4"/>
        <v>1486</v>
      </c>
    </row>
    <row r="26" spans="1:17" ht="28.5" hidden="1" customHeight="1">
      <c r="A26" s="43" t="s">
        <v>114</v>
      </c>
      <c r="B26" s="91">
        <v>439</v>
      </c>
      <c r="C26" s="52" t="s">
        <v>207</v>
      </c>
      <c r="D26" s="53" t="s">
        <v>138</v>
      </c>
      <c r="E26" s="53"/>
      <c r="F26" s="54">
        <f>SUM(F27)</f>
        <v>1086</v>
      </c>
      <c r="G26" s="54"/>
      <c r="H26" s="81"/>
      <c r="I26" s="81">
        <f t="shared" si="1"/>
        <v>1086</v>
      </c>
      <c r="J26" s="81"/>
      <c r="K26" s="72">
        <f t="shared" si="5"/>
        <v>1086</v>
      </c>
      <c r="L26" s="81"/>
      <c r="M26" s="72">
        <f t="shared" si="2"/>
        <v>1086</v>
      </c>
      <c r="N26" s="81"/>
      <c r="O26" s="72">
        <f t="shared" si="3"/>
        <v>1086</v>
      </c>
      <c r="P26" s="81"/>
      <c r="Q26" s="80">
        <f t="shared" si="4"/>
        <v>1086</v>
      </c>
    </row>
    <row r="27" spans="1:17" ht="25.5" hidden="1">
      <c r="A27" s="43" t="s">
        <v>116</v>
      </c>
      <c r="B27" s="91">
        <v>439</v>
      </c>
      <c r="C27" s="52" t="s">
        <v>207</v>
      </c>
      <c r="D27" s="53" t="s">
        <v>138</v>
      </c>
      <c r="E27" s="53" t="s">
        <v>115</v>
      </c>
      <c r="F27" s="54">
        <v>1086</v>
      </c>
      <c r="G27" s="54"/>
      <c r="H27" s="81"/>
      <c r="I27" s="81">
        <f t="shared" si="1"/>
        <v>1086</v>
      </c>
      <c r="J27" s="81"/>
      <c r="K27" s="72">
        <f t="shared" si="5"/>
        <v>1086</v>
      </c>
      <c r="L27" s="81"/>
      <c r="M27" s="72">
        <f t="shared" si="2"/>
        <v>1086</v>
      </c>
      <c r="N27" s="81"/>
      <c r="O27" s="72">
        <f t="shared" si="3"/>
        <v>1086</v>
      </c>
      <c r="P27" s="81"/>
      <c r="Q27" s="80">
        <f t="shared" si="4"/>
        <v>1086</v>
      </c>
    </row>
    <row r="28" spans="1:17" ht="30" hidden="1" customHeight="1">
      <c r="A28" s="43" t="s">
        <v>101</v>
      </c>
      <c r="B28" s="91">
        <v>439</v>
      </c>
      <c r="C28" s="52" t="s">
        <v>207</v>
      </c>
      <c r="D28" s="53" t="s">
        <v>139</v>
      </c>
      <c r="E28" s="53"/>
      <c r="F28" s="54">
        <f>F29</f>
        <v>400</v>
      </c>
      <c r="G28" s="54"/>
      <c r="H28" s="81"/>
      <c r="I28" s="81">
        <f t="shared" si="1"/>
        <v>400</v>
      </c>
      <c r="J28" s="81"/>
      <c r="K28" s="72">
        <f t="shared" si="5"/>
        <v>400</v>
      </c>
      <c r="L28" s="81"/>
      <c r="M28" s="72">
        <f t="shared" si="2"/>
        <v>400</v>
      </c>
      <c r="N28" s="81"/>
      <c r="O28" s="72">
        <f t="shared" si="3"/>
        <v>400</v>
      </c>
      <c r="P28" s="81"/>
      <c r="Q28" s="80">
        <f t="shared" si="4"/>
        <v>400</v>
      </c>
    </row>
    <row r="29" spans="1:17" ht="36" hidden="1" customHeight="1">
      <c r="A29" s="43" t="s">
        <v>112</v>
      </c>
      <c r="B29" s="91">
        <v>439</v>
      </c>
      <c r="C29" s="52" t="s">
        <v>207</v>
      </c>
      <c r="D29" s="53" t="s">
        <v>139</v>
      </c>
      <c r="E29" s="53" t="s">
        <v>111</v>
      </c>
      <c r="F29" s="54">
        <v>400</v>
      </c>
      <c r="G29" s="54"/>
      <c r="H29" s="81"/>
      <c r="I29" s="81">
        <f t="shared" si="1"/>
        <v>400</v>
      </c>
      <c r="J29" s="81"/>
      <c r="K29" s="72">
        <f t="shared" si="5"/>
        <v>400</v>
      </c>
      <c r="L29" s="81"/>
      <c r="M29" s="72">
        <f t="shared" si="2"/>
        <v>400</v>
      </c>
      <c r="N29" s="81"/>
      <c r="O29" s="72">
        <f t="shared" si="3"/>
        <v>400</v>
      </c>
      <c r="P29" s="81"/>
      <c r="Q29" s="80">
        <f t="shared" si="4"/>
        <v>400</v>
      </c>
    </row>
    <row r="30" spans="1:17" ht="30.75" hidden="1" customHeight="1">
      <c r="A30" s="43" t="s">
        <v>484</v>
      </c>
      <c r="B30" s="91">
        <v>439</v>
      </c>
      <c r="C30" s="52" t="s">
        <v>207</v>
      </c>
      <c r="D30" s="53" t="s">
        <v>483</v>
      </c>
      <c r="E30" s="53" t="s">
        <v>111</v>
      </c>
      <c r="F30" s="54">
        <v>0</v>
      </c>
      <c r="G30" s="54"/>
      <c r="H30" s="81"/>
      <c r="I30" s="81">
        <f t="shared" si="1"/>
        <v>0</v>
      </c>
      <c r="J30" s="81"/>
      <c r="K30" s="72">
        <f t="shared" si="5"/>
        <v>0</v>
      </c>
      <c r="L30" s="81"/>
      <c r="M30" s="72">
        <f t="shared" si="2"/>
        <v>0</v>
      </c>
      <c r="N30" s="81"/>
      <c r="O30" s="72">
        <f t="shared" si="3"/>
        <v>0</v>
      </c>
      <c r="P30" s="81"/>
      <c r="Q30" s="80">
        <f t="shared" si="4"/>
        <v>0</v>
      </c>
    </row>
    <row r="31" spans="1:17" ht="43.5" hidden="1" customHeight="1">
      <c r="A31" s="42" t="s">
        <v>208</v>
      </c>
      <c r="B31" s="91">
        <v>439</v>
      </c>
      <c r="C31" s="50" t="s">
        <v>209</v>
      </c>
      <c r="D31" s="51"/>
      <c r="E31" s="51"/>
      <c r="F31" s="72">
        <f>SUM(F32)</f>
        <v>38319</v>
      </c>
      <c r="G31" s="72"/>
      <c r="H31" s="72">
        <f>SUM(H32)</f>
        <v>2200</v>
      </c>
      <c r="I31" s="80">
        <f t="shared" si="1"/>
        <v>40519</v>
      </c>
      <c r="J31" s="80">
        <f>J32</f>
        <v>783</v>
      </c>
      <c r="K31" s="72">
        <f t="shared" si="5"/>
        <v>41302</v>
      </c>
      <c r="L31" s="80"/>
      <c r="M31" s="72">
        <f t="shared" si="2"/>
        <v>41302</v>
      </c>
      <c r="N31" s="80">
        <f>N32+N37</f>
        <v>1392.4</v>
      </c>
      <c r="O31" s="72">
        <f t="shared" si="3"/>
        <v>42694.400000000001</v>
      </c>
      <c r="P31" s="80"/>
      <c r="Q31" s="80">
        <f t="shared" si="4"/>
        <v>42694.400000000001</v>
      </c>
    </row>
    <row r="32" spans="1:17" ht="33.75" hidden="1" customHeight="1">
      <c r="A32" s="42" t="s">
        <v>185</v>
      </c>
      <c r="B32" s="91">
        <v>439</v>
      </c>
      <c r="C32" s="50" t="s">
        <v>209</v>
      </c>
      <c r="D32" s="51" t="s">
        <v>141</v>
      </c>
      <c r="E32" s="51"/>
      <c r="F32" s="72">
        <f>SUM(F37)+F33</f>
        <v>38319</v>
      </c>
      <c r="G32" s="72"/>
      <c r="H32" s="72">
        <f>SUM(H37)+H33</f>
        <v>2200</v>
      </c>
      <c r="I32" s="80">
        <f t="shared" si="1"/>
        <v>40519</v>
      </c>
      <c r="J32" s="80">
        <f>J37</f>
        <v>783</v>
      </c>
      <c r="K32" s="72">
        <f t="shared" si="5"/>
        <v>41302</v>
      </c>
      <c r="L32" s="80"/>
      <c r="M32" s="72">
        <f t="shared" si="2"/>
        <v>41302</v>
      </c>
      <c r="N32" s="80">
        <f>N33</f>
        <v>117.2</v>
      </c>
      <c r="O32" s="72">
        <f t="shared" si="3"/>
        <v>41419.199999999997</v>
      </c>
      <c r="P32" s="80"/>
      <c r="Q32" s="80">
        <f t="shared" si="4"/>
        <v>41419.199999999997</v>
      </c>
    </row>
    <row r="33" spans="1:17" ht="42" hidden="1" customHeight="1">
      <c r="A33" s="43" t="s">
        <v>210</v>
      </c>
      <c r="B33" s="91">
        <v>439</v>
      </c>
      <c r="C33" s="53" t="s">
        <v>209</v>
      </c>
      <c r="D33" s="53" t="s">
        <v>142</v>
      </c>
      <c r="E33" s="53"/>
      <c r="F33" s="54">
        <f>F34</f>
        <v>1175</v>
      </c>
      <c r="G33" s="54"/>
      <c r="H33" s="81"/>
      <c r="I33" s="81">
        <f t="shared" si="1"/>
        <v>1175</v>
      </c>
      <c r="J33" s="81"/>
      <c r="K33" s="72">
        <f t="shared" si="5"/>
        <v>1175</v>
      </c>
      <c r="L33" s="81"/>
      <c r="M33" s="72">
        <f t="shared" si="2"/>
        <v>1175</v>
      </c>
      <c r="N33" s="81">
        <f>N36</f>
        <v>117.2</v>
      </c>
      <c r="O33" s="72">
        <f t="shared" si="3"/>
        <v>1292.2</v>
      </c>
      <c r="P33" s="81"/>
      <c r="Q33" s="80">
        <f t="shared" si="4"/>
        <v>1292.2</v>
      </c>
    </row>
    <row r="34" spans="1:17" ht="33.75" hidden="1" customHeight="1">
      <c r="A34" s="43" t="s">
        <v>114</v>
      </c>
      <c r="B34" s="91">
        <v>439</v>
      </c>
      <c r="C34" s="53" t="s">
        <v>209</v>
      </c>
      <c r="D34" s="53" t="s">
        <v>143</v>
      </c>
      <c r="E34" s="53"/>
      <c r="F34" s="54">
        <f>F35</f>
        <v>1175</v>
      </c>
      <c r="G34" s="54"/>
      <c r="H34" s="81"/>
      <c r="I34" s="81">
        <f t="shared" si="1"/>
        <v>1175</v>
      </c>
      <c r="J34" s="81"/>
      <c r="K34" s="72">
        <f t="shared" si="5"/>
        <v>1175</v>
      </c>
      <c r="L34" s="81"/>
      <c r="M34" s="72">
        <f t="shared" si="2"/>
        <v>1175</v>
      </c>
      <c r="N34" s="81"/>
      <c r="O34" s="72">
        <f t="shared" si="3"/>
        <v>1175</v>
      </c>
      <c r="P34" s="81"/>
      <c r="Q34" s="80">
        <f t="shared" si="4"/>
        <v>1175</v>
      </c>
    </row>
    <row r="35" spans="1:17" ht="33.75" hidden="1" customHeight="1">
      <c r="A35" s="43" t="s">
        <v>116</v>
      </c>
      <c r="B35" s="91">
        <v>439</v>
      </c>
      <c r="C35" s="53" t="s">
        <v>209</v>
      </c>
      <c r="D35" s="53" t="s">
        <v>143</v>
      </c>
      <c r="E35" s="53" t="s">
        <v>115</v>
      </c>
      <c r="F35" s="54">
        <v>1175</v>
      </c>
      <c r="G35" s="54"/>
      <c r="H35" s="81"/>
      <c r="I35" s="81">
        <f t="shared" si="1"/>
        <v>1175</v>
      </c>
      <c r="J35" s="81"/>
      <c r="K35" s="72">
        <f t="shared" si="5"/>
        <v>1175</v>
      </c>
      <c r="L35" s="81"/>
      <c r="M35" s="72">
        <f t="shared" si="2"/>
        <v>1175</v>
      </c>
      <c r="N35" s="81"/>
      <c r="O35" s="72">
        <f t="shared" si="3"/>
        <v>1175</v>
      </c>
      <c r="P35" s="81"/>
      <c r="Q35" s="80">
        <f t="shared" si="4"/>
        <v>1175</v>
      </c>
    </row>
    <row r="36" spans="1:17" ht="33.75" hidden="1" customHeight="1">
      <c r="A36" s="43" t="s">
        <v>624</v>
      </c>
      <c r="B36" s="91">
        <v>439</v>
      </c>
      <c r="C36" s="53" t="s">
        <v>209</v>
      </c>
      <c r="D36" s="53" t="s">
        <v>625</v>
      </c>
      <c r="E36" s="53" t="s">
        <v>115</v>
      </c>
      <c r="F36" s="54"/>
      <c r="G36" s="54"/>
      <c r="H36" s="81"/>
      <c r="I36" s="81"/>
      <c r="J36" s="81"/>
      <c r="K36" s="72"/>
      <c r="L36" s="81"/>
      <c r="M36" s="72"/>
      <c r="N36" s="81">
        <v>117.2</v>
      </c>
      <c r="O36" s="72">
        <f t="shared" si="3"/>
        <v>117.2</v>
      </c>
      <c r="P36" s="81"/>
      <c r="Q36" s="80">
        <f t="shared" si="4"/>
        <v>117.2</v>
      </c>
    </row>
    <row r="37" spans="1:17" ht="29.25" hidden="1" customHeight="1">
      <c r="A37" s="43" t="s">
        <v>109</v>
      </c>
      <c r="B37" s="91">
        <v>439</v>
      </c>
      <c r="C37" s="52" t="s">
        <v>209</v>
      </c>
      <c r="D37" s="53" t="s">
        <v>145</v>
      </c>
      <c r="E37" s="53"/>
      <c r="F37" s="54">
        <f>SUM(F39,F42)</f>
        <v>37144</v>
      </c>
      <c r="G37" s="54"/>
      <c r="H37" s="54">
        <f>SUM(H39,H42)</f>
        <v>2200</v>
      </c>
      <c r="I37" s="81">
        <f t="shared" si="1"/>
        <v>39344</v>
      </c>
      <c r="J37" s="81">
        <f>J40</f>
        <v>783</v>
      </c>
      <c r="K37" s="72">
        <f>I37+J37</f>
        <v>40127</v>
      </c>
      <c r="L37" s="81"/>
      <c r="M37" s="72">
        <f t="shared" si="2"/>
        <v>40127</v>
      </c>
      <c r="N37" s="80">
        <f>N41</f>
        <v>1275.2</v>
      </c>
      <c r="O37" s="72">
        <f t="shared" si="3"/>
        <v>41402.199999999997</v>
      </c>
      <c r="P37" s="80"/>
      <c r="Q37" s="80">
        <f t="shared" si="4"/>
        <v>41402.199999999997</v>
      </c>
    </row>
    <row r="38" spans="1:17" ht="33" hidden="1" customHeight="1">
      <c r="A38" s="43" t="s">
        <v>114</v>
      </c>
      <c r="B38" s="91">
        <v>439</v>
      </c>
      <c r="C38" s="52" t="s">
        <v>209</v>
      </c>
      <c r="D38" s="53" t="s">
        <v>146</v>
      </c>
      <c r="E38" s="53"/>
      <c r="F38" s="54">
        <f>SUM(F39)</f>
        <v>28319</v>
      </c>
      <c r="G38" s="54"/>
      <c r="H38" s="81"/>
      <c r="I38" s="81">
        <f t="shared" si="1"/>
        <v>28319</v>
      </c>
      <c r="J38" s="81"/>
      <c r="K38" s="72">
        <f>I38+J38</f>
        <v>28319</v>
      </c>
      <c r="L38" s="81"/>
      <c r="M38" s="72">
        <f t="shared" si="2"/>
        <v>28319</v>
      </c>
      <c r="N38" s="81"/>
      <c r="O38" s="72">
        <f t="shared" si="3"/>
        <v>28319</v>
      </c>
      <c r="P38" s="81"/>
      <c r="Q38" s="80">
        <f t="shared" si="4"/>
        <v>28319</v>
      </c>
    </row>
    <row r="39" spans="1:17" ht="28.5" hidden="1" customHeight="1">
      <c r="A39" s="43" t="s">
        <v>116</v>
      </c>
      <c r="B39" s="91">
        <v>439</v>
      </c>
      <c r="C39" s="52" t="s">
        <v>209</v>
      </c>
      <c r="D39" s="53" t="s">
        <v>146</v>
      </c>
      <c r="E39" s="53" t="s">
        <v>115</v>
      </c>
      <c r="F39" s="54">
        <v>28319</v>
      </c>
      <c r="G39" s="54"/>
      <c r="H39" s="81"/>
      <c r="I39" s="81">
        <f t="shared" si="1"/>
        <v>28319</v>
      </c>
      <c r="J39" s="81"/>
      <c r="K39" s="72">
        <f>I39+J39</f>
        <v>28319</v>
      </c>
      <c r="L39" s="81"/>
      <c r="M39" s="72">
        <f t="shared" si="2"/>
        <v>28319</v>
      </c>
      <c r="N39" s="81"/>
      <c r="O39" s="72">
        <f t="shared" si="3"/>
        <v>28319</v>
      </c>
      <c r="P39" s="81"/>
      <c r="Q39" s="80">
        <f t="shared" si="4"/>
        <v>28319</v>
      </c>
    </row>
    <row r="40" spans="1:17" ht="28.5" hidden="1" customHeight="1">
      <c r="A40" s="43" t="s">
        <v>605</v>
      </c>
      <c r="B40" s="91">
        <v>439</v>
      </c>
      <c r="C40" s="52" t="s">
        <v>209</v>
      </c>
      <c r="D40" s="53" t="s">
        <v>604</v>
      </c>
      <c r="E40" s="53" t="s">
        <v>115</v>
      </c>
      <c r="F40" s="54">
        <v>0</v>
      </c>
      <c r="G40" s="54"/>
      <c r="H40" s="81"/>
      <c r="I40" s="81">
        <f t="shared" ref="I40" si="6">F40+H40</f>
        <v>0</v>
      </c>
      <c r="J40" s="81">
        <v>783</v>
      </c>
      <c r="K40" s="72">
        <f>I40+J40</f>
        <v>783</v>
      </c>
      <c r="L40" s="81"/>
      <c r="M40" s="72">
        <f t="shared" si="2"/>
        <v>783</v>
      </c>
      <c r="N40" s="81"/>
      <c r="O40" s="72">
        <f t="shared" si="3"/>
        <v>783</v>
      </c>
      <c r="P40" s="81"/>
      <c r="Q40" s="80">
        <f t="shared" si="4"/>
        <v>783</v>
      </c>
    </row>
    <row r="41" spans="1:17" ht="28.5" hidden="1" customHeight="1">
      <c r="A41" s="43" t="s">
        <v>624</v>
      </c>
      <c r="B41" s="91">
        <v>439</v>
      </c>
      <c r="C41" s="52" t="s">
        <v>209</v>
      </c>
      <c r="D41" s="53" t="s">
        <v>626</v>
      </c>
      <c r="E41" s="92" t="s">
        <v>115</v>
      </c>
      <c r="F41" s="54"/>
      <c r="G41" s="54"/>
      <c r="H41" s="81"/>
      <c r="I41" s="81"/>
      <c r="J41" s="81"/>
      <c r="K41" s="72"/>
      <c r="L41" s="81"/>
      <c r="M41" s="72"/>
      <c r="N41" s="81">
        <v>1275.2</v>
      </c>
      <c r="O41" s="72">
        <f t="shared" si="3"/>
        <v>1275.2</v>
      </c>
      <c r="P41" s="81"/>
      <c r="Q41" s="80">
        <f t="shared" si="4"/>
        <v>1275.2</v>
      </c>
    </row>
    <row r="42" spans="1:17" ht="32.25" hidden="1" customHeight="1">
      <c r="A42" s="43" t="s">
        <v>101</v>
      </c>
      <c r="B42" s="91">
        <v>439</v>
      </c>
      <c r="C42" s="52" t="s">
        <v>209</v>
      </c>
      <c r="D42" s="53" t="s">
        <v>147</v>
      </c>
      <c r="E42" s="92"/>
      <c r="F42" s="54">
        <f>F43+F45+F44</f>
        <v>8825</v>
      </c>
      <c r="G42" s="54"/>
      <c r="H42" s="81">
        <f>H43</f>
        <v>2200</v>
      </c>
      <c r="I42" s="81">
        <f t="shared" si="1"/>
        <v>11025</v>
      </c>
      <c r="J42" s="81"/>
      <c r="K42" s="72">
        <f t="shared" ref="K42:K73" si="7">I42+J42</f>
        <v>11025</v>
      </c>
      <c r="L42" s="81"/>
      <c r="M42" s="72">
        <f t="shared" si="2"/>
        <v>11025</v>
      </c>
      <c r="N42" s="81"/>
      <c r="O42" s="72">
        <f t="shared" si="3"/>
        <v>11025</v>
      </c>
      <c r="P42" s="81"/>
      <c r="Q42" s="80">
        <f t="shared" si="4"/>
        <v>11025</v>
      </c>
    </row>
    <row r="43" spans="1:17" ht="32.25" hidden="1" customHeight="1">
      <c r="A43" s="43" t="s">
        <v>112</v>
      </c>
      <c r="B43" s="91">
        <v>439</v>
      </c>
      <c r="C43" s="52" t="s">
        <v>209</v>
      </c>
      <c r="D43" s="53" t="s">
        <v>147</v>
      </c>
      <c r="E43" s="53" t="s">
        <v>416</v>
      </c>
      <c r="F43" s="54">
        <v>8525</v>
      </c>
      <c r="G43" s="54"/>
      <c r="H43" s="81">
        <v>2200</v>
      </c>
      <c r="I43" s="81">
        <f t="shared" si="1"/>
        <v>10725</v>
      </c>
      <c r="J43" s="81"/>
      <c r="K43" s="72">
        <f t="shared" si="7"/>
        <v>10725</v>
      </c>
      <c r="L43" s="81"/>
      <c r="M43" s="72">
        <f t="shared" si="2"/>
        <v>10725</v>
      </c>
      <c r="N43" s="81"/>
      <c r="O43" s="72">
        <f t="shared" si="3"/>
        <v>10725</v>
      </c>
      <c r="P43" s="81"/>
      <c r="Q43" s="80">
        <f t="shared" si="4"/>
        <v>10725</v>
      </c>
    </row>
    <row r="44" spans="1:17" ht="46.5" hidden="1" customHeight="1">
      <c r="A44" s="43"/>
      <c r="B44" s="91"/>
      <c r="C44" s="52"/>
      <c r="D44" s="53"/>
      <c r="E44" s="53"/>
      <c r="F44" s="54"/>
      <c r="G44" s="54"/>
      <c r="H44" s="81"/>
      <c r="I44" s="81"/>
      <c r="J44" s="81"/>
      <c r="K44" s="72">
        <f t="shared" si="7"/>
        <v>0</v>
      </c>
      <c r="L44" s="81"/>
      <c r="M44" s="72">
        <f t="shared" si="2"/>
        <v>0</v>
      </c>
      <c r="N44" s="81"/>
      <c r="O44" s="72">
        <f t="shared" si="3"/>
        <v>0</v>
      </c>
      <c r="P44" s="81"/>
      <c r="Q44" s="80">
        <f t="shared" si="4"/>
        <v>0</v>
      </c>
    </row>
    <row r="45" spans="1:17" ht="27" hidden="1" customHeight="1">
      <c r="A45" s="43" t="s">
        <v>15</v>
      </c>
      <c r="B45" s="93">
        <v>439</v>
      </c>
      <c r="C45" s="52" t="s">
        <v>209</v>
      </c>
      <c r="D45" s="53" t="s">
        <v>147</v>
      </c>
      <c r="E45" s="53" t="s">
        <v>127</v>
      </c>
      <c r="F45" s="54">
        <v>300</v>
      </c>
      <c r="G45" s="54"/>
      <c r="H45" s="81"/>
      <c r="I45" s="81">
        <f t="shared" si="1"/>
        <v>300</v>
      </c>
      <c r="J45" s="81"/>
      <c r="K45" s="72">
        <f t="shared" si="7"/>
        <v>300</v>
      </c>
      <c r="L45" s="81"/>
      <c r="M45" s="72">
        <f t="shared" si="2"/>
        <v>300</v>
      </c>
      <c r="N45" s="81"/>
      <c r="O45" s="72">
        <f t="shared" si="3"/>
        <v>300</v>
      </c>
      <c r="P45" s="81"/>
      <c r="Q45" s="80">
        <f t="shared" si="4"/>
        <v>300</v>
      </c>
    </row>
    <row r="46" spans="1:17" ht="22.5" hidden="1" customHeight="1">
      <c r="A46" s="42" t="s">
        <v>445</v>
      </c>
      <c r="B46" s="28">
        <v>439</v>
      </c>
      <c r="C46" s="103" t="s">
        <v>446</v>
      </c>
      <c r="D46" s="51"/>
      <c r="E46" s="53"/>
      <c r="F46" s="54">
        <f>F47</f>
        <v>32.700000000000003</v>
      </c>
      <c r="G46" s="54"/>
      <c r="H46" s="81"/>
      <c r="I46" s="80">
        <f t="shared" si="1"/>
        <v>32.700000000000003</v>
      </c>
      <c r="J46" s="81"/>
      <c r="K46" s="72">
        <f t="shared" si="7"/>
        <v>32.700000000000003</v>
      </c>
      <c r="L46" s="81"/>
      <c r="M46" s="72">
        <f t="shared" si="2"/>
        <v>32.700000000000003</v>
      </c>
      <c r="N46" s="81"/>
      <c r="O46" s="72">
        <f t="shared" si="3"/>
        <v>32.700000000000003</v>
      </c>
      <c r="P46" s="81"/>
      <c r="Q46" s="80">
        <f t="shared" si="4"/>
        <v>32.700000000000003</v>
      </c>
    </row>
    <row r="47" spans="1:17" ht="55.5" hidden="1" customHeight="1">
      <c r="A47" s="150" t="s">
        <v>447</v>
      </c>
      <c r="B47" s="104" t="s">
        <v>548</v>
      </c>
      <c r="C47" s="104" t="s">
        <v>446</v>
      </c>
      <c r="D47" s="105" t="s">
        <v>448</v>
      </c>
      <c r="E47" s="53" t="s">
        <v>111</v>
      </c>
      <c r="F47" s="54">
        <v>32.700000000000003</v>
      </c>
      <c r="G47" s="54"/>
      <c r="H47" s="81"/>
      <c r="I47" s="81">
        <f t="shared" si="1"/>
        <v>32.700000000000003</v>
      </c>
      <c r="J47" s="81"/>
      <c r="K47" s="72">
        <f t="shared" si="7"/>
        <v>32.700000000000003</v>
      </c>
      <c r="L47" s="81"/>
      <c r="M47" s="72">
        <f t="shared" si="2"/>
        <v>32.700000000000003</v>
      </c>
      <c r="N47" s="81"/>
      <c r="O47" s="72">
        <f t="shared" si="3"/>
        <v>32.700000000000003</v>
      </c>
      <c r="P47" s="81"/>
      <c r="Q47" s="80">
        <f t="shared" si="4"/>
        <v>32.700000000000003</v>
      </c>
    </row>
    <row r="48" spans="1:17" ht="42.75" hidden="1" customHeight="1">
      <c r="A48" s="46" t="s">
        <v>221</v>
      </c>
      <c r="B48" s="28">
        <v>439</v>
      </c>
      <c r="C48" s="50" t="s">
        <v>211</v>
      </c>
      <c r="D48" s="53"/>
      <c r="E48" s="53"/>
      <c r="F48" s="72">
        <f>SUM(F49)</f>
        <v>1715</v>
      </c>
      <c r="G48" s="72"/>
      <c r="H48" s="81"/>
      <c r="I48" s="80">
        <f t="shared" si="1"/>
        <v>1715</v>
      </c>
      <c r="J48" s="80"/>
      <c r="K48" s="72">
        <f t="shared" si="7"/>
        <v>1715</v>
      </c>
      <c r="L48" s="80"/>
      <c r="M48" s="72">
        <f t="shared" si="2"/>
        <v>1715</v>
      </c>
      <c r="N48" s="80"/>
      <c r="O48" s="72">
        <f t="shared" si="3"/>
        <v>1715</v>
      </c>
      <c r="P48" s="80"/>
      <c r="Q48" s="80">
        <f t="shared" si="4"/>
        <v>1715</v>
      </c>
    </row>
    <row r="49" spans="1:17" ht="30.75" hidden="1" customHeight="1">
      <c r="A49" s="42" t="s">
        <v>182</v>
      </c>
      <c r="B49" s="91">
        <v>439</v>
      </c>
      <c r="C49" s="50" t="s">
        <v>211</v>
      </c>
      <c r="D49" s="51" t="s">
        <v>20</v>
      </c>
      <c r="E49" s="53"/>
      <c r="F49" s="72">
        <f>SUM(F50)</f>
        <v>1715</v>
      </c>
      <c r="G49" s="72"/>
      <c r="H49" s="81"/>
      <c r="I49" s="80">
        <f t="shared" si="1"/>
        <v>1715</v>
      </c>
      <c r="J49" s="80"/>
      <c r="K49" s="72">
        <f t="shared" si="7"/>
        <v>1715</v>
      </c>
      <c r="L49" s="80"/>
      <c r="M49" s="72">
        <f t="shared" si="2"/>
        <v>1715</v>
      </c>
      <c r="N49" s="80"/>
      <c r="O49" s="72">
        <f t="shared" si="3"/>
        <v>1715</v>
      </c>
      <c r="P49" s="80"/>
      <c r="Q49" s="80">
        <f t="shared" si="4"/>
        <v>1715</v>
      </c>
    </row>
    <row r="50" spans="1:17" ht="29.25" hidden="1" customHeight="1">
      <c r="A50" s="43" t="s">
        <v>119</v>
      </c>
      <c r="B50" s="91">
        <v>439</v>
      </c>
      <c r="C50" s="52" t="s">
        <v>211</v>
      </c>
      <c r="D50" s="53" t="s">
        <v>148</v>
      </c>
      <c r="E50" s="53"/>
      <c r="F50" s="54">
        <f>SUM(F51,F53)</f>
        <v>1715</v>
      </c>
      <c r="G50" s="54"/>
      <c r="H50" s="81"/>
      <c r="I50" s="81">
        <f t="shared" si="1"/>
        <v>1715</v>
      </c>
      <c r="J50" s="81"/>
      <c r="K50" s="72">
        <f t="shared" si="7"/>
        <v>1715</v>
      </c>
      <c r="L50" s="81"/>
      <c r="M50" s="72">
        <f t="shared" si="2"/>
        <v>1715</v>
      </c>
      <c r="N50" s="81"/>
      <c r="O50" s="72">
        <f t="shared" si="3"/>
        <v>1715</v>
      </c>
      <c r="P50" s="81"/>
      <c r="Q50" s="80">
        <f t="shared" si="4"/>
        <v>1715</v>
      </c>
    </row>
    <row r="51" spans="1:17" ht="29.25" hidden="1" customHeight="1">
      <c r="A51" s="43" t="s">
        <v>114</v>
      </c>
      <c r="B51" s="91">
        <v>439</v>
      </c>
      <c r="C51" s="52" t="s">
        <v>211</v>
      </c>
      <c r="D51" s="53" t="s">
        <v>149</v>
      </c>
      <c r="E51" s="53"/>
      <c r="F51" s="54">
        <f>SUM(F52)</f>
        <v>1415</v>
      </c>
      <c r="G51" s="54"/>
      <c r="H51" s="81"/>
      <c r="I51" s="81">
        <f t="shared" si="1"/>
        <v>1415</v>
      </c>
      <c r="J51" s="81"/>
      <c r="K51" s="72">
        <f t="shared" si="7"/>
        <v>1415</v>
      </c>
      <c r="L51" s="81"/>
      <c r="M51" s="72">
        <f t="shared" si="2"/>
        <v>1415</v>
      </c>
      <c r="N51" s="81"/>
      <c r="O51" s="72">
        <f t="shared" si="3"/>
        <v>1415</v>
      </c>
      <c r="P51" s="81"/>
      <c r="Q51" s="80">
        <f t="shared" si="4"/>
        <v>1415</v>
      </c>
    </row>
    <row r="52" spans="1:17" ht="29.25" hidden="1" customHeight="1">
      <c r="A52" s="43" t="s">
        <v>116</v>
      </c>
      <c r="B52" s="91">
        <v>439</v>
      </c>
      <c r="C52" s="52" t="s">
        <v>211</v>
      </c>
      <c r="D52" s="53" t="s">
        <v>149</v>
      </c>
      <c r="E52" s="53" t="s">
        <v>115</v>
      </c>
      <c r="F52" s="54">
        <v>1415</v>
      </c>
      <c r="G52" s="54"/>
      <c r="H52" s="81"/>
      <c r="I52" s="81">
        <f t="shared" si="1"/>
        <v>1415</v>
      </c>
      <c r="J52" s="81"/>
      <c r="K52" s="72">
        <f t="shared" si="7"/>
        <v>1415</v>
      </c>
      <c r="L52" s="81"/>
      <c r="M52" s="72">
        <f t="shared" si="2"/>
        <v>1415</v>
      </c>
      <c r="N52" s="81"/>
      <c r="O52" s="72">
        <f t="shared" si="3"/>
        <v>1415</v>
      </c>
      <c r="P52" s="81"/>
      <c r="Q52" s="80">
        <f t="shared" si="4"/>
        <v>1415</v>
      </c>
    </row>
    <row r="53" spans="1:17" ht="39" hidden="1" customHeight="1">
      <c r="A53" s="43" t="s">
        <v>101</v>
      </c>
      <c r="B53" s="91">
        <v>439</v>
      </c>
      <c r="C53" s="52" t="s">
        <v>211</v>
      </c>
      <c r="D53" s="53" t="s">
        <v>356</v>
      </c>
      <c r="E53" s="53"/>
      <c r="F53" s="54">
        <f>F54</f>
        <v>300</v>
      </c>
      <c r="G53" s="54"/>
      <c r="H53" s="81"/>
      <c r="I53" s="81">
        <f t="shared" si="1"/>
        <v>300</v>
      </c>
      <c r="J53" s="81"/>
      <c r="K53" s="72">
        <f t="shared" si="7"/>
        <v>300</v>
      </c>
      <c r="L53" s="81"/>
      <c r="M53" s="72">
        <f t="shared" si="2"/>
        <v>300</v>
      </c>
      <c r="N53" s="81"/>
      <c r="O53" s="72">
        <f t="shared" si="3"/>
        <v>300</v>
      </c>
      <c r="P53" s="81"/>
      <c r="Q53" s="80">
        <f t="shared" si="4"/>
        <v>300</v>
      </c>
    </row>
    <row r="54" spans="1:17" ht="33.75" hidden="1" customHeight="1">
      <c r="A54" s="43" t="s">
        <v>112</v>
      </c>
      <c r="B54" s="91">
        <v>439</v>
      </c>
      <c r="C54" s="52" t="s">
        <v>211</v>
      </c>
      <c r="D54" s="53" t="s">
        <v>356</v>
      </c>
      <c r="E54" s="53" t="s">
        <v>111</v>
      </c>
      <c r="F54" s="54">
        <v>300</v>
      </c>
      <c r="G54" s="54"/>
      <c r="H54" s="81"/>
      <c r="I54" s="81">
        <f t="shared" si="1"/>
        <v>300</v>
      </c>
      <c r="J54" s="81"/>
      <c r="K54" s="72">
        <f t="shared" si="7"/>
        <v>300</v>
      </c>
      <c r="L54" s="81"/>
      <c r="M54" s="72">
        <f t="shared" si="2"/>
        <v>300</v>
      </c>
      <c r="N54" s="81"/>
      <c r="O54" s="72">
        <f t="shared" si="3"/>
        <v>300</v>
      </c>
      <c r="P54" s="81"/>
      <c r="Q54" s="80">
        <f t="shared" si="4"/>
        <v>300</v>
      </c>
    </row>
    <row r="55" spans="1:17" ht="19.5" hidden="1" customHeight="1">
      <c r="A55" s="151" t="s">
        <v>22</v>
      </c>
      <c r="B55" s="28">
        <v>439</v>
      </c>
      <c r="C55" s="51" t="s">
        <v>21</v>
      </c>
      <c r="D55" s="51"/>
      <c r="E55" s="51"/>
      <c r="F55" s="72">
        <f>SUM(F56)</f>
        <v>2906</v>
      </c>
      <c r="G55" s="72"/>
      <c r="H55" s="81"/>
      <c r="I55" s="80">
        <f t="shared" si="1"/>
        <v>2906</v>
      </c>
      <c r="J55" s="80"/>
      <c r="K55" s="72">
        <f t="shared" si="7"/>
        <v>2906</v>
      </c>
      <c r="L55" s="80">
        <f>L56</f>
        <v>2000</v>
      </c>
      <c r="M55" s="72">
        <f t="shared" si="2"/>
        <v>4906</v>
      </c>
      <c r="N55" s="80"/>
      <c r="O55" s="72">
        <f t="shared" si="3"/>
        <v>4906</v>
      </c>
      <c r="P55" s="80"/>
      <c r="Q55" s="80">
        <f t="shared" si="4"/>
        <v>4906</v>
      </c>
    </row>
    <row r="56" spans="1:17" ht="34.5" hidden="1" customHeight="1">
      <c r="A56" s="152" t="s">
        <v>397</v>
      </c>
      <c r="B56" s="91">
        <v>439</v>
      </c>
      <c r="C56" s="53" t="s">
        <v>21</v>
      </c>
      <c r="D56" s="53" t="s">
        <v>150</v>
      </c>
      <c r="E56" s="53"/>
      <c r="F56" s="54">
        <f>SUM(F57,F59)</f>
        <v>2906</v>
      </c>
      <c r="G56" s="54"/>
      <c r="H56" s="81"/>
      <c r="I56" s="81">
        <f t="shared" si="1"/>
        <v>2906</v>
      </c>
      <c r="J56" s="81"/>
      <c r="K56" s="72">
        <f t="shared" si="7"/>
        <v>2906</v>
      </c>
      <c r="L56" s="81">
        <f>L57</f>
        <v>2000</v>
      </c>
      <c r="M56" s="72">
        <f t="shared" si="2"/>
        <v>4906</v>
      </c>
      <c r="N56" s="81"/>
      <c r="O56" s="72">
        <f t="shared" si="3"/>
        <v>4906</v>
      </c>
      <c r="P56" s="81"/>
      <c r="Q56" s="80">
        <f t="shared" si="4"/>
        <v>4906</v>
      </c>
    </row>
    <row r="57" spans="1:17" ht="27.75" hidden="1" customHeight="1">
      <c r="A57" s="152" t="s">
        <v>398</v>
      </c>
      <c r="B57" s="91">
        <v>439</v>
      </c>
      <c r="C57" s="53" t="s">
        <v>21</v>
      </c>
      <c r="D57" s="53" t="s">
        <v>399</v>
      </c>
      <c r="E57" s="53"/>
      <c r="F57" s="54">
        <f>F58</f>
        <v>1000</v>
      </c>
      <c r="G57" s="54"/>
      <c r="H57" s="81"/>
      <c r="I57" s="81">
        <f t="shared" si="1"/>
        <v>1000</v>
      </c>
      <c r="J57" s="81"/>
      <c r="K57" s="72">
        <f t="shared" si="7"/>
        <v>1000</v>
      </c>
      <c r="L57" s="81">
        <f>L58</f>
        <v>2000</v>
      </c>
      <c r="M57" s="72">
        <f t="shared" si="2"/>
        <v>3000</v>
      </c>
      <c r="N57" s="81"/>
      <c r="O57" s="72">
        <f t="shared" si="3"/>
        <v>3000</v>
      </c>
      <c r="P57" s="81"/>
      <c r="Q57" s="80">
        <f t="shared" si="4"/>
        <v>3000</v>
      </c>
    </row>
    <row r="58" spans="1:17" ht="29.25" hidden="1" customHeight="1">
      <c r="A58" s="43" t="s">
        <v>112</v>
      </c>
      <c r="B58" s="91">
        <v>439</v>
      </c>
      <c r="C58" s="53" t="s">
        <v>21</v>
      </c>
      <c r="D58" s="53" t="s">
        <v>354</v>
      </c>
      <c r="E58" s="53" t="s">
        <v>111</v>
      </c>
      <c r="F58" s="54">
        <v>1000</v>
      </c>
      <c r="G58" s="54"/>
      <c r="H58" s="81"/>
      <c r="I58" s="81">
        <f t="shared" si="1"/>
        <v>1000</v>
      </c>
      <c r="J58" s="81"/>
      <c r="K58" s="72">
        <f t="shared" si="7"/>
        <v>1000</v>
      </c>
      <c r="L58" s="81">
        <v>2000</v>
      </c>
      <c r="M58" s="72">
        <f t="shared" si="2"/>
        <v>3000</v>
      </c>
      <c r="N58" s="81"/>
      <c r="O58" s="72">
        <f t="shared" si="3"/>
        <v>3000</v>
      </c>
      <c r="P58" s="81"/>
      <c r="Q58" s="80">
        <f t="shared" si="4"/>
        <v>3000</v>
      </c>
    </row>
    <row r="59" spans="1:17" ht="28.5" hidden="1" customHeight="1">
      <c r="A59" s="43" t="s">
        <v>396</v>
      </c>
      <c r="B59" s="91">
        <v>439</v>
      </c>
      <c r="C59" s="53" t="s">
        <v>21</v>
      </c>
      <c r="D59" s="53" t="s">
        <v>400</v>
      </c>
      <c r="E59" s="53"/>
      <c r="F59" s="54">
        <f>F60</f>
        <v>1906</v>
      </c>
      <c r="G59" s="54"/>
      <c r="H59" s="81"/>
      <c r="I59" s="81">
        <f t="shared" si="1"/>
        <v>1906</v>
      </c>
      <c r="J59" s="81"/>
      <c r="K59" s="72">
        <f t="shared" si="7"/>
        <v>1906</v>
      </c>
      <c r="L59" s="81"/>
      <c r="M59" s="72">
        <f t="shared" si="2"/>
        <v>1906</v>
      </c>
      <c r="N59" s="81"/>
      <c r="O59" s="72">
        <f t="shared" si="3"/>
        <v>1906</v>
      </c>
      <c r="P59" s="81"/>
      <c r="Q59" s="80">
        <f t="shared" si="4"/>
        <v>1906</v>
      </c>
    </row>
    <row r="60" spans="1:17" ht="30" hidden="1" customHeight="1">
      <c r="A60" s="43" t="s">
        <v>112</v>
      </c>
      <c r="B60" s="91">
        <v>439</v>
      </c>
      <c r="C60" s="53" t="s">
        <v>21</v>
      </c>
      <c r="D60" s="53" t="s">
        <v>354</v>
      </c>
      <c r="E60" s="53" t="s">
        <v>111</v>
      </c>
      <c r="F60" s="54">
        <v>1906</v>
      </c>
      <c r="G60" s="54"/>
      <c r="H60" s="81"/>
      <c r="I60" s="81">
        <f t="shared" si="1"/>
        <v>1906</v>
      </c>
      <c r="J60" s="81"/>
      <c r="K60" s="72">
        <f t="shared" si="7"/>
        <v>1906</v>
      </c>
      <c r="L60" s="81"/>
      <c r="M60" s="72">
        <f t="shared" si="2"/>
        <v>1906</v>
      </c>
      <c r="N60" s="81"/>
      <c r="O60" s="72">
        <f t="shared" si="3"/>
        <v>1906</v>
      </c>
      <c r="P60" s="81"/>
      <c r="Q60" s="80">
        <f t="shared" si="4"/>
        <v>1906</v>
      </c>
    </row>
    <row r="61" spans="1:17" ht="23.25" hidden="1" customHeight="1">
      <c r="A61" s="42" t="s">
        <v>14</v>
      </c>
      <c r="B61" s="91">
        <v>439</v>
      </c>
      <c r="C61" s="50" t="s">
        <v>212</v>
      </c>
      <c r="D61" s="51"/>
      <c r="E61" s="51"/>
      <c r="F61" s="72">
        <v>3000</v>
      </c>
      <c r="G61" s="72"/>
      <c r="H61" s="81"/>
      <c r="I61" s="80">
        <f t="shared" si="1"/>
        <v>3000</v>
      </c>
      <c r="J61" s="80"/>
      <c r="K61" s="72">
        <f t="shared" si="7"/>
        <v>3000</v>
      </c>
      <c r="L61" s="80"/>
      <c r="M61" s="72">
        <f t="shared" si="2"/>
        <v>3000</v>
      </c>
      <c r="N61" s="80">
        <f>N62</f>
        <v>-2253</v>
      </c>
      <c r="O61" s="72">
        <f t="shared" si="3"/>
        <v>747</v>
      </c>
      <c r="P61" s="80"/>
      <c r="Q61" s="80">
        <f t="shared" si="4"/>
        <v>747</v>
      </c>
    </row>
    <row r="62" spans="1:17" ht="18.75" hidden="1" customHeight="1">
      <c r="A62" s="43" t="s">
        <v>13</v>
      </c>
      <c r="B62" s="91">
        <v>439</v>
      </c>
      <c r="C62" s="52" t="s">
        <v>212</v>
      </c>
      <c r="D62" s="53" t="s">
        <v>151</v>
      </c>
      <c r="E62" s="53"/>
      <c r="F62" s="54">
        <v>3000</v>
      </c>
      <c r="G62" s="54"/>
      <c r="H62" s="81"/>
      <c r="I62" s="81">
        <f t="shared" si="1"/>
        <v>3000</v>
      </c>
      <c r="J62" s="81"/>
      <c r="K62" s="72">
        <f t="shared" si="7"/>
        <v>3000</v>
      </c>
      <c r="L62" s="81"/>
      <c r="M62" s="72">
        <f t="shared" si="2"/>
        <v>3000</v>
      </c>
      <c r="N62" s="81">
        <f>N63</f>
        <v>-2253</v>
      </c>
      <c r="O62" s="72">
        <f t="shared" si="3"/>
        <v>747</v>
      </c>
      <c r="P62" s="81"/>
      <c r="Q62" s="80">
        <f t="shared" si="4"/>
        <v>747</v>
      </c>
    </row>
    <row r="63" spans="1:17" ht="17.25" hidden="1" customHeight="1">
      <c r="A63" s="43" t="s">
        <v>14</v>
      </c>
      <c r="B63" s="91">
        <v>439</v>
      </c>
      <c r="C63" s="52" t="s">
        <v>212</v>
      </c>
      <c r="D63" s="53" t="s">
        <v>152</v>
      </c>
      <c r="E63" s="53"/>
      <c r="F63" s="54">
        <f>F64</f>
        <v>3000</v>
      </c>
      <c r="G63" s="54"/>
      <c r="H63" s="81"/>
      <c r="I63" s="81">
        <f t="shared" si="1"/>
        <v>3000</v>
      </c>
      <c r="J63" s="81"/>
      <c r="K63" s="72">
        <f t="shared" si="7"/>
        <v>3000</v>
      </c>
      <c r="L63" s="81"/>
      <c r="M63" s="72">
        <f t="shared" si="2"/>
        <v>3000</v>
      </c>
      <c r="N63" s="81">
        <f>N64</f>
        <v>-2253</v>
      </c>
      <c r="O63" s="72">
        <f t="shared" si="3"/>
        <v>747</v>
      </c>
      <c r="P63" s="81"/>
      <c r="Q63" s="80">
        <f t="shared" si="4"/>
        <v>747</v>
      </c>
    </row>
    <row r="64" spans="1:17" ht="16.5" hidden="1" customHeight="1">
      <c r="A64" s="43" t="s">
        <v>213</v>
      </c>
      <c r="B64" s="91">
        <v>439</v>
      </c>
      <c r="C64" s="52" t="s">
        <v>212</v>
      </c>
      <c r="D64" s="53" t="s">
        <v>153</v>
      </c>
      <c r="E64" s="53"/>
      <c r="F64" s="54">
        <v>3000</v>
      </c>
      <c r="G64" s="54"/>
      <c r="H64" s="81"/>
      <c r="I64" s="81">
        <f t="shared" si="1"/>
        <v>3000</v>
      </c>
      <c r="J64" s="81"/>
      <c r="K64" s="72">
        <f t="shared" si="7"/>
        <v>3000</v>
      </c>
      <c r="L64" s="81"/>
      <c r="M64" s="72">
        <f t="shared" si="2"/>
        <v>3000</v>
      </c>
      <c r="N64" s="81">
        <f>N65</f>
        <v>-2253</v>
      </c>
      <c r="O64" s="72">
        <f t="shared" si="3"/>
        <v>747</v>
      </c>
      <c r="P64" s="81"/>
      <c r="Q64" s="80">
        <f t="shared" si="4"/>
        <v>747</v>
      </c>
    </row>
    <row r="65" spans="1:17" ht="26.25" hidden="1" customHeight="1">
      <c r="A65" s="60" t="s">
        <v>39</v>
      </c>
      <c r="B65" s="91">
        <v>439</v>
      </c>
      <c r="C65" s="52" t="s">
        <v>212</v>
      </c>
      <c r="D65" s="53" t="s">
        <v>153</v>
      </c>
      <c r="E65" s="53" t="s">
        <v>37</v>
      </c>
      <c r="F65" s="54">
        <v>3000</v>
      </c>
      <c r="G65" s="54"/>
      <c r="H65" s="81"/>
      <c r="I65" s="81">
        <f t="shared" si="1"/>
        <v>3000</v>
      </c>
      <c r="J65" s="81"/>
      <c r="K65" s="72">
        <f t="shared" si="7"/>
        <v>3000</v>
      </c>
      <c r="L65" s="81"/>
      <c r="M65" s="72">
        <f t="shared" si="2"/>
        <v>3000</v>
      </c>
      <c r="N65" s="81">
        <v>-2253</v>
      </c>
      <c r="O65" s="72">
        <f t="shared" si="3"/>
        <v>747</v>
      </c>
      <c r="P65" s="81"/>
      <c r="Q65" s="80">
        <f t="shared" si="4"/>
        <v>747</v>
      </c>
    </row>
    <row r="66" spans="1:17" ht="30" hidden="1" customHeight="1">
      <c r="A66" s="153" t="s">
        <v>130</v>
      </c>
      <c r="B66" s="91">
        <v>439</v>
      </c>
      <c r="C66" s="50" t="s">
        <v>65</v>
      </c>
      <c r="D66" s="51"/>
      <c r="E66" s="51"/>
      <c r="F66" s="72">
        <f>SUM(F68)</f>
        <v>382.5</v>
      </c>
      <c r="G66" s="72"/>
      <c r="H66" s="81"/>
      <c r="I66" s="80">
        <f t="shared" si="1"/>
        <v>382.5</v>
      </c>
      <c r="J66" s="80"/>
      <c r="K66" s="72">
        <f t="shared" si="7"/>
        <v>382.5</v>
      </c>
      <c r="L66" s="80"/>
      <c r="M66" s="72">
        <f t="shared" si="2"/>
        <v>382.5</v>
      </c>
      <c r="N66" s="80"/>
      <c r="O66" s="72">
        <f t="shared" si="3"/>
        <v>382.5</v>
      </c>
      <c r="P66" s="80"/>
      <c r="Q66" s="80">
        <f t="shared" si="4"/>
        <v>382.5</v>
      </c>
    </row>
    <row r="67" spans="1:17" ht="33" hidden="1" customHeight="1">
      <c r="A67" s="42" t="s">
        <v>182</v>
      </c>
      <c r="B67" s="91">
        <v>439</v>
      </c>
      <c r="C67" s="52" t="s">
        <v>65</v>
      </c>
      <c r="D67" s="53" t="s">
        <v>154</v>
      </c>
      <c r="E67" s="53"/>
      <c r="F67" s="54">
        <f>F68</f>
        <v>382.5</v>
      </c>
      <c r="G67" s="54"/>
      <c r="H67" s="81"/>
      <c r="I67" s="81">
        <f t="shared" si="1"/>
        <v>382.5</v>
      </c>
      <c r="J67" s="81"/>
      <c r="K67" s="72">
        <f t="shared" si="7"/>
        <v>382.5</v>
      </c>
      <c r="L67" s="81"/>
      <c r="M67" s="72">
        <f t="shared" si="2"/>
        <v>382.5</v>
      </c>
      <c r="N67" s="81"/>
      <c r="O67" s="72">
        <f t="shared" si="3"/>
        <v>382.5</v>
      </c>
      <c r="P67" s="81"/>
      <c r="Q67" s="80">
        <f t="shared" si="4"/>
        <v>382.5</v>
      </c>
    </row>
    <row r="68" spans="1:17" ht="32.25" hidden="1" customHeight="1">
      <c r="A68" s="60" t="s">
        <v>120</v>
      </c>
      <c r="B68" s="91">
        <v>439</v>
      </c>
      <c r="C68" s="52" t="s">
        <v>65</v>
      </c>
      <c r="D68" s="53" t="s">
        <v>155</v>
      </c>
      <c r="E68" s="53"/>
      <c r="F68" s="54">
        <f>F69</f>
        <v>382.5</v>
      </c>
      <c r="G68" s="54"/>
      <c r="H68" s="81"/>
      <c r="I68" s="81">
        <f t="shared" si="1"/>
        <v>382.5</v>
      </c>
      <c r="J68" s="81"/>
      <c r="K68" s="72">
        <f t="shared" si="7"/>
        <v>382.5</v>
      </c>
      <c r="L68" s="81"/>
      <c r="M68" s="72">
        <f t="shared" si="2"/>
        <v>382.5</v>
      </c>
      <c r="N68" s="81"/>
      <c r="O68" s="72">
        <f t="shared" si="3"/>
        <v>382.5</v>
      </c>
      <c r="P68" s="81"/>
      <c r="Q68" s="80">
        <f t="shared" si="4"/>
        <v>382.5</v>
      </c>
    </row>
    <row r="69" spans="1:17" ht="42" hidden="1" customHeight="1">
      <c r="A69" s="43" t="s">
        <v>193</v>
      </c>
      <c r="B69" s="91">
        <v>439</v>
      </c>
      <c r="C69" s="52" t="s">
        <v>65</v>
      </c>
      <c r="D69" s="53" t="s">
        <v>156</v>
      </c>
      <c r="E69" s="53"/>
      <c r="F69" s="54">
        <f>F70+F71</f>
        <v>382.5</v>
      </c>
      <c r="G69" s="54"/>
      <c r="H69" s="81"/>
      <c r="I69" s="81">
        <f t="shared" si="1"/>
        <v>382.5</v>
      </c>
      <c r="J69" s="81"/>
      <c r="K69" s="72">
        <f t="shared" si="7"/>
        <v>382.5</v>
      </c>
      <c r="L69" s="81"/>
      <c r="M69" s="72">
        <f t="shared" si="2"/>
        <v>382.5</v>
      </c>
      <c r="N69" s="81"/>
      <c r="O69" s="72">
        <f t="shared" si="3"/>
        <v>382.5</v>
      </c>
      <c r="P69" s="81"/>
      <c r="Q69" s="80">
        <f t="shared" si="4"/>
        <v>382.5</v>
      </c>
    </row>
    <row r="70" spans="1:17" ht="33" hidden="1" customHeight="1">
      <c r="A70" s="43" t="s">
        <v>116</v>
      </c>
      <c r="B70" s="91">
        <v>439</v>
      </c>
      <c r="C70" s="52" t="s">
        <v>65</v>
      </c>
      <c r="D70" s="53" t="s">
        <v>157</v>
      </c>
      <c r="E70" s="53" t="s">
        <v>115</v>
      </c>
      <c r="F70" s="54">
        <v>320</v>
      </c>
      <c r="G70" s="54"/>
      <c r="H70" s="81"/>
      <c r="I70" s="81">
        <f t="shared" si="1"/>
        <v>320</v>
      </c>
      <c r="J70" s="81"/>
      <c r="K70" s="72">
        <f t="shared" si="7"/>
        <v>320</v>
      </c>
      <c r="L70" s="81"/>
      <c r="M70" s="72">
        <f t="shared" si="2"/>
        <v>320</v>
      </c>
      <c r="N70" s="81"/>
      <c r="O70" s="72">
        <f t="shared" si="3"/>
        <v>320</v>
      </c>
      <c r="P70" s="81"/>
      <c r="Q70" s="80">
        <f t="shared" si="4"/>
        <v>320</v>
      </c>
    </row>
    <row r="71" spans="1:17" ht="45.75" hidden="1" customHeight="1">
      <c r="A71" s="43" t="s">
        <v>112</v>
      </c>
      <c r="B71" s="91">
        <v>439</v>
      </c>
      <c r="C71" s="52" t="s">
        <v>65</v>
      </c>
      <c r="D71" s="53" t="s">
        <v>157</v>
      </c>
      <c r="E71" s="53" t="s">
        <v>111</v>
      </c>
      <c r="F71" s="54">
        <v>62.5</v>
      </c>
      <c r="G71" s="54"/>
      <c r="H71" s="81"/>
      <c r="I71" s="81">
        <f t="shared" si="1"/>
        <v>62.5</v>
      </c>
      <c r="J71" s="81"/>
      <c r="K71" s="72">
        <f t="shared" si="7"/>
        <v>62.5</v>
      </c>
      <c r="L71" s="81"/>
      <c r="M71" s="72">
        <f t="shared" si="2"/>
        <v>62.5</v>
      </c>
      <c r="N71" s="81"/>
      <c r="O71" s="72">
        <f t="shared" si="3"/>
        <v>62.5</v>
      </c>
      <c r="P71" s="81"/>
      <c r="Q71" s="80">
        <f t="shared" si="4"/>
        <v>62.5</v>
      </c>
    </row>
    <row r="72" spans="1:17" ht="33" hidden="1" customHeight="1">
      <c r="A72" s="153" t="s">
        <v>89</v>
      </c>
      <c r="B72" s="28">
        <v>439</v>
      </c>
      <c r="C72" s="50" t="s">
        <v>90</v>
      </c>
      <c r="D72" s="51"/>
      <c r="E72" s="51"/>
      <c r="F72" s="72">
        <f>SUM(F73,F77,F81,F85)</f>
        <v>725</v>
      </c>
      <c r="G72" s="72"/>
      <c r="H72" s="81"/>
      <c r="I72" s="80">
        <f t="shared" si="1"/>
        <v>725</v>
      </c>
      <c r="J72" s="80"/>
      <c r="K72" s="72">
        <f t="shared" si="7"/>
        <v>725</v>
      </c>
      <c r="L72" s="80"/>
      <c r="M72" s="72">
        <f t="shared" si="2"/>
        <v>725</v>
      </c>
      <c r="N72" s="80"/>
      <c r="O72" s="72">
        <f t="shared" si="3"/>
        <v>725</v>
      </c>
      <c r="P72" s="80"/>
      <c r="Q72" s="80">
        <f t="shared" si="4"/>
        <v>725</v>
      </c>
    </row>
    <row r="73" spans="1:17" ht="40.5" hidden="1" customHeight="1">
      <c r="A73" s="155" t="s">
        <v>500</v>
      </c>
      <c r="B73" s="91">
        <v>439</v>
      </c>
      <c r="C73" s="50" t="s">
        <v>25</v>
      </c>
      <c r="D73" s="51" t="s">
        <v>158</v>
      </c>
      <c r="E73" s="51"/>
      <c r="F73" s="72">
        <f>F74</f>
        <v>590</v>
      </c>
      <c r="G73" s="72"/>
      <c r="H73" s="81"/>
      <c r="I73" s="81">
        <f t="shared" si="1"/>
        <v>590</v>
      </c>
      <c r="J73" s="81"/>
      <c r="K73" s="72">
        <f t="shared" si="7"/>
        <v>590</v>
      </c>
      <c r="L73" s="81"/>
      <c r="M73" s="72">
        <f t="shared" si="2"/>
        <v>590</v>
      </c>
      <c r="N73" s="81"/>
      <c r="O73" s="72">
        <f t="shared" si="3"/>
        <v>590</v>
      </c>
      <c r="P73" s="81"/>
      <c r="Q73" s="80">
        <f t="shared" si="4"/>
        <v>590</v>
      </c>
    </row>
    <row r="74" spans="1:17" ht="48" hidden="1" customHeight="1">
      <c r="A74" s="154" t="s">
        <v>271</v>
      </c>
      <c r="B74" s="91">
        <v>439</v>
      </c>
      <c r="C74" s="52" t="s">
        <v>25</v>
      </c>
      <c r="D74" s="53" t="s">
        <v>283</v>
      </c>
      <c r="E74" s="51"/>
      <c r="F74" s="54">
        <f>SUM(F75)</f>
        <v>590</v>
      </c>
      <c r="G74" s="54"/>
      <c r="H74" s="81"/>
      <c r="I74" s="81">
        <f t="shared" si="1"/>
        <v>590</v>
      </c>
      <c r="J74" s="81"/>
      <c r="K74" s="72">
        <f t="shared" ref="K74:K105" si="8">I74+J74</f>
        <v>590</v>
      </c>
      <c r="L74" s="81"/>
      <c r="M74" s="72">
        <f t="shared" si="2"/>
        <v>590</v>
      </c>
      <c r="N74" s="81"/>
      <c r="O74" s="72">
        <f t="shared" si="3"/>
        <v>590</v>
      </c>
      <c r="P74" s="81"/>
      <c r="Q74" s="80">
        <f t="shared" si="4"/>
        <v>590</v>
      </c>
    </row>
    <row r="75" spans="1:17" ht="43.5" hidden="1" customHeight="1">
      <c r="A75" s="154" t="s">
        <v>501</v>
      </c>
      <c r="B75" s="91">
        <v>439</v>
      </c>
      <c r="C75" s="52" t="s">
        <v>25</v>
      </c>
      <c r="D75" s="53" t="s">
        <v>284</v>
      </c>
      <c r="E75" s="53"/>
      <c r="F75" s="54">
        <f>SUM(F76)</f>
        <v>590</v>
      </c>
      <c r="G75" s="54"/>
      <c r="H75" s="81"/>
      <c r="I75" s="81">
        <f t="shared" si="1"/>
        <v>590</v>
      </c>
      <c r="J75" s="81"/>
      <c r="K75" s="72">
        <f t="shared" si="8"/>
        <v>590</v>
      </c>
      <c r="L75" s="81"/>
      <c r="M75" s="72">
        <f t="shared" si="2"/>
        <v>590</v>
      </c>
      <c r="N75" s="81"/>
      <c r="O75" s="72">
        <f t="shared" si="3"/>
        <v>590</v>
      </c>
      <c r="P75" s="81"/>
      <c r="Q75" s="80">
        <f t="shared" si="4"/>
        <v>590</v>
      </c>
    </row>
    <row r="76" spans="1:17" ht="36.75" hidden="1" customHeight="1">
      <c r="A76" s="44" t="s">
        <v>112</v>
      </c>
      <c r="B76" s="91">
        <v>439</v>
      </c>
      <c r="C76" s="52" t="s">
        <v>25</v>
      </c>
      <c r="D76" s="53" t="s">
        <v>284</v>
      </c>
      <c r="E76" s="53" t="s">
        <v>111</v>
      </c>
      <c r="F76" s="54">
        <v>590</v>
      </c>
      <c r="G76" s="54"/>
      <c r="H76" s="81"/>
      <c r="I76" s="81">
        <f t="shared" si="1"/>
        <v>590</v>
      </c>
      <c r="J76" s="81"/>
      <c r="K76" s="72">
        <f t="shared" si="8"/>
        <v>590</v>
      </c>
      <c r="L76" s="81"/>
      <c r="M76" s="72">
        <f t="shared" si="2"/>
        <v>590</v>
      </c>
      <c r="N76" s="81"/>
      <c r="O76" s="72">
        <f t="shared" si="3"/>
        <v>590</v>
      </c>
      <c r="P76" s="81"/>
      <c r="Q76" s="80">
        <f t="shared" si="4"/>
        <v>590</v>
      </c>
    </row>
    <row r="77" spans="1:17" ht="51" hidden="1">
      <c r="A77" s="155" t="s">
        <v>502</v>
      </c>
      <c r="B77" s="28">
        <v>439</v>
      </c>
      <c r="C77" s="50" t="s">
        <v>25</v>
      </c>
      <c r="D77" s="51" t="s">
        <v>159</v>
      </c>
      <c r="E77" s="51"/>
      <c r="F77" s="72">
        <f t="shared" ref="F77:F79" si="9">SUM(F78)</f>
        <v>35</v>
      </c>
      <c r="G77" s="72"/>
      <c r="H77" s="81"/>
      <c r="I77" s="81">
        <f t="shared" si="1"/>
        <v>35</v>
      </c>
      <c r="J77" s="81"/>
      <c r="K77" s="72">
        <f t="shared" si="8"/>
        <v>35</v>
      </c>
      <c r="L77" s="81"/>
      <c r="M77" s="72">
        <f t="shared" si="2"/>
        <v>35</v>
      </c>
      <c r="N77" s="81"/>
      <c r="O77" s="72">
        <f t="shared" ref="O77:O140" si="10">M77+N77</f>
        <v>35</v>
      </c>
      <c r="P77" s="81"/>
      <c r="Q77" s="80">
        <f t="shared" ref="Q77:Q140" si="11">O77+P77</f>
        <v>35</v>
      </c>
    </row>
    <row r="78" spans="1:17" ht="45" hidden="1" customHeight="1">
      <c r="A78" s="154" t="s">
        <v>270</v>
      </c>
      <c r="B78" s="91">
        <v>439</v>
      </c>
      <c r="C78" s="52" t="s">
        <v>25</v>
      </c>
      <c r="D78" s="53" t="s">
        <v>285</v>
      </c>
      <c r="E78" s="51"/>
      <c r="F78" s="54">
        <f t="shared" si="9"/>
        <v>35</v>
      </c>
      <c r="G78" s="54"/>
      <c r="H78" s="81"/>
      <c r="I78" s="81">
        <f t="shared" si="1"/>
        <v>35</v>
      </c>
      <c r="J78" s="81"/>
      <c r="K78" s="72">
        <f t="shared" si="8"/>
        <v>35</v>
      </c>
      <c r="L78" s="81"/>
      <c r="M78" s="72">
        <f t="shared" si="2"/>
        <v>35</v>
      </c>
      <c r="N78" s="81"/>
      <c r="O78" s="72">
        <f t="shared" si="10"/>
        <v>35</v>
      </c>
      <c r="P78" s="81"/>
      <c r="Q78" s="80">
        <f t="shared" si="11"/>
        <v>35</v>
      </c>
    </row>
    <row r="79" spans="1:17" ht="60.75" hidden="1" customHeight="1">
      <c r="A79" s="154" t="s">
        <v>503</v>
      </c>
      <c r="B79" s="91">
        <v>439</v>
      </c>
      <c r="C79" s="52" t="s">
        <v>25</v>
      </c>
      <c r="D79" s="53" t="s">
        <v>286</v>
      </c>
      <c r="E79" s="53"/>
      <c r="F79" s="54">
        <f t="shared" si="9"/>
        <v>35</v>
      </c>
      <c r="G79" s="54"/>
      <c r="H79" s="81"/>
      <c r="I79" s="81">
        <f t="shared" si="1"/>
        <v>35</v>
      </c>
      <c r="J79" s="81"/>
      <c r="K79" s="72">
        <f t="shared" si="8"/>
        <v>35</v>
      </c>
      <c r="L79" s="81"/>
      <c r="M79" s="72">
        <f t="shared" si="2"/>
        <v>35</v>
      </c>
      <c r="N79" s="81"/>
      <c r="O79" s="72">
        <f t="shared" si="10"/>
        <v>35</v>
      </c>
      <c r="P79" s="81"/>
      <c r="Q79" s="80">
        <f t="shared" si="11"/>
        <v>35</v>
      </c>
    </row>
    <row r="80" spans="1:17" ht="36.75" hidden="1" customHeight="1">
      <c r="A80" s="44" t="s">
        <v>112</v>
      </c>
      <c r="B80" s="91">
        <v>439</v>
      </c>
      <c r="C80" s="52" t="s">
        <v>25</v>
      </c>
      <c r="D80" s="53" t="s">
        <v>286</v>
      </c>
      <c r="E80" s="53" t="s">
        <v>111</v>
      </c>
      <c r="F80" s="54">
        <v>35</v>
      </c>
      <c r="G80" s="54"/>
      <c r="H80" s="81"/>
      <c r="I80" s="81">
        <f t="shared" ref="I80:I145" si="12">F80+H80</f>
        <v>35</v>
      </c>
      <c r="J80" s="81"/>
      <c r="K80" s="72">
        <f t="shared" si="8"/>
        <v>35</v>
      </c>
      <c r="L80" s="81"/>
      <c r="M80" s="72">
        <f t="shared" ref="M80:M144" si="13">K80+L80</f>
        <v>35</v>
      </c>
      <c r="N80" s="81"/>
      <c r="O80" s="72">
        <f t="shared" si="10"/>
        <v>35</v>
      </c>
      <c r="P80" s="81"/>
      <c r="Q80" s="80">
        <f t="shared" si="11"/>
        <v>35</v>
      </c>
    </row>
    <row r="81" spans="1:17" ht="45.75" hidden="1" customHeight="1">
      <c r="A81" s="155" t="s">
        <v>504</v>
      </c>
      <c r="B81" s="28">
        <v>439</v>
      </c>
      <c r="C81" s="50" t="s">
        <v>25</v>
      </c>
      <c r="D81" s="51" t="s">
        <v>160</v>
      </c>
      <c r="E81" s="51"/>
      <c r="F81" s="72">
        <f t="shared" ref="F81:F83" si="14">SUM(F82)</f>
        <v>50</v>
      </c>
      <c r="G81" s="72"/>
      <c r="H81" s="81"/>
      <c r="I81" s="81">
        <f t="shared" si="12"/>
        <v>50</v>
      </c>
      <c r="J81" s="81"/>
      <c r="K81" s="72">
        <f t="shared" si="8"/>
        <v>50</v>
      </c>
      <c r="L81" s="81"/>
      <c r="M81" s="72">
        <f t="shared" si="13"/>
        <v>50</v>
      </c>
      <c r="N81" s="81"/>
      <c r="O81" s="72">
        <f t="shared" si="10"/>
        <v>50</v>
      </c>
      <c r="P81" s="81"/>
      <c r="Q81" s="80">
        <f t="shared" si="11"/>
        <v>50</v>
      </c>
    </row>
    <row r="82" spans="1:17" ht="57" hidden="1" customHeight="1">
      <c r="A82" s="154" t="s">
        <v>272</v>
      </c>
      <c r="B82" s="91">
        <v>439</v>
      </c>
      <c r="C82" s="52" t="s">
        <v>25</v>
      </c>
      <c r="D82" s="53" t="s">
        <v>338</v>
      </c>
      <c r="E82" s="51"/>
      <c r="F82" s="54">
        <f t="shared" si="14"/>
        <v>50</v>
      </c>
      <c r="G82" s="54"/>
      <c r="H82" s="81"/>
      <c r="I82" s="81">
        <f t="shared" si="12"/>
        <v>50</v>
      </c>
      <c r="J82" s="81"/>
      <c r="K82" s="72">
        <f t="shared" si="8"/>
        <v>50</v>
      </c>
      <c r="L82" s="81"/>
      <c r="M82" s="72">
        <f t="shared" si="13"/>
        <v>50</v>
      </c>
      <c r="N82" s="81"/>
      <c r="O82" s="72">
        <f t="shared" si="10"/>
        <v>50</v>
      </c>
      <c r="P82" s="81"/>
      <c r="Q82" s="80">
        <f t="shared" si="11"/>
        <v>50</v>
      </c>
    </row>
    <row r="83" spans="1:17" ht="45.75" hidden="1" customHeight="1">
      <c r="A83" s="154" t="s">
        <v>506</v>
      </c>
      <c r="B83" s="91">
        <v>439</v>
      </c>
      <c r="C83" s="52" t="s">
        <v>25</v>
      </c>
      <c r="D83" s="53" t="s">
        <v>338</v>
      </c>
      <c r="E83" s="53"/>
      <c r="F83" s="54">
        <f t="shared" si="14"/>
        <v>50</v>
      </c>
      <c r="G83" s="54"/>
      <c r="H83" s="81"/>
      <c r="I83" s="81">
        <f t="shared" si="12"/>
        <v>50</v>
      </c>
      <c r="J83" s="81"/>
      <c r="K83" s="72">
        <f t="shared" si="8"/>
        <v>50</v>
      </c>
      <c r="L83" s="81"/>
      <c r="M83" s="72">
        <f t="shared" si="13"/>
        <v>50</v>
      </c>
      <c r="N83" s="81"/>
      <c r="O83" s="72">
        <f t="shared" si="10"/>
        <v>50</v>
      </c>
      <c r="P83" s="81"/>
      <c r="Q83" s="80">
        <f t="shared" si="11"/>
        <v>50</v>
      </c>
    </row>
    <row r="84" spans="1:17" ht="36" hidden="1" customHeight="1">
      <c r="A84" s="44" t="s">
        <v>112</v>
      </c>
      <c r="B84" s="91">
        <v>439</v>
      </c>
      <c r="C84" s="52" t="s">
        <v>25</v>
      </c>
      <c r="D84" s="53" t="s">
        <v>338</v>
      </c>
      <c r="E84" s="53" t="s">
        <v>111</v>
      </c>
      <c r="F84" s="54">
        <v>50</v>
      </c>
      <c r="G84" s="54"/>
      <c r="H84" s="81"/>
      <c r="I84" s="81">
        <f t="shared" si="12"/>
        <v>50</v>
      </c>
      <c r="J84" s="81"/>
      <c r="K84" s="72">
        <f t="shared" si="8"/>
        <v>50</v>
      </c>
      <c r="L84" s="81"/>
      <c r="M84" s="72">
        <f t="shared" si="13"/>
        <v>50</v>
      </c>
      <c r="N84" s="81"/>
      <c r="O84" s="72">
        <f t="shared" si="10"/>
        <v>50</v>
      </c>
      <c r="P84" s="81"/>
      <c r="Q84" s="80">
        <f t="shared" si="11"/>
        <v>50</v>
      </c>
    </row>
    <row r="85" spans="1:17" ht="20.100000000000001" hidden="1" customHeight="1">
      <c r="A85" s="155" t="s">
        <v>505</v>
      </c>
      <c r="B85" s="91">
        <v>439</v>
      </c>
      <c r="C85" s="50" t="s">
        <v>25</v>
      </c>
      <c r="D85" s="51" t="s">
        <v>161</v>
      </c>
      <c r="E85" s="51"/>
      <c r="F85" s="72">
        <f t="shared" ref="F85:F87" si="15">SUM(F86)</f>
        <v>50</v>
      </c>
      <c r="G85" s="72"/>
      <c r="H85" s="81"/>
      <c r="I85" s="81">
        <f t="shared" si="12"/>
        <v>50</v>
      </c>
      <c r="J85" s="81"/>
      <c r="K85" s="72">
        <f t="shared" si="8"/>
        <v>50</v>
      </c>
      <c r="L85" s="81"/>
      <c r="M85" s="72">
        <f t="shared" si="13"/>
        <v>50</v>
      </c>
      <c r="N85" s="81"/>
      <c r="O85" s="72">
        <f t="shared" si="10"/>
        <v>50</v>
      </c>
      <c r="P85" s="81"/>
      <c r="Q85" s="80">
        <f t="shared" si="11"/>
        <v>50</v>
      </c>
    </row>
    <row r="86" spans="1:17" ht="20.100000000000001" hidden="1" customHeight="1">
      <c r="A86" s="154" t="s">
        <v>273</v>
      </c>
      <c r="B86" s="91">
        <v>439</v>
      </c>
      <c r="C86" s="52" t="s">
        <v>25</v>
      </c>
      <c r="D86" s="53" t="s">
        <v>287</v>
      </c>
      <c r="E86" s="53"/>
      <c r="F86" s="54">
        <f t="shared" si="15"/>
        <v>50</v>
      </c>
      <c r="G86" s="54"/>
      <c r="H86" s="81"/>
      <c r="I86" s="81">
        <f t="shared" si="12"/>
        <v>50</v>
      </c>
      <c r="J86" s="81"/>
      <c r="K86" s="72">
        <f t="shared" si="8"/>
        <v>50</v>
      </c>
      <c r="L86" s="81"/>
      <c r="M86" s="72">
        <f t="shared" si="13"/>
        <v>50</v>
      </c>
      <c r="N86" s="81"/>
      <c r="O86" s="72">
        <f t="shared" si="10"/>
        <v>50</v>
      </c>
      <c r="P86" s="81"/>
      <c r="Q86" s="80">
        <f t="shared" si="11"/>
        <v>50</v>
      </c>
    </row>
    <row r="87" spans="1:17" ht="51.75" hidden="1" customHeight="1">
      <c r="A87" s="154" t="s">
        <v>507</v>
      </c>
      <c r="B87" s="91">
        <v>439</v>
      </c>
      <c r="C87" s="52" t="s">
        <v>25</v>
      </c>
      <c r="D87" s="53" t="s">
        <v>288</v>
      </c>
      <c r="E87" s="53"/>
      <c r="F87" s="54">
        <f t="shared" si="15"/>
        <v>50</v>
      </c>
      <c r="G87" s="54"/>
      <c r="H87" s="81"/>
      <c r="I87" s="81">
        <f t="shared" si="12"/>
        <v>50</v>
      </c>
      <c r="J87" s="81"/>
      <c r="K87" s="72">
        <f t="shared" si="8"/>
        <v>50</v>
      </c>
      <c r="L87" s="81"/>
      <c r="M87" s="72">
        <f t="shared" si="13"/>
        <v>50</v>
      </c>
      <c r="N87" s="81"/>
      <c r="O87" s="72">
        <f t="shared" si="10"/>
        <v>50</v>
      </c>
      <c r="P87" s="81"/>
      <c r="Q87" s="80">
        <f t="shared" si="11"/>
        <v>50</v>
      </c>
    </row>
    <row r="88" spans="1:17" ht="35.25" hidden="1" customHeight="1">
      <c r="A88" s="44" t="s">
        <v>112</v>
      </c>
      <c r="B88" s="91">
        <v>439</v>
      </c>
      <c r="C88" s="52" t="s">
        <v>25</v>
      </c>
      <c r="D88" s="53" t="s">
        <v>288</v>
      </c>
      <c r="E88" s="53" t="s">
        <v>111</v>
      </c>
      <c r="F88" s="54">
        <v>50</v>
      </c>
      <c r="G88" s="54"/>
      <c r="H88" s="81"/>
      <c r="I88" s="81">
        <f t="shared" si="12"/>
        <v>50</v>
      </c>
      <c r="J88" s="81"/>
      <c r="K88" s="72">
        <f t="shared" si="8"/>
        <v>50</v>
      </c>
      <c r="L88" s="81"/>
      <c r="M88" s="72">
        <f t="shared" si="13"/>
        <v>50</v>
      </c>
      <c r="N88" s="81"/>
      <c r="O88" s="72">
        <f t="shared" si="10"/>
        <v>50</v>
      </c>
      <c r="P88" s="81"/>
      <c r="Q88" s="80">
        <f t="shared" si="11"/>
        <v>50</v>
      </c>
    </row>
    <row r="89" spans="1:17" ht="30" hidden="1" customHeight="1">
      <c r="A89" s="155" t="s">
        <v>91</v>
      </c>
      <c r="B89" s="94">
        <v>439</v>
      </c>
      <c r="C89" s="95" t="s">
        <v>92</v>
      </c>
      <c r="D89" s="55"/>
      <c r="E89" s="55"/>
      <c r="F89" s="77">
        <f>SUM(F93,F97,F101)+F90</f>
        <v>2300</v>
      </c>
      <c r="G89" s="77"/>
      <c r="H89" s="81"/>
      <c r="I89" s="80">
        <f t="shared" si="12"/>
        <v>2300</v>
      </c>
      <c r="J89" s="80"/>
      <c r="K89" s="72">
        <f t="shared" si="8"/>
        <v>2300</v>
      </c>
      <c r="L89" s="80">
        <f>L90</f>
        <v>339.9</v>
      </c>
      <c r="M89" s="72">
        <f t="shared" si="13"/>
        <v>2639.9</v>
      </c>
      <c r="N89" s="80"/>
      <c r="O89" s="72">
        <f t="shared" si="10"/>
        <v>2639.9</v>
      </c>
      <c r="P89" s="80"/>
      <c r="Q89" s="80">
        <f t="shared" si="11"/>
        <v>2639.9</v>
      </c>
    </row>
    <row r="90" spans="1:17" ht="34.5" hidden="1" customHeight="1">
      <c r="A90" s="155" t="s">
        <v>489</v>
      </c>
      <c r="B90" s="94">
        <v>439</v>
      </c>
      <c r="C90" s="56" t="s">
        <v>475</v>
      </c>
      <c r="D90" s="56"/>
      <c r="E90" s="55"/>
      <c r="F90" s="77">
        <v>0</v>
      </c>
      <c r="G90" s="77"/>
      <c r="H90" s="81"/>
      <c r="I90" s="81">
        <f t="shared" si="12"/>
        <v>0</v>
      </c>
      <c r="J90" s="81"/>
      <c r="K90" s="72">
        <f t="shared" si="8"/>
        <v>0</v>
      </c>
      <c r="L90" s="81">
        <f>L91</f>
        <v>339.9</v>
      </c>
      <c r="M90" s="72">
        <f t="shared" si="13"/>
        <v>339.9</v>
      </c>
      <c r="N90" s="81"/>
      <c r="O90" s="72">
        <f t="shared" si="10"/>
        <v>339.9</v>
      </c>
      <c r="P90" s="81"/>
      <c r="Q90" s="80">
        <f t="shared" si="11"/>
        <v>339.9</v>
      </c>
    </row>
    <row r="91" spans="1:17" ht="30.75" hidden="1" customHeight="1">
      <c r="A91" s="43" t="s">
        <v>112</v>
      </c>
      <c r="B91" s="96">
        <v>439</v>
      </c>
      <c r="C91" s="57" t="s">
        <v>475</v>
      </c>
      <c r="D91" s="57" t="s">
        <v>488</v>
      </c>
      <c r="E91" s="58" t="s">
        <v>111</v>
      </c>
      <c r="F91" s="76">
        <v>0</v>
      </c>
      <c r="G91" s="76"/>
      <c r="H91" s="81"/>
      <c r="I91" s="81">
        <f t="shared" si="12"/>
        <v>0</v>
      </c>
      <c r="J91" s="81"/>
      <c r="K91" s="72">
        <f t="shared" si="8"/>
        <v>0</v>
      </c>
      <c r="L91" s="81">
        <v>339.9</v>
      </c>
      <c r="M91" s="72">
        <f t="shared" si="13"/>
        <v>339.9</v>
      </c>
      <c r="N91" s="81"/>
      <c r="O91" s="72">
        <f t="shared" si="10"/>
        <v>339.9</v>
      </c>
      <c r="P91" s="81"/>
      <c r="Q91" s="80">
        <f t="shared" si="11"/>
        <v>339.9</v>
      </c>
    </row>
    <row r="92" spans="1:17" ht="20.25" hidden="1" customHeight="1">
      <c r="A92" s="155" t="s">
        <v>23</v>
      </c>
      <c r="B92" s="94">
        <v>439</v>
      </c>
      <c r="C92" s="95" t="s">
        <v>214</v>
      </c>
      <c r="D92" s="55"/>
      <c r="E92" s="55"/>
      <c r="F92" s="77">
        <f>SUM(F93,F97)</f>
        <v>2200</v>
      </c>
      <c r="G92" s="77"/>
      <c r="H92" s="81"/>
      <c r="I92" s="81">
        <f t="shared" si="12"/>
        <v>2200</v>
      </c>
      <c r="J92" s="81"/>
      <c r="K92" s="72">
        <f t="shared" si="8"/>
        <v>2200</v>
      </c>
      <c r="L92" s="81"/>
      <c r="M92" s="72">
        <f t="shared" si="13"/>
        <v>2200</v>
      </c>
      <c r="N92" s="81"/>
      <c r="O92" s="72">
        <f t="shared" si="10"/>
        <v>2200</v>
      </c>
      <c r="P92" s="81"/>
      <c r="Q92" s="80">
        <f t="shared" si="11"/>
        <v>2200</v>
      </c>
    </row>
    <row r="93" spans="1:17" ht="42.75" hidden="1" customHeight="1">
      <c r="A93" s="155" t="s">
        <v>526</v>
      </c>
      <c r="B93" s="28">
        <v>439</v>
      </c>
      <c r="C93" s="50" t="s">
        <v>214</v>
      </c>
      <c r="D93" s="51" t="s">
        <v>162</v>
      </c>
      <c r="E93" s="51"/>
      <c r="F93" s="72">
        <f>SUM(F95)</f>
        <v>900</v>
      </c>
      <c r="G93" s="72"/>
      <c r="H93" s="81"/>
      <c r="I93" s="81">
        <f t="shared" si="12"/>
        <v>900</v>
      </c>
      <c r="J93" s="81"/>
      <c r="K93" s="72">
        <f t="shared" si="8"/>
        <v>900</v>
      </c>
      <c r="L93" s="81"/>
      <c r="M93" s="72">
        <f t="shared" si="13"/>
        <v>900</v>
      </c>
      <c r="N93" s="81"/>
      <c r="O93" s="72">
        <f t="shared" si="10"/>
        <v>900</v>
      </c>
      <c r="P93" s="81"/>
      <c r="Q93" s="80">
        <f t="shared" si="11"/>
        <v>900</v>
      </c>
    </row>
    <row r="94" spans="1:17" ht="36.75" hidden="1" customHeight="1">
      <c r="A94" s="43" t="s">
        <v>295</v>
      </c>
      <c r="B94" s="91">
        <v>439</v>
      </c>
      <c r="C94" s="52" t="s">
        <v>214</v>
      </c>
      <c r="D94" s="53" t="s">
        <v>296</v>
      </c>
      <c r="E94" s="51"/>
      <c r="F94" s="54">
        <f>SUM(F95)</f>
        <v>900</v>
      </c>
      <c r="G94" s="54"/>
      <c r="H94" s="81"/>
      <c r="I94" s="81">
        <f t="shared" si="12"/>
        <v>900</v>
      </c>
      <c r="J94" s="81"/>
      <c r="K94" s="72">
        <f t="shared" si="8"/>
        <v>900</v>
      </c>
      <c r="L94" s="81"/>
      <c r="M94" s="72">
        <f t="shared" si="13"/>
        <v>900</v>
      </c>
      <c r="N94" s="81"/>
      <c r="O94" s="72">
        <f t="shared" si="10"/>
        <v>900</v>
      </c>
      <c r="P94" s="81"/>
      <c r="Q94" s="80">
        <f t="shared" si="11"/>
        <v>900</v>
      </c>
    </row>
    <row r="95" spans="1:17" ht="35.25" hidden="1" customHeight="1">
      <c r="A95" s="44" t="s">
        <v>1</v>
      </c>
      <c r="B95" s="91">
        <v>439</v>
      </c>
      <c r="C95" s="52" t="s">
        <v>214</v>
      </c>
      <c r="D95" s="53" t="s">
        <v>339</v>
      </c>
      <c r="E95" s="53"/>
      <c r="F95" s="54">
        <f>SUM(F96)</f>
        <v>900</v>
      </c>
      <c r="G95" s="54"/>
      <c r="H95" s="81"/>
      <c r="I95" s="81">
        <f t="shared" si="12"/>
        <v>900</v>
      </c>
      <c r="J95" s="81"/>
      <c r="K95" s="72">
        <f t="shared" si="8"/>
        <v>900</v>
      </c>
      <c r="L95" s="81"/>
      <c r="M95" s="72">
        <f t="shared" si="13"/>
        <v>900</v>
      </c>
      <c r="N95" s="81"/>
      <c r="O95" s="72">
        <f t="shared" si="10"/>
        <v>900</v>
      </c>
      <c r="P95" s="81"/>
      <c r="Q95" s="80">
        <f t="shared" si="11"/>
        <v>900</v>
      </c>
    </row>
    <row r="96" spans="1:17" ht="45" hidden="1" customHeight="1">
      <c r="A96" s="152" t="s">
        <v>34</v>
      </c>
      <c r="B96" s="91">
        <v>439</v>
      </c>
      <c r="C96" s="52" t="s">
        <v>214</v>
      </c>
      <c r="D96" s="53" t="s">
        <v>297</v>
      </c>
      <c r="E96" s="53" t="s">
        <v>111</v>
      </c>
      <c r="F96" s="54">
        <v>900</v>
      </c>
      <c r="G96" s="54"/>
      <c r="H96" s="81"/>
      <c r="I96" s="81">
        <f t="shared" si="12"/>
        <v>900</v>
      </c>
      <c r="J96" s="81"/>
      <c r="K96" s="72">
        <f t="shared" si="8"/>
        <v>900</v>
      </c>
      <c r="L96" s="81"/>
      <c r="M96" s="72">
        <f t="shared" si="13"/>
        <v>900</v>
      </c>
      <c r="N96" s="81"/>
      <c r="O96" s="72">
        <f t="shared" si="10"/>
        <v>900</v>
      </c>
      <c r="P96" s="81"/>
      <c r="Q96" s="80">
        <f t="shared" si="11"/>
        <v>900</v>
      </c>
    </row>
    <row r="97" spans="1:17" ht="46.5" hidden="1" customHeight="1">
      <c r="A97" s="153" t="s">
        <v>525</v>
      </c>
      <c r="B97" s="94">
        <v>439</v>
      </c>
      <c r="C97" s="50" t="s">
        <v>214</v>
      </c>
      <c r="D97" s="51" t="s">
        <v>163</v>
      </c>
      <c r="E97" s="107"/>
      <c r="F97" s="80">
        <f>SUM(F99)</f>
        <v>1300</v>
      </c>
      <c r="G97" s="80"/>
      <c r="H97" s="81"/>
      <c r="I97" s="81">
        <f t="shared" si="12"/>
        <v>1300</v>
      </c>
      <c r="J97" s="81"/>
      <c r="K97" s="72">
        <f t="shared" si="8"/>
        <v>1300</v>
      </c>
      <c r="L97" s="81"/>
      <c r="M97" s="72">
        <f t="shared" si="13"/>
        <v>1300</v>
      </c>
      <c r="N97" s="81"/>
      <c r="O97" s="72">
        <f t="shared" si="10"/>
        <v>1300</v>
      </c>
      <c r="P97" s="81"/>
      <c r="Q97" s="80">
        <f t="shared" si="11"/>
        <v>1300</v>
      </c>
    </row>
    <row r="98" spans="1:17" ht="30" hidden="1" customHeight="1">
      <c r="A98" s="43" t="s">
        <v>275</v>
      </c>
      <c r="B98" s="96">
        <v>439</v>
      </c>
      <c r="C98" s="52" t="s">
        <v>214</v>
      </c>
      <c r="D98" s="53" t="s">
        <v>298</v>
      </c>
      <c r="E98" s="24"/>
      <c r="F98" s="81">
        <f>SUM(F99)</f>
        <v>1300</v>
      </c>
      <c r="G98" s="81"/>
      <c r="H98" s="81"/>
      <c r="I98" s="81">
        <f t="shared" si="12"/>
        <v>1300</v>
      </c>
      <c r="J98" s="81"/>
      <c r="K98" s="72">
        <f t="shared" si="8"/>
        <v>1300</v>
      </c>
      <c r="L98" s="81"/>
      <c r="M98" s="72">
        <f t="shared" si="13"/>
        <v>1300</v>
      </c>
      <c r="N98" s="81"/>
      <c r="O98" s="72">
        <f t="shared" si="10"/>
        <v>1300</v>
      </c>
      <c r="P98" s="81"/>
      <c r="Q98" s="80">
        <f t="shared" si="11"/>
        <v>1300</v>
      </c>
    </row>
    <row r="99" spans="1:17" ht="44.25" hidden="1" customHeight="1">
      <c r="A99" s="60" t="s">
        <v>545</v>
      </c>
      <c r="B99" s="91">
        <v>439</v>
      </c>
      <c r="C99" s="52" t="s">
        <v>214</v>
      </c>
      <c r="D99" s="53" t="s">
        <v>299</v>
      </c>
      <c r="E99" s="24"/>
      <c r="F99" s="81">
        <f>SUM(F100)</f>
        <v>1300</v>
      </c>
      <c r="G99" s="81"/>
      <c r="H99" s="81"/>
      <c r="I99" s="81">
        <f t="shared" si="12"/>
        <v>1300</v>
      </c>
      <c r="J99" s="81"/>
      <c r="K99" s="72">
        <f t="shared" si="8"/>
        <v>1300</v>
      </c>
      <c r="L99" s="81"/>
      <c r="M99" s="72">
        <f t="shared" si="13"/>
        <v>1300</v>
      </c>
      <c r="N99" s="81"/>
      <c r="O99" s="72">
        <f t="shared" si="10"/>
        <v>1300</v>
      </c>
      <c r="P99" s="81"/>
      <c r="Q99" s="80">
        <f t="shared" si="11"/>
        <v>1300</v>
      </c>
    </row>
    <row r="100" spans="1:17" ht="30.75" hidden="1" customHeight="1">
      <c r="A100" s="44" t="s">
        <v>112</v>
      </c>
      <c r="B100" s="91">
        <v>439</v>
      </c>
      <c r="C100" s="52" t="s">
        <v>214</v>
      </c>
      <c r="D100" s="53" t="s">
        <v>299</v>
      </c>
      <c r="E100" s="53" t="s">
        <v>111</v>
      </c>
      <c r="F100" s="54">
        <v>1300</v>
      </c>
      <c r="G100" s="54"/>
      <c r="H100" s="81"/>
      <c r="I100" s="81">
        <f t="shared" si="12"/>
        <v>1300</v>
      </c>
      <c r="J100" s="81"/>
      <c r="K100" s="72">
        <f t="shared" si="8"/>
        <v>1300</v>
      </c>
      <c r="L100" s="81"/>
      <c r="M100" s="72">
        <f t="shared" si="13"/>
        <v>1300</v>
      </c>
      <c r="N100" s="81"/>
      <c r="O100" s="72">
        <f t="shared" si="10"/>
        <v>1300</v>
      </c>
      <c r="P100" s="81"/>
      <c r="Q100" s="80">
        <f t="shared" si="11"/>
        <v>1300</v>
      </c>
    </row>
    <row r="101" spans="1:17" ht="56.25" hidden="1" customHeight="1">
      <c r="A101" s="151" t="s">
        <v>527</v>
      </c>
      <c r="B101" s="91">
        <v>439</v>
      </c>
      <c r="C101" s="52" t="s">
        <v>214</v>
      </c>
      <c r="D101" s="53" t="s">
        <v>401</v>
      </c>
      <c r="E101" s="53"/>
      <c r="F101" s="72">
        <f>SUM(F102)</f>
        <v>100</v>
      </c>
      <c r="G101" s="72"/>
      <c r="H101" s="81"/>
      <c r="I101" s="81">
        <f t="shared" si="12"/>
        <v>100</v>
      </c>
      <c r="J101" s="81"/>
      <c r="K101" s="72">
        <f t="shared" si="8"/>
        <v>100</v>
      </c>
      <c r="L101" s="81"/>
      <c r="M101" s="72">
        <f t="shared" si="13"/>
        <v>100</v>
      </c>
      <c r="N101" s="81"/>
      <c r="O101" s="72">
        <f t="shared" si="10"/>
        <v>100</v>
      </c>
      <c r="P101" s="81"/>
      <c r="Q101" s="80">
        <f t="shared" si="11"/>
        <v>100</v>
      </c>
    </row>
    <row r="102" spans="1:17" ht="37.5" hidden="1" customHeight="1">
      <c r="A102" s="152" t="s">
        <v>405</v>
      </c>
      <c r="B102" s="91">
        <v>439</v>
      </c>
      <c r="C102" s="52" t="s">
        <v>214</v>
      </c>
      <c r="D102" s="53" t="s">
        <v>401</v>
      </c>
      <c r="E102" s="53"/>
      <c r="F102" s="54">
        <f>SUM(F103)</f>
        <v>100</v>
      </c>
      <c r="G102" s="54"/>
      <c r="H102" s="81"/>
      <c r="I102" s="81">
        <f t="shared" si="12"/>
        <v>100</v>
      </c>
      <c r="J102" s="81"/>
      <c r="K102" s="72">
        <f t="shared" si="8"/>
        <v>100</v>
      </c>
      <c r="L102" s="81"/>
      <c r="M102" s="72">
        <f t="shared" si="13"/>
        <v>100</v>
      </c>
      <c r="N102" s="81"/>
      <c r="O102" s="72">
        <f t="shared" si="10"/>
        <v>100</v>
      </c>
      <c r="P102" s="81"/>
      <c r="Q102" s="80">
        <f t="shared" si="11"/>
        <v>100</v>
      </c>
    </row>
    <row r="103" spans="1:17" ht="30" hidden="1" customHeight="1">
      <c r="A103" s="44" t="s">
        <v>112</v>
      </c>
      <c r="B103" s="91">
        <v>439</v>
      </c>
      <c r="C103" s="52" t="s">
        <v>214</v>
      </c>
      <c r="D103" s="53" t="s">
        <v>401</v>
      </c>
      <c r="E103" s="53" t="s">
        <v>111</v>
      </c>
      <c r="F103" s="54">
        <v>100</v>
      </c>
      <c r="G103" s="54"/>
      <c r="H103" s="81"/>
      <c r="I103" s="81">
        <f t="shared" si="12"/>
        <v>100</v>
      </c>
      <c r="J103" s="81"/>
      <c r="K103" s="72">
        <f t="shared" si="8"/>
        <v>100</v>
      </c>
      <c r="L103" s="81"/>
      <c r="M103" s="72">
        <f t="shared" si="13"/>
        <v>100</v>
      </c>
      <c r="N103" s="81"/>
      <c r="O103" s="72">
        <f t="shared" si="10"/>
        <v>100</v>
      </c>
      <c r="P103" s="81"/>
      <c r="Q103" s="80">
        <f t="shared" si="11"/>
        <v>100</v>
      </c>
    </row>
    <row r="104" spans="1:17" ht="26.25" customHeight="1">
      <c r="A104" s="42" t="s">
        <v>64</v>
      </c>
      <c r="B104" s="28">
        <v>439</v>
      </c>
      <c r="C104" s="50" t="s">
        <v>132</v>
      </c>
      <c r="D104" s="51"/>
      <c r="E104" s="51"/>
      <c r="F104" s="72">
        <f>SUM(F109,F105)</f>
        <v>11300</v>
      </c>
      <c r="G104" s="72"/>
      <c r="H104" s="81"/>
      <c r="I104" s="80">
        <f t="shared" si="12"/>
        <v>11300</v>
      </c>
      <c r="J104" s="80"/>
      <c r="K104" s="72">
        <f t="shared" si="8"/>
        <v>11300</v>
      </c>
      <c r="L104" s="80"/>
      <c r="M104" s="72">
        <f t="shared" si="13"/>
        <v>11300</v>
      </c>
      <c r="N104" s="80"/>
      <c r="O104" s="72">
        <f t="shared" si="10"/>
        <v>11300</v>
      </c>
      <c r="P104" s="80">
        <f>P109</f>
        <v>1000</v>
      </c>
      <c r="Q104" s="80">
        <f t="shared" si="11"/>
        <v>12300</v>
      </c>
    </row>
    <row r="105" spans="1:17" ht="41.25" customHeight="1">
      <c r="A105" s="153" t="s">
        <v>508</v>
      </c>
      <c r="B105" s="28">
        <v>439</v>
      </c>
      <c r="C105" s="50" t="s">
        <v>215</v>
      </c>
      <c r="D105" s="51"/>
      <c r="E105" s="51"/>
      <c r="F105" s="72">
        <f t="shared" ref="F105:F107" si="16">SUM(F106)</f>
        <v>7300</v>
      </c>
      <c r="G105" s="72"/>
      <c r="H105" s="81"/>
      <c r="I105" s="80">
        <f t="shared" si="12"/>
        <v>7300</v>
      </c>
      <c r="J105" s="80"/>
      <c r="K105" s="72">
        <f t="shared" si="8"/>
        <v>7300</v>
      </c>
      <c r="L105" s="80"/>
      <c r="M105" s="72">
        <f t="shared" si="13"/>
        <v>7300</v>
      </c>
      <c r="N105" s="80"/>
      <c r="O105" s="72">
        <f t="shared" si="10"/>
        <v>7300</v>
      </c>
      <c r="P105" s="80"/>
      <c r="Q105" s="80">
        <f t="shared" si="11"/>
        <v>7300</v>
      </c>
    </row>
    <row r="106" spans="1:17" ht="42.75" customHeight="1">
      <c r="A106" s="60" t="s">
        <v>367</v>
      </c>
      <c r="B106" s="28">
        <v>439</v>
      </c>
      <c r="C106" s="50" t="s">
        <v>215</v>
      </c>
      <c r="D106" s="53" t="s">
        <v>366</v>
      </c>
      <c r="E106" s="51"/>
      <c r="F106" s="72">
        <f t="shared" si="16"/>
        <v>7300</v>
      </c>
      <c r="G106" s="72"/>
      <c r="H106" s="81"/>
      <c r="I106" s="81">
        <f t="shared" si="12"/>
        <v>7300</v>
      </c>
      <c r="J106" s="81"/>
      <c r="K106" s="72">
        <f t="shared" ref="K106:K129" si="17">I106+J106</f>
        <v>7300</v>
      </c>
      <c r="L106" s="81"/>
      <c r="M106" s="72">
        <f t="shared" si="13"/>
        <v>7300</v>
      </c>
      <c r="N106" s="81"/>
      <c r="O106" s="72">
        <f t="shared" si="10"/>
        <v>7300</v>
      </c>
      <c r="P106" s="81"/>
      <c r="Q106" s="80">
        <f t="shared" si="11"/>
        <v>7300</v>
      </c>
    </row>
    <row r="107" spans="1:17" ht="32.25" customHeight="1">
      <c r="A107" s="43" t="s">
        <v>191</v>
      </c>
      <c r="B107" s="91">
        <v>439</v>
      </c>
      <c r="C107" s="52" t="s">
        <v>215</v>
      </c>
      <c r="D107" s="53" t="s">
        <v>365</v>
      </c>
      <c r="E107" s="53"/>
      <c r="F107" s="54">
        <f t="shared" si="16"/>
        <v>7300</v>
      </c>
      <c r="G107" s="54"/>
      <c r="H107" s="81"/>
      <c r="I107" s="81">
        <f t="shared" si="12"/>
        <v>7300</v>
      </c>
      <c r="J107" s="81"/>
      <c r="K107" s="72">
        <f t="shared" si="17"/>
        <v>7300</v>
      </c>
      <c r="L107" s="81"/>
      <c r="M107" s="72">
        <f t="shared" si="13"/>
        <v>7300</v>
      </c>
      <c r="N107" s="81"/>
      <c r="O107" s="72">
        <f t="shared" si="10"/>
        <v>7300</v>
      </c>
      <c r="P107" s="81"/>
      <c r="Q107" s="80">
        <f t="shared" si="11"/>
        <v>7300</v>
      </c>
    </row>
    <row r="108" spans="1:17" ht="30.75" customHeight="1">
      <c r="A108" s="43" t="s">
        <v>82</v>
      </c>
      <c r="B108" s="91">
        <v>439</v>
      </c>
      <c r="C108" s="52" t="s">
        <v>215</v>
      </c>
      <c r="D108" s="53" t="s">
        <v>365</v>
      </c>
      <c r="E108" s="53" t="s">
        <v>419</v>
      </c>
      <c r="F108" s="54">
        <v>7300</v>
      </c>
      <c r="G108" s="54"/>
      <c r="H108" s="81"/>
      <c r="I108" s="81">
        <f t="shared" si="12"/>
        <v>7300</v>
      </c>
      <c r="J108" s="81"/>
      <c r="K108" s="72">
        <f t="shared" si="17"/>
        <v>7300</v>
      </c>
      <c r="L108" s="81"/>
      <c r="M108" s="72">
        <f t="shared" si="13"/>
        <v>7300</v>
      </c>
      <c r="N108" s="81"/>
      <c r="O108" s="72">
        <f t="shared" si="10"/>
        <v>7300</v>
      </c>
      <c r="P108" s="81"/>
      <c r="Q108" s="80">
        <f t="shared" si="11"/>
        <v>7300</v>
      </c>
    </row>
    <row r="109" spans="1:17" ht="17.25" customHeight="1">
      <c r="A109" s="42" t="s">
        <v>26</v>
      </c>
      <c r="B109" s="28">
        <v>439</v>
      </c>
      <c r="C109" s="50" t="s">
        <v>222</v>
      </c>
      <c r="D109" s="53"/>
      <c r="E109" s="53"/>
      <c r="F109" s="72">
        <f>SUM(F110)</f>
        <v>4000</v>
      </c>
      <c r="G109" s="72"/>
      <c r="H109" s="81"/>
      <c r="I109" s="81">
        <f t="shared" si="12"/>
        <v>4000</v>
      </c>
      <c r="J109" s="81"/>
      <c r="K109" s="72">
        <f t="shared" si="17"/>
        <v>4000</v>
      </c>
      <c r="L109" s="81"/>
      <c r="M109" s="72">
        <f t="shared" si="13"/>
        <v>4000</v>
      </c>
      <c r="N109" s="81"/>
      <c r="O109" s="72">
        <f t="shared" si="10"/>
        <v>4000</v>
      </c>
      <c r="P109" s="81">
        <f>P110</f>
        <v>1000</v>
      </c>
      <c r="Q109" s="80">
        <f t="shared" si="11"/>
        <v>5000</v>
      </c>
    </row>
    <row r="110" spans="1:17" ht="35.25" customHeight="1">
      <c r="A110" s="153" t="s">
        <v>508</v>
      </c>
      <c r="B110" s="28">
        <v>439</v>
      </c>
      <c r="C110" s="50" t="s">
        <v>222</v>
      </c>
      <c r="D110" s="51" t="s">
        <v>165</v>
      </c>
      <c r="E110" s="51"/>
      <c r="F110" s="72">
        <f>SUM(F112,F115,F118,F121)</f>
        <v>4000</v>
      </c>
      <c r="G110" s="72"/>
      <c r="H110" s="81"/>
      <c r="I110" s="81">
        <f t="shared" si="12"/>
        <v>4000</v>
      </c>
      <c r="J110" s="81"/>
      <c r="K110" s="72">
        <f t="shared" si="17"/>
        <v>4000</v>
      </c>
      <c r="L110" s="81"/>
      <c r="M110" s="72">
        <f t="shared" si="13"/>
        <v>4000</v>
      </c>
      <c r="N110" s="81"/>
      <c r="O110" s="72">
        <f t="shared" si="10"/>
        <v>4000</v>
      </c>
      <c r="P110" s="81">
        <f>P115</f>
        <v>1000</v>
      </c>
      <c r="Q110" s="80">
        <f t="shared" si="11"/>
        <v>5000</v>
      </c>
    </row>
    <row r="111" spans="1:17" ht="43.5" customHeight="1">
      <c r="A111" s="60" t="s">
        <v>278</v>
      </c>
      <c r="B111" s="91">
        <v>439</v>
      </c>
      <c r="C111" s="52" t="s">
        <v>222</v>
      </c>
      <c r="D111" s="53" t="s">
        <v>316</v>
      </c>
      <c r="E111" s="53"/>
      <c r="F111" s="72">
        <f>F112</f>
        <v>300</v>
      </c>
      <c r="G111" s="72"/>
      <c r="H111" s="81"/>
      <c r="I111" s="81">
        <f t="shared" si="12"/>
        <v>300</v>
      </c>
      <c r="J111" s="81"/>
      <c r="K111" s="72">
        <f t="shared" si="17"/>
        <v>300</v>
      </c>
      <c r="L111" s="81"/>
      <c r="M111" s="72">
        <f t="shared" si="13"/>
        <v>300</v>
      </c>
      <c r="N111" s="81"/>
      <c r="O111" s="72">
        <f t="shared" si="10"/>
        <v>300</v>
      </c>
      <c r="P111" s="81"/>
      <c r="Q111" s="80">
        <f t="shared" si="11"/>
        <v>300</v>
      </c>
    </row>
    <row r="112" spans="1:17" ht="29.25" customHeight="1">
      <c r="A112" s="60" t="s">
        <v>180</v>
      </c>
      <c r="B112" s="91">
        <v>439</v>
      </c>
      <c r="C112" s="52" t="s">
        <v>222</v>
      </c>
      <c r="D112" s="53" t="s">
        <v>317</v>
      </c>
      <c r="E112" s="53"/>
      <c r="F112" s="54">
        <f>F113+F114</f>
        <v>300</v>
      </c>
      <c r="G112" s="54"/>
      <c r="H112" s="81"/>
      <c r="I112" s="81">
        <f t="shared" si="12"/>
        <v>300</v>
      </c>
      <c r="J112" s="81"/>
      <c r="K112" s="72">
        <f t="shared" si="17"/>
        <v>300</v>
      </c>
      <c r="L112" s="81"/>
      <c r="M112" s="72">
        <f t="shared" si="13"/>
        <v>300</v>
      </c>
      <c r="N112" s="81"/>
      <c r="O112" s="72">
        <f t="shared" si="10"/>
        <v>300</v>
      </c>
      <c r="P112" s="81"/>
      <c r="Q112" s="80">
        <f t="shared" si="11"/>
        <v>300</v>
      </c>
    </row>
    <row r="113" spans="1:17" ht="30.75" customHeight="1">
      <c r="A113" s="44" t="s">
        <v>112</v>
      </c>
      <c r="B113" s="91">
        <v>439</v>
      </c>
      <c r="C113" s="52" t="s">
        <v>222</v>
      </c>
      <c r="D113" s="53" t="s">
        <v>317</v>
      </c>
      <c r="E113" s="53" t="s">
        <v>111</v>
      </c>
      <c r="F113" s="54">
        <v>200</v>
      </c>
      <c r="G113" s="54"/>
      <c r="H113" s="81"/>
      <c r="I113" s="81">
        <f t="shared" si="12"/>
        <v>200</v>
      </c>
      <c r="J113" s="81"/>
      <c r="K113" s="72">
        <f t="shared" si="17"/>
        <v>200</v>
      </c>
      <c r="L113" s="81"/>
      <c r="M113" s="72">
        <f t="shared" si="13"/>
        <v>200</v>
      </c>
      <c r="N113" s="81"/>
      <c r="O113" s="72">
        <f t="shared" si="10"/>
        <v>200</v>
      </c>
      <c r="P113" s="81"/>
      <c r="Q113" s="80">
        <f t="shared" si="11"/>
        <v>200</v>
      </c>
    </row>
    <row r="114" spans="1:17" ht="24.75" customHeight="1">
      <c r="A114" s="154" t="s">
        <v>195</v>
      </c>
      <c r="B114" s="91"/>
      <c r="C114" s="52"/>
      <c r="D114" s="53"/>
      <c r="E114" s="53" t="s">
        <v>205</v>
      </c>
      <c r="F114" s="54">
        <v>100</v>
      </c>
      <c r="G114" s="54"/>
      <c r="H114" s="81"/>
      <c r="I114" s="81">
        <f t="shared" si="12"/>
        <v>100</v>
      </c>
      <c r="J114" s="81"/>
      <c r="K114" s="72">
        <f t="shared" si="17"/>
        <v>100</v>
      </c>
      <c r="L114" s="81"/>
      <c r="M114" s="72">
        <f t="shared" si="13"/>
        <v>100</v>
      </c>
      <c r="N114" s="81"/>
      <c r="O114" s="72">
        <f t="shared" si="10"/>
        <v>100</v>
      </c>
      <c r="P114" s="81"/>
      <c r="Q114" s="80">
        <f t="shared" si="11"/>
        <v>100</v>
      </c>
    </row>
    <row r="115" spans="1:17" ht="31.5" customHeight="1">
      <c r="A115" s="43" t="s">
        <v>181</v>
      </c>
      <c r="B115" s="91">
        <v>439</v>
      </c>
      <c r="C115" s="52" t="s">
        <v>222</v>
      </c>
      <c r="D115" s="53" t="s">
        <v>318</v>
      </c>
      <c r="E115" s="51"/>
      <c r="F115" s="72">
        <f>SUM(F116)+F117</f>
        <v>3100</v>
      </c>
      <c r="G115" s="72"/>
      <c r="H115" s="81"/>
      <c r="I115" s="81">
        <f t="shared" si="12"/>
        <v>3100</v>
      </c>
      <c r="J115" s="81"/>
      <c r="K115" s="72">
        <f t="shared" si="17"/>
        <v>3100</v>
      </c>
      <c r="L115" s="81"/>
      <c r="M115" s="72">
        <f t="shared" si="13"/>
        <v>3100</v>
      </c>
      <c r="N115" s="81"/>
      <c r="O115" s="72">
        <f t="shared" si="10"/>
        <v>3100</v>
      </c>
      <c r="P115" s="81">
        <f>P116</f>
        <v>1000</v>
      </c>
      <c r="Q115" s="80">
        <f t="shared" si="11"/>
        <v>4100</v>
      </c>
    </row>
    <row r="116" spans="1:17" ht="21" customHeight="1">
      <c r="A116" s="154" t="s">
        <v>195</v>
      </c>
      <c r="B116" s="91">
        <v>439</v>
      </c>
      <c r="C116" s="52" t="s">
        <v>222</v>
      </c>
      <c r="D116" s="53" t="s">
        <v>318</v>
      </c>
      <c r="E116" s="53" t="s">
        <v>205</v>
      </c>
      <c r="F116" s="54">
        <v>2600</v>
      </c>
      <c r="G116" s="54"/>
      <c r="H116" s="81"/>
      <c r="I116" s="81">
        <f t="shared" si="12"/>
        <v>2600</v>
      </c>
      <c r="J116" s="81"/>
      <c r="K116" s="72">
        <f t="shared" si="17"/>
        <v>2600</v>
      </c>
      <c r="L116" s="81"/>
      <c r="M116" s="72">
        <f t="shared" si="13"/>
        <v>2600</v>
      </c>
      <c r="N116" s="81"/>
      <c r="O116" s="72">
        <f t="shared" si="10"/>
        <v>2600</v>
      </c>
      <c r="P116" s="81">
        <v>1000</v>
      </c>
      <c r="Q116" s="80">
        <f t="shared" si="11"/>
        <v>3600</v>
      </c>
    </row>
    <row r="117" spans="1:17" ht="30" customHeight="1">
      <c r="A117" s="44" t="s">
        <v>112</v>
      </c>
      <c r="B117" s="91"/>
      <c r="C117" s="52"/>
      <c r="D117" s="53"/>
      <c r="E117" s="53" t="s">
        <v>416</v>
      </c>
      <c r="F117" s="54">
        <v>500</v>
      </c>
      <c r="G117" s="54"/>
      <c r="H117" s="81"/>
      <c r="I117" s="81">
        <f t="shared" si="12"/>
        <v>500</v>
      </c>
      <c r="J117" s="81"/>
      <c r="K117" s="72">
        <f t="shared" si="17"/>
        <v>500</v>
      </c>
      <c r="L117" s="81"/>
      <c r="M117" s="72">
        <f t="shared" si="13"/>
        <v>500</v>
      </c>
      <c r="N117" s="81"/>
      <c r="O117" s="72">
        <f t="shared" si="10"/>
        <v>500</v>
      </c>
      <c r="P117" s="81"/>
      <c r="Q117" s="80">
        <f t="shared" si="11"/>
        <v>500</v>
      </c>
    </row>
    <row r="118" spans="1:17" ht="27.75" customHeight="1">
      <c r="A118" s="60" t="s">
        <v>369</v>
      </c>
      <c r="B118" s="91">
        <v>439</v>
      </c>
      <c r="C118" s="53" t="s">
        <v>222</v>
      </c>
      <c r="D118" s="53" t="s">
        <v>371</v>
      </c>
      <c r="E118" s="53"/>
      <c r="F118" s="72">
        <v>100</v>
      </c>
      <c r="G118" s="72"/>
      <c r="H118" s="81"/>
      <c r="I118" s="81">
        <f t="shared" si="12"/>
        <v>100</v>
      </c>
      <c r="J118" s="81"/>
      <c r="K118" s="72">
        <f t="shared" si="17"/>
        <v>100</v>
      </c>
      <c r="L118" s="81"/>
      <c r="M118" s="72">
        <f t="shared" si="13"/>
        <v>100</v>
      </c>
      <c r="N118" s="81"/>
      <c r="O118" s="72">
        <f t="shared" si="10"/>
        <v>100</v>
      </c>
      <c r="P118" s="81"/>
      <c r="Q118" s="80">
        <f t="shared" si="11"/>
        <v>100</v>
      </c>
    </row>
    <row r="119" spans="1:17" ht="21.75" customHeight="1">
      <c r="A119" s="43" t="s">
        <v>374</v>
      </c>
      <c r="B119" s="91">
        <v>439</v>
      </c>
      <c r="C119" s="53" t="s">
        <v>222</v>
      </c>
      <c r="D119" s="53" t="s">
        <v>372</v>
      </c>
      <c r="E119" s="53"/>
      <c r="F119" s="54">
        <v>100</v>
      </c>
      <c r="G119" s="54"/>
      <c r="H119" s="81"/>
      <c r="I119" s="81">
        <f t="shared" si="12"/>
        <v>100</v>
      </c>
      <c r="J119" s="81"/>
      <c r="K119" s="72">
        <f t="shared" si="17"/>
        <v>100</v>
      </c>
      <c r="L119" s="81"/>
      <c r="M119" s="72">
        <f t="shared" si="13"/>
        <v>100</v>
      </c>
      <c r="N119" s="81"/>
      <c r="O119" s="72">
        <f t="shared" si="10"/>
        <v>100</v>
      </c>
      <c r="P119" s="81"/>
      <c r="Q119" s="80">
        <f t="shared" si="11"/>
        <v>100</v>
      </c>
    </row>
    <row r="120" spans="1:17" ht="29.25" customHeight="1">
      <c r="A120" s="44" t="s">
        <v>112</v>
      </c>
      <c r="B120" s="91">
        <v>439</v>
      </c>
      <c r="C120" s="53" t="s">
        <v>222</v>
      </c>
      <c r="D120" s="53" t="s">
        <v>372</v>
      </c>
      <c r="E120" s="53" t="s">
        <v>111</v>
      </c>
      <c r="F120" s="54">
        <v>100</v>
      </c>
      <c r="G120" s="54"/>
      <c r="H120" s="81"/>
      <c r="I120" s="81">
        <f t="shared" si="12"/>
        <v>100</v>
      </c>
      <c r="J120" s="81"/>
      <c r="K120" s="72">
        <f t="shared" si="17"/>
        <v>100</v>
      </c>
      <c r="L120" s="81"/>
      <c r="M120" s="72">
        <f t="shared" si="13"/>
        <v>100</v>
      </c>
      <c r="N120" s="81"/>
      <c r="O120" s="72">
        <f t="shared" si="10"/>
        <v>100</v>
      </c>
      <c r="P120" s="81"/>
      <c r="Q120" s="80">
        <f t="shared" si="11"/>
        <v>100</v>
      </c>
    </row>
    <row r="121" spans="1:17" ht="27" customHeight="1">
      <c r="A121" s="43" t="s">
        <v>463</v>
      </c>
      <c r="B121" s="28">
        <v>439</v>
      </c>
      <c r="C121" s="51" t="s">
        <v>222</v>
      </c>
      <c r="D121" s="51" t="s">
        <v>462</v>
      </c>
      <c r="E121" s="51"/>
      <c r="F121" s="72">
        <f>F122</f>
        <v>500</v>
      </c>
      <c r="G121" s="72"/>
      <c r="H121" s="81"/>
      <c r="I121" s="81">
        <f t="shared" si="12"/>
        <v>500</v>
      </c>
      <c r="J121" s="81"/>
      <c r="K121" s="72">
        <f t="shared" si="17"/>
        <v>500</v>
      </c>
      <c r="L121" s="81"/>
      <c r="M121" s="72">
        <f t="shared" si="13"/>
        <v>500</v>
      </c>
      <c r="N121" s="81"/>
      <c r="O121" s="72">
        <f t="shared" si="10"/>
        <v>500</v>
      </c>
      <c r="P121" s="81"/>
      <c r="Q121" s="80">
        <f t="shared" si="11"/>
        <v>500</v>
      </c>
    </row>
    <row r="122" spans="1:17" ht="24.75" customHeight="1">
      <c r="A122" s="44" t="s">
        <v>112</v>
      </c>
      <c r="B122" s="91">
        <v>439</v>
      </c>
      <c r="C122" s="53" t="s">
        <v>222</v>
      </c>
      <c r="D122" s="53" t="s">
        <v>462</v>
      </c>
      <c r="E122" s="53" t="s">
        <v>111</v>
      </c>
      <c r="F122" s="54">
        <v>500</v>
      </c>
      <c r="G122" s="54"/>
      <c r="H122" s="81"/>
      <c r="I122" s="81">
        <f t="shared" si="12"/>
        <v>500</v>
      </c>
      <c r="J122" s="81"/>
      <c r="K122" s="72">
        <f t="shared" si="17"/>
        <v>500</v>
      </c>
      <c r="L122" s="81"/>
      <c r="M122" s="72">
        <f t="shared" si="13"/>
        <v>500</v>
      </c>
      <c r="N122" s="81"/>
      <c r="O122" s="72">
        <f t="shared" si="10"/>
        <v>500</v>
      </c>
      <c r="P122" s="81"/>
      <c r="Q122" s="80">
        <f t="shared" si="11"/>
        <v>500</v>
      </c>
    </row>
    <row r="123" spans="1:17" ht="33" customHeight="1">
      <c r="A123" s="155" t="s">
        <v>61</v>
      </c>
      <c r="B123" s="71">
        <v>460</v>
      </c>
      <c r="C123" s="52"/>
      <c r="D123" s="53"/>
      <c r="E123" s="53"/>
      <c r="F123" s="72">
        <f>SUM(F124,F135,F143,F149,F155)</f>
        <v>48836.9</v>
      </c>
      <c r="G123" s="72">
        <f>SUM(G124,G135,G143,G149,G155)</f>
        <v>0</v>
      </c>
      <c r="H123" s="72">
        <f>SUM(H124,H135,H143,H149,H155)</f>
        <v>5000</v>
      </c>
      <c r="I123" s="80">
        <f>F123+H123+G123</f>
        <v>53836.9</v>
      </c>
      <c r="J123" s="80">
        <f>J155+J124</f>
        <v>982</v>
      </c>
      <c r="K123" s="72">
        <f t="shared" si="17"/>
        <v>54818.9</v>
      </c>
      <c r="L123" s="80"/>
      <c r="M123" s="72">
        <f t="shared" si="13"/>
        <v>54818.9</v>
      </c>
      <c r="N123" s="80">
        <f>N135+N124</f>
        <v>448.1</v>
      </c>
      <c r="O123" s="72">
        <f t="shared" si="10"/>
        <v>55267</v>
      </c>
      <c r="P123" s="80"/>
      <c r="Q123" s="80">
        <f t="shared" si="11"/>
        <v>55267</v>
      </c>
    </row>
    <row r="124" spans="1:17" ht="29.25" hidden="1" customHeight="1">
      <c r="A124" s="42" t="s">
        <v>70</v>
      </c>
      <c r="B124" s="28">
        <v>460</v>
      </c>
      <c r="C124" s="50" t="s">
        <v>71</v>
      </c>
      <c r="D124" s="53"/>
      <c r="E124" s="53"/>
      <c r="F124" s="72">
        <f>SUM(F125)</f>
        <v>8032</v>
      </c>
      <c r="G124" s="72"/>
      <c r="H124" s="81"/>
      <c r="I124" s="80">
        <f t="shared" si="12"/>
        <v>8032</v>
      </c>
      <c r="J124" s="80">
        <f>J125</f>
        <v>222</v>
      </c>
      <c r="K124" s="72">
        <f t="shared" si="17"/>
        <v>8254</v>
      </c>
      <c r="L124" s="80"/>
      <c r="M124" s="72">
        <f t="shared" si="13"/>
        <v>8254</v>
      </c>
      <c r="N124" s="80">
        <f>N125</f>
        <v>298.2</v>
      </c>
      <c r="O124" s="72">
        <f t="shared" si="10"/>
        <v>8552.2000000000007</v>
      </c>
      <c r="P124" s="80"/>
      <c r="Q124" s="80">
        <f t="shared" si="11"/>
        <v>8552.2000000000007</v>
      </c>
    </row>
    <row r="125" spans="1:17" ht="45.75" hidden="1" customHeight="1">
      <c r="A125" s="46" t="s">
        <v>221</v>
      </c>
      <c r="B125" s="28">
        <v>460</v>
      </c>
      <c r="C125" s="50" t="s">
        <v>211</v>
      </c>
      <c r="D125" s="51"/>
      <c r="E125" s="51"/>
      <c r="F125" s="72">
        <f>F126</f>
        <v>8032</v>
      </c>
      <c r="G125" s="72"/>
      <c r="H125" s="81"/>
      <c r="I125" s="80">
        <f t="shared" si="12"/>
        <v>8032</v>
      </c>
      <c r="J125" s="80">
        <f>J126</f>
        <v>222</v>
      </c>
      <c r="K125" s="72">
        <f t="shared" si="17"/>
        <v>8254</v>
      </c>
      <c r="L125" s="80"/>
      <c r="M125" s="72">
        <f t="shared" si="13"/>
        <v>8254</v>
      </c>
      <c r="N125" s="80">
        <f>N126</f>
        <v>298.2</v>
      </c>
      <c r="O125" s="72">
        <f t="shared" si="10"/>
        <v>8552.2000000000007</v>
      </c>
      <c r="P125" s="80"/>
      <c r="Q125" s="80">
        <f t="shared" si="11"/>
        <v>8552.2000000000007</v>
      </c>
    </row>
    <row r="126" spans="1:17" ht="33" hidden="1" customHeight="1">
      <c r="A126" s="42" t="s">
        <v>183</v>
      </c>
      <c r="B126" s="28">
        <v>460</v>
      </c>
      <c r="C126" s="50" t="s">
        <v>211</v>
      </c>
      <c r="D126" s="51" t="s">
        <v>141</v>
      </c>
      <c r="E126" s="51"/>
      <c r="F126" s="72">
        <f>SUM(F127)</f>
        <v>8032</v>
      </c>
      <c r="G126" s="72"/>
      <c r="H126" s="81"/>
      <c r="I126" s="81">
        <f t="shared" si="12"/>
        <v>8032</v>
      </c>
      <c r="J126" s="80">
        <f>J127</f>
        <v>222</v>
      </c>
      <c r="K126" s="72">
        <f t="shared" si="17"/>
        <v>8254</v>
      </c>
      <c r="L126" s="80"/>
      <c r="M126" s="72">
        <f t="shared" si="13"/>
        <v>8254</v>
      </c>
      <c r="N126" s="80">
        <f>N127</f>
        <v>298.2</v>
      </c>
      <c r="O126" s="72">
        <f t="shared" si="10"/>
        <v>8552.2000000000007</v>
      </c>
      <c r="P126" s="80"/>
      <c r="Q126" s="80">
        <f t="shared" si="11"/>
        <v>8552.2000000000007</v>
      </c>
    </row>
    <row r="127" spans="1:17" ht="38.25" hidden="1" customHeight="1">
      <c r="A127" s="44" t="s">
        <v>118</v>
      </c>
      <c r="B127" s="91">
        <v>460</v>
      </c>
      <c r="C127" s="52" t="s">
        <v>211</v>
      </c>
      <c r="D127" s="53" t="s">
        <v>166</v>
      </c>
      <c r="E127" s="53"/>
      <c r="F127" s="54">
        <f>SUM(F128,F131)</f>
        <v>8032</v>
      </c>
      <c r="G127" s="54"/>
      <c r="H127" s="81"/>
      <c r="I127" s="81">
        <f t="shared" si="12"/>
        <v>8032</v>
      </c>
      <c r="J127" s="80">
        <f>J132</f>
        <v>222</v>
      </c>
      <c r="K127" s="72">
        <f t="shared" si="17"/>
        <v>8254</v>
      </c>
      <c r="L127" s="80"/>
      <c r="M127" s="72">
        <f t="shared" si="13"/>
        <v>8254</v>
      </c>
      <c r="N127" s="80">
        <f>N130</f>
        <v>298.2</v>
      </c>
      <c r="O127" s="72">
        <f t="shared" si="10"/>
        <v>8552.2000000000007</v>
      </c>
      <c r="P127" s="80"/>
      <c r="Q127" s="80">
        <f t="shared" si="11"/>
        <v>8552.2000000000007</v>
      </c>
    </row>
    <row r="128" spans="1:17" ht="30" hidden="1" customHeight="1">
      <c r="A128" s="43" t="s">
        <v>114</v>
      </c>
      <c r="B128" s="91">
        <v>460</v>
      </c>
      <c r="C128" s="52" t="s">
        <v>211</v>
      </c>
      <c r="D128" s="53" t="s">
        <v>167</v>
      </c>
      <c r="E128" s="53"/>
      <c r="F128" s="54">
        <f>SUM(F129)</f>
        <v>7302</v>
      </c>
      <c r="G128" s="54"/>
      <c r="H128" s="81"/>
      <c r="I128" s="81">
        <f t="shared" si="12"/>
        <v>7302</v>
      </c>
      <c r="J128" s="80"/>
      <c r="K128" s="72">
        <f t="shared" si="17"/>
        <v>7302</v>
      </c>
      <c r="L128" s="80"/>
      <c r="M128" s="72">
        <f t="shared" si="13"/>
        <v>7302</v>
      </c>
      <c r="N128" s="80"/>
      <c r="O128" s="72">
        <f t="shared" si="10"/>
        <v>7302</v>
      </c>
      <c r="P128" s="80"/>
      <c r="Q128" s="80">
        <f t="shared" si="11"/>
        <v>7302</v>
      </c>
    </row>
    <row r="129" spans="1:17" ht="30" hidden="1" customHeight="1">
      <c r="A129" s="43" t="s">
        <v>116</v>
      </c>
      <c r="B129" s="91">
        <v>460</v>
      </c>
      <c r="C129" s="52" t="s">
        <v>211</v>
      </c>
      <c r="D129" s="53" t="s">
        <v>167</v>
      </c>
      <c r="E129" s="53" t="s">
        <v>115</v>
      </c>
      <c r="F129" s="54">
        <v>7302</v>
      </c>
      <c r="G129" s="54"/>
      <c r="H129" s="81"/>
      <c r="I129" s="81">
        <f t="shared" si="12"/>
        <v>7302</v>
      </c>
      <c r="J129" s="80"/>
      <c r="K129" s="72">
        <f t="shared" si="17"/>
        <v>7302</v>
      </c>
      <c r="L129" s="80"/>
      <c r="M129" s="72">
        <f t="shared" si="13"/>
        <v>7302</v>
      </c>
      <c r="N129" s="80"/>
      <c r="O129" s="72">
        <f t="shared" si="10"/>
        <v>7302</v>
      </c>
      <c r="P129" s="80"/>
      <c r="Q129" s="80">
        <f t="shared" si="11"/>
        <v>7302</v>
      </c>
    </row>
    <row r="130" spans="1:17" ht="30" hidden="1" customHeight="1">
      <c r="A130" s="43" t="s">
        <v>624</v>
      </c>
      <c r="B130" s="91">
        <v>460</v>
      </c>
      <c r="C130" s="52" t="s">
        <v>211</v>
      </c>
      <c r="D130" s="53" t="s">
        <v>627</v>
      </c>
      <c r="E130" s="53" t="s">
        <v>115</v>
      </c>
      <c r="F130" s="54"/>
      <c r="G130" s="54"/>
      <c r="H130" s="81"/>
      <c r="I130" s="81"/>
      <c r="J130" s="80"/>
      <c r="K130" s="72"/>
      <c r="L130" s="80"/>
      <c r="M130" s="72"/>
      <c r="N130" s="80">
        <v>298.2</v>
      </c>
      <c r="O130" s="72">
        <f t="shared" si="10"/>
        <v>298.2</v>
      </c>
      <c r="P130" s="80"/>
      <c r="Q130" s="80">
        <f t="shared" si="11"/>
        <v>298.2</v>
      </c>
    </row>
    <row r="131" spans="1:17" ht="37.5" hidden="1" customHeight="1">
      <c r="A131" s="43" t="s">
        <v>101</v>
      </c>
      <c r="B131" s="91">
        <v>460</v>
      </c>
      <c r="C131" s="52" t="s">
        <v>211</v>
      </c>
      <c r="D131" s="53" t="s">
        <v>168</v>
      </c>
      <c r="E131" s="53"/>
      <c r="F131" s="54">
        <f>F133+F134</f>
        <v>730</v>
      </c>
      <c r="G131" s="54"/>
      <c r="H131" s="81"/>
      <c r="I131" s="81">
        <f t="shared" si="12"/>
        <v>730</v>
      </c>
      <c r="J131" s="80"/>
      <c r="K131" s="72">
        <f t="shared" ref="K131:K178" si="18">I131+J131</f>
        <v>730</v>
      </c>
      <c r="L131" s="80"/>
      <c r="M131" s="72">
        <f t="shared" si="13"/>
        <v>730</v>
      </c>
      <c r="N131" s="80"/>
      <c r="O131" s="72">
        <f t="shared" si="10"/>
        <v>730</v>
      </c>
      <c r="P131" s="80"/>
      <c r="Q131" s="80">
        <f t="shared" si="11"/>
        <v>730</v>
      </c>
    </row>
    <row r="132" spans="1:17" ht="37.5" hidden="1" customHeight="1">
      <c r="A132" s="43" t="s">
        <v>605</v>
      </c>
      <c r="B132" s="91">
        <v>460</v>
      </c>
      <c r="C132" s="52" t="s">
        <v>211</v>
      </c>
      <c r="D132" s="53" t="s">
        <v>609</v>
      </c>
      <c r="E132" s="53" t="s">
        <v>115</v>
      </c>
      <c r="F132" s="54"/>
      <c r="G132" s="54"/>
      <c r="H132" s="81"/>
      <c r="I132" s="81"/>
      <c r="J132" s="81">
        <v>222</v>
      </c>
      <c r="K132" s="72">
        <f t="shared" si="18"/>
        <v>222</v>
      </c>
      <c r="L132" s="81"/>
      <c r="M132" s="72">
        <f t="shared" si="13"/>
        <v>222</v>
      </c>
      <c r="N132" s="81"/>
      <c r="O132" s="72">
        <f t="shared" si="10"/>
        <v>222</v>
      </c>
      <c r="P132" s="81"/>
      <c r="Q132" s="80">
        <f t="shared" si="11"/>
        <v>222</v>
      </c>
    </row>
    <row r="133" spans="1:17" ht="37.5" hidden="1" customHeight="1">
      <c r="A133" s="43" t="s">
        <v>112</v>
      </c>
      <c r="B133" s="91">
        <v>460</v>
      </c>
      <c r="C133" s="52" t="s">
        <v>211</v>
      </c>
      <c r="D133" s="53" t="s">
        <v>168</v>
      </c>
      <c r="E133" s="53" t="s">
        <v>111</v>
      </c>
      <c r="F133" s="54">
        <v>720</v>
      </c>
      <c r="G133" s="54"/>
      <c r="H133" s="81"/>
      <c r="I133" s="81">
        <f t="shared" si="12"/>
        <v>720</v>
      </c>
      <c r="J133" s="80"/>
      <c r="K133" s="72">
        <f t="shared" si="18"/>
        <v>720</v>
      </c>
      <c r="L133" s="80"/>
      <c r="M133" s="72">
        <f t="shared" si="13"/>
        <v>720</v>
      </c>
      <c r="N133" s="80"/>
      <c r="O133" s="72">
        <f t="shared" si="10"/>
        <v>720</v>
      </c>
      <c r="P133" s="80"/>
      <c r="Q133" s="80">
        <f t="shared" si="11"/>
        <v>720</v>
      </c>
    </row>
    <row r="134" spans="1:17" ht="24.95" hidden="1" customHeight="1">
      <c r="A134" s="43" t="s">
        <v>15</v>
      </c>
      <c r="B134" s="93">
        <v>460</v>
      </c>
      <c r="C134" s="52" t="s">
        <v>211</v>
      </c>
      <c r="D134" s="53" t="s">
        <v>168</v>
      </c>
      <c r="E134" s="53" t="s">
        <v>127</v>
      </c>
      <c r="F134" s="54">
        <v>10</v>
      </c>
      <c r="G134" s="54"/>
      <c r="H134" s="81"/>
      <c r="I134" s="81">
        <f t="shared" si="12"/>
        <v>10</v>
      </c>
      <c r="J134" s="80"/>
      <c r="K134" s="72">
        <f t="shared" si="18"/>
        <v>10</v>
      </c>
      <c r="L134" s="80"/>
      <c r="M134" s="72">
        <f t="shared" si="13"/>
        <v>10</v>
      </c>
      <c r="N134" s="80"/>
      <c r="O134" s="72">
        <f t="shared" si="10"/>
        <v>10</v>
      </c>
      <c r="P134" s="80"/>
      <c r="Q134" s="80">
        <f t="shared" si="11"/>
        <v>10</v>
      </c>
    </row>
    <row r="135" spans="1:17" ht="24.95" hidden="1" customHeight="1">
      <c r="A135" s="153" t="s">
        <v>216</v>
      </c>
      <c r="B135" s="28">
        <v>460</v>
      </c>
      <c r="C135" s="50" t="s">
        <v>217</v>
      </c>
      <c r="D135" s="51"/>
      <c r="E135" s="51"/>
      <c r="F135" s="69">
        <f>F136</f>
        <v>2820.9</v>
      </c>
      <c r="G135" s="69"/>
      <c r="H135" s="81"/>
      <c r="I135" s="81">
        <f t="shared" si="12"/>
        <v>2820.9</v>
      </c>
      <c r="J135" s="80"/>
      <c r="K135" s="72">
        <f t="shared" si="18"/>
        <v>2820.9</v>
      </c>
      <c r="L135" s="80"/>
      <c r="M135" s="72">
        <f t="shared" si="13"/>
        <v>2820.9</v>
      </c>
      <c r="N135" s="80">
        <f>N136</f>
        <v>149.9</v>
      </c>
      <c r="O135" s="72">
        <f t="shared" si="10"/>
        <v>2970.8</v>
      </c>
      <c r="P135" s="80"/>
      <c r="Q135" s="80">
        <f t="shared" si="11"/>
        <v>2970.8</v>
      </c>
    </row>
    <row r="136" spans="1:17" ht="40.5" hidden="1" customHeight="1">
      <c r="A136" s="60" t="s">
        <v>13</v>
      </c>
      <c r="B136" s="91">
        <v>460</v>
      </c>
      <c r="C136" s="52" t="s">
        <v>218</v>
      </c>
      <c r="D136" s="53" t="s">
        <v>151</v>
      </c>
      <c r="E136" s="53"/>
      <c r="F136" s="54">
        <f>F137+F140</f>
        <v>2820.9</v>
      </c>
      <c r="G136" s="54"/>
      <c r="H136" s="81"/>
      <c r="I136" s="81">
        <f t="shared" si="12"/>
        <v>2820.9</v>
      </c>
      <c r="J136" s="80"/>
      <c r="K136" s="72">
        <f t="shared" si="18"/>
        <v>2820.9</v>
      </c>
      <c r="L136" s="80"/>
      <c r="M136" s="72">
        <f t="shared" si="13"/>
        <v>2820.9</v>
      </c>
      <c r="N136" s="80">
        <f>N137</f>
        <v>149.9</v>
      </c>
      <c r="O136" s="72">
        <f t="shared" si="10"/>
        <v>2970.8</v>
      </c>
      <c r="P136" s="80"/>
      <c r="Q136" s="80">
        <f t="shared" si="11"/>
        <v>2970.8</v>
      </c>
    </row>
    <row r="137" spans="1:17" ht="43.5" hidden="1" customHeight="1">
      <c r="A137" s="60" t="s">
        <v>29</v>
      </c>
      <c r="B137" s="91">
        <v>460</v>
      </c>
      <c r="C137" s="52" t="s">
        <v>218</v>
      </c>
      <c r="D137" s="53" t="s">
        <v>169</v>
      </c>
      <c r="E137" s="53"/>
      <c r="F137" s="54">
        <f>F138</f>
        <v>1540</v>
      </c>
      <c r="G137" s="54"/>
      <c r="H137" s="81"/>
      <c r="I137" s="81">
        <f t="shared" si="12"/>
        <v>1540</v>
      </c>
      <c r="J137" s="80"/>
      <c r="K137" s="72">
        <f t="shared" si="18"/>
        <v>1540</v>
      </c>
      <c r="L137" s="80"/>
      <c r="M137" s="72">
        <f t="shared" si="13"/>
        <v>1540</v>
      </c>
      <c r="N137" s="80">
        <f>N138</f>
        <v>149.9</v>
      </c>
      <c r="O137" s="72">
        <f t="shared" si="10"/>
        <v>1689.9</v>
      </c>
      <c r="P137" s="80"/>
      <c r="Q137" s="80">
        <f t="shared" si="11"/>
        <v>1689.9</v>
      </c>
    </row>
    <row r="138" spans="1:17" ht="30" hidden="1" customHeight="1">
      <c r="A138" s="60" t="s">
        <v>125</v>
      </c>
      <c r="B138" s="91">
        <v>460</v>
      </c>
      <c r="C138" s="52" t="s">
        <v>218</v>
      </c>
      <c r="D138" s="53" t="s">
        <v>237</v>
      </c>
      <c r="E138" s="53"/>
      <c r="F138" s="54">
        <f>F139</f>
        <v>1540</v>
      </c>
      <c r="G138" s="54"/>
      <c r="H138" s="81"/>
      <c r="I138" s="81">
        <f t="shared" si="12"/>
        <v>1540</v>
      </c>
      <c r="J138" s="80"/>
      <c r="K138" s="72">
        <f t="shared" si="18"/>
        <v>1540</v>
      </c>
      <c r="L138" s="80"/>
      <c r="M138" s="72">
        <f t="shared" si="13"/>
        <v>1540</v>
      </c>
      <c r="N138" s="80">
        <f>N139</f>
        <v>149.9</v>
      </c>
      <c r="O138" s="72">
        <f t="shared" si="10"/>
        <v>1689.9</v>
      </c>
      <c r="P138" s="80"/>
      <c r="Q138" s="80">
        <f t="shared" si="11"/>
        <v>1689.9</v>
      </c>
    </row>
    <row r="139" spans="1:17" ht="24.95" hidden="1" customHeight="1">
      <c r="A139" s="60" t="s">
        <v>42</v>
      </c>
      <c r="B139" s="91">
        <v>460</v>
      </c>
      <c r="C139" s="52" t="s">
        <v>218</v>
      </c>
      <c r="D139" s="53" t="s">
        <v>237</v>
      </c>
      <c r="E139" s="53" t="s">
        <v>43</v>
      </c>
      <c r="F139" s="54">
        <v>1540</v>
      </c>
      <c r="G139" s="54"/>
      <c r="H139" s="81"/>
      <c r="I139" s="81">
        <f t="shared" si="12"/>
        <v>1540</v>
      </c>
      <c r="J139" s="80"/>
      <c r="K139" s="72">
        <f t="shared" si="18"/>
        <v>1540</v>
      </c>
      <c r="L139" s="80"/>
      <c r="M139" s="72">
        <f t="shared" si="13"/>
        <v>1540</v>
      </c>
      <c r="N139" s="80">
        <v>149.9</v>
      </c>
      <c r="O139" s="72">
        <f t="shared" si="10"/>
        <v>1689.9</v>
      </c>
      <c r="P139" s="80"/>
      <c r="Q139" s="80">
        <f t="shared" si="11"/>
        <v>1689.9</v>
      </c>
    </row>
    <row r="140" spans="1:17" ht="22.5" hidden="1" customHeight="1">
      <c r="A140" s="60" t="s">
        <v>30</v>
      </c>
      <c r="B140" s="91">
        <v>460</v>
      </c>
      <c r="C140" s="52" t="s">
        <v>218</v>
      </c>
      <c r="D140" s="53" t="s">
        <v>238</v>
      </c>
      <c r="E140" s="53"/>
      <c r="F140" s="54">
        <f>F141</f>
        <v>1280.9000000000001</v>
      </c>
      <c r="G140" s="54"/>
      <c r="H140" s="81"/>
      <c r="I140" s="81">
        <f t="shared" si="12"/>
        <v>1280.9000000000001</v>
      </c>
      <c r="J140" s="80"/>
      <c r="K140" s="72">
        <f t="shared" si="18"/>
        <v>1280.9000000000001</v>
      </c>
      <c r="L140" s="80"/>
      <c r="M140" s="72">
        <f t="shared" si="13"/>
        <v>1280.9000000000001</v>
      </c>
      <c r="N140" s="80"/>
      <c r="O140" s="72">
        <f t="shared" si="10"/>
        <v>1280.9000000000001</v>
      </c>
      <c r="P140" s="80"/>
      <c r="Q140" s="80">
        <f t="shared" si="11"/>
        <v>1280.9000000000001</v>
      </c>
    </row>
    <row r="141" spans="1:17" ht="47.25" hidden="1" customHeight="1">
      <c r="A141" s="60" t="s">
        <v>125</v>
      </c>
      <c r="B141" s="91">
        <v>460</v>
      </c>
      <c r="C141" s="52" t="s">
        <v>218</v>
      </c>
      <c r="D141" s="53" t="s">
        <v>239</v>
      </c>
      <c r="E141" s="53"/>
      <c r="F141" s="54">
        <f>F142</f>
        <v>1280.9000000000001</v>
      </c>
      <c r="G141" s="54"/>
      <c r="H141" s="81"/>
      <c r="I141" s="81">
        <f t="shared" si="12"/>
        <v>1280.9000000000001</v>
      </c>
      <c r="J141" s="80"/>
      <c r="K141" s="72">
        <f t="shared" si="18"/>
        <v>1280.9000000000001</v>
      </c>
      <c r="L141" s="80"/>
      <c r="M141" s="72">
        <f t="shared" si="13"/>
        <v>1280.9000000000001</v>
      </c>
      <c r="N141" s="80"/>
      <c r="O141" s="72">
        <f t="shared" ref="O141:O204" si="19">M141+N141</f>
        <v>1280.9000000000001</v>
      </c>
      <c r="P141" s="80"/>
      <c r="Q141" s="80">
        <f t="shared" ref="Q141:Q204" si="20">O141+P141</f>
        <v>1280.9000000000001</v>
      </c>
    </row>
    <row r="142" spans="1:17" ht="24.95" hidden="1" customHeight="1">
      <c r="A142" s="60" t="s">
        <v>42</v>
      </c>
      <c r="B142" s="91">
        <v>460</v>
      </c>
      <c r="C142" s="52" t="s">
        <v>218</v>
      </c>
      <c r="D142" s="53" t="s">
        <v>239</v>
      </c>
      <c r="E142" s="53" t="s">
        <v>43</v>
      </c>
      <c r="F142" s="54">
        <v>1280.9000000000001</v>
      </c>
      <c r="G142" s="54"/>
      <c r="H142" s="81"/>
      <c r="I142" s="81">
        <f t="shared" si="12"/>
        <v>1280.9000000000001</v>
      </c>
      <c r="J142" s="80"/>
      <c r="K142" s="72">
        <f t="shared" si="18"/>
        <v>1280.9000000000001</v>
      </c>
      <c r="L142" s="80"/>
      <c r="M142" s="72">
        <f t="shared" si="13"/>
        <v>1280.9000000000001</v>
      </c>
      <c r="N142" s="80"/>
      <c r="O142" s="72">
        <f t="shared" si="19"/>
        <v>1280.9000000000001</v>
      </c>
      <c r="P142" s="80"/>
      <c r="Q142" s="80">
        <f t="shared" si="20"/>
        <v>1280.9000000000001</v>
      </c>
    </row>
    <row r="143" spans="1:17" ht="24.95" hidden="1" customHeight="1">
      <c r="A143" s="42" t="s">
        <v>96</v>
      </c>
      <c r="B143" s="28">
        <v>460</v>
      </c>
      <c r="C143" s="50" t="s">
        <v>97</v>
      </c>
      <c r="D143" s="51"/>
      <c r="E143" s="51"/>
      <c r="F143" s="72">
        <f>SUM(F144)</f>
        <v>4000</v>
      </c>
      <c r="G143" s="72"/>
      <c r="H143" s="81"/>
      <c r="I143" s="80">
        <f t="shared" si="12"/>
        <v>4000</v>
      </c>
      <c r="J143" s="80"/>
      <c r="K143" s="72">
        <f t="shared" si="18"/>
        <v>4000</v>
      </c>
      <c r="L143" s="80"/>
      <c r="M143" s="72">
        <f t="shared" si="13"/>
        <v>4000</v>
      </c>
      <c r="N143" s="80"/>
      <c r="O143" s="72">
        <f t="shared" si="19"/>
        <v>4000</v>
      </c>
      <c r="P143" s="80"/>
      <c r="Q143" s="80">
        <f t="shared" si="20"/>
        <v>4000</v>
      </c>
    </row>
    <row r="144" spans="1:17" ht="21.75" hidden="1" customHeight="1">
      <c r="A144" s="42" t="s">
        <v>203</v>
      </c>
      <c r="B144" s="28">
        <v>460</v>
      </c>
      <c r="C144" s="50" t="s">
        <v>225</v>
      </c>
      <c r="D144" s="51"/>
      <c r="E144" s="51"/>
      <c r="F144" s="72">
        <f>SUM(F146)</f>
        <v>4000</v>
      </c>
      <c r="G144" s="72"/>
      <c r="H144" s="81"/>
      <c r="I144" s="80">
        <f t="shared" si="12"/>
        <v>4000</v>
      </c>
      <c r="J144" s="80"/>
      <c r="K144" s="72">
        <f t="shared" si="18"/>
        <v>4000</v>
      </c>
      <c r="L144" s="80"/>
      <c r="M144" s="72">
        <f t="shared" si="13"/>
        <v>4000</v>
      </c>
      <c r="N144" s="80"/>
      <c r="O144" s="72">
        <f t="shared" si="19"/>
        <v>4000</v>
      </c>
      <c r="P144" s="80"/>
      <c r="Q144" s="80">
        <f t="shared" si="20"/>
        <v>4000</v>
      </c>
    </row>
    <row r="145" spans="1:17" ht="29.25" hidden="1" customHeight="1">
      <c r="A145" s="43" t="s">
        <v>13</v>
      </c>
      <c r="B145" s="91">
        <v>460</v>
      </c>
      <c r="C145" s="52" t="s">
        <v>225</v>
      </c>
      <c r="D145" s="53" t="s">
        <v>151</v>
      </c>
      <c r="E145" s="53"/>
      <c r="F145" s="54">
        <f>F146</f>
        <v>4000</v>
      </c>
      <c r="G145" s="54"/>
      <c r="H145" s="81"/>
      <c r="I145" s="81">
        <f t="shared" si="12"/>
        <v>4000</v>
      </c>
      <c r="J145" s="80"/>
      <c r="K145" s="72">
        <f t="shared" si="18"/>
        <v>4000</v>
      </c>
      <c r="L145" s="80"/>
      <c r="M145" s="72">
        <f t="shared" ref="M145:M210" si="21">K145+L145</f>
        <v>4000</v>
      </c>
      <c r="N145" s="80"/>
      <c r="O145" s="72">
        <f t="shared" si="19"/>
        <v>4000</v>
      </c>
      <c r="P145" s="80"/>
      <c r="Q145" s="80">
        <f t="shared" si="20"/>
        <v>4000</v>
      </c>
    </row>
    <row r="146" spans="1:17" ht="35.25" hidden="1" customHeight="1">
      <c r="A146" s="43" t="s">
        <v>104</v>
      </c>
      <c r="B146" s="91">
        <v>460</v>
      </c>
      <c r="C146" s="52" t="s">
        <v>225</v>
      </c>
      <c r="D146" s="53" t="s">
        <v>259</v>
      </c>
      <c r="E146" s="53"/>
      <c r="F146" s="54">
        <f>SUM(F147)</f>
        <v>4000</v>
      </c>
      <c r="G146" s="54"/>
      <c r="H146" s="81"/>
      <c r="I146" s="81">
        <f t="shared" ref="I146:I200" si="22">F146+H146</f>
        <v>4000</v>
      </c>
      <c r="J146" s="80"/>
      <c r="K146" s="72">
        <f t="shared" si="18"/>
        <v>4000</v>
      </c>
      <c r="L146" s="80"/>
      <c r="M146" s="72">
        <f t="shared" si="21"/>
        <v>4000</v>
      </c>
      <c r="N146" s="80"/>
      <c r="O146" s="72">
        <f t="shared" si="19"/>
        <v>4000</v>
      </c>
      <c r="P146" s="80"/>
      <c r="Q146" s="80">
        <f t="shared" si="20"/>
        <v>4000</v>
      </c>
    </row>
    <row r="147" spans="1:17" ht="33.75" hidden="1" customHeight="1">
      <c r="A147" s="43" t="s">
        <v>124</v>
      </c>
      <c r="B147" s="91">
        <v>460</v>
      </c>
      <c r="C147" s="52" t="s">
        <v>225</v>
      </c>
      <c r="D147" s="53" t="s">
        <v>260</v>
      </c>
      <c r="E147" s="53"/>
      <c r="F147" s="54">
        <f>SUM(F148)</f>
        <v>4000</v>
      </c>
      <c r="G147" s="54"/>
      <c r="H147" s="81"/>
      <c r="I147" s="81">
        <f t="shared" si="22"/>
        <v>4000</v>
      </c>
      <c r="J147" s="80"/>
      <c r="K147" s="72">
        <f t="shared" si="18"/>
        <v>4000</v>
      </c>
      <c r="L147" s="80"/>
      <c r="M147" s="72">
        <f t="shared" si="21"/>
        <v>4000</v>
      </c>
      <c r="N147" s="80"/>
      <c r="O147" s="72">
        <f t="shared" si="19"/>
        <v>4000</v>
      </c>
      <c r="P147" s="80"/>
      <c r="Q147" s="80">
        <f t="shared" si="20"/>
        <v>4000</v>
      </c>
    </row>
    <row r="148" spans="1:17" ht="24.95" hidden="1" customHeight="1">
      <c r="A148" s="43" t="s">
        <v>40</v>
      </c>
      <c r="B148" s="91">
        <v>460</v>
      </c>
      <c r="C148" s="52" t="s">
        <v>225</v>
      </c>
      <c r="D148" s="53" t="s">
        <v>260</v>
      </c>
      <c r="E148" s="53" t="s">
        <v>376</v>
      </c>
      <c r="F148" s="54">
        <v>4000</v>
      </c>
      <c r="G148" s="54"/>
      <c r="H148" s="81"/>
      <c r="I148" s="81">
        <f t="shared" si="22"/>
        <v>4000</v>
      </c>
      <c r="J148" s="80"/>
      <c r="K148" s="72">
        <f t="shared" si="18"/>
        <v>4000</v>
      </c>
      <c r="L148" s="80"/>
      <c r="M148" s="72">
        <f t="shared" si="21"/>
        <v>4000</v>
      </c>
      <c r="N148" s="80"/>
      <c r="O148" s="72">
        <f t="shared" si="19"/>
        <v>4000</v>
      </c>
      <c r="P148" s="80"/>
      <c r="Q148" s="80">
        <f t="shared" si="20"/>
        <v>4000</v>
      </c>
    </row>
    <row r="149" spans="1:17" ht="35.25" hidden="1" customHeight="1">
      <c r="A149" s="42" t="s">
        <v>98</v>
      </c>
      <c r="B149" s="28">
        <v>460</v>
      </c>
      <c r="C149" s="50" t="s">
        <v>223</v>
      </c>
      <c r="D149" s="51"/>
      <c r="E149" s="51"/>
      <c r="F149" s="72">
        <f>SUM(F150)</f>
        <v>0</v>
      </c>
      <c r="G149" s="72"/>
      <c r="H149" s="81"/>
      <c r="I149" s="81">
        <f t="shared" si="22"/>
        <v>0</v>
      </c>
      <c r="J149" s="80"/>
      <c r="K149" s="72">
        <f t="shared" si="18"/>
        <v>0</v>
      </c>
      <c r="L149" s="80"/>
      <c r="M149" s="72">
        <f t="shared" si="21"/>
        <v>0</v>
      </c>
      <c r="N149" s="80"/>
      <c r="O149" s="72">
        <f t="shared" si="19"/>
        <v>0</v>
      </c>
      <c r="P149" s="80"/>
      <c r="Q149" s="80">
        <f t="shared" si="20"/>
        <v>0</v>
      </c>
    </row>
    <row r="150" spans="1:17" ht="32.25" hidden="1" customHeight="1">
      <c r="A150" s="153" t="s">
        <v>55</v>
      </c>
      <c r="B150" s="28">
        <v>460</v>
      </c>
      <c r="C150" s="50" t="s">
        <v>224</v>
      </c>
      <c r="D150" s="51"/>
      <c r="E150" s="51"/>
      <c r="F150" s="72">
        <f>SUM(F153)</f>
        <v>0</v>
      </c>
      <c r="G150" s="72"/>
      <c r="H150" s="81"/>
      <c r="I150" s="81">
        <f t="shared" si="22"/>
        <v>0</v>
      </c>
      <c r="J150" s="80"/>
      <c r="K150" s="72">
        <f t="shared" si="18"/>
        <v>0</v>
      </c>
      <c r="L150" s="80"/>
      <c r="M150" s="72">
        <f t="shared" si="21"/>
        <v>0</v>
      </c>
      <c r="N150" s="80"/>
      <c r="O150" s="72">
        <f t="shared" si="19"/>
        <v>0</v>
      </c>
      <c r="P150" s="80"/>
      <c r="Q150" s="80">
        <f t="shared" si="20"/>
        <v>0</v>
      </c>
    </row>
    <row r="151" spans="1:17" ht="25.5" hidden="1" customHeight="1">
      <c r="A151" s="42" t="s">
        <v>13</v>
      </c>
      <c r="B151" s="28">
        <v>460</v>
      </c>
      <c r="C151" s="50" t="s">
        <v>224</v>
      </c>
      <c r="D151" s="51" t="s">
        <v>151</v>
      </c>
      <c r="E151" s="51"/>
      <c r="F151" s="72">
        <f t="shared" ref="F151:F153" si="23">SUM(F152)</f>
        <v>0</v>
      </c>
      <c r="G151" s="72"/>
      <c r="H151" s="81"/>
      <c r="I151" s="81">
        <f t="shared" si="22"/>
        <v>0</v>
      </c>
      <c r="J151" s="80"/>
      <c r="K151" s="72">
        <f t="shared" si="18"/>
        <v>0</v>
      </c>
      <c r="L151" s="80"/>
      <c r="M151" s="72">
        <f t="shared" si="21"/>
        <v>0</v>
      </c>
      <c r="N151" s="80"/>
      <c r="O151" s="72">
        <f t="shared" si="19"/>
        <v>0</v>
      </c>
      <c r="P151" s="80"/>
      <c r="Q151" s="80">
        <f t="shared" si="20"/>
        <v>0</v>
      </c>
    </row>
    <row r="152" spans="1:17" ht="26.25" hidden="1" customHeight="1">
      <c r="A152" s="153" t="s">
        <v>197</v>
      </c>
      <c r="B152" s="28">
        <v>460</v>
      </c>
      <c r="C152" s="50" t="s">
        <v>224</v>
      </c>
      <c r="D152" s="51" t="s">
        <v>261</v>
      </c>
      <c r="E152" s="51"/>
      <c r="F152" s="72">
        <f t="shared" si="23"/>
        <v>0</v>
      </c>
      <c r="G152" s="72"/>
      <c r="H152" s="81"/>
      <c r="I152" s="81">
        <f t="shared" si="22"/>
        <v>0</v>
      </c>
      <c r="J152" s="80"/>
      <c r="K152" s="72">
        <f t="shared" si="18"/>
        <v>0</v>
      </c>
      <c r="L152" s="80"/>
      <c r="M152" s="72">
        <f t="shared" si="21"/>
        <v>0</v>
      </c>
      <c r="N152" s="80"/>
      <c r="O152" s="72">
        <f t="shared" si="19"/>
        <v>0</v>
      </c>
      <c r="P152" s="80"/>
      <c r="Q152" s="80">
        <f t="shared" si="20"/>
        <v>0</v>
      </c>
    </row>
    <row r="153" spans="1:17" ht="24" hidden="1" customHeight="1">
      <c r="A153" s="157" t="s">
        <v>86</v>
      </c>
      <c r="B153" s="91">
        <v>460</v>
      </c>
      <c r="C153" s="52" t="s">
        <v>224</v>
      </c>
      <c r="D153" s="53" t="s">
        <v>262</v>
      </c>
      <c r="E153" s="53"/>
      <c r="F153" s="54">
        <f t="shared" si="23"/>
        <v>0</v>
      </c>
      <c r="G153" s="54"/>
      <c r="H153" s="81"/>
      <c r="I153" s="81">
        <f t="shared" si="22"/>
        <v>0</v>
      </c>
      <c r="J153" s="80"/>
      <c r="K153" s="72">
        <f t="shared" si="18"/>
        <v>0</v>
      </c>
      <c r="L153" s="80"/>
      <c r="M153" s="72">
        <f t="shared" si="21"/>
        <v>0</v>
      </c>
      <c r="N153" s="80"/>
      <c r="O153" s="72">
        <f t="shared" si="19"/>
        <v>0</v>
      </c>
      <c r="P153" s="80"/>
      <c r="Q153" s="80">
        <f t="shared" si="20"/>
        <v>0</v>
      </c>
    </row>
    <row r="154" spans="1:17" ht="21.75" hidden="1" customHeight="1">
      <c r="A154" s="43" t="s">
        <v>197</v>
      </c>
      <c r="B154" s="91">
        <v>460</v>
      </c>
      <c r="C154" s="52" t="s">
        <v>224</v>
      </c>
      <c r="D154" s="53" t="s">
        <v>262</v>
      </c>
      <c r="E154" s="53" t="s">
        <v>38</v>
      </c>
      <c r="F154" s="54">
        <v>0</v>
      </c>
      <c r="G154" s="54"/>
      <c r="H154" s="81"/>
      <c r="I154" s="81">
        <f t="shared" si="22"/>
        <v>0</v>
      </c>
      <c r="J154" s="80"/>
      <c r="K154" s="72">
        <f t="shared" si="18"/>
        <v>0</v>
      </c>
      <c r="L154" s="80"/>
      <c r="M154" s="72">
        <f t="shared" si="21"/>
        <v>0</v>
      </c>
      <c r="N154" s="80"/>
      <c r="O154" s="72">
        <f t="shared" si="19"/>
        <v>0</v>
      </c>
      <c r="P154" s="80"/>
      <c r="Q154" s="80">
        <f t="shared" si="20"/>
        <v>0</v>
      </c>
    </row>
    <row r="155" spans="1:17" ht="59.25" hidden="1" customHeight="1">
      <c r="A155" s="153" t="s">
        <v>100</v>
      </c>
      <c r="B155" s="28">
        <v>460</v>
      </c>
      <c r="C155" s="50" t="s">
        <v>99</v>
      </c>
      <c r="D155" s="51"/>
      <c r="E155" s="51"/>
      <c r="F155" s="72">
        <f>SUM(F157)+F168</f>
        <v>33984</v>
      </c>
      <c r="G155" s="72">
        <f t="shared" ref="G155:H155" si="24">SUM(G157)+G168</f>
        <v>0</v>
      </c>
      <c r="H155" s="72">
        <f t="shared" si="24"/>
        <v>5000</v>
      </c>
      <c r="I155" s="80">
        <f>F155+H155+G155</f>
        <v>38984</v>
      </c>
      <c r="J155" s="80">
        <f>J168</f>
        <v>760</v>
      </c>
      <c r="K155" s="72">
        <f t="shared" si="18"/>
        <v>39744</v>
      </c>
      <c r="L155" s="80"/>
      <c r="M155" s="72">
        <f t="shared" si="21"/>
        <v>39744</v>
      </c>
      <c r="N155" s="80"/>
      <c r="O155" s="72">
        <f t="shared" si="19"/>
        <v>39744</v>
      </c>
      <c r="P155" s="80"/>
      <c r="Q155" s="80">
        <f t="shared" si="20"/>
        <v>39744</v>
      </c>
    </row>
    <row r="156" spans="1:17" ht="43.5" hidden="1" customHeight="1">
      <c r="A156" s="161" t="s">
        <v>194</v>
      </c>
      <c r="B156" s="28">
        <v>460</v>
      </c>
      <c r="C156" s="50" t="s">
        <v>56</v>
      </c>
      <c r="D156" s="51"/>
      <c r="E156" s="51"/>
      <c r="F156" s="72">
        <f>F157</f>
        <v>33984</v>
      </c>
      <c r="G156" s="72">
        <f t="shared" ref="G156:H156" si="25">G157</f>
        <v>0</v>
      </c>
      <c r="H156" s="72">
        <f t="shared" si="25"/>
        <v>0</v>
      </c>
      <c r="I156" s="80">
        <f t="shared" si="22"/>
        <v>33984</v>
      </c>
      <c r="J156" s="80"/>
      <c r="K156" s="72">
        <f t="shared" si="18"/>
        <v>33984</v>
      </c>
      <c r="L156" s="80"/>
      <c r="M156" s="72">
        <f t="shared" si="21"/>
        <v>33984</v>
      </c>
      <c r="N156" s="80"/>
      <c r="O156" s="72">
        <f t="shared" si="19"/>
        <v>33984</v>
      </c>
      <c r="P156" s="80"/>
      <c r="Q156" s="80">
        <f t="shared" si="20"/>
        <v>33984</v>
      </c>
    </row>
    <row r="157" spans="1:17" ht="26.25" hidden="1" customHeight="1">
      <c r="A157" s="42" t="s">
        <v>13</v>
      </c>
      <c r="B157" s="28">
        <v>460</v>
      </c>
      <c r="C157" s="50" t="s">
        <v>56</v>
      </c>
      <c r="D157" s="51" t="s">
        <v>151</v>
      </c>
      <c r="E157" s="51"/>
      <c r="F157" s="72">
        <f>SUM(F158,F163)</f>
        <v>33984</v>
      </c>
      <c r="G157" s="72"/>
      <c r="H157" s="81"/>
      <c r="I157" s="80">
        <f t="shared" si="22"/>
        <v>33984</v>
      </c>
      <c r="J157" s="80"/>
      <c r="K157" s="72">
        <f t="shared" si="18"/>
        <v>33984</v>
      </c>
      <c r="L157" s="80"/>
      <c r="M157" s="72">
        <f t="shared" si="21"/>
        <v>33984</v>
      </c>
      <c r="N157" s="80"/>
      <c r="O157" s="72">
        <f t="shared" si="19"/>
        <v>33984</v>
      </c>
      <c r="P157" s="80"/>
      <c r="Q157" s="80">
        <f t="shared" si="20"/>
        <v>33984</v>
      </c>
    </row>
    <row r="158" spans="1:17" ht="28.5" hidden="1" customHeight="1">
      <c r="A158" s="153" t="s">
        <v>29</v>
      </c>
      <c r="B158" s="28">
        <v>460</v>
      </c>
      <c r="C158" s="50" t="s">
        <v>56</v>
      </c>
      <c r="D158" s="51" t="s">
        <v>169</v>
      </c>
      <c r="E158" s="51"/>
      <c r="F158" s="72">
        <f>SUM(F159,F161)</f>
        <v>23365.8</v>
      </c>
      <c r="G158" s="72"/>
      <c r="H158" s="81"/>
      <c r="I158" s="80">
        <f t="shared" si="22"/>
        <v>23365.8</v>
      </c>
      <c r="J158" s="80"/>
      <c r="K158" s="72">
        <f t="shared" si="18"/>
        <v>23365.8</v>
      </c>
      <c r="L158" s="80"/>
      <c r="M158" s="72">
        <f t="shared" si="21"/>
        <v>23365.8</v>
      </c>
      <c r="N158" s="80"/>
      <c r="O158" s="72">
        <f t="shared" si="19"/>
        <v>23365.8</v>
      </c>
      <c r="P158" s="80"/>
      <c r="Q158" s="80">
        <f t="shared" si="20"/>
        <v>23365.8</v>
      </c>
    </row>
    <row r="159" spans="1:17" ht="41.25" hidden="1" customHeight="1">
      <c r="A159" s="45" t="s">
        <v>32</v>
      </c>
      <c r="B159" s="91">
        <v>460</v>
      </c>
      <c r="C159" s="52" t="s">
        <v>56</v>
      </c>
      <c r="D159" s="53" t="s">
        <v>344</v>
      </c>
      <c r="E159" s="53"/>
      <c r="F159" s="73">
        <f>F160</f>
        <v>1498.8</v>
      </c>
      <c r="G159" s="73"/>
      <c r="H159" s="81"/>
      <c r="I159" s="81">
        <f t="shared" si="22"/>
        <v>1498.8</v>
      </c>
      <c r="J159" s="80"/>
      <c r="K159" s="72">
        <f t="shared" si="18"/>
        <v>1498.8</v>
      </c>
      <c r="L159" s="80"/>
      <c r="M159" s="72">
        <f t="shared" si="21"/>
        <v>1498.8</v>
      </c>
      <c r="N159" s="80"/>
      <c r="O159" s="72">
        <f t="shared" si="19"/>
        <v>1498.8</v>
      </c>
      <c r="P159" s="80"/>
      <c r="Q159" s="80">
        <f t="shared" si="20"/>
        <v>1498.8</v>
      </c>
    </row>
    <row r="160" spans="1:17" ht="24.75" hidden="1" customHeight="1">
      <c r="A160" s="45" t="s">
        <v>220</v>
      </c>
      <c r="B160" s="91">
        <v>460</v>
      </c>
      <c r="C160" s="52" t="s">
        <v>56</v>
      </c>
      <c r="D160" s="53" t="s">
        <v>344</v>
      </c>
      <c r="E160" s="53" t="s">
        <v>219</v>
      </c>
      <c r="F160" s="76">
        <v>1498.8</v>
      </c>
      <c r="G160" s="76"/>
      <c r="H160" s="81"/>
      <c r="I160" s="81">
        <f t="shared" si="22"/>
        <v>1498.8</v>
      </c>
      <c r="J160" s="80"/>
      <c r="K160" s="72">
        <f t="shared" si="18"/>
        <v>1498.8</v>
      </c>
      <c r="L160" s="80"/>
      <c r="M160" s="72">
        <f t="shared" si="21"/>
        <v>1498.8</v>
      </c>
      <c r="N160" s="80"/>
      <c r="O160" s="72">
        <f t="shared" si="19"/>
        <v>1498.8</v>
      </c>
      <c r="P160" s="80"/>
      <c r="Q160" s="80">
        <f t="shared" si="20"/>
        <v>1498.8</v>
      </c>
    </row>
    <row r="161" spans="1:17" ht="39" hidden="1" customHeight="1">
      <c r="A161" s="162" t="s">
        <v>449</v>
      </c>
      <c r="B161" s="91">
        <v>460</v>
      </c>
      <c r="C161" s="143" t="s">
        <v>56</v>
      </c>
      <c r="D161" s="58" t="s">
        <v>263</v>
      </c>
      <c r="E161" s="58"/>
      <c r="F161" s="54">
        <f>SUM(F162)</f>
        <v>21867</v>
      </c>
      <c r="G161" s="54"/>
      <c r="H161" s="81"/>
      <c r="I161" s="81">
        <f t="shared" si="22"/>
        <v>21867</v>
      </c>
      <c r="J161" s="80"/>
      <c r="K161" s="72">
        <f t="shared" si="18"/>
        <v>21867</v>
      </c>
      <c r="L161" s="80"/>
      <c r="M161" s="72">
        <f t="shared" si="21"/>
        <v>21867</v>
      </c>
      <c r="N161" s="80"/>
      <c r="O161" s="72">
        <f t="shared" si="19"/>
        <v>21867</v>
      </c>
      <c r="P161" s="80"/>
      <c r="Q161" s="80">
        <f t="shared" si="20"/>
        <v>21867</v>
      </c>
    </row>
    <row r="162" spans="1:17" ht="24" hidden="1" customHeight="1">
      <c r="A162" s="45" t="s">
        <v>220</v>
      </c>
      <c r="B162" s="91">
        <v>460</v>
      </c>
      <c r="C162" s="143" t="s">
        <v>56</v>
      </c>
      <c r="D162" s="58" t="s">
        <v>263</v>
      </c>
      <c r="E162" s="58" t="s">
        <v>219</v>
      </c>
      <c r="F162" s="76">
        <v>21867</v>
      </c>
      <c r="G162" s="76"/>
      <c r="H162" s="81"/>
      <c r="I162" s="81">
        <f t="shared" si="22"/>
        <v>21867</v>
      </c>
      <c r="J162" s="80"/>
      <c r="K162" s="72">
        <f t="shared" si="18"/>
        <v>21867</v>
      </c>
      <c r="L162" s="80"/>
      <c r="M162" s="72">
        <f t="shared" si="21"/>
        <v>21867</v>
      </c>
      <c r="N162" s="80"/>
      <c r="O162" s="72">
        <f t="shared" si="19"/>
        <v>21867</v>
      </c>
      <c r="P162" s="80"/>
      <c r="Q162" s="80">
        <f t="shared" si="20"/>
        <v>21867</v>
      </c>
    </row>
    <row r="163" spans="1:17" ht="24.75" hidden="1" customHeight="1">
      <c r="A163" s="153" t="s">
        <v>35</v>
      </c>
      <c r="B163" s="28">
        <v>460</v>
      </c>
      <c r="C163" s="50" t="s">
        <v>56</v>
      </c>
      <c r="D163" s="51" t="s">
        <v>238</v>
      </c>
      <c r="E163" s="51"/>
      <c r="F163" s="72">
        <f>SUM(F164,F166)</f>
        <v>10618.2</v>
      </c>
      <c r="G163" s="72"/>
      <c r="H163" s="81"/>
      <c r="I163" s="81">
        <f t="shared" si="22"/>
        <v>10618.2</v>
      </c>
      <c r="J163" s="80"/>
      <c r="K163" s="72">
        <f t="shared" si="18"/>
        <v>10618.2</v>
      </c>
      <c r="L163" s="80"/>
      <c r="M163" s="72">
        <f t="shared" si="21"/>
        <v>10618.2</v>
      </c>
      <c r="N163" s="80"/>
      <c r="O163" s="72">
        <f t="shared" si="19"/>
        <v>10618.2</v>
      </c>
      <c r="P163" s="80"/>
      <c r="Q163" s="80">
        <f t="shared" si="20"/>
        <v>10618.2</v>
      </c>
    </row>
    <row r="164" spans="1:17" ht="40.5" hidden="1" customHeight="1">
      <c r="A164" s="45" t="s">
        <v>31</v>
      </c>
      <c r="B164" s="91">
        <v>460</v>
      </c>
      <c r="C164" s="52" t="s">
        <v>56</v>
      </c>
      <c r="D164" s="53" t="s">
        <v>345</v>
      </c>
      <c r="E164" s="53"/>
      <c r="F164" s="54">
        <f>F165</f>
        <v>2485.1999999999998</v>
      </c>
      <c r="G164" s="54"/>
      <c r="H164" s="81"/>
      <c r="I164" s="81">
        <f t="shared" si="22"/>
        <v>2485.1999999999998</v>
      </c>
      <c r="J164" s="80"/>
      <c r="K164" s="72">
        <f t="shared" si="18"/>
        <v>2485.1999999999998</v>
      </c>
      <c r="L164" s="80"/>
      <c r="M164" s="72">
        <f t="shared" si="21"/>
        <v>2485.1999999999998</v>
      </c>
      <c r="N164" s="80"/>
      <c r="O164" s="72">
        <f t="shared" si="19"/>
        <v>2485.1999999999998</v>
      </c>
      <c r="P164" s="80"/>
      <c r="Q164" s="80">
        <f t="shared" si="20"/>
        <v>2485.1999999999998</v>
      </c>
    </row>
    <row r="165" spans="1:17" ht="24" hidden="1" customHeight="1">
      <c r="A165" s="45" t="s">
        <v>220</v>
      </c>
      <c r="B165" s="91">
        <v>460</v>
      </c>
      <c r="C165" s="52" t="s">
        <v>56</v>
      </c>
      <c r="D165" s="53" t="s">
        <v>345</v>
      </c>
      <c r="E165" s="53" t="s">
        <v>219</v>
      </c>
      <c r="F165" s="54">
        <v>2485.1999999999998</v>
      </c>
      <c r="G165" s="54"/>
      <c r="H165" s="81"/>
      <c r="I165" s="81">
        <f t="shared" si="22"/>
        <v>2485.1999999999998</v>
      </c>
      <c r="J165" s="80"/>
      <c r="K165" s="72">
        <f t="shared" si="18"/>
        <v>2485.1999999999998</v>
      </c>
      <c r="L165" s="80"/>
      <c r="M165" s="72">
        <f t="shared" si="21"/>
        <v>2485.1999999999998</v>
      </c>
      <c r="N165" s="80"/>
      <c r="O165" s="72">
        <f t="shared" si="19"/>
        <v>2485.1999999999998</v>
      </c>
      <c r="P165" s="80"/>
      <c r="Q165" s="80">
        <f t="shared" si="20"/>
        <v>2485.1999999999998</v>
      </c>
    </row>
    <row r="166" spans="1:17" ht="43.5" hidden="1" customHeight="1">
      <c r="A166" s="162" t="s">
        <v>450</v>
      </c>
      <c r="B166" s="91">
        <v>460</v>
      </c>
      <c r="C166" s="143" t="s">
        <v>56</v>
      </c>
      <c r="D166" s="58" t="s">
        <v>265</v>
      </c>
      <c r="E166" s="58"/>
      <c r="F166" s="54">
        <f>SUM(F167)</f>
        <v>8133</v>
      </c>
      <c r="G166" s="54"/>
      <c r="H166" s="81"/>
      <c r="I166" s="81">
        <f t="shared" si="22"/>
        <v>8133</v>
      </c>
      <c r="J166" s="80"/>
      <c r="K166" s="72">
        <f t="shared" si="18"/>
        <v>8133</v>
      </c>
      <c r="L166" s="80"/>
      <c r="M166" s="72">
        <f t="shared" si="21"/>
        <v>8133</v>
      </c>
      <c r="N166" s="80"/>
      <c r="O166" s="72">
        <f t="shared" si="19"/>
        <v>8133</v>
      </c>
      <c r="P166" s="80"/>
      <c r="Q166" s="80">
        <f t="shared" si="20"/>
        <v>8133</v>
      </c>
    </row>
    <row r="167" spans="1:17" ht="24" hidden="1" customHeight="1">
      <c r="A167" s="45" t="s">
        <v>220</v>
      </c>
      <c r="B167" s="91">
        <v>460</v>
      </c>
      <c r="C167" s="143" t="s">
        <v>56</v>
      </c>
      <c r="D167" s="58" t="s">
        <v>264</v>
      </c>
      <c r="E167" s="58" t="s">
        <v>219</v>
      </c>
      <c r="F167" s="76">
        <v>8133</v>
      </c>
      <c r="G167" s="76"/>
      <c r="H167" s="81"/>
      <c r="I167" s="81">
        <f t="shared" si="22"/>
        <v>8133</v>
      </c>
      <c r="J167" s="80"/>
      <c r="K167" s="72">
        <f t="shared" si="18"/>
        <v>8133</v>
      </c>
      <c r="L167" s="80"/>
      <c r="M167" s="72">
        <f t="shared" si="21"/>
        <v>8133</v>
      </c>
      <c r="N167" s="80"/>
      <c r="O167" s="72">
        <f t="shared" si="19"/>
        <v>8133</v>
      </c>
      <c r="P167" s="80"/>
      <c r="Q167" s="80">
        <f t="shared" si="20"/>
        <v>8133</v>
      </c>
    </row>
    <row r="168" spans="1:17" ht="24.95" hidden="1" customHeight="1">
      <c r="A168" s="163" t="s">
        <v>497</v>
      </c>
      <c r="B168" s="28">
        <v>460</v>
      </c>
      <c r="C168" s="144">
        <v>1403</v>
      </c>
      <c r="D168" s="55"/>
      <c r="E168" s="55"/>
      <c r="F168" s="77">
        <v>0</v>
      </c>
      <c r="G168" s="77"/>
      <c r="H168" s="80">
        <f>H170+H169</f>
        <v>5000</v>
      </c>
      <c r="I168" s="80">
        <f t="shared" si="22"/>
        <v>5000</v>
      </c>
      <c r="J168" s="80">
        <f>J169</f>
        <v>760</v>
      </c>
      <c r="K168" s="72">
        <f t="shared" si="18"/>
        <v>5760</v>
      </c>
      <c r="L168" s="80"/>
      <c r="M168" s="72">
        <f t="shared" si="21"/>
        <v>5760</v>
      </c>
      <c r="N168" s="80"/>
      <c r="O168" s="72">
        <f t="shared" si="19"/>
        <v>5760</v>
      </c>
      <c r="P168" s="80"/>
      <c r="Q168" s="80">
        <f t="shared" si="20"/>
        <v>5760</v>
      </c>
    </row>
    <row r="169" spans="1:17" ht="24.95" hidden="1" customHeight="1">
      <c r="A169" s="164" t="s">
        <v>498</v>
      </c>
      <c r="B169" s="91">
        <v>460</v>
      </c>
      <c r="C169" s="58" t="s">
        <v>496</v>
      </c>
      <c r="D169" s="58" t="s">
        <v>495</v>
      </c>
      <c r="E169" s="58" t="s">
        <v>499</v>
      </c>
      <c r="F169" s="77"/>
      <c r="G169" s="77"/>
      <c r="H169" s="81">
        <v>1000</v>
      </c>
      <c r="I169" s="81">
        <f t="shared" si="22"/>
        <v>1000</v>
      </c>
      <c r="J169" s="81">
        <v>760</v>
      </c>
      <c r="K169" s="72">
        <f t="shared" si="18"/>
        <v>1760</v>
      </c>
      <c r="L169" s="81"/>
      <c r="M169" s="72">
        <f t="shared" si="21"/>
        <v>1760</v>
      </c>
      <c r="N169" s="81"/>
      <c r="O169" s="72">
        <f t="shared" si="19"/>
        <v>1760</v>
      </c>
      <c r="P169" s="81"/>
      <c r="Q169" s="80">
        <f t="shared" si="20"/>
        <v>1760</v>
      </c>
    </row>
    <row r="170" spans="1:17" ht="24.95" hidden="1" customHeight="1">
      <c r="A170" s="164" t="s">
        <v>591</v>
      </c>
      <c r="B170" s="91">
        <v>460</v>
      </c>
      <c r="C170" s="58" t="s">
        <v>496</v>
      </c>
      <c r="D170" s="58" t="s">
        <v>592</v>
      </c>
      <c r="E170" s="58" t="s">
        <v>499</v>
      </c>
      <c r="F170" s="76">
        <v>0</v>
      </c>
      <c r="G170" s="76"/>
      <c r="H170" s="81">
        <v>4000</v>
      </c>
      <c r="I170" s="81">
        <f t="shared" si="22"/>
        <v>4000</v>
      </c>
      <c r="J170" s="81"/>
      <c r="K170" s="72">
        <f t="shared" si="18"/>
        <v>4000</v>
      </c>
      <c r="L170" s="81"/>
      <c r="M170" s="72">
        <f t="shared" si="21"/>
        <v>4000</v>
      </c>
      <c r="N170" s="81"/>
      <c r="O170" s="72">
        <f t="shared" si="19"/>
        <v>4000</v>
      </c>
      <c r="P170" s="81"/>
      <c r="Q170" s="80">
        <f t="shared" si="20"/>
        <v>4000</v>
      </c>
    </row>
    <row r="171" spans="1:17" ht="44.25" customHeight="1">
      <c r="A171" s="42" t="s">
        <v>106</v>
      </c>
      <c r="B171" s="71">
        <v>461</v>
      </c>
      <c r="C171" s="52"/>
      <c r="D171" s="58"/>
      <c r="E171" s="58"/>
      <c r="F171" s="77">
        <f>SUM(F172)</f>
        <v>9147</v>
      </c>
      <c r="G171" s="77"/>
      <c r="H171" s="77">
        <f>SUM(H172)</f>
        <v>0</v>
      </c>
      <c r="I171" s="80">
        <f t="shared" si="22"/>
        <v>9147</v>
      </c>
      <c r="J171" s="80">
        <f t="shared" ref="J171:J176" si="26">J172</f>
        <v>150</v>
      </c>
      <c r="K171" s="72">
        <f t="shared" si="18"/>
        <v>9297</v>
      </c>
      <c r="L171" s="80">
        <f>L188</f>
        <v>1689.6</v>
      </c>
      <c r="M171" s="72">
        <f t="shared" si="21"/>
        <v>10986.6</v>
      </c>
      <c r="N171" s="80">
        <f>N172</f>
        <v>218.7</v>
      </c>
      <c r="O171" s="72">
        <f t="shared" si="19"/>
        <v>11205.300000000001</v>
      </c>
      <c r="P171" s="80"/>
      <c r="Q171" s="80">
        <f t="shared" si="20"/>
        <v>11205.300000000001</v>
      </c>
    </row>
    <row r="172" spans="1:17" ht="25.5" hidden="1" customHeight="1">
      <c r="A172" s="42" t="s">
        <v>91</v>
      </c>
      <c r="B172" s="71">
        <v>461</v>
      </c>
      <c r="C172" s="97" t="s">
        <v>92</v>
      </c>
      <c r="D172" s="58"/>
      <c r="E172" s="58"/>
      <c r="F172" s="77">
        <f>SUM(F173,F183)</f>
        <v>9147</v>
      </c>
      <c r="G172" s="77"/>
      <c r="H172" s="81"/>
      <c r="I172" s="80">
        <f t="shared" si="22"/>
        <v>9147</v>
      </c>
      <c r="J172" s="80">
        <f t="shared" si="26"/>
        <v>150</v>
      </c>
      <c r="K172" s="72">
        <f t="shared" si="18"/>
        <v>9297</v>
      </c>
      <c r="L172" s="80"/>
      <c r="M172" s="72">
        <f t="shared" si="21"/>
        <v>9297</v>
      </c>
      <c r="N172" s="80">
        <f>N173</f>
        <v>218.7</v>
      </c>
      <c r="O172" s="72">
        <f t="shared" si="19"/>
        <v>9515.7000000000007</v>
      </c>
      <c r="P172" s="80"/>
      <c r="Q172" s="80">
        <f t="shared" si="20"/>
        <v>9515.7000000000007</v>
      </c>
    </row>
    <row r="173" spans="1:17" ht="28.5" hidden="1" customHeight="1">
      <c r="A173" s="42" t="s">
        <v>186</v>
      </c>
      <c r="B173" s="71">
        <v>461</v>
      </c>
      <c r="C173" s="50" t="s">
        <v>228</v>
      </c>
      <c r="D173" s="51"/>
      <c r="E173" s="55"/>
      <c r="F173" s="77">
        <f>SUM(F174)</f>
        <v>6147</v>
      </c>
      <c r="G173" s="77"/>
      <c r="H173" s="81"/>
      <c r="I173" s="80">
        <f t="shared" si="22"/>
        <v>6147</v>
      </c>
      <c r="J173" s="80">
        <f t="shared" si="26"/>
        <v>150</v>
      </c>
      <c r="K173" s="72">
        <f t="shared" si="18"/>
        <v>6297</v>
      </c>
      <c r="L173" s="80"/>
      <c r="M173" s="72">
        <f t="shared" si="21"/>
        <v>6297</v>
      </c>
      <c r="N173" s="80">
        <f>N174</f>
        <v>218.7</v>
      </c>
      <c r="O173" s="72">
        <f t="shared" si="19"/>
        <v>6515.7</v>
      </c>
      <c r="P173" s="80"/>
      <c r="Q173" s="80">
        <f t="shared" si="20"/>
        <v>6515.7</v>
      </c>
    </row>
    <row r="174" spans="1:17" ht="28.5" hidden="1" customHeight="1">
      <c r="A174" s="42" t="s">
        <v>183</v>
      </c>
      <c r="B174" s="71">
        <v>461</v>
      </c>
      <c r="C174" s="50" t="s">
        <v>228</v>
      </c>
      <c r="D174" s="51" t="s">
        <v>141</v>
      </c>
      <c r="E174" s="51"/>
      <c r="F174" s="72">
        <f>SUM(F175)</f>
        <v>6147</v>
      </c>
      <c r="G174" s="72"/>
      <c r="H174" s="81"/>
      <c r="I174" s="80">
        <f t="shared" si="22"/>
        <v>6147</v>
      </c>
      <c r="J174" s="80">
        <f t="shared" si="26"/>
        <v>150</v>
      </c>
      <c r="K174" s="72">
        <f t="shared" si="18"/>
        <v>6297</v>
      </c>
      <c r="L174" s="80"/>
      <c r="M174" s="72">
        <f t="shared" si="21"/>
        <v>6297</v>
      </c>
      <c r="N174" s="80">
        <f>N175</f>
        <v>218.7</v>
      </c>
      <c r="O174" s="72">
        <f t="shared" si="19"/>
        <v>6515.7</v>
      </c>
      <c r="P174" s="80"/>
      <c r="Q174" s="80">
        <f t="shared" si="20"/>
        <v>6515.7</v>
      </c>
    </row>
    <row r="175" spans="1:17" ht="39.75" hidden="1" customHeight="1">
      <c r="A175" s="43" t="s">
        <v>75</v>
      </c>
      <c r="B175" s="93">
        <v>461</v>
      </c>
      <c r="C175" s="52" t="s">
        <v>228</v>
      </c>
      <c r="D175" s="53" t="s">
        <v>170</v>
      </c>
      <c r="E175" s="53"/>
      <c r="F175" s="54">
        <f>SUM(F176,F180)</f>
        <v>6147</v>
      </c>
      <c r="G175" s="54"/>
      <c r="H175" s="81"/>
      <c r="I175" s="81">
        <f t="shared" si="22"/>
        <v>6147</v>
      </c>
      <c r="J175" s="81">
        <f>J178</f>
        <v>150</v>
      </c>
      <c r="K175" s="72">
        <f t="shared" si="18"/>
        <v>6297</v>
      </c>
      <c r="L175" s="81"/>
      <c r="M175" s="72">
        <f t="shared" si="21"/>
        <v>6297</v>
      </c>
      <c r="N175" s="81">
        <f>N179</f>
        <v>218.7</v>
      </c>
      <c r="O175" s="72">
        <f t="shared" si="19"/>
        <v>6515.7</v>
      </c>
      <c r="P175" s="81"/>
      <c r="Q175" s="80">
        <f t="shared" si="20"/>
        <v>6515.7</v>
      </c>
    </row>
    <row r="176" spans="1:17" ht="36" hidden="1" customHeight="1">
      <c r="A176" s="43" t="s">
        <v>114</v>
      </c>
      <c r="B176" s="93">
        <v>461</v>
      </c>
      <c r="C176" s="52" t="s">
        <v>228</v>
      </c>
      <c r="D176" s="53" t="s">
        <v>171</v>
      </c>
      <c r="E176" s="53"/>
      <c r="F176" s="54">
        <f>SUM(F177)</f>
        <v>5212</v>
      </c>
      <c r="G176" s="54"/>
      <c r="H176" s="81"/>
      <c r="I176" s="81">
        <f t="shared" si="22"/>
        <v>5212</v>
      </c>
      <c r="J176" s="81">
        <f t="shared" si="26"/>
        <v>0</v>
      </c>
      <c r="K176" s="72">
        <f t="shared" si="18"/>
        <v>5212</v>
      </c>
      <c r="L176" s="81"/>
      <c r="M176" s="72">
        <f t="shared" si="21"/>
        <v>5212</v>
      </c>
      <c r="N176" s="81"/>
      <c r="O176" s="72">
        <f t="shared" si="19"/>
        <v>5212</v>
      </c>
      <c r="P176" s="81"/>
      <c r="Q176" s="80">
        <f t="shared" si="20"/>
        <v>5212</v>
      </c>
    </row>
    <row r="177" spans="1:17" ht="30" hidden="1" customHeight="1">
      <c r="A177" s="43" t="s">
        <v>116</v>
      </c>
      <c r="B177" s="93">
        <v>461</v>
      </c>
      <c r="C177" s="52" t="s">
        <v>228</v>
      </c>
      <c r="D177" s="53" t="s">
        <v>171</v>
      </c>
      <c r="E177" s="53" t="s">
        <v>115</v>
      </c>
      <c r="F177" s="54">
        <v>5212</v>
      </c>
      <c r="G177" s="54"/>
      <c r="H177" s="81"/>
      <c r="I177" s="81">
        <f t="shared" si="22"/>
        <v>5212</v>
      </c>
      <c r="J177" s="81"/>
      <c r="K177" s="72">
        <f t="shared" si="18"/>
        <v>5212</v>
      </c>
      <c r="L177" s="81"/>
      <c r="M177" s="72">
        <f t="shared" si="21"/>
        <v>5212</v>
      </c>
      <c r="N177" s="81"/>
      <c r="O177" s="72">
        <f t="shared" si="19"/>
        <v>5212</v>
      </c>
      <c r="P177" s="81"/>
      <c r="Q177" s="80">
        <f t="shared" si="20"/>
        <v>5212</v>
      </c>
    </row>
    <row r="178" spans="1:17" ht="36.75" hidden="1" customHeight="1">
      <c r="A178" s="43" t="s">
        <v>605</v>
      </c>
      <c r="B178" s="93">
        <v>461</v>
      </c>
      <c r="C178" s="52" t="s">
        <v>228</v>
      </c>
      <c r="D178" s="53" t="s">
        <v>608</v>
      </c>
      <c r="E178" s="53" t="s">
        <v>115</v>
      </c>
      <c r="F178" s="54"/>
      <c r="G178" s="54"/>
      <c r="H178" s="81"/>
      <c r="I178" s="81"/>
      <c r="J178" s="81">
        <v>150</v>
      </c>
      <c r="K178" s="72">
        <f t="shared" si="18"/>
        <v>150</v>
      </c>
      <c r="L178" s="81"/>
      <c r="M178" s="72">
        <f t="shared" si="21"/>
        <v>150</v>
      </c>
      <c r="N178" s="81"/>
      <c r="O178" s="72">
        <f t="shared" si="19"/>
        <v>150</v>
      </c>
      <c r="P178" s="81"/>
      <c r="Q178" s="80">
        <f t="shared" si="20"/>
        <v>150</v>
      </c>
    </row>
    <row r="179" spans="1:17" ht="36.75" hidden="1" customHeight="1">
      <c r="A179" s="43" t="s">
        <v>624</v>
      </c>
      <c r="B179" s="93">
        <v>461</v>
      </c>
      <c r="C179" s="52" t="s">
        <v>228</v>
      </c>
      <c r="D179" s="53" t="s">
        <v>628</v>
      </c>
      <c r="E179" s="53"/>
      <c r="F179" s="54"/>
      <c r="G179" s="54"/>
      <c r="H179" s="81"/>
      <c r="I179" s="81"/>
      <c r="J179" s="81"/>
      <c r="K179" s="72"/>
      <c r="L179" s="81"/>
      <c r="M179" s="72"/>
      <c r="N179" s="81">
        <v>218.7</v>
      </c>
      <c r="O179" s="72">
        <f t="shared" si="19"/>
        <v>218.7</v>
      </c>
      <c r="P179" s="81"/>
      <c r="Q179" s="80">
        <f t="shared" si="20"/>
        <v>218.7</v>
      </c>
    </row>
    <row r="180" spans="1:17" ht="33" hidden="1" customHeight="1">
      <c r="A180" s="43" t="s">
        <v>117</v>
      </c>
      <c r="B180" s="93">
        <v>461</v>
      </c>
      <c r="C180" s="52" t="s">
        <v>228</v>
      </c>
      <c r="D180" s="53" t="s">
        <v>172</v>
      </c>
      <c r="E180" s="53"/>
      <c r="F180" s="54">
        <f>SUM(F181:F182)</f>
        <v>935</v>
      </c>
      <c r="G180" s="54"/>
      <c r="H180" s="81"/>
      <c r="I180" s="81">
        <f t="shared" si="22"/>
        <v>935</v>
      </c>
      <c r="J180" s="81"/>
      <c r="K180" s="72">
        <f t="shared" ref="K180:K187" si="27">I180+J180</f>
        <v>935</v>
      </c>
      <c r="L180" s="81"/>
      <c r="M180" s="72">
        <f t="shared" si="21"/>
        <v>935</v>
      </c>
      <c r="N180" s="81"/>
      <c r="O180" s="72">
        <f t="shared" si="19"/>
        <v>935</v>
      </c>
      <c r="P180" s="81"/>
      <c r="Q180" s="80">
        <f t="shared" si="20"/>
        <v>935</v>
      </c>
    </row>
    <row r="181" spans="1:17" ht="34.5" hidden="1" customHeight="1">
      <c r="A181" s="43" t="s">
        <v>112</v>
      </c>
      <c r="B181" s="93">
        <v>461</v>
      </c>
      <c r="C181" s="52" t="s">
        <v>228</v>
      </c>
      <c r="D181" s="53" t="s">
        <v>172</v>
      </c>
      <c r="E181" s="53" t="s">
        <v>111</v>
      </c>
      <c r="F181" s="54">
        <v>900</v>
      </c>
      <c r="G181" s="54"/>
      <c r="H181" s="81"/>
      <c r="I181" s="81">
        <f t="shared" si="22"/>
        <v>900</v>
      </c>
      <c r="J181" s="81"/>
      <c r="K181" s="72">
        <f t="shared" si="27"/>
        <v>900</v>
      </c>
      <c r="L181" s="81"/>
      <c r="M181" s="72">
        <f t="shared" si="21"/>
        <v>900</v>
      </c>
      <c r="N181" s="81"/>
      <c r="O181" s="72">
        <f t="shared" si="19"/>
        <v>900</v>
      </c>
      <c r="P181" s="81"/>
      <c r="Q181" s="80">
        <f t="shared" si="20"/>
        <v>900</v>
      </c>
    </row>
    <row r="182" spans="1:17" ht="40.5" hidden="1" customHeight="1">
      <c r="A182" s="43" t="s">
        <v>15</v>
      </c>
      <c r="B182" s="93">
        <v>461</v>
      </c>
      <c r="C182" s="52" t="s">
        <v>228</v>
      </c>
      <c r="D182" s="53" t="s">
        <v>172</v>
      </c>
      <c r="E182" s="53" t="s">
        <v>127</v>
      </c>
      <c r="F182" s="54">
        <v>35</v>
      </c>
      <c r="G182" s="54"/>
      <c r="H182" s="81"/>
      <c r="I182" s="81">
        <f t="shared" si="22"/>
        <v>35</v>
      </c>
      <c r="J182" s="81"/>
      <c r="K182" s="72">
        <f t="shared" si="27"/>
        <v>35</v>
      </c>
      <c r="L182" s="81"/>
      <c r="M182" s="72">
        <f t="shared" si="21"/>
        <v>35</v>
      </c>
      <c r="N182" s="81"/>
      <c r="O182" s="72">
        <f t="shared" si="19"/>
        <v>35</v>
      </c>
      <c r="P182" s="81"/>
      <c r="Q182" s="80">
        <f t="shared" si="20"/>
        <v>35</v>
      </c>
    </row>
    <row r="183" spans="1:17" ht="25.5" hidden="1" customHeight="1">
      <c r="A183" s="155" t="s">
        <v>23</v>
      </c>
      <c r="B183" s="94">
        <v>461</v>
      </c>
      <c r="C183" s="95" t="s">
        <v>214</v>
      </c>
      <c r="D183" s="53"/>
      <c r="E183" s="53"/>
      <c r="F183" s="72">
        <f>F184</f>
        <v>3000</v>
      </c>
      <c r="G183" s="72"/>
      <c r="H183" s="81"/>
      <c r="I183" s="81">
        <f t="shared" si="22"/>
        <v>3000</v>
      </c>
      <c r="J183" s="81"/>
      <c r="K183" s="72">
        <f t="shared" si="27"/>
        <v>3000</v>
      </c>
      <c r="L183" s="81"/>
      <c r="M183" s="72">
        <f t="shared" si="21"/>
        <v>3000</v>
      </c>
      <c r="N183" s="81"/>
      <c r="O183" s="72">
        <f t="shared" si="19"/>
        <v>3000</v>
      </c>
      <c r="P183" s="81"/>
      <c r="Q183" s="80">
        <f t="shared" si="20"/>
        <v>3000</v>
      </c>
    </row>
    <row r="184" spans="1:17" ht="42" hidden="1" customHeight="1">
      <c r="A184" s="155" t="s">
        <v>519</v>
      </c>
      <c r="B184" s="71">
        <v>461</v>
      </c>
      <c r="C184" s="50" t="s">
        <v>214</v>
      </c>
      <c r="D184" s="51" t="s">
        <v>173</v>
      </c>
      <c r="E184" s="51"/>
      <c r="F184" s="72">
        <f t="shared" ref="F184:F186" si="28">SUM(F185)</f>
        <v>3000</v>
      </c>
      <c r="G184" s="72"/>
      <c r="H184" s="81"/>
      <c r="I184" s="81">
        <f t="shared" si="22"/>
        <v>3000</v>
      </c>
      <c r="J184" s="81"/>
      <c r="K184" s="72">
        <f t="shared" si="27"/>
        <v>3000</v>
      </c>
      <c r="L184" s="81"/>
      <c r="M184" s="72">
        <f t="shared" si="21"/>
        <v>3000</v>
      </c>
      <c r="N184" s="81"/>
      <c r="O184" s="72">
        <f t="shared" si="19"/>
        <v>3000</v>
      </c>
      <c r="P184" s="81"/>
      <c r="Q184" s="80">
        <f t="shared" si="20"/>
        <v>3000</v>
      </c>
    </row>
    <row r="185" spans="1:17" ht="32.25" hidden="1" customHeight="1">
      <c r="A185" s="43" t="s">
        <v>276</v>
      </c>
      <c r="B185" s="93">
        <v>461</v>
      </c>
      <c r="C185" s="52" t="s">
        <v>214</v>
      </c>
      <c r="D185" s="53" t="s">
        <v>293</v>
      </c>
      <c r="E185" s="53"/>
      <c r="F185" s="54">
        <f t="shared" si="28"/>
        <v>3000</v>
      </c>
      <c r="G185" s="54"/>
      <c r="H185" s="81"/>
      <c r="I185" s="81">
        <f t="shared" si="22"/>
        <v>3000</v>
      </c>
      <c r="J185" s="81"/>
      <c r="K185" s="72">
        <f t="shared" si="27"/>
        <v>3000</v>
      </c>
      <c r="L185" s="81"/>
      <c r="M185" s="72">
        <f t="shared" si="21"/>
        <v>3000</v>
      </c>
      <c r="N185" s="81"/>
      <c r="O185" s="72">
        <f t="shared" si="19"/>
        <v>3000</v>
      </c>
      <c r="P185" s="81"/>
      <c r="Q185" s="80">
        <f t="shared" si="20"/>
        <v>3000</v>
      </c>
    </row>
    <row r="186" spans="1:17" ht="32.25" hidden="1" customHeight="1">
      <c r="A186" s="44" t="s">
        <v>129</v>
      </c>
      <c r="B186" s="93">
        <v>461</v>
      </c>
      <c r="C186" s="52" t="s">
        <v>214</v>
      </c>
      <c r="D186" s="53" t="s">
        <v>294</v>
      </c>
      <c r="E186" s="53"/>
      <c r="F186" s="54">
        <f t="shared" si="28"/>
        <v>3000</v>
      </c>
      <c r="G186" s="54"/>
      <c r="H186" s="81"/>
      <c r="I186" s="81">
        <f t="shared" si="22"/>
        <v>3000</v>
      </c>
      <c r="J186" s="81"/>
      <c r="K186" s="72">
        <f t="shared" si="27"/>
        <v>3000</v>
      </c>
      <c r="L186" s="81"/>
      <c r="M186" s="72">
        <f t="shared" si="21"/>
        <v>3000</v>
      </c>
      <c r="N186" s="81"/>
      <c r="O186" s="72">
        <f t="shared" si="19"/>
        <v>3000</v>
      </c>
      <c r="P186" s="81"/>
      <c r="Q186" s="80">
        <f t="shared" si="20"/>
        <v>3000</v>
      </c>
    </row>
    <row r="187" spans="1:17" ht="31.5" hidden="1" customHeight="1">
      <c r="A187" s="44" t="s">
        <v>112</v>
      </c>
      <c r="B187" s="93">
        <v>461</v>
      </c>
      <c r="C187" s="52" t="s">
        <v>214</v>
      </c>
      <c r="D187" s="53" t="s">
        <v>294</v>
      </c>
      <c r="E187" s="53" t="s">
        <v>111</v>
      </c>
      <c r="F187" s="54">
        <v>3000</v>
      </c>
      <c r="G187" s="54"/>
      <c r="H187" s="81"/>
      <c r="I187" s="81">
        <f t="shared" si="22"/>
        <v>3000</v>
      </c>
      <c r="J187" s="81"/>
      <c r="K187" s="72">
        <f t="shared" si="27"/>
        <v>3000</v>
      </c>
      <c r="L187" s="81"/>
      <c r="M187" s="72">
        <f t="shared" si="21"/>
        <v>3000</v>
      </c>
      <c r="N187" s="81"/>
      <c r="O187" s="72">
        <f t="shared" si="19"/>
        <v>3000</v>
      </c>
      <c r="P187" s="81"/>
      <c r="Q187" s="80">
        <f t="shared" si="20"/>
        <v>3000</v>
      </c>
    </row>
    <row r="188" spans="1:17" ht="56.25" hidden="1" customHeight="1" thickBot="1">
      <c r="A188" s="42" t="s">
        <v>516</v>
      </c>
      <c r="B188" s="71">
        <v>461</v>
      </c>
      <c r="C188" s="66"/>
      <c r="D188" s="51" t="s">
        <v>177</v>
      </c>
      <c r="E188" s="51"/>
      <c r="F188" s="72"/>
      <c r="G188" s="72"/>
      <c r="H188" s="80"/>
      <c r="I188" s="80"/>
      <c r="J188" s="80"/>
      <c r="K188" s="72"/>
      <c r="L188" s="80">
        <f>L189</f>
        <v>1689.6</v>
      </c>
      <c r="M188" s="72">
        <f t="shared" si="21"/>
        <v>1689.6</v>
      </c>
      <c r="N188" s="80"/>
      <c r="O188" s="72">
        <f t="shared" si="19"/>
        <v>1689.6</v>
      </c>
      <c r="P188" s="80"/>
      <c r="Q188" s="80">
        <f t="shared" si="20"/>
        <v>1689.6</v>
      </c>
    </row>
    <row r="189" spans="1:17" ht="31.5" hidden="1" customHeight="1" thickBot="1">
      <c r="A189" s="165" t="s">
        <v>571</v>
      </c>
      <c r="B189" s="98">
        <v>461</v>
      </c>
      <c r="C189" s="66" t="s">
        <v>568</v>
      </c>
      <c r="D189" s="53"/>
      <c r="E189" s="53"/>
      <c r="F189" s="54"/>
      <c r="G189" s="54"/>
      <c r="H189" s="81"/>
      <c r="I189" s="81"/>
      <c r="J189" s="81"/>
      <c r="K189" s="72"/>
      <c r="L189" s="81">
        <f>L190</f>
        <v>1689.6</v>
      </c>
      <c r="M189" s="72">
        <f t="shared" si="21"/>
        <v>1689.6</v>
      </c>
      <c r="N189" s="81"/>
      <c r="O189" s="72">
        <f t="shared" si="19"/>
        <v>1689.6</v>
      </c>
      <c r="P189" s="81"/>
      <c r="Q189" s="80">
        <f t="shared" si="20"/>
        <v>1689.6</v>
      </c>
    </row>
    <row r="190" spans="1:17" ht="31.5" hidden="1" customHeight="1">
      <c r="A190" s="43" t="s">
        <v>594</v>
      </c>
      <c r="B190" s="99">
        <v>461</v>
      </c>
      <c r="C190" s="88" t="s">
        <v>568</v>
      </c>
      <c r="D190" s="53" t="s">
        <v>593</v>
      </c>
      <c r="E190" s="53"/>
      <c r="F190" s="82"/>
      <c r="G190" s="82">
        <v>1689.6</v>
      </c>
      <c r="H190" s="81"/>
      <c r="I190" s="81">
        <f t="shared" ref="I190:I191" si="29">F190+H190+G190</f>
        <v>1689.6</v>
      </c>
      <c r="J190" s="81"/>
      <c r="K190" s="72"/>
      <c r="L190" s="81">
        <f>L191</f>
        <v>1689.6</v>
      </c>
      <c r="M190" s="72">
        <f t="shared" si="21"/>
        <v>1689.6</v>
      </c>
      <c r="N190" s="81"/>
      <c r="O190" s="72">
        <f t="shared" si="19"/>
        <v>1689.6</v>
      </c>
      <c r="P190" s="81"/>
      <c r="Q190" s="80">
        <f t="shared" si="20"/>
        <v>1689.6</v>
      </c>
    </row>
    <row r="191" spans="1:17" ht="31.5" hidden="1" customHeight="1">
      <c r="A191" s="43" t="s">
        <v>112</v>
      </c>
      <c r="B191" s="99">
        <v>461</v>
      </c>
      <c r="C191" s="88" t="s">
        <v>568</v>
      </c>
      <c r="D191" s="53" t="s">
        <v>593</v>
      </c>
      <c r="E191" s="53" t="s">
        <v>111</v>
      </c>
      <c r="F191" s="82"/>
      <c r="G191" s="82">
        <v>1689.6</v>
      </c>
      <c r="H191" s="81"/>
      <c r="I191" s="81">
        <f t="shared" si="29"/>
        <v>1689.6</v>
      </c>
      <c r="J191" s="81"/>
      <c r="K191" s="72"/>
      <c r="L191" s="81">
        <v>1689.6</v>
      </c>
      <c r="M191" s="72">
        <f t="shared" si="21"/>
        <v>1689.6</v>
      </c>
      <c r="N191" s="81"/>
      <c r="O191" s="72">
        <f t="shared" si="19"/>
        <v>1689.6</v>
      </c>
      <c r="P191" s="81"/>
      <c r="Q191" s="80">
        <f t="shared" si="20"/>
        <v>1689.6</v>
      </c>
    </row>
    <row r="192" spans="1:17" ht="30" customHeight="1">
      <c r="A192" s="42" t="s">
        <v>128</v>
      </c>
      <c r="B192" s="28">
        <v>463</v>
      </c>
      <c r="C192" s="52"/>
      <c r="D192" s="53"/>
      <c r="E192" s="53"/>
      <c r="F192" s="72">
        <f t="shared" ref="F192:H194" si="30">F193</f>
        <v>6352</v>
      </c>
      <c r="G192" s="72"/>
      <c r="H192" s="72">
        <f t="shared" si="30"/>
        <v>0</v>
      </c>
      <c r="I192" s="80">
        <f t="shared" si="22"/>
        <v>6352</v>
      </c>
      <c r="J192" s="81"/>
      <c r="K192" s="72">
        <f t="shared" ref="K192:K207" si="31">I192+J192</f>
        <v>6352</v>
      </c>
      <c r="L192" s="81"/>
      <c r="M192" s="72">
        <f t="shared" si="21"/>
        <v>6352</v>
      </c>
      <c r="N192" s="81"/>
      <c r="O192" s="72">
        <f t="shared" si="19"/>
        <v>6352</v>
      </c>
      <c r="P192" s="81"/>
      <c r="Q192" s="80">
        <f t="shared" si="20"/>
        <v>6352</v>
      </c>
    </row>
    <row r="193" spans="1:17" ht="32.25" hidden="1" customHeight="1">
      <c r="A193" s="153" t="s">
        <v>89</v>
      </c>
      <c r="B193" s="28">
        <v>463</v>
      </c>
      <c r="C193" s="50" t="s">
        <v>90</v>
      </c>
      <c r="D193" s="51"/>
      <c r="E193" s="51"/>
      <c r="F193" s="72">
        <f t="shared" si="30"/>
        <v>6352</v>
      </c>
      <c r="G193" s="72"/>
      <c r="H193" s="81"/>
      <c r="I193" s="81">
        <f t="shared" si="22"/>
        <v>6352</v>
      </c>
      <c r="J193" s="81"/>
      <c r="K193" s="72">
        <f t="shared" si="31"/>
        <v>6352</v>
      </c>
      <c r="L193" s="81"/>
      <c r="M193" s="72">
        <f t="shared" si="21"/>
        <v>6352</v>
      </c>
      <c r="N193" s="81"/>
      <c r="O193" s="72">
        <f t="shared" si="19"/>
        <v>6352</v>
      </c>
      <c r="P193" s="81"/>
      <c r="Q193" s="80">
        <f t="shared" si="20"/>
        <v>6352</v>
      </c>
    </row>
    <row r="194" spans="1:17" ht="40.5" hidden="1" customHeight="1">
      <c r="A194" s="153" t="s">
        <v>84</v>
      </c>
      <c r="B194" s="28">
        <v>463</v>
      </c>
      <c r="C194" s="50" t="s">
        <v>113</v>
      </c>
      <c r="D194" s="51"/>
      <c r="E194" s="51"/>
      <c r="F194" s="72">
        <f t="shared" si="30"/>
        <v>6352</v>
      </c>
      <c r="G194" s="72"/>
      <c r="H194" s="81"/>
      <c r="I194" s="81">
        <f t="shared" si="22"/>
        <v>6352</v>
      </c>
      <c r="J194" s="81"/>
      <c r="K194" s="72">
        <f t="shared" si="31"/>
        <v>6352</v>
      </c>
      <c r="L194" s="81"/>
      <c r="M194" s="72">
        <f t="shared" si="21"/>
        <v>6352</v>
      </c>
      <c r="N194" s="81"/>
      <c r="O194" s="72">
        <f t="shared" si="19"/>
        <v>6352</v>
      </c>
      <c r="P194" s="81"/>
      <c r="Q194" s="80">
        <f t="shared" si="20"/>
        <v>6352</v>
      </c>
    </row>
    <row r="195" spans="1:17" ht="47.25" hidden="1" customHeight="1">
      <c r="A195" s="153" t="s">
        <v>509</v>
      </c>
      <c r="B195" s="28">
        <v>463</v>
      </c>
      <c r="C195" s="51" t="s">
        <v>113</v>
      </c>
      <c r="D195" s="51" t="s">
        <v>174</v>
      </c>
      <c r="E195" s="53"/>
      <c r="F195" s="54">
        <f>SUM(F197)</f>
        <v>6352</v>
      </c>
      <c r="G195" s="54"/>
      <c r="H195" s="81"/>
      <c r="I195" s="81">
        <f t="shared" si="22"/>
        <v>6352</v>
      </c>
      <c r="J195" s="81"/>
      <c r="K195" s="72">
        <f t="shared" si="31"/>
        <v>6352</v>
      </c>
      <c r="L195" s="81"/>
      <c r="M195" s="72">
        <f t="shared" si="21"/>
        <v>6352</v>
      </c>
      <c r="N195" s="81"/>
      <c r="O195" s="72">
        <f t="shared" si="19"/>
        <v>6352</v>
      </c>
      <c r="P195" s="81"/>
      <c r="Q195" s="80">
        <f t="shared" si="20"/>
        <v>6352</v>
      </c>
    </row>
    <row r="196" spans="1:17" ht="32.25" hidden="1" customHeight="1">
      <c r="A196" s="154" t="s">
        <v>274</v>
      </c>
      <c r="B196" s="91">
        <v>463</v>
      </c>
      <c r="C196" s="53" t="s">
        <v>113</v>
      </c>
      <c r="D196" s="53" t="s">
        <v>281</v>
      </c>
      <c r="E196" s="53"/>
      <c r="F196" s="54">
        <f>SUM(F197)</f>
        <v>6352</v>
      </c>
      <c r="G196" s="54"/>
      <c r="H196" s="81"/>
      <c r="I196" s="81">
        <f t="shared" si="22"/>
        <v>6352</v>
      </c>
      <c r="J196" s="81"/>
      <c r="K196" s="72">
        <f t="shared" si="31"/>
        <v>6352</v>
      </c>
      <c r="L196" s="81"/>
      <c r="M196" s="72">
        <f t="shared" si="21"/>
        <v>6352</v>
      </c>
      <c r="N196" s="81"/>
      <c r="O196" s="72">
        <f t="shared" si="19"/>
        <v>6352</v>
      </c>
      <c r="P196" s="81"/>
      <c r="Q196" s="80">
        <f t="shared" si="20"/>
        <v>6352</v>
      </c>
    </row>
    <row r="197" spans="1:17" ht="33" hidden="1" customHeight="1">
      <c r="A197" s="152" t="s">
        <v>103</v>
      </c>
      <c r="B197" s="91">
        <v>463</v>
      </c>
      <c r="C197" s="53" t="s">
        <v>113</v>
      </c>
      <c r="D197" s="53" t="s">
        <v>282</v>
      </c>
      <c r="E197" s="53"/>
      <c r="F197" s="54">
        <f>SUM(F198,F199,F200)</f>
        <v>6352</v>
      </c>
      <c r="G197" s="54"/>
      <c r="H197" s="81"/>
      <c r="I197" s="81">
        <f t="shared" si="22"/>
        <v>6352</v>
      </c>
      <c r="J197" s="81"/>
      <c r="K197" s="72">
        <f t="shared" si="31"/>
        <v>6352</v>
      </c>
      <c r="L197" s="81"/>
      <c r="M197" s="72">
        <f t="shared" si="21"/>
        <v>6352</v>
      </c>
      <c r="N197" s="81"/>
      <c r="O197" s="72">
        <f t="shared" si="19"/>
        <v>6352</v>
      </c>
      <c r="P197" s="81"/>
      <c r="Q197" s="80">
        <f t="shared" si="20"/>
        <v>6352</v>
      </c>
    </row>
    <row r="198" spans="1:17" ht="23.25" hidden="1" customHeight="1">
      <c r="A198" s="43" t="s">
        <v>80</v>
      </c>
      <c r="B198" s="91">
        <v>463</v>
      </c>
      <c r="C198" s="53" t="s">
        <v>113</v>
      </c>
      <c r="D198" s="53" t="s">
        <v>282</v>
      </c>
      <c r="E198" s="53" t="s">
        <v>77</v>
      </c>
      <c r="F198" s="54">
        <v>5010</v>
      </c>
      <c r="G198" s="54"/>
      <c r="H198" s="81"/>
      <c r="I198" s="81">
        <f t="shared" si="22"/>
        <v>5010</v>
      </c>
      <c r="J198" s="81"/>
      <c r="K198" s="72">
        <f t="shared" si="31"/>
        <v>5010</v>
      </c>
      <c r="L198" s="81"/>
      <c r="M198" s="72">
        <f t="shared" si="21"/>
        <v>5010</v>
      </c>
      <c r="N198" s="81"/>
      <c r="O198" s="72">
        <f t="shared" si="19"/>
        <v>5010</v>
      </c>
      <c r="P198" s="81"/>
      <c r="Q198" s="80">
        <f t="shared" si="20"/>
        <v>5010</v>
      </c>
    </row>
    <row r="199" spans="1:17" ht="31.5" hidden="1" customHeight="1">
      <c r="A199" s="43" t="s">
        <v>112</v>
      </c>
      <c r="B199" s="91">
        <v>463</v>
      </c>
      <c r="C199" s="58" t="s">
        <v>113</v>
      </c>
      <c r="D199" s="53" t="s">
        <v>282</v>
      </c>
      <c r="E199" s="58" t="s">
        <v>111</v>
      </c>
      <c r="F199" s="76">
        <v>1322</v>
      </c>
      <c r="G199" s="76"/>
      <c r="H199" s="81"/>
      <c r="I199" s="81">
        <f t="shared" si="22"/>
        <v>1322</v>
      </c>
      <c r="J199" s="81"/>
      <c r="K199" s="72">
        <f t="shared" si="31"/>
        <v>1322</v>
      </c>
      <c r="L199" s="81"/>
      <c r="M199" s="72">
        <f t="shared" si="21"/>
        <v>1322</v>
      </c>
      <c r="N199" s="81"/>
      <c r="O199" s="72">
        <f t="shared" si="19"/>
        <v>1322</v>
      </c>
      <c r="P199" s="81"/>
      <c r="Q199" s="80">
        <f t="shared" si="20"/>
        <v>1322</v>
      </c>
    </row>
    <row r="200" spans="1:17" ht="27.75" hidden="1" customHeight="1">
      <c r="A200" s="43" t="s">
        <v>15</v>
      </c>
      <c r="B200" s="93">
        <v>463</v>
      </c>
      <c r="C200" s="58" t="s">
        <v>113</v>
      </c>
      <c r="D200" s="53" t="s">
        <v>282</v>
      </c>
      <c r="E200" s="53" t="s">
        <v>127</v>
      </c>
      <c r="F200" s="76">
        <v>20</v>
      </c>
      <c r="G200" s="76"/>
      <c r="H200" s="81"/>
      <c r="I200" s="81">
        <f t="shared" si="22"/>
        <v>20</v>
      </c>
      <c r="J200" s="81"/>
      <c r="K200" s="72">
        <f t="shared" si="31"/>
        <v>20</v>
      </c>
      <c r="L200" s="81"/>
      <c r="M200" s="72">
        <f t="shared" si="21"/>
        <v>20</v>
      </c>
      <c r="N200" s="81"/>
      <c r="O200" s="72">
        <f t="shared" si="19"/>
        <v>20</v>
      </c>
      <c r="P200" s="81"/>
      <c r="Q200" s="80">
        <f t="shared" si="20"/>
        <v>20</v>
      </c>
    </row>
    <row r="201" spans="1:17" ht="34.5" customHeight="1">
      <c r="A201" s="145" t="s">
        <v>423</v>
      </c>
      <c r="B201" s="98">
        <v>464</v>
      </c>
      <c r="C201" s="146"/>
      <c r="D201" s="53"/>
      <c r="E201" s="58"/>
      <c r="F201" s="77">
        <f>F202+F213+F221</f>
        <v>92950</v>
      </c>
      <c r="G201" s="77">
        <f>G202+G213+G221</f>
        <v>31033.599999999999</v>
      </c>
      <c r="H201" s="77">
        <f>H202+H213+H221</f>
        <v>22728</v>
      </c>
      <c r="I201" s="80">
        <f>F201+H201+G201</f>
        <v>146711.6</v>
      </c>
      <c r="J201" s="81"/>
      <c r="K201" s="72">
        <f t="shared" si="31"/>
        <v>146711.6</v>
      </c>
      <c r="L201" s="80">
        <f>L202+L225</f>
        <v>310.40000000000009</v>
      </c>
      <c r="M201" s="72">
        <f t="shared" si="21"/>
        <v>147022</v>
      </c>
      <c r="N201" s="80">
        <f>N202</f>
        <v>2253</v>
      </c>
      <c r="O201" s="72">
        <f t="shared" si="19"/>
        <v>149275</v>
      </c>
      <c r="P201" s="80">
        <f>P202</f>
        <v>3800</v>
      </c>
      <c r="Q201" s="80">
        <f t="shared" si="20"/>
        <v>153075</v>
      </c>
    </row>
    <row r="202" spans="1:17" ht="26.25" customHeight="1">
      <c r="A202" s="42" t="s">
        <v>198</v>
      </c>
      <c r="B202" s="98">
        <v>464</v>
      </c>
      <c r="C202" s="90" t="s">
        <v>231</v>
      </c>
      <c r="D202" s="90"/>
      <c r="E202" s="59"/>
      <c r="F202" s="83">
        <f>F203</f>
        <v>25650</v>
      </c>
      <c r="G202" s="83"/>
      <c r="H202" s="83">
        <f>H203</f>
        <v>11072</v>
      </c>
      <c r="I202" s="80">
        <f t="shared" ref="I202:I210" si="32">F202+H202+G202</f>
        <v>36722</v>
      </c>
      <c r="J202" s="81"/>
      <c r="K202" s="72">
        <f t="shared" si="31"/>
        <v>36722</v>
      </c>
      <c r="L202" s="80">
        <f>L203</f>
        <v>2000</v>
      </c>
      <c r="M202" s="72">
        <f t="shared" si="21"/>
        <v>38722</v>
      </c>
      <c r="N202" s="80">
        <f>N203</f>
        <v>2253</v>
      </c>
      <c r="O202" s="72">
        <f t="shared" si="19"/>
        <v>40975</v>
      </c>
      <c r="P202" s="80">
        <f>P203</f>
        <v>3800</v>
      </c>
      <c r="Q202" s="80">
        <f t="shared" si="20"/>
        <v>44775</v>
      </c>
    </row>
    <row r="203" spans="1:17" ht="54.75" customHeight="1">
      <c r="A203" s="42" t="s">
        <v>516</v>
      </c>
      <c r="B203" s="98">
        <v>464</v>
      </c>
      <c r="C203" s="90" t="s">
        <v>231</v>
      </c>
      <c r="D203" s="59"/>
      <c r="E203" s="59"/>
      <c r="F203" s="83">
        <f>F204</f>
        <v>25650</v>
      </c>
      <c r="G203" s="83"/>
      <c r="H203" s="83">
        <f>H204</f>
        <v>11072</v>
      </c>
      <c r="I203" s="80">
        <f t="shared" si="32"/>
        <v>36722</v>
      </c>
      <c r="J203" s="81"/>
      <c r="K203" s="72">
        <f t="shared" si="31"/>
        <v>36722</v>
      </c>
      <c r="L203" s="80">
        <f>L204</f>
        <v>2000</v>
      </c>
      <c r="M203" s="72">
        <f t="shared" si="21"/>
        <v>38722</v>
      </c>
      <c r="N203" s="80">
        <f>N211</f>
        <v>2253</v>
      </c>
      <c r="O203" s="72">
        <f t="shared" si="19"/>
        <v>40975</v>
      </c>
      <c r="P203" s="80">
        <f>P204</f>
        <v>3800</v>
      </c>
      <c r="Q203" s="80">
        <f t="shared" si="20"/>
        <v>44775</v>
      </c>
    </row>
    <row r="204" spans="1:17" ht="36" customHeight="1">
      <c r="A204" s="43" t="s">
        <v>393</v>
      </c>
      <c r="B204" s="99">
        <v>464</v>
      </c>
      <c r="C204" s="89" t="s">
        <v>59</v>
      </c>
      <c r="D204" s="59" t="s">
        <v>300</v>
      </c>
      <c r="E204" s="59"/>
      <c r="F204" s="82">
        <f>F205+F209</f>
        <v>25650</v>
      </c>
      <c r="G204" s="82"/>
      <c r="H204" s="81">
        <f>H205</f>
        <v>11072</v>
      </c>
      <c r="I204" s="81">
        <f t="shared" si="32"/>
        <v>36722</v>
      </c>
      <c r="J204" s="81"/>
      <c r="K204" s="72">
        <f t="shared" si="31"/>
        <v>36722</v>
      </c>
      <c r="L204" s="81">
        <f>L205</f>
        <v>2000</v>
      </c>
      <c r="M204" s="72">
        <f t="shared" si="21"/>
        <v>38722</v>
      </c>
      <c r="N204" s="81"/>
      <c r="O204" s="72">
        <f t="shared" si="19"/>
        <v>38722</v>
      </c>
      <c r="P204" s="81">
        <f>P205</f>
        <v>3800</v>
      </c>
      <c r="Q204" s="80">
        <f t="shared" si="20"/>
        <v>42522</v>
      </c>
    </row>
    <row r="205" spans="1:17" ht="31.5" customHeight="1">
      <c r="A205" s="45" t="s">
        <v>394</v>
      </c>
      <c r="B205" s="99">
        <v>464</v>
      </c>
      <c r="C205" s="89" t="s">
        <v>59</v>
      </c>
      <c r="D205" s="59" t="s">
        <v>301</v>
      </c>
      <c r="E205" s="59"/>
      <c r="F205" s="82">
        <f>F206+F207</f>
        <v>25150</v>
      </c>
      <c r="G205" s="82"/>
      <c r="H205" s="82">
        <f>H206+H207</f>
        <v>11072</v>
      </c>
      <c r="I205" s="81">
        <f t="shared" si="32"/>
        <v>36222</v>
      </c>
      <c r="J205" s="81"/>
      <c r="K205" s="72">
        <f t="shared" si="31"/>
        <v>36222</v>
      </c>
      <c r="L205" s="81">
        <f>L206</f>
        <v>2000</v>
      </c>
      <c r="M205" s="72">
        <f t="shared" si="21"/>
        <v>38222</v>
      </c>
      <c r="N205" s="81"/>
      <c r="O205" s="72">
        <f t="shared" ref="O205:O271" si="33">M205+N205</f>
        <v>38222</v>
      </c>
      <c r="P205" s="81">
        <f>P208</f>
        <v>3800</v>
      </c>
      <c r="Q205" s="80">
        <f t="shared" ref="Q205:Q271" si="34">O205+P205</f>
        <v>42022</v>
      </c>
    </row>
    <row r="206" spans="1:17" ht="40.5" customHeight="1">
      <c r="A206" s="171" t="s">
        <v>639</v>
      </c>
      <c r="B206" s="99">
        <v>464</v>
      </c>
      <c r="C206" s="89" t="s">
        <v>59</v>
      </c>
      <c r="D206" s="59" t="s">
        <v>301</v>
      </c>
      <c r="E206" s="59" t="s">
        <v>552</v>
      </c>
      <c r="F206" s="82">
        <v>23350</v>
      </c>
      <c r="G206" s="82"/>
      <c r="H206" s="81">
        <v>10222</v>
      </c>
      <c r="I206" s="81">
        <f t="shared" si="32"/>
        <v>33572</v>
      </c>
      <c r="J206" s="81"/>
      <c r="K206" s="72">
        <f t="shared" si="31"/>
        <v>33572</v>
      </c>
      <c r="L206" s="81">
        <v>2000</v>
      </c>
      <c r="M206" s="72">
        <f t="shared" si="21"/>
        <v>35572</v>
      </c>
      <c r="N206" s="81"/>
      <c r="O206" s="72">
        <f t="shared" si="33"/>
        <v>35572</v>
      </c>
      <c r="P206" s="81"/>
      <c r="Q206" s="80">
        <f t="shared" si="34"/>
        <v>35572</v>
      </c>
    </row>
    <row r="207" spans="1:17" ht="33" customHeight="1">
      <c r="A207" s="44" t="s">
        <v>112</v>
      </c>
      <c r="B207" s="93">
        <v>466</v>
      </c>
      <c r="C207" s="88" t="s">
        <v>59</v>
      </c>
      <c r="D207" s="53" t="s">
        <v>301</v>
      </c>
      <c r="E207" s="59" t="s">
        <v>416</v>
      </c>
      <c r="F207" s="82">
        <v>1800</v>
      </c>
      <c r="G207" s="82"/>
      <c r="H207" s="81">
        <v>850</v>
      </c>
      <c r="I207" s="81">
        <f t="shared" si="32"/>
        <v>2650</v>
      </c>
      <c r="J207" s="81"/>
      <c r="K207" s="72">
        <f t="shared" si="31"/>
        <v>2650</v>
      </c>
      <c r="L207" s="81"/>
      <c r="M207" s="72">
        <f t="shared" si="21"/>
        <v>2650</v>
      </c>
      <c r="N207" s="81"/>
      <c r="O207" s="72">
        <f t="shared" si="33"/>
        <v>2650</v>
      </c>
      <c r="P207" s="81"/>
      <c r="Q207" s="80">
        <f t="shared" si="34"/>
        <v>2650</v>
      </c>
    </row>
    <row r="208" spans="1:17" ht="42" customHeight="1">
      <c r="A208" s="171" t="s">
        <v>637</v>
      </c>
      <c r="B208" s="93">
        <v>466</v>
      </c>
      <c r="C208" s="88" t="s">
        <v>59</v>
      </c>
      <c r="D208" s="53" t="s">
        <v>301</v>
      </c>
      <c r="E208" s="59" t="s">
        <v>636</v>
      </c>
      <c r="F208" s="82"/>
      <c r="G208" s="82"/>
      <c r="H208" s="81"/>
      <c r="I208" s="81"/>
      <c r="J208" s="81"/>
      <c r="K208" s="72"/>
      <c r="L208" s="81"/>
      <c r="M208" s="72"/>
      <c r="N208" s="81"/>
      <c r="O208" s="72"/>
      <c r="P208" s="81">
        <v>3800</v>
      </c>
      <c r="Q208" s="80">
        <f t="shared" si="34"/>
        <v>3800</v>
      </c>
    </row>
    <row r="209" spans="1:17" ht="27" customHeight="1">
      <c r="A209" s="44" t="s">
        <v>129</v>
      </c>
      <c r="B209" s="99">
        <v>464</v>
      </c>
      <c r="C209" s="88" t="s">
        <v>59</v>
      </c>
      <c r="D209" s="53" t="s">
        <v>395</v>
      </c>
      <c r="E209" s="53"/>
      <c r="F209" s="54">
        <f>F210</f>
        <v>500</v>
      </c>
      <c r="G209" s="54"/>
      <c r="H209" s="81"/>
      <c r="I209" s="81">
        <f t="shared" si="32"/>
        <v>500</v>
      </c>
      <c r="J209" s="81"/>
      <c r="K209" s="72">
        <f>I209+J209</f>
        <v>500</v>
      </c>
      <c r="L209" s="81"/>
      <c r="M209" s="72">
        <f t="shared" si="21"/>
        <v>500</v>
      </c>
      <c r="N209" s="81"/>
      <c r="O209" s="72">
        <f t="shared" si="33"/>
        <v>500</v>
      </c>
      <c r="P209" s="81"/>
      <c r="Q209" s="80">
        <f t="shared" si="34"/>
        <v>500</v>
      </c>
    </row>
    <row r="210" spans="1:17" ht="30" customHeight="1">
      <c r="A210" s="44" t="s">
        <v>112</v>
      </c>
      <c r="B210" s="99">
        <v>464</v>
      </c>
      <c r="C210" s="88" t="s">
        <v>59</v>
      </c>
      <c r="D210" s="53" t="s">
        <v>395</v>
      </c>
      <c r="E210" s="53" t="s">
        <v>111</v>
      </c>
      <c r="F210" s="54">
        <v>500</v>
      </c>
      <c r="G210" s="54"/>
      <c r="H210" s="81"/>
      <c r="I210" s="81">
        <f t="shared" si="32"/>
        <v>500</v>
      </c>
      <c r="J210" s="81"/>
      <c r="K210" s="72">
        <f>I210+J210</f>
        <v>500</v>
      </c>
      <c r="L210" s="81"/>
      <c r="M210" s="72">
        <f t="shared" si="21"/>
        <v>500</v>
      </c>
      <c r="N210" s="81"/>
      <c r="O210" s="72">
        <f t="shared" si="33"/>
        <v>500</v>
      </c>
      <c r="P210" s="81"/>
      <c r="Q210" s="80">
        <f t="shared" si="34"/>
        <v>500</v>
      </c>
    </row>
    <row r="211" spans="1:17" ht="20.25" customHeight="1">
      <c r="A211" s="43" t="s">
        <v>634</v>
      </c>
      <c r="B211" s="99">
        <v>464</v>
      </c>
      <c r="C211" s="88" t="s">
        <v>59</v>
      </c>
      <c r="D211" s="53" t="s">
        <v>153</v>
      </c>
      <c r="E211" s="53" t="s">
        <v>111</v>
      </c>
      <c r="F211" s="54"/>
      <c r="G211" s="54"/>
      <c r="H211" s="81"/>
      <c r="I211" s="81"/>
      <c r="J211" s="81"/>
      <c r="K211" s="72"/>
      <c r="L211" s="81"/>
      <c r="M211" s="72"/>
      <c r="N211" s="81">
        <v>2253</v>
      </c>
      <c r="O211" s="72">
        <f t="shared" si="33"/>
        <v>2253</v>
      </c>
      <c r="P211" s="81"/>
      <c r="Q211" s="80">
        <f t="shared" si="34"/>
        <v>2253</v>
      </c>
    </row>
    <row r="212" spans="1:17" ht="30" customHeight="1">
      <c r="A212" s="43" t="s">
        <v>112</v>
      </c>
      <c r="B212" s="99">
        <v>464</v>
      </c>
      <c r="C212" s="88" t="s">
        <v>59</v>
      </c>
      <c r="D212" s="53" t="s">
        <v>153</v>
      </c>
      <c r="E212" s="53" t="s">
        <v>111</v>
      </c>
      <c r="F212" s="54"/>
      <c r="G212" s="54"/>
      <c r="H212" s="81"/>
      <c r="I212" s="81"/>
      <c r="J212" s="81"/>
      <c r="K212" s="72"/>
      <c r="L212" s="81"/>
      <c r="M212" s="72"/>
      <c r="N212" s="81">
        <v>2253</v>
      </c>
      <c r="O212" s="72">
        <f t="shared" si="33"/>
        <v>2253</v>
      </c>
      <c r="P212" s="81"/>
      <c r="Q212" s="80">
        <f t="shared" si="34"/>
        <v>2253</v>
      </c>
    </row>
    <row r="213" spans="1:17" ht="19.5" customHeight="1">
      <c r="A213" s="46" t="s">
        <v>440</v>
      </c>
      <c r="B213" s="98">
        <v>464</v>
      </c>
      <c r="C213" s="66" t="s">
        <v>430</v>
      </c>
      <c r="D213" s="59"/>
      <c r="E213" s="59"/>
      <c r="F213" s="83">
        <f>F214+F217</f>
        <v>17300</v>
      </c>
      <c r="G213" s="83">
        <f>G214+G217</f>
        <v>4344</v>
      </c>
      <c r="H213" s="80">
        <f>H214</f>
        <v>1656</v>
      </c>
      <c r="I213" s="80">
        <f>F213+H213+G213</f>
        <v>23300</v>
      </c>
      <c r="J213" s="81"/>
      <c r="K213" s="72">
        <f t="shared" ref="K213:K236" si="35">I213+J213</f>
        <v>23300</v>
      </c>
      <c r="L213" s="81"/>
      <c r="M213" s="72">
        <f t="shared" ref="M213:M280" si="36">K213+L213</f>
        <v>23300</v>
      </c>
      <c r="N213" s="81"/>
      <c r="O213" s="72">
        <f t="shared" si="33"/>
        <v>23300</v>
      </c>
      <c r="P213" s="81"/>
      <c r="Q213" s="80">
        <f t="shared" si="34"/>
        <v>23300</v>
      </c>
    </row>
    <row r="214" spans="1:17" ht="57.75" hidden="1" customHeight="1">
      <c r="A214" s="42" t="s">
        <v>516</v>
      </c>
      <c r="B214" s="99">
        <v>464</v>
      </c>
      <c r="C214" s="88" t="s">
        <v>430</v>
      </c>
      <c r="D214" s="53" t="s">
        <v>531</v>
      </c>
      <c r="E214" s="53"/>
      <c r="F214" s="83">
        <f>F215</f>
        <v>700</v>
      </c>
      <c r="G214" s="82">
        <f>G215</f>
        <v>4344</v>
      </c>
      <c r="H214" s="81">
        <f>H215</f>
        <v>1656</v>
      </c>
      <c r="I214" s="81">
        <f t="shared" ref="I214:I216" si="37">F214+H214+G214</f>
        <v>6700</v>
      </c>
      <c r="J214" s="81"/>
      <c r="K214" s="72">
        <f t="shared" si="35"/>
        <v>6700</v>
      </c>
      <c r="L214" s="81"/>
      <c r="M214" s="72">
        <f t="shared" si="36"/>
        <v>6700</v>
      </c>
      <c r="N214" s="81"/>
      <c r="O214" s="72">
        <f t="shared" si="33"/>
        <v>6700</v>
      </c>
      <c r="P214" s="81"/>
      <c r="Q214" s="80">
        <f t="shared" si="34"/>
        <v>6700</v>
      </c>
    </row>
    <row r="215" spans="1:17" ht="32.25" hidden="1" customHeight="1">
      <c r="A215" s="44" t="s">
        <v>129</v>
      </c>
      <c r="B215" s="99">
        <v>464</v>
      </c>
      <c r="C215" s="88" t="s">
        <v>430</v>
      </c>
      <c r="D215" s="53" t="s">
        <v>395</v>
      </c>
      <c r="E215" s="53"/>
      <c r="F215" s="83">
        <f>F216</f>
        <v>700</v>
      </c>
      <c r="G215" s="82">
        <f>G216</f>
        <v>4344</v>
      </c>
      <c r="H215" s="81">
        <f>H216</f>
        <v>1656</v>
      </c>
      <c r="I215" s="81">
        <f t="shared" si="37"/>
        <v>6700</v>
      </c>
      <c r="J215" s="81"/>
      <c r="K215" s="72">
        <f t="shared" si="35"/>
        <v>6700</v>
      </c>
      <c r="L215" s="81"/>
      <c r="M215" s="72">
        <f t="shared" si="36"/>
        <v>6700</v>
      </c>
      <c r="N215" s="81"/>
      <c r="O215" s="72">
        <f t="shared" si="33"/>
        <v>6700</v>
      </c>
      <c r="P215" s="81"/>
      <c r="Q215" s="80">
        <f t="shared" si="34"/>
        <v>6700</v>
      </c>
    </row>
    <row r="216" spans="1:17" ht="30.75" hidden="1" customHeight="1">
      <c r="A216" s="43" t="s">
        <v>112</v>
      </c>
      <c r="B216" s="99">
        <v>464</v>
      </c>
      <c r="C216" s="88" t="s">
        <v>430</v>
      </c>
      <c r="D216" s="53" t="s">
        <v>395</v>
      </c>
      <c r="E216" s="53" t="s">
        <v>111</v>
      </c>
      <c r="F216" s="83">
        <v>700</v>
      </c>
      <c r="G216" s="82">
        <v>4344</v>
      </c>
      <c r="H216" s="81">
        <v>1656</v>
      </c>
      <c r="I216" s="81">
        <f t="shared" si="37"/>
        <v>6700</v>
      </c>
      <c r="J216" s="81"/>
      <c r="K216" s="72">
        <f t="shared" si="35"/>
        <v>6700</v>
      </c>
      <c r="L216" s="81"/>
      <c r="M216" s="72">
        <f t="shared" si="36"/>
        <v>6700</v>
      </c>
      <c r="N216" s="81"/>
      <c r="O216" s="72">
        <f t="shared" si="33"/>
        <v>6700</v>
      </c>
      <c r="P216" s="81"/>
      <c r="Q216" s="80">
        <f t="shared" si="34"/>
        <v>6700</v>
      </c>
    </row>
    <row r="217" spans="1:17" ht="37.5" hidden="1" customHeight="1">
      <c r="A217" s="42" t="s">
        <v>523</v>
      </c>
      <c r="B217" s="99">
        <v>464</v>
      </c>
      <c r="C217" s="88" t="s">
        <v>430</v>
      </c>
      <c r="D217" s="53" t="s">
        <v>438</v>
      </c>
      <c r="E217" s="53"/>
      <c r="F217" s="82">
        <f>F218</f>
        <v>16600</v>
      </c>
      <c r="G217" s="82"/>
      <c r="H217" s="81"/>
      <c r="I217" s="81">
        <f t="shared" ref="I217:I292" si="38">F217+H217</f>
        <v>16600</v>
      </c>
      <c r="J217" s="81"/>
      <c r="K217" s="72">
        <f t="shared" si="35"/>
        <v>16600</v>
      </c>
      <c r="L217" s="81"/>
      <c r="M217" s="72">
        <f t="shared" si="36"/>
        <v>16600</v>
      </c>
      <c r="N217" s="81"/>
      <c r="O217" s="72">
        <f t="shared" si="33"/>
        <v>16600</v>
      </c>
      <c r="P217" s="81"/>
      <c r="Q217" s="80">
        <f t="shared" si="34"/>
        <v>16600</v>
      </c>
    </row>
    <row r="218" spans="1:17" ht="33.75" hidden="1" customHeight="1">
      <c r="A218" s="42" t="s">
        <v>429</v>
      </c>
      <c r="B218" s="99">
        <v>464</v>
      </c>
      <c r="C218" s="88" t="s">
        <v>430</v>
      </c>
      <c r="D218" s="53" t="s">
        <v>431</v>
      </c>
      <c r="E218" s="53"/>
      <c r="F218" s="82">
        <f>F219+F220</f>
        <v>16600</v>
      </c>
      <c r="G218" s="82"/>
      <c r="H218" s="81"/>
      <c r="I218" s="81">
        <f t="shared" si="38"/>
        <v>16600</v>
      </c>
      <c r="J218" s="81"/>
      <c r="K218" s="72">
        <f t="shared" si="35"/>
        <v>16600</v>
      </c>
      <c r="L218" s="81"/>
      <c r="M218" s="72">
        <f t="shared" si="36"/>
        <v>16600</v>
      </c>
      <c r="N218" s="81"/>
      <c r="O218" s="72">
        <f t="shared" si="33"/>
        <v>16600</v>
      </c>
      <c r="P218" s="81"/>
      <c r="Q218" s="80">
        <f t="shared" si="34"/>
        <v>16600</v>
      </c>
    </row>
    <row r="219" spans="1:17" ht="41.25" hidden="1" customHeight="1">
      <c r="A219" s="43" t="s">
        <v>524</v>
      </c>
      <c r="B219" s="99">
        <v>464</v>
      </c>
      <c r="C219" s="88" t="s">
        <v>430</v>
      </c>
      <c r="D219" s="53" t="s">
        <v>431</v>
      </c>
      <c r="E219" s="53" t="s">
        <v>111</v>
      </c>
      <c r="F219" s="82">
        <v>1600</v>
      </c>
      <c r="G219" s="82"/>
      <c r="H219" s="81"/>
      <c r="I219" s="81">
        <f t="shared" si="38"/>
        <v>1600</v>
      </c>
      <c r="J219" s="81"/>
      <c r="K219" s="72">
        <f t="shared" si="35"/>
        <v>1600</v>
      </c>
      <c r="L219" s="81"/>
      <c r="M219" s="72">
        <f t="shared" si="36"/>
        <v>1600</v>
      </c>
      <c r="N219" s="81"/>
      <c r="O219" s="72">
        <f t="shared" si="33"/>
        <v>1600</v>
      </c>
      <c r="P219" s="81"/>
      <c r="Q219" s="80">
        <f t="shared" si="34"/>
        <v>1600</v>
      </c>
    </row>
    <row r="220" spans="1:17" ht="26.25" hidden="1" customHeight="1" thickBot="1">
      <c r="A220" s="43" t="s">
        <v>487</v>
      </c>
      <c r="B220" s="99">
        <v>464</v>
      </c>
      <c r="C220" s="88" t="s">
        <v>430</v>
      </c>
      <c r="D220" s="53" t="s">
        <v>431</v>
      </c>
      <c r="E220" s="53" t="s">
        <v>111</v>
      </c>
      <c r="F220" s="82">
        <v>15000</v>
      </c>
      <c r="G220" s="82"/>
      <c r="H220" s="81"/>
      <c r="I220" s="81">
        <f t="shared" si="38"/>
        <v>15000</v>
      </c>
      <c r="J220" s="81"/>
      <c r="K220" s="72">
        <f t="shared" si="35"/>
        <v>15000</v>
      </c>
      <c r="L220" s="81"/>
      <c r="M220" s="72">
        <f t="shared" si="36"/>
        <v>15000</v>
      </c>
      <c r="N220" s="81"/>
      <c r="O220" s="72">
        <f t="shared" si="33"/>
        <v>15000</v>
      </c>
      <c r="P220" s="81"/>
      <c r="Q220" s="80">
        <f t="shared" si="34"/>
        <v>15000</v>
      </c>
    </row>
    <row r="221" spans="1:17" ht="32.25" hidden="1" customHeight="1" thickBot="1">
      <c r="A221" s="165" t="s">
        <v>571</v>
      </c>
      <c r="B221" s="98">
        <v>464</v>
      </c>
      <c r="C221" s="66" t="s">
        <v>568</v>
      </c>
      <c r="D221" s="53"/>
      <c r="E221" s="53"/>
      <c r="F221" s="83">
        <f>F222</f>
        <v>50000</v>
      </c>
      <c r="G221" s="83">
        <f>G222+G225</f>
        <v>26689.599999999999</v>
      </c>
      <c r="H221" s="83">
        <f>H222+H225</f>
        <v>10000</v>
      </c>
      <c r="I221" s="80">
        <f>F221+H221+G221</f>
        <v>86689.600000000006</v>
      </c>
      <c r="J221" s="81"/>
      <c r="K221" s="72">
        <f t="shared" si="35"/>
        <v>86689.600000000006</v>
      </c>
      <c r="L221" s="81"/>
      <c r="M221" s="72">
        <f t="shared" si="36"/>
        <v>86689.600000000006</v>
      </c>
      <c r="N221" s="81"/>
      <c r="O221" s="72">
        <f t="shared" si="33"/>
        <v>86689.600000000006</v>
      </c>
      <c r="P221" s="81"/>
      <c r="Q221" s="80">
        <f t="shared" si="34"/>
        <v>86689.600000000006</v>
      </c>
    </row>
    <row r="222" spans="1:17" ht="26.25" hidden="1" customHeight="1">
      <c r="A222" s="42" t="s">
        <v>590</v>
      </c>
      <c r="B222" s="98">
        <v>464</v>
      </c>
      <c r="C222" s="66" t="s">
        <v>568</v>
      </c>
      <c r="D222" s="51" t="s">
        <v>562</v>
      </c>
      <c r="E222" s="51"/>
      <c r="F222" s="83">
        <f>F223</f>
        <v>50000</v>
      </c>
      <c r="G222" s="83">
        <f>G223</f>
        <v>25000</v>
      </c>
      <c r="H222" s="80">
        <f>H223+H224</f>
        <v>10000</v>
      </c>
      <c r="I222" s="80">
        <f t="shared" ref="I222:I226" si="39">F222+H222+G222</f>
        <v>85000</v>
      </c>
      <c r="J222" s="81"/>
      <c r="K222" s="72">
        <f t="shared" si="35"/>
        <v>85000</v>
      </c>
      <c r="L222" s="81"/>
      <c r="M222" s="72">
        <f t="shared" si="36"/>
        <v>85000</v>
      </c>
      <c r="N222" s="81"/>
      <c r="O222" s="72">
        <f t="shared" si="33"/>
        <v>85000</v>
      </c>
      <c r="P222" s="81"/>
      <c r="Q222" s="80">
        <f t="shared" si="34"/>
        <v>85000</v>
      </c>
    </row>
    <row r="223" spans="1:17" ht="46.5" hidden="1" customHeight="1">
      <c r="A223" s="43" t="s">
        <v>570</v>
      </c>
      <c r="B223" s="99">
        <v>464</v>
      </c>
      <c r="C223" s="88" t="s">
        <v>568</v>
      </c>
      <c r="D223" s="53" t="s">
        <v>569</v>
      </c>
      <c r="E223" s="53" t="s">
        <v>111</v>
      </c>
      <c r="F223" s="82">
        <v>50000</v>
      </c>
      <c r="G223" s="82">
        <v>25000</v>
      </c>
      <c r="H223" s="81"/>
      <c r="I223" s="81">
        <f t="shared" si="39"/>
        <v>75000</v>
      </c>
      <c r="J223" s="81"/>
      <c r="K223" s="72">
        <f t="shared" si="35"/>
        <v>75000</v>
      </c>
      <c r="L223" s="81"/>
      <c r="M223" s="72">
        <f t="shared" si="36"/>
        <v>75000</v>
      </c>
      <c r="N223" s="81"/>
      <c r="O223" s="72">
        <f t="shared" si="33"/>
        <v>75000</v>
      </c>
      <c r="P223" s="81"/>
      <c r="Q223" s="80">
        <f t="shared" si="34"/>
        <v>75000</v>
      </c>
    </row>
    <row r="224" spans="1:17" ht="23.25" hidden="1" customHeight="1">
      <c r="A224" s="43" t="s">
        <v>588</v>
      </c>
      <c r="B224" s="99">
        <v>464</v>
      </c>
      <c r="C224" s="88" t="s">
        <v>568</v>
      </c>
      <c r="D224" s="53" t="s">
        <v>569</v>
      </c>
      <c r="E224" s="53" t="s">
        <v>111</v>
      </c>
      <c r="F224" s="82"/>
      <c r="G224" s="82"/>
      <c r="H224" s="81">
        <v>10000</v>
      </c>
      <c r="I224" s="81">
        <f t="shared" si="39"/>
        <v>10000</v>
      </c>
      <c r="J224" s="81"/>
      <c r="K224" s="72">
        <f t="shared" si="35"/>
        <v>10000</v>
      </c>
      <c r="L224" s="81"/>
      <c r="M224" s="72">
        <f t="shared" si="36"/>
        <v>10000</v>
      </c>
      <c r="N224" s="81"/>
      <c r="O224" s="72">
        <f t="shared" si="33"/>
        <v>10000</v>
      </c>
      <c r="P224" s="81"/>
      <c r="Q224" s="80">
        <f t="shared" si="34"/>
        <v>10000</v>
      </c>
    </row>
    <row r="225" spans="1:17" ht="33" hidden="1" customHeight="1">
      <c r="A225" s="43" t="s">
        <v>594</v>
      </c>
      <c r="B225" s="99">
        <v>464</v>
      </c>
      <c r="C225" s="88" t="s">
        <v>568</v>
      </c>
      <c r="D225" s="53" t="s">
        <v>593</v>
      </c>
      <c r="E225" s="53"/>
      <c r="F225" s="82"/>
      <c r="G225" s="82">
        <v>1689.6</v>
      </c>
      <c r="H225" s="81"/>
      <c r="I225" s="81">
        <f t="shared" si="39"/>
        <v>1689.6</v>
      </c>
      <c r="J225" s="81"/>
      <c r="K225" s="72">
        <f t="shared" si="35"/>
        <v>1689.6</v>
      </c>
      <c r="L225" s="81">
        <f>L226</f>
        <v>-1689.6</v>
      </c>
      <c r="M225" s="72">
        <f t="shared" si="36"/>
        <v>0</v>
      </c>
      <c r="N225" s="81"/>
      <c r="O225" s="72">
        <f t="shared" si="33"/>
        <v>0</v>
      </c>
      <c r="P225" s="81"/>
      <c r="Q225" s="80">
        <f t="shared" si="34"/>
        <v>0</v>
      </c>
    </row>
    <row r="226" spans="1:17" ht="32.25" hidden="1" customHeight="1">
      <c r="A226" s="43" t="s">
        <v>112</v>
      </c>
      <c r="B226" s="99">
        <v>464</v>
      </c>
      <c r="C226" s="88" t="s">
        <v>568</v>
      </c>
      <c r="D226" s="53" t="s">
        <v>593</v>
      </c>
      <c r="E226" s="53" t="s">
        <v>111</v>
      </c>
      <c r="F226" s="82"/>
      <c r="G226" s="82">
        <v>1689.6</v>
      </c>
      <c r="H226" s="81"/>
      <c r="I226" s="81">
        <f t="shared" si="39"/>
        <v>1689.6</v>
      </c>
      <c r="J226" s="81"/>
      <c r="K226" s="72">
        <f t="shared" si="35"/>
        <v>1689.6</v>
      </c>
      <c r="L226" s="81">
        <v>-1689.6</v>
      </c>
      <c r="M226" s="72">
        <f t="shared" si="36"/>
        <v>0</v>
      </c>
      <c r="N226" s="81"/>
      <c r="O226" s="72">
        <f t="shared" si="33"/>
        <v>0</v>
      </c>
      <c r="P226" s="81"/>
      <c r="Q226" s="80">
        <f t="shared" si="34"/>
        <v>0</v>
      </c>
    </row>
    <row r="227" spans="1:17" ht="38.25" customHeight="1">
      <c r="A227" s="42" t="s">
        <v>226</v>
      </c>
      <c r="B227" s="71">
        <v>466</v>
      </c>
      <c r="C227" s="52"/>
      <c r="D227" s="53"/>
      <c r="E227" s="53"/>
      <c r="F227" s="72">
        <f>F228+F242+F264+F273+F282+F289+F238+F278</f>
        <v>74125.299999999988</v>
      </c>
      <c r="G227" s="72">
        <f>G228+G242+G264+G273+G282+G289+G238+G278</f>
        <v>-106.3</v>
      </c>
      <c r="H227" s="72">
        <f>H228+H242+H264+H273+H282+H289+H238+H278</f>
        <v>10818</v>
      </c>
      <c r="I227" s="80">
        <f>F227+H227+G227</f>
        <v>84836.999999999985</v>
      </c>
      <c r="J227" s="80">
        <f>J228+J238+J264+J273+J242</f>
        <v>26418.400000000001</v>
      </c>
      <c r="K227" s="72">
        <f t="shared" si="35"/>
        <v>111255.4</v>
      </c>
      <c r="L227" s="80">
        <f>L264+L282</f>
        <v>18138.3</v>
      </c>
      <c r="M227" s="72">
        <f t="shared" si="36"/>
        <v>129393.7</v>
      </c>
      <c r="N227" s="80">
        <f>N242+N264+N228+N273</f>
        <v>5272.2</v>
      </c>
      <c r="O227" s="72">
        <f t="shared" si="33"/>
        <v>134665.9</v>
      </c>
      <c r="P227" s="80">
        <f>P242+P289+P264</f>
        <v>2603</v>
      </c>
      <c r="Q227" s="80">
        <f t="shared" si="34"/>
        <v>137268.9</v>
      </c>
    </row>
    <row r="228" spans="1:17" ht="26.25" hidden="1" customHeight="1">
      <c r="A228" s="42" t="s">
        <v>62</v>
      </c>
      <c r="B228" s="71">
        <v>466</v>
      </c>
      <c r="C228" s="50" t="s">
        <v>63</v>
      </c>
      <c r="D228" s="51"/>
      <c r="E228" s="51"/>
      <c r="F228" s="72">
        <f>SUM(F229)</f>
        <v>42559.6</v>
      </c>
      <c r="G228" s="72"/>
      <c r="H228" s="80">
        <f>H229</f>
        <v>1258</v>
      </c>
      <c r="I228" s="80">
        <f t="shared" si="38"/>
        <v>43817.599999999999</v>
      </c>
      <c r="J228" s="80">
        <f>J229</f>
        <v>6300</v>
      </c>
      <c r="K228" s="72">
        <f t="shared" si="35"/>
        <v>50117.599999999999</v>
      </c>
      <c r="L228" s="80"/>
      <c r="M228" s="72">
        <f t="shared" si="36"/>
        <v>50117.599999999999</v>
      </c>
      <c r="N228" s="80">
        <f>N237</f>
        <v>4412.2</v>
      </c>
      <c r="O228" s="72">
        <f t="shared" si="33"/>
        <v>54529.799999999996</v>
      </c>
      <c r="P228" s="80"/>
      <c r="Q228" s="80">
        <f t="shared" si="34"/>
        <v>54529.799999999996</v>
      </c>
    </row>
    <row r="229" spans="1:17" ht="33" hidden="1" customHeight="1">
      <c r="A229" s="42" t="s">
        <v>510</v>
      </c>
      <c r="B229" s="71">
        <v>466</v>
      </c>
      <c r="C229" s="50" t="s">
        <v>63</v>
      </c>
      <c r="D229" s="51" t="s">
        <v>175</v>
      </c>
      <c r="E229" s="51"/>
      <c r="F229" s="72">
        <f>SUM(F230,F235)</f>
        <v>42559.6</v>
      </c>
      <c r="G229" s="72"/>
      <c r="H229" s="80">
        <f>H230</f>
        <v>1258</v>
      </c>
      <c r="I229" s="80">
        <f t="shared" si="38"/>
        <v>43817.599999999999</v>
      </c>
      <c r="J229" s="80">
        <f>J230</f>
        <v>6300</v>
      </c>
      <c r="K229" s="72">
        <f t="shared" si="35"/>
        <v>50117.599999999999</v>
      </c>
      <c r="L229" s="80"/>
      <c r="M229" s="72">
        <f t="shared" si="36"/>
        <v>50117.599999999999</v>
      </c>
      <c r="N229" s="80"/>
      <c r="O229" s="72">
        <f t="shared" si="33"/>
        <v>50117.599999999999</v>
      </c>
      <c r="P229" s="80"/>
      <c r="Q229" s="80">
        <f t="shared" si="34"/>
        <v>50117.599999999999</v>
      </c>
    </row>
    <row r="230" spans="1:17" ht="33.75" hidden="1" customHeight="1">
      <c r="A230" s="154" t="s">
        <v>406</v>
      </c>
      <c r="B230" s="93">
        <v>466</v>
      </c>
      <c r="C230" s="52" t="s">
        <v>63</v>
      </c>
      <c r="D230" s="53" t="s">
        <v>291</v>
      </c>
      <c r="E230" s="51"/>
      <c r="F230" s="72">
        <f>SUM(F231,F233)</f>
        <v>21180</v>
      </c>
      <c r="G230" s="72"/>
      <c r="H230" s="81">
        <f>H231</f>
        <v>1258</v>
      </c>
      <c r="I230" s="81">
        <f t="shared" si="38"/>
        <v>22438</v>
      </c>
      <c r="J230" s="81">
        <f>J231</f>
        <v>6300</v>
      </c>
      <c r="K230" s="72">
        <f t="shared" si="35"/>
        <v>28738</v>
      </c>
      <c r="L230" s="81"/>
      <c r="M230" s="72">
        <f t="shared" si="36"/>
        <v>28738</v>
      </c>
      <c r="N230" s="81"/>
      <c r="O230" s="72">
        <f t="shared" si="33"/>
        <v>28738</v>
      </c>
      <c r="P230" s="81"/>
      <c r="Q230" s="80">
        <f t="shared" si="34"/>
        <v>28738</v>
      </c>
    </row>
    <row r="231" spans="1:17" ht="44.25" hidden="1" customHeight="1">
      <c r="A231" s="154" t="s">
        <v>290</v>
      </c>
      <c r="B231" s="93">
        <v>466</v>
      </c>
      <c r="C231" s="52" t="s">
        <v>63</v>
      </c>
      <c r="D231" s="53" t="s">
        <v>292</v>
      </c>
      <c r="E231" s="53"/>
      <c r="F231" s="54">
        <f>SUM(F232)</f>
        <v>20054</v>
      </c>
      <c r="G231" s="54"/>
      <c r="H231" s="81">
        <f>H232</f>
        <v>1258</v>
      </c>
      <c r="I231" s="81">
        <f t="shared" si="38"/>
        <v>21312</v>
      </c>
      <c r="J231" s="81">
        <f>J232</f>
        <v>6300</v>
      </c>
      <c r="K231" s="72">
        <f t="shared" si="35"/>
        <v>27612</v>
      </c>
      <c r="L231" s="81"/>
      <c r="M231" s="72">
        <f t="shared" si="36"/>
        <v>27612</v>
      </c>
      <c r="N231" s="81"/>
      <c r="O231" s="72">
        <f t="shared" si="33"/>
        <v>27612</v>
      </c>
      <c r="P231" s="81"/>
      <c r="Q231" s="80">
        <f t="shared" si="34"/>
        <v>27612</v>
      </c>
    </row>
    <row r="232" spans="1:17" ht="41.25" hidden="1" customHeight="1">
      <c r="A232" s="43" t="s">
        <v>112</v>
      </c>
      <c r="B232" s="93">
        <v>466</v>
      </c>
      <c r="C232" s="52" t="s">
        <v>63</v>
      </c>
      <c r="D232" s="53" t="s">
        <v>292</v>
      </c>
      <c r="E232" s="53" t="s">
        <v>552</v>
      </c>
      <c r="F232" s="54">
        <v>20054</v>
      </c>
      <c r="G232" s="54"/>
      <c r="H232" s="81">
        <v>1258</v>
      </c>
      <c r="I232" s="81">
        <f t="shared" si="38"/>
        <v>21312</v>
      </c>
      <c r="J232" s="81">
        <v>6300</v>
      </c>
      <c r="K232" s="72">
        <f t="shared" si="35"/>
        <v>27612</v>
      </c>
      <c r="L232" s="81"/>
      <c r="M232" s="72">
        <f t="shared" si="36"/>
        <v>27612</v>
      </c>
      <c r="N232" s="81"/>
      <c r="O232" s="72">
        <f t="shared" si="33"/>
        <v>27612</v>
      </c>
      <c r="P232" s="81"/>
      <c r="Q232" s="80">
        <f t="shared" si="34"/>
        <v>27612</v>
      </c>
    </row>
    <row r="233" spans="1:17" ht="27.75" hidden="1" customHeight="1">
      <c r="A233" s="43" t="s">
        <v>12</v>
      </c>
      <c r="B233" s="93">
        <v>466</v>
      </c>
      <c r="C233" s="52" t="s">
        <v>63</v>
      </c>
      <c r="D233" s="53" t="s">
        <v>341</v>
      </c>
      <c r="E233" s="53"/>
      <c r="F233" s="54">
        <f>F234</f>
        <v>1126</v>
      </c>
      <c r="G233" s="54"/>
      <c r="H233" s="81"/>
      <c r="I233" s="81">
        <f t="shared" si="38"/>
        <v>1126</v>
      </c>
      <c r="J233" s="81"/>
      <c r="K233" s="72">
        <f t="shared" si="35"/>
        <v>1126</v>
      </c>
      <c r="L233" s="81"/>
      <c r="M233" s="72">
        <f t="shared" si="36"/>
        <v>1126</v>
      </c>
      <c r="N233" s="81"/>
      <c r="O233" s="72">
        <f t="shared" si="33"/>
        <v>1126</v>
      </c>
      <c r="P233" s="81"/>
      <c r="Q233" s="80">
        <f t="shared" si="34"/>
        <v>1126</v>
      </c>
    </row>
    <row r="234" spans="1:17" ht="34.5" hidden="1" customHeight="1">
      <c r="A234" s="43" t="s">
        <v>112</v>
      </c>
      <c r="B234" s="93">
        <v>466</v>
      </c>
      <c r="C234" s="52" t="s">
        <v>63</v>
      </c>
      <c r="D234" s="53" t="s">
        <v>341</v>
      </c>
      <c r="E234" s="53" t="s">
        <v>111</v>
      </c>
      <c r="F234" s="54">
        <v>1126</v>
      </c>
      <c r="G234" s="54"/>
      <c r="H234" s="81"/>
      <c r="I234" s="81">
        <f t="shared" si="38"/>
        <v>1126</v>
      </c>
      <c r="J234" s="81"/>
      <c r="K234" s="72">
        <f t="shared" si="35"/>
        <v>1126</v>
      </c>
      <c r="L234" s="81"/>
      <c r="M234" s="72">
        <f t="shared" si="36"/>
        <v>1126</v>
      </c>
      <c r="N234" s="81"/>
      <c r="O234" s="72">
        <f t="shared" si="33"/>
        <v>1126</v>
      </c>
      <c r="P234" s="81"/>
      <c r="Q234" s="80">
        <f t="shared" si="34"/>
        <v>1126</v>
      </c>
    </row>
    <row r="235" spans="1:17" ht="42.75" hidden="1" customHeight="1">
      <c r="A235" s="43" t="s">
        <v>434</v>
      </c>
      <c r="B235" s="93">
        <v>466</v>
      </c>
      <c r="C235" s="52" t="s">
        <v>63</v>
      </c>
      <c r="D235" s="53" t="s">
        <v>435</v>
      </c>
      <c r="E235" s="53"/>
      <c r="F235" s="54">
        <f>F236</f>
        <v>21379.599999999999</v>
      </c>
      <c r="G235" s="54"/>
      <c r="H235" s="81"/>
      <c r="I235" s="81">
        <f t="shared" si="38"/>
        <v>21379.599999999999</v>
      </c>
      <c r="J235" s="81"/>
      <c r="K235" s="72">
        <f t="shared" si="35"/>
        <v>21379.599999999999</v>
      </c>
      <c r="L235" s="81"/>
      <c r="M235" s="72">
        <f t="shared" si="36"/>
        <v>21379.599999999999</v>
      </c>
      <c r="N235" s="81"/>
      <c r="O235" s="72">
        <f t="shared" si="33"/>
        <v>21379.599999999999</v>
      </c>
      <c r="P235" s="81"/>
      <c r="Q235" s="80">
        <f t="shared" si="34"/>
        <v>21379.599999999999</v>
      </c>
    </row>
    <row r="236" spans="1:17" ht="35.25" hidden="1" customHeight="1">
      <c r="A236" s="43" t="s">
        <v>112</v>
      </c>
      <c r="B236" s="93">
        <v>466</v>
      </c>
      <c r="C236" s="52" t="s">
        <v>63</v>
      </c>
      <c r="D236" s="53" t="s">
        <v>435</v>
      </c>
      <c r="E236" s="53" t="s">
        <v>111</v>
      </c>
      <c r="F236" s="54">
        <v>21379.599999999999</v>
      </c>
      <c r="G236" s="54"/>
      <c r="H236" s="81"/>
      <c r="I236" s="81">
        <f t="shared" si="38"/>
        <v>21379.599999999999</v>
      </c>
      <c r="J236" s="81"/>
      <c r="K236" s="72">
        <f t="shared" si="35"/>
        <v>21379.599999999999</v>
      </c>
      <c r="L236" s="81"/>
      <c r="M236" s="72">
        <f t="shared" si="36"/>
        <v>21379.599999999999</v>
      </c>
      <c r="N236" s="81"/>
      <c r="O236" s="72">
        <f t="shared" si="33"/>
        <v>21379.599999999999</v>
      </c>
      <c r="P236" s="81"/>
      <c r="Q236" s="80">
        <f t="shared" si="34"/>
        <v>21379.599999999999</v>
      </c>
    </row>
    <row r="237" spans="1:17" ht="35.25" hidden="1" customHeight="1">
      <c r="A237" s="43" t="s">
        <v>631</v>
      </c>
      <c r="B237" s="93">
        <v>466</v>
      </c>
      <c r="C237" s="52" t="s">
        <v>63</v>
      </c>
      <c r="D237" s="53" t="s">
        <v>622</v>
      </c>
      <c r="E237" s="53" t="s">
        <v>111</v>
      </c>
      <c r="F237" s="54"/>
      <c r="G237" s="54"/>
      <c r="H237" s="81"/>
      <c r="I237" s="81"/>
      <c r="J237" s="81"/>
      <c r="K237" s="72"/>
      <c r="L237" s="81"/>
      <c r="M237" s="72"/>
      <c r="N237" s="81">
        <v>4412.2</v>
      </c>
      <c r="O237" s="72">
        <f t="shared" si="33"/>
        <v>4412.2</v>
      </c>
      <c r="P237" s="81"/>
      <c r="Q237" s="80">
        <f t="shared" si="34"/>
        <v>4412.2</v>
      </c>
    </row>
    <row r="238" spans="1:17" ht="42" hidden="1" customHeight="1">
      <c r="A238" s="155" t="s">
        <v>519</v>
      </c>
      <c r="B238" s="71">
        <v>466</v>
      </c>
      <c r="C238" s="50" t="s">
        <v>214</v>
      </c>
      <c r="D238" s="51" t="s">
        <v>173</v>
      </c>
      <c r="E238" s="53"/>
      <c r="F238" s="72">
        <f t="shared" ref="F238:F240" si="40">F239</f>
        <v>1000</v>
      </c>
      <c r="G238" s="72"/>
      <c r="H238" s="80">
        <f>H239</f>
        <v>3160</v>
      </c>
      <c r="I238" s="80">
        <f t="shared" si="38"/>
        <v>4160</v>
      </c>
      <c r="J238" s="80">
        <f>J239</f>
        <v>2200</v>
      </c>
      <c r="K238" s="72">
        <f t="shared" ref="K238:K253" si="41">I238+J238</f>
        <v>6360</v>
      </c>
      <c r="L238" s="80"/>
      <c r="M238" s="72">
        <f t="shared" si="36"/>
        <v>6360</v>
      </c>
      <c r="N238" s="80"/>
      <c r="O238" s="72">
        <f t="shared" si="33"/>
        <v>6360</v>
      </c>
      <c r="P238" s="80"/>
      <c r="Q238" s="80">
        <f t="shared" si="34"/>
        <v>6360</v>
      </c>
    </row>
    <row r="239" spans="1:17" ht="33" hidden="1" customHeight="1">
      <c r="A239" s="42" t="s">
        <v>276</v>
      </c>
      <c r="B239" s="71">
        <v>466</v>
      </c>
      <c r="C239" s="50" t="s">
        <v>214</v>
      </c>
      <c r="D239" s="51" t="s">
        <v>521</v>
      </c>
      <c r="E239" s="51"/>
      <c r="F239" s="72">
        <f t="shared" si="40"/>
        <v>1000</v>
      </c>
      <c r="G239" s="72"/>
      <c r="H239" s="80">
        <f>H240</f>
        <v>3160</v>
      </c>
      <c r="I239" s="80">
        <f t="shared" si="38"/>
        <v>4160</v>
      </c>
      <c r="J239" s="80">
        <f>J240</f>
        <v>2200</v>
      </c>
      <c r="K239" s="72">
        <f t="shared" si="41"/>
        <v>6360</v>
      </c>
      <c r="L239" s="80"/>
      <c r="M239" s="72">
        <f t="shared" si="36"/>
        <v>6360</v>
      </c>
      <c r="N239" s="80"/>
      <c r="O239" s="72">
        <f t="shared" si="33"/>
        <v>6360</v>
      </c>
      <c r="P239" s="80"/>
      <c r="Q239" s="80">
        <f t="shared" si="34"/>
        <v>6360</v>
      </c>
    </row>
    <row r="240" spans="1:17" ht="24.75" hidden="1" customHeight="1">
      <c r="A240" s="44" t="s">
        <v>520</v>
      </c>
      <c r="B240" s="93">
        <v>466</v>
      </c>
      <c r="C240" s="52" t="s">
        <v>214</v>
      </c>
      <c r="D240" s="53" t="s">
        <v>522</v>
      </c>
      <c r="E240" s="53"/>
      <c r="F240" s="54">
        <f t="shared" si="40"/>
        <v>1000</v>
      </c>
      <c r="G240" s="54"/>
      <c r="H240" s="81">
        <f>H241</f>
        <v>3160</v>
      </c>
      <c r="I240" s="81">
        <f t="shared" si="38"/>
        <v>4160</v>
      </c>
      <c r="J240" s="81">
        <f>J241</f>
        <v>2200</v>
      </c>
      <c r="K240" s="72">
        <f t="shared" si="41"/>
        <v>6360</v>
      </c>
      <c r="L240" s="81"/>
      <c r="M240" s="72">
        <f t="shared" si="36"/>
        <v>6360</v>
      </c>
      <c r="N240" s="81"/>
      <c r="O240" s="72">
        <f t="shared" si="33"/>
        <v>6360</v>
      </c>
      <c r="P240" s="81"/>
      <c r="Q240" s="80">
        <f t="shared" si="34"/>
        <v>6360</v>
      </c>
    </row>
    <row r="241" spans="1:17" ht="29.25" hidden="1" customHeight="1">
      <c r="A241" s="44" t="s">
        <v>112</v>
      </c>
      <c r="B241" s="93">
        <v>466</v>
      </c>
      <c r="C241" s="52" t="s">
        <v>214</v>
      </c>
      <c r="D241" s="53" t="s">
        <v>522</v>
      </c>
      <c r="E241" s="53" t="s">
        <v>111</v>
      </c>
      <c r="F241" s="54">
        <v>1000</v>
      </c>
      <c r="G241" s="54"/>
      <c r="H241" s="81">
        <f>2160+1000</f>
        <v>3160</v>
      </c>
      <c r="I241" s="81">
        <f t="shared" si="38"/>
        <v>4160</v>
      </c>
      <c r="J241" s="81">
        <v>2200</v>
      </c>
      <c r="K241" s="72">
        <f t="shared" si="41"/>
        <v>6360</v>
      </c>
      <c r="L241" s="81"/>
      <c r="M241" s="72">
        <f t="shared" si="36"/>
        <v>6360</v>
      </c>
      <c r="N241" s="81"/>
      <c r="O241" s="72">
        <f t="shared" si="33"/>
        <v>6360</v>
      </c>
      <c r="P241" s="81"/>
      <c r="Q241" s="80">
        <f t="shared" si="34"/>
        <v>6360</v>
      </c>
    </row>
    <row r="242" spans="1:17" ht="22.5" customHeight="1">
      <c r="A242" s="42" t="s">
        <v>467</v>
      </c>
      <c r="B242" s="93">
        <v>466</v>
      </c>
      <c r="C242" s="50" t="s">
        <v>230</v>
      </c>
      <c r="D242" s="53"/>
      <c r="E242" s="53"/>
      <c r="F242" s="72">
        <f>F243+F252</f>
        <v>22306.3</v>
      </c>
      <c r="G242" s="72">
        <f>G243+G252</f>
        <v>-106.3</v>
      </c>
      <c r="H242" s="72">
        <f>H243+H252</f>
        <v>2000</v>
      </c>
      <c r="I242" s="80">
        <f>F242+H242+G242</f>
        <v>24200</v>
      </c>
      <c r="J242" s="80">
        <f>J252+J243</f>
        <v>16418.400000000001</v>
      </c>
      <c r="K242" s="72">
        <f t="shared" si="41"/>
        <v>40618.400000000001</v>
      </c>
      <c r="L242" s="80"/>
      <c r="M242" s="72">
        <f t="shared" si="36"/>
        <v>40618.400000000001</v>
      </c>
      <c r="N242" s="80">
        <f>N243</f>
        <v>-4697</v>
      </c>
      <c r="O242" s="72">
        <f t="shared" si="33"/>
        <v>35921.4</v>
      </c>
      <c r="P242" s="80">
        <f>P252+P243</f>
        <v>-256</v>
      </c>
      <c r="Q242" s="80">
        <f t="shared" si="34"/>
        <v>35665.4</v>
      </c>
    </row>
    <row r="243" spans="1:17" ht="19.5" customHeight="1">
      <c r="A243" s="42" t="s">
        <v>28</v>
      </c>
      <c r="B243" s="93">
        <v>466</v>
      </c>
      <c r="C243" s="51" t="s">
        <v>27</v>
      </c>
      <c r="D243" s="53"/>
      <c r="E243" s="53"/>
      <c r="F243" s="72">
        <f>F244+F248</f>
        <v>14700</v>
      </c>
      <c r="G243" s="72"/>
      <c r="H243" s="72">
        <f>H244+H248</f>
        <v>0</v>
      </c>
      <c r="I243" s="80">
        <f t="shared" si="38"/>
        <v>14700</v>
      </c>
      <c r="J243" s="81">
        <f>J244</f>
        <v>6300</v>
      </c>
      <c r="K243" s="72">
        <f t="shared" si="41"/>
        <v>21000</v>
      </c>
      <c r="L243" s="81"/>
      <c r="M243" s="72">
        <f t="shared" si="36"/>
        <v>21000</v>
      </c>
      <c r="N243" s="81">
        <f>N244</f>
        <v>-4697</v>
      </c>
      <c r="O243" s="72">
        <f t="shared" si="33"/>
        <v>16303</v>
      </c>
      <c r="P243" s="81">
        <f>P248</f>
        <v>-4700</v>
      </c>
      <c r="Q243" s="80">
        <f t="shared" si="34"/>
        <v>11603</v>
      </c>
    </row>
    <row r="244" spans="1:17" ht="54" customHeight="1">
      <c r="A244" s="42" t="s">
        <v>516</v>
      </c>
      <c r="B244" s="99">
        <v>466</v>
      </c>
      <c r="C244" s="59" t="s">
        <v>27</v>
      </c>
      <c r="D244" s="53" t="s">
        <v>177</v>
      </c>
      <c r="E244" s="53"/>
      <c r="F244" s="72">
        <f>F245</f>
        <v>10000</v>
      </c>
      <c r="G244" s="72"/>
      <c r="H244" s="81"/>
      <c r="I244" s="81">
        <f t="shared" si="38"/>
        <v>10000</v>
      </c>
      <c r="J244" s="81">
        <f>J247</f>
        <v>6300</v>
      </c>
      <c r="K244" s="72">
        <f t="shared" si="41"/>
        <v>16300</v>
      </c>
      <c r="L244" s="81"/>
      <c r="M244" s="72">
        <f t="shared" si="36"/>
        <v>16300</v>
      </c>
      <c r="N244" s="81">
        <f>N245</f>
        <v>-4697</v>
      </c>
      <c r="O244" s="72">
        <f t="shared" si="33"/>
        <v>11603</v>
      </c>
      <c r="P244" s="81"/>
      <c r="Q244" s="80">
        <f t="shared" si="34"/>
        <v>11603</v>
      </c>
    </row>
    <row r="245" spans="1:17" ht="34.5" customHeight="1">
      <c r="A245" s="44" t="s">
        <v>554</v>
      </c>
      <c r="B245" s="99">
        <v>466</v>
      </c>
      <c r="C245" s="59" t="s">
        <v>27</v>
      </c>
      <c r="D245" s="53" t="s">
        <v>301</v>
      </c>
      <c r="E245" s="53"/>
      <c r="F245" s="54">
        <f>F246</f>
        <v>10000</v>
      </c>
      <c r="G245" s="54"/>
      <c r="H245" s="81"/>
      <c r="I245" s="81">
        <f t="shared" si="38"/>
        <v>10000</v>
      </c>
      <c r="J245" s="81"/>
      <c r="K245" s="72">
        <f t="shared" si="41"/>
        <v>10000</v>
      </c>
      <c r="L245" s="81"/>
      <c r="M245" s="72">
        <f t="shared" si="36"/>
        <v>10000</v>
      </c>
      <c r="N245" s="81">
        <f>N246</f>
        <v>-4697</v>
      </c>
      <c r="O245" s="72">
        <f t="shared" si="33"/>
        <v>5303</v>
      </c>
      <c r="P245" s="81"/>
      <c r="Q245" s="80">
        <f t="shared" si="34"/>
        <v>5303</v>
      </c>
    </row>
    <row r="246" spans="1:17" ht="30.75" customHeight="1">
      <c r="A246" s="43" t="s">
        <v>112</v>
      </c>
      <c r="B246" s="99">
        <v>466</v>
      </c>
      <c r="C246" s="59" t="s">
        <v>27</v>
      </c>
      <c r="D246" s="53" t="s">
        <v>301</v>
      </c>
      <c r="E246" s="53" t="s">
        <v>111</v>
      </c>
      <c r="F246" s="54">
        <v>10000</v>
      </c>
      <c r="G246" s="54"/>
      <c r="H246" s="81"/>
      <c r="I246" s="81">
        <f t="shared" si="38"/>
        <v>10000</v>
      </c>
      <c r="J246" s="81"/>
      <c r="K246" s="72">
        <f t="shared" si="41"/>
        <v>10000</v>
      </c>
      <c r="L246" s="81"/>
      <c r="M246" s="72">
        <f t="shared" si="36"/>
        <v>10000</v>
      </c>
      <c r="N246" s="81">
        <v>-4697</v>
      </c>
      <c r="O246" s="72">
        <f t="shared" si="33"/>
        <v>5303</v>
      </c>
      <c r="P246" s="81"/>
      <c r="Q246" s="80">
        <f t="shared" si="34"/>
        <v>5303</v>
      </c>
    </row>
    <row r="247" spans="1:17" ht="42" customHeight="1">
      <c r="A247" s="43" t="s">
        <v>417</v>
      </c>
      <c r="B247" s="99">
        <v>466</v>
      </c>
      <c r="C247" s="59" t="s">
        <v>27</v>
      </c>
      <c r="D247" s="53" t="s">
        <v>603</v>
      </c>
      <c r="E247" s="53" t="s">
        <v>432</v>
      </c>
      <c r="F247" s="54"/>
      <c r="G247" s="54"/>
      <c r="H247" s="81"/>
      <c r="I247" s="81"/>
      <c r="J247" s="81">
        <v>6300</v>
      </c>
      <c r="K247" s="72">
        <f t="shared" si="41"/>
        <v>6300</v>
      </c>
      <c r="L247" s="81"/>
      <c r="M247" s="72">
        <f t="shared" si="36"/>
        <v>6300</v>
      </c>
      <c r="N247" s="81"/>
      <c r="O247" s="72">
        <f t="shared" si="33"/>
        <v>6300</v>
      </c>
      <c r="P247" s="81"/>
      <c r="Q247" s="80">
        <f t="shared" si="34"/>
        <v>6300</v>
      </c>
    </row>
    <row r="248" spans="1:17" ht="54.75" customHeight="1">
      <c r="A248" s="42" t="s">
        <v>377</v>
      </c>
      <c r="B248" s="93">
        <v>466</v>
      </c>
      <c r="C248" s="51" t="s">
        <v>27</v>
      </c>
      <c r="D248" s="51" t="s">
        <v>378</v>
      </c>
      <c r="E248" s="53"/>
      <c r="F248" s="72">
        <f t="shared" ref="F248:F250" si="42">SUM(F249)</f>
        <v>4700</v>
      </c>
      <c r="G248" s="72"/>
      <c r="H248" s="81"/>
      <c r="I248" s="80">
        <f t="shared" si="38"/>
        <v>4700</v>
      </c>
      <c r="J248" s="81"/>
      <c r="K248" s="72">
        <f t="shared" si="41"/>
        <v>4700</v>
      </c>
      <c r="L248" s="81"/>
      <c r="M248" s="72">
        <f t="shared" si="36"/>
        <v>4700</v>
      </c>
      <c r="N248" s="81"/>
      <c r="O248" s="72">
        <f t="shared" si="33"/>
        <v>4700</v>
      </c>
      <c r="P248" s="81">
        <f>P249</f>
        <v>-4700</v>
      </c>
      <c r="Q248" s="80">
        <f t="shared" si="34"/>
        <v>0</v>
      </c>
    </row>
    <row r="249" spans="1:17" ht="40.5" customHeight="1">
      <c r="A249" s="43" t="s">
        <v>379</v>
      </c>
      <c r="B249" s="93">
        <v>466</v>
      </c>
      <c r="C249" s="53" t="s">
        <v>27</v>
      </c>
      <c r="D249" s="53" t="s">
        <v>380</v>
      </c>
      <c r="E249" s="53"/>
      <c r="F249" s="54">
        <f t="shared" si="42"/>
        <v>4700</v>
      </c>
      <c r="G249" s="54"/>
      <c r="H249" s="81"/>
      <c r="I249" s="81">
        <f t="shared" si="38"/>
        <v>4700</v>
      </c>
      <c r="J249" s="81"/>
      <c r="K249" s="72">
        <f t="shared" si="41"/>
        <v>4700</v>
      </c>
      <c r="L249" s="81"/>
      <c r="M249" s="72">
        <f t="shared" si="36"/>
        <v>4700</v>
      </c>
      <c r="N249" s="81"/>
      <c r="O249" s="72">
        <f t="shared" si="33"/>
        <v>4700</v>
      </c>
      <c r="P249" s="81">
        <f>P250</f>
        <v>-4700</v>
      </c>
      <c r="Q249" s="80">
        <f t="shared" si="34"/>
        <v>0</v>
      </c>
    </row>
    <row r="250" spans="1:17" ht="27.75" customHeight="1">
      <c r="A250" s="152" t="s">
        <v>381</v>
      </c>
      <c r="B250" s="93">
        <v>466</v>
      </c>
      <c r="C250" s="53" t="s">
        <v>27</v>
      </c>
      <c r="D250" s="53" t="s">
        <v>382</v>
      </c>
      <c r="E250" s="53"/>
      <c r="F250" s="54">
        <f t="shared" si="42"/>
        <v>4700</v>
      </c>
      <c r="G250" s="54"/>
      <c r="H250" s="81"/>
      <c r="I250" s="81">
        <f t="shared" si="38"/>
        <v>4700</v>
      </c>
      <c r="J250" s="81"/>
      <c r="K250" s="72">
        <f t="shared" si="41"/>
        <v>4700</v>
      </c>
      <c r="L250" s="81"/>
      <c r="M250" s="72">
        <f t="shared" si="36"/>
        <v>4700</v>
      </c>
      <c r="N250" s="81"/>
      <c r="O250" s="72">
        <f t="shared" si="33"/>
        <v>4700</v>
      </c>
      <c r="P250" s="81">
        <f>P251</f>
        <v>-4700</v>
      </c>
      <c r="Q250" s="80">
        <f t="shared" si="34"/>
        <v>0</v>
      </c>
    </row>
    <row r="251" spans="1:17" ht="42" customHeight="1">
      <c r="A251" s="43" t="s">
        <v>417</v>
      </c>
      <c r="B251" s="93">
        <v>466</v>
      </c>
      <c r="C251" s="53" t="s">
        <v>27</v>
      </c>
      <c r="D251" s="53" t="s">
        <v>382</v>
      </c>
      <c r="E251" s="53" t="s">
        <v>432</v>
      </c>
      <c r="F251" s="54">
        <v>4700</v>
      </c>
      <c r="G251" s="54"/>
      <c r="H251" s="81"/>
      <c r="I251" s="81">
        <f t="shared" si="38"/>
        <v>4700</v>
      </c>
      <c r="J251" s="81"/>
      <c r="K251" s="72">
        <f t="shared" si="41"/>
        <v>4700</v>
      </c>
      <c r="L251" s="81"/>
      <c r="M251" s="72">
        <f t="shared" si="36"/>
        <v>4700</v>
      </c>
      <c r="N251" s="81"/>
      <c r="O251" s="72">
        <f t="shared" si="33"/>
        <v>4700</v>
      </c>
      <c r="P251" s="81">
        <v>-4700</v>
      </c>
      <c r="Q251" s="80">
        <f t="shared" si="34"/>
        <v>0</v>
      </c>
    </row>
    <row r="252" spans="1:17" ht="27" customHeight="1">
      <c r="A252" s="42" t="s">
        <v>440</v>
      </c>
      <c r="B252" s="71">
        <v>466</v>
      </c>
      <c r="C252" s="66" t="s">
        <v>430</v>
      </c>
      <c r="D252" s="51"/>
      <c r="E252" s="51"/>
      <c r="F252" s="72">
        <f>F253+F259</f>
        <v>7606.3</v>
      </c>
      <c r="G252" s="72">
        <f>G253+G259</f>
        <v>-106.3</v>
      </c>
      <c r="H252" s="80">
        <f>H253</f>
        <v>2000</v>
      </c>
      <c r="I252" s="80">
        <f>F252+H252+G252</f>
        <v>9500</v>
      </c>
      <c r="J252" s="80">
        <f>J259</f>
        <v>10118.4</v>
      </c>
      <c r="K252" s="72">
        <f t="shared" si="41"/>
        <v>19618.400000000001</v>
      </c>
      <c r="L252" s="80"/>
      <c r="M252" s="72">
        <f t="shared" si="36"/>
        <v>19618.400000000001</v>
      </c>
      <c r="N252" s="80"/>
      <c r="O252" s="72">
        <f t="shared" si="33"/>
        <v>19618.400000000001</v>
      </c>
      <c r="P252" s="80">
        <f>P253</f>
        <v>4444</v>
      </c>
      <c r="Q252" s="80">
        <f t="shared" si="34"/>
        <v>24062.400000000001</v>
      </c>
    </row>
    <row r="253" spans="1:17" ht="40.5" customHeight="1">
      <c r="A253" s="42" t="s">
        <v>516</v>
      </c>
      <c r="B253" s="93">
        <v>466</v>
      </c>
      <c r="C253" s="66" t="s">
        <v>430</v>
      </c>
      <c r="D253" s="51" t="s">
        <v>177</v>
      </c>
      <c r="E253" s="51"/>
      <c r="F253" s="72">
        <f>F256</f>
        <v>3500</v>
      </c>
      <c r="G253" s="72"/>
      <c r="H253" s="80">
        <f>H256</f>
        <v>2000</v>
      </c>
      <c r="I253" s="80">
        <f t="shared" si="38"/>
        <v>5500</v>
      </c>
      <c r="J253" s="81"/>
      <c r="K253" s="72">
        <f t="shared" si="41"/>
        <v>5500</v>
      </c>
      <c r="L253" s="81"/>
      <c r="M253" s="72">
        <f t="shared" si="36"/>
        <v>5500</v>
      </c>
      <c r="N253" s="81"/>
      <c r="O253" s="72">
        <f t="shared" si="33"/>
        <v>5500</v>
      </c>
      <c r="P253" s="81">
        <f>P254+P255+P256</f>
        <v>4444</v>
      </c>
      <c r="Q253" s="80">
        <f t="shared" si="34"/>
        <v>9944</v>
      </c>
    </row>
    <row r="254" spans="1:17" ht="40.5" customHeight="1">
      <c r="A254" s="43" t="s">
        <v>640</v>
      </c>
      <c r="B254" s="93">
        <v>466</v>
      </c>
      <c r="C254" s="88" t="s">
        <v>430</v>
      </c>
      <c r="D254" s="53" t="s">
        <v>638</v>
      </c>
      <c r="E254" s="53" t="s">
        <v>416</v>
      </c>
      <c r="F254" s="72"/>
      <c r="G254" s="72"/>
      <c r="H254" s="80"/>
      <c r="I254" s="80"/>
      <c r="J254" s="81"/>
      <c r="K254" s="72"/>
      <c r="L254" s="81"/>
      <c r="M254" s="72"/>
      <c r="N254" s="81"/>
      <c r="O254" s="72"/>
      <c r="P254" s="81">
        <v>1700</v>
      </c>
      <c r="Q254" s="80">
        <f t="shared" si="34"/>
        <v>1700</v>
      </c>
    </row>
    <row r="255" spans="1:17" ht="40.5" customHeight="1">
      <c r="A255" s="43" t="s">
        <v>112</v>
      </c>
      <c r="B255" s="93">
        <v>466</v>
      </c>
      <c r="C255" s="88" t="s">
        <v>430</v>
      </c>
      <c r="D255" s="53" t="s">
        <v>301</v>
      </c>
      <c r="E255" s="53" t="s">
        <v>416</v>
      </c>
      <c r="F255" s="72"/>
      <c r="G255" s="72"/>
      <c r="H255" s="80"/>
      <c r="I255" s="80"/>
      <c r="J255" s="81"/>
      <c r="K255" s="72"/>
      <c r="L255" s="81"/>
      <c r="M255" s="72"/>
      <c r="N255" s="81"/>
      <c r="O255" s="72"/>
      <c r="P255" s="81">
        <v>903</v>
      </c>
      <c r="Q255" s="80">
        <f t="shared" si="34"/>
        <v>903</v>
      </c>
    </row>
    <row r="256" spans="1:17" ht="32.25" customHeight="1">
      <c r="A256" s="44" t="s">
        <v>129</v>
      </c>
      <c r="B256" s="93">
        <v>466</v>
      </c>
      <c r="C256" s="88" t="s">
        <v>430</v>
      </c>
      <c r="D256" s="53" t="s">
        <v>395</v>
      </c>
      <c r="E256" s="53"/>
      <c r="F256" s="54">
        <f>F257+F258</f>
        <v>3500</v>
      </c>
      <c r="G256" s="54"/>
      <c r="H256" s="54">
        <f>H257+H258</f>
        <v>2000</v>
      </c>
      <c r="I256" s="81">
        <f t="shared" si="38"/>
        <v>5500</v>
      </c>
      <c r="J256" s="81"/>
      <c r="K256" s="72">
        <f t="shared" ref="K256:K265" si="43">I256+J256</f>
        <v>5500</v>
      </c>
      <c r="L256" s="81"/>
      <c r="M256" s="72">
        <f t="shared" si="36"/>
        <v>5500</v>
      </c>
      <c r="N256" s="81"/>
      <c r="O256" s="72">
        <f t="shared" si="33"/>
        <v>5500</v>
      </c>
      <c r="P256" s="81">
        <f>P258</f>
        <v>1841</v>
      </c>
      <c r="Q256" s="80">
        <f t="shared" si="34"/>
        <v>7341</v>
      </c>
    </row>
    <row r="257" spans="1:17" ht="32.25" customHeight="1">
      <c r="A257" s="43" t="s">
        <v>553</v>
      </c>
      <c r="B257" s="93">
        <v>466</v>
      </c>
      <c r="C257" s="88" t="s">
        <v>430</v>
      </c>
      <c r="D257" s="53" t="s">
        <v>395</v>
      </c>
      <c r="E257" s="53" t="s">
        <v>552</v>
      </c>
      <c r="F257" s="54">
        <v>2000</v>
      </c>
      <c r="G257" s="54"/>
      <c r="H257" s="81">
        <v>1000</v>
      </c>
      <c r="I257" s="81">
        <f t="shared" si="38"/>
        <v>3000</v>
      </c>
      <c r="J257" s="81"/>
      <c r="K257" s="72">
        <f t="shared" si="43"/>
        <v>3000</v>
      </c>
      <c r="L257" s="81"/>
      <c r="M257" s="72">
        <f t="shared" si="36"/>
        <v>3000</v>
      </c>
      <c r="N257" s="81"/>
      <c r="O257" s="72">
        <f t="shared" si="33"/>
        <v>3000</v>
      </c>
      <c r="P257" s="81"/>
      <c r="Q257" s="80">
        <f t="shared" si="34"/>
        <v>3000</v>
      </c>
    </row>
    <row r="258" spans="1:17" ht="32.25" customHeight="1">
      <c r="A258" s="43" t="s">
        <v>112</v>
      </c>
      <c r="B258" s="93">
        <v>466</v>
      </c>
      <c r="C258" s="88" t="s">
        <v>430</v>
      </c>
      <c r="D258" s="53" t="s">
        <v>395</v>
      </c>
      <c r="E258" s="53" t="s">
        <v>416</v>
      </c>
      <c r="F258" s="54">
        <v>1500</v>
      </c>
      <c r="G258" s="54"/>
      <c r="H258" s="81">
        <v>1000</v>
      </c>
      <c r="I258" s="81">
        <f t="shared" si="38"/>
        <v>2500</v>
      </c>
      <c r="J258" s="81"/>
      <c r="K258" s="72">
        <f t="shared" si="43"/>
        <v>2500</v>
      </c>
      <c r="L258" s="81"/>
      <c r="M258" s="72">
        <f t="shared" si="36"/>
        <v>2500</v>
      </c>
      <c r="N258" s="81"/>
      <c r="O258" s="72">
        <f t="shared" si="33"/>
        <v>2500</v>
      </c>
      <c r="P258" s="81">
        <v>1841</v>
      </c>
      <c r="Q258" s="80">
        <f t="shared" si="34"/>
        <v>4341</v>
      </c>
    </row>
    <row r="259" spans="1:17" ht="43.5" customHeight="1">
      <c r="A259" s="42" t="s">
        <v>518</v>
      </c>
      <c r="B259" s="71">
        <v>466</v>
      </c>
      <c r="C259" s="66" t="s">
        <v>430</v>
      </c>
      <c r="D259" s="51" t="s">
        <v>494</v>
      </c>
      <c r="E259" s="51"/>
      <c r="F259" s="72">
        <f>F262+F263</f>
        <v>4106.3</v>
      </c>
      <c r="G259" s="72">
        <f>G262+G263</f>
        <v>-106.3</v>
      </c>
      <c r="H259" s="81"/>
      <c r="I259" s="80">
        <f>F259+H259+G259</f>
        <v>4000</v>
      </c>
      <c r="J259" s="80">
        <f>J260</f>
        <v>10118.4</v>
      </c>
      <c r="K259" s="72">
        <f t="shared" si="43"/>
        <v>14118.4</v>
      </c>
      <c r="L259" s="80"/>
      <c r="M259" s="72">
        <f t="shared" si="36"/>
        <v>14118.4</v>
      </c>
      <c r="N259" s="80"/>
      <c r="O259" s="72">
        <f t="shared" si="33"/>
        <v>14118.4</v>
      </c>
      <c r="P259" s="80"/>
      <c r="Q259" s="80">
        <f t="shared" si="34"/>
        <v>14118.4</v>
      </c>
    </row>
    <row r="260" spans="1:17" ht="27.75" customHeight="1">
      <c r="A260" s="42" t="s">
        <v>492</v>
      </c>
      <c r="B260" s="71">
        <v>466</v>
      </c>
      <c r="C260" s="51" t="s">
        <v>439</v>
      </c>
      <c r="D260" s="51" t="s">
        <v>491</v>
      </c>
      <c r="E260" s="51"/>
      <c r="F260" s="72">
        <f>F261</f>
        <v>4106.3</v>
      </c>
      <c r="G260" s="72">
        <f>G261</f>
        <v>-106.3</v>
      </c>
      <c r="H260" s="81"/>
      <c r="I260" s="80">
        <f t="shared" ref="I260:I263" si="44">F260+H260+G260</f>
        <v>4000</v>
      </c>
      <c r="J260" s="80">
        <f>J261</f>
        <v>10118.4</v>
      </c>
      <c r="K260" s="72">
        <f t="shared" si="43"/>
        <v>14118.4</v>
      </c>
      <c r="L260" s="80"/>
      <c r="M260" s="72">
        <f t="shared" si="36"/>
        <v>14118.4</v>
      </c>
      <c r="N260" s="80"/>
      <c r="O260" s="72">
        <f t="shared" si="33"/>
        <v>14118.4</v>
      </c>
      <c r="P260" s="80"/>
      <c r="Q260" s="80">
        <f t="shared" si="34"/>
        <v>14118.4</v>
      </c>
    </row>
    <row r="261" spans="1:17" ht="33.75" customHeight="1">
      <c r="A261" s="43" t="s">
        <v>493</v>
      </c>
      <c r="B261" s="93">
        <v>466</v>
      </c>
      <c r="C261" s="88" t="s">
        <v>430</v>
      </c>
      <c r="D261" s="53" t="s">
        <v>490</v>
      </c>
      <c r="E261" s="53"/>
      <c r="F261" s="54">
        <f>F262+F263</f>
        <v>4106.3</v>
      </c>
      <c r="G261" s="54">
        <f>G262+G263</f>
        <v>-106.3</v>
      </c>
      <c r="H261" s="81"/>
      <c r="I261" s="81">
        <f t="shared" si="44"/>
        <v>4000</v>
      </c>
      <c r="J261" s="81">
        <f>J262</f>
        <v>10118.4</v>
      </c>
      <c r="K261" s="72">
        <f t="shared" si="43"/>
        <v>14118.4</v>
      </c>
      <c r="L261" s="81"/>
      <c r="M261" s="72">
        <f t="shared" si="36"/>
        <v>14118.4</v>
      </c>
      <c r="N261" s="81"/>
      <c r="O261" s="72">
        <f t="shared" si="33"/>
        <v>14118.4</v>
      </c>
      <c r="P261" s="81"/>
      <c r="Q261" s="80">
        <f t="shared" si="34"/>
        <v>14118.4</v>
      </c>
    </row>
    <row r="262" spans="1:17" ht="29.25" customHeight="1">
      <c r="A262" s="43" t="s">
        <v>486</v>
      </c>
      <c r="B262" s="93">
        <v>466</v>
      </c>
      <c r="C262" s="88" t="s">
        <v>430</v>
      </c>
      <c r="D262" s="53" t="s">
        <v>468</v>
      </c>
      <c r="E262" s="53" t="s">
        <v>416</v>
      </c>
      <c r="F262" s="54">
        <v>106.3</v>
      </c>
      <c r="G262" s="54">
        <v>-106.3</v>
      </c>
      <c r="H262" s="81"/>
      <c r="I262" s="80">
        <f t="shared" si="44"/>
        <v>0</v>
      </c>
      <c r="J262" s="114">
        <v>10118.4</v>
      </c>
      <c r="K262" s="72">
        <f t="shared" si="43"/>
        <v>10118.4</v>
      </c>
      <c r="L262" s="114"/>
      <c r="M262" s="72">
        <f t="shared" si="36"/>
        <v>10118.4</v>
      </c>
      <c r="N262" s="114"/>
      <c r="O262" s="72">
        <f t="shared" si="33"/>
        <v>10118.4</v>
      </c>
      <c r="P262" s="114"/>
      <c r="Q262" s="80">
        <f t="shared" si="34"/>
        <v>10118.4</v>
      </c>
    </row>
    <row r="263" spans="1:17" ht="20.25" customHeight="1">
      <c r="A263" s="43" t="s">
        <v>485</v>
      </c>
      <c r="B263" s="93">
        <v>466</v>
      </c>
      <c r="C263" s="88" t="s">
        <v>430</v>
      </c>
      <c r="D263" s="53" t="s">
        <v>469</v>
      </c>
      <c r="E263" s="53" t="s">
        <v>416</v>
      </c>
      <c r="F263" s="54">
        <v>4000</v>
      </c>
      <c r="G263" s="54"/>
      <c r="H263" s="81"/>
      <c r="I263" s="80">
        <f t="shared" si="44"/>
        <v>4000</v>
      </c>
      <c r="J263" s="81"/>
      <c r="K263" s="72">
        <f t="shared" si="43"/>
        <v>4000</v>
      </c>
      <c r="L263" s="81"/>
      <c r="M263" s="72">
        <f t="shared" si="36"/>
        <v>4000</v>
      </c>
      <c r="N263" s="81"/>
      <c r="O263" s="72">
        <f t="shared" si="33"/>
        <v>4000</v>
      </c>
      <c r="P263" s="81"/>
      <c r="Q263" s="80">
        <f t="shared" si="34"/>
        <v>4000</v>
      </c>
    </row>
    <row r="264" spans="1:17" ht="23.25" customHeight="1">
      <c r="A264" s="46" t="s">
        <v>201</v>
      </c>
      <c r="B264" s="71">
        <v>466</v>
      </c>
      <c r="C264" s="66"/>
      <c r="D264" s="51"/>
      <c r="E264" s="51"/>
      <c r="F264" s="72">
        <f>F268</f>
        <v>1000</v>
      </c>
      <c r="G264" s="72"/>
      <c r="H264" s="80">
        <f>H265</f>
        <v>2100</v>
      </c>
      <c r="I264" s="80">
        <f t="shared" si="38"/>
        <v>3100</v>
      </c>
      <c r="J264" s="80">
        <f>J265</f>
        <v>500</v>
      </c>
      <c r="K264" s="72">
        <f t="shared" si="43"/>
        <v>3600</v>
      </c>
      <c r="L264" s="80">
        <f>L265</f>
        <v>1500</v>
      </c>
      <c r="M264" s="72">
        <f t="shared" si="36"/>
        <v>5100</v>
      </c>
      <c r="N264" s="80">
        <f>N265</f>
        <v>6557</v>
      </c>
      <c r="O264" s="72">
        <f t="shared" si="33"/>
        <v>11657</v>
      </c>
      <c r="P264" s="80">
        <f>P265</f>
        <v>1104</v>
      </c>
      <c r="Q264" s="80">
        <f t="shared" si="34"/>
        <v>12761</v>
      </c>
    </row>
    <row r="265" spans="1:17" ht="57.75" customHeight="1">
      <c r="A265" s="42" t="s">
        <v>516</v>
      </c>
      <c r="B265" s="93">
        <v>466</v>
      </c>
      <c r="C265" s="66" t="s">
        <v>616</v>
      </c>
      <c r="D265" s="51" t="s">
        <v>177</v>
      </c>
      <c r="E265" s="51"/>
      <c r="F265" s="72">
        <f>F268</f>
        <v>1000</v>
      </c>
      <c r="G265" s="72"/>
      <c r="H265" s="80">
        <f>H268+H271</f>
        <v>2100</v>
      </c>
      <c r="I265" s="80">
        <f t="shared" si="38"/>
        <v>3100</v>
      </c>
      <c r="J265" s="80">
        <f>J268</f>
        <v>500</v>
      </c>
      <c r="K265" s="72">
        <f t="shared" si="43"/>
        <v>3600</v>
      </c>
      <c r="L265" s="80">
        <f>L266</f>
        <v>1500</v>
      </c>
      <c r="M265" s="72">
        <f t="shared" si="36"/>
        <v>5100</v>
      </c>
      <c r="N265" s="80">
        <f>N268+N270</f>
        <v>6557</v>
      </c>
      <c r="O265" s="72">
        <f t="shared" si="33"/>
        <v>11657</v>
      </c>
      <c r="P265" s="80">
        <f>P268</f>
        <v>1104</v>
      </c>
      <c r="Q265" s="80">
        <f t="shared" si="34"/>
        <v>12761</v>
      </c>
    </row>
    <row r="266" spans="1:17" ht="39" customHeight="1">
      <c r="A266" s="44" t="s">
        <v>129</v>
      </c>
      <c r="B266" s="93">
        <v>466</v>
      </c>
      <c r="C266" s="88" t="s">
        <v>364</v>
      </c>
      <c r="D266" s="53" t="s">
        <v>395</v>
      </c>
      <c r="E266" s="53"/>
      <c r="F266" s="72"/>
      <c r="G266" s="72"/>
      <c r="H266" s="80"/>
      <c r="I266" s="80"/>
      <c r="J266" s="80"/>
      <c r="K266" s="72"/>
      <c r="L266" s="80">
        <f>L267</f>
        <v>1500</v>
      </c>
      <c r="M266" s="72">
        <f t="shared" si="36"/>
        <v>1500</v>
      </c>
      <c r="N266" s="80"/>
      <c r="O266" s="72">
        <f t="shared" si="33"/>
        <v>1500</v>
      </c>
      <c r="P266" s="80"/>
      <c r="Q266" s="80">
        <f t="shared" si="34"/>
        <v>1500</v>
      </c>
    </row>
    <row r="267" spans="1:17" ht="42" customHeight="1">
      <c r="A267" s="44" t="s">
        <v>112</v>
      </c>
      <c r="B267" s="93">
        <v>466</v>
      </c>
      <c r="C267" s="88" t="s">
        <v>364</v>
      </c>
      <c r="D267" s="53" t="s">
        <v>395</v>
      </c>
      <c r="E267" s="53" t="s">
        <v>111</v>
      </c>
      <c r="F267" s="72"/>
      <c r="G267" s="72"/>
      <c r="H267" s="80"/>
      <c r="I267" s="80"/>
      <c r="J267" s="80"/>
      <c r="K267" s="72"/>
      <c r="L267" s="80">
        <v>1500</v>
      </c>
      <c r="M267" s="72">
        <f t="shared" si="36"/>
        <v>1500</v>
      </c>
      <c r="N267" s="80"/>
      <c r="O267" s="72">
        <f t="shared" si="33"/>
        <v>1500</v>
      </c>
      <c r="P267" s="80"/>
      <c r="Q267" s="80">
        <f t="shared" si="34"/>
        <v>1500</v>
      </c>
    </row>
    <row r="268" spans="1:17" ht="33.75" customHeight="1">
      <c r="A268" s="44" t="s">
        <v>129</v>
      </c>
      <c r="B268" s="93">
        <v>466</v>
      </c>
      <c r="C268" s="88" t="s">
        <v>459</v>
      </c>
      <c r="D268" s="53" t="s">
        <v>395</v>
      </c>
      <c r="E268" s="53"/>
      <c r="F268" s="54">
        <f>F269</f>
        <v>1000</v>
      </c>
      <c r="G268" s="54"/>
      <c r="H268" s="81">
        <f>H269</f>
        <v>1100</v>
      </c>
      <c r="I268" s="81">
        <f t="shared" si="38"/>
        <v>2100</v>
      </c>
      <c r="J268" s="81">
        <f>J269</f>
        <v>500</v>
      </c>
      <c r="K268" s="72">
        <f>I268+J268</f>
        <v>2600</v>
      </c>
      <c r="L268" s="81"/>
      <c r="M268" s="72">
        <f t="shared" si="36"/>
        <v>2600</v>
      </c>
      <c r="N268" s="80">
        <f>N269</f>
        <v>4697</v>
      </c>
      <c r="O268" s="72">
        <f t="shared" si="33"/>
        <v>7297</v>
      </c>
      <c r="P268" s="80">
        <f>P269</f>
        <v>1104</v>
      </c>
      <c r="Q268" s="80">
        <f t="shared" si="34"/>
        <v>8401</v>
      </c>
    </row>
    <row r="269" spans="1:17" ht="36" customHeight="1">
      <c r="A269" s="44" t="s">
        <v>112</v>
      </c>
      <c r="B269" s="93">
        <v>466</v>
      </c>
      <c r="C269" s="88" t="s">
        <v>459</v>
      </c>
      <c r="D269" s="53" t="s">
        <v>395</v>
      </c>
      <c r="E269" s="53" t="s">
        <v>111</v>
      </c>
      <c r="F269" s="54">
        <v>1000</v>
      </c>
      <c r="G269" s="54"/>
      <c r="H269" s="81">
        <v>1100</v>
      </c>
      <c r="I269" s="81">
        <f t="shared" si="38"/>
        <v>2100</v>
      </c>
      <c r="J269" s="81">
        <v>500</v>
      </c>
      <c r="K269" s="72">
        <f>I269+J269</f>
        <v>2600</v>
      </c>
      <c r="L269" s="81"/>
      <c r="M269" s="72">
        <f t="shared" si="36"/>
        <v>2600</v>
      </c>
      <c r="N269" s="80">
        <f>4697</f>
        <v>4697</v>
      </c>
      <c r="O269" s="72">
        <f t="shared" si="33"/>
        <v>7297</v>
      </c>
      <c r="P269" s="80">
        <v>1104</v>
      </c>
      <c r="Q269" s="80">
        <f t="shared" si="34"/>
        <v>8401</v>
      </c>
    </row>
    <row r="270" spans="1:17" ht="36" customHeight="1">
      <c r="A270" s="44" t="s">
        <v>631</v>
      </c>
      <c r="B270" s="93">
        <v>466</v>
      </c>
      <c r="C270" s="88" t="s">
        <v>459</v>
      </c>
      <c r="D270" s="53" t="s">
        <v>622</v>
      </c>
      <c r="E270" s="53"/>
      <c r="F270" s="54"/>
      <c r="G270" s="54"/>
      <c r="H270" s="81"/>
      <c r="I270" s="81"/>
      <c r="J270" s="81"/>
      <c r="K270" s="72"/>
      <c r="L270" s="81"/>
      <c r="M270" s="72"/>
      <c r="N270" s="80">
        <v>1860</v>
      </c>
      <c r="O270" s="72">
        <f t="shared" si="33"/>
        <v>1860</v>
      </c>
      <c r="P270" s="80"/>
      <c r="Q270" s="80">
        <f t="shared" si="34"/>
        <v>1860</v>
      </c>
    </row>
    <row r="271" spans="1:17" ht="36" customHeight="1">
      <c r="A271" s="44" t="s">
        <v>129</v>
      </c>
      <c r="B271" s="93">
        <v>466</v>
      </c>
      <c r="C271" s="88" t="s">
        <v>595</v>
      </c>
      <c r="D271" s="53" t="s">
        <v>395</v>
      </c>
      <c r="E271" s="53"/>
      <c r="F271" s="54"/>
      <c r="G271" s="54"/>
      <c r="H271" s="81">
        <f>H272</f>
        <v>1000</v>
      </c>
      <c r="I271" s="81">
        <f t="shared" si="38"/>
        <v>1000</v>
      </c>
      <c r="J271" s="81"/>
      <c r="K271" s="72">
        <f t="shared" ref="K271:K302" si="45">I271+J271</f>
        <v>1000</v>
      </c>
      <c r="L271" s="81"/>
      <c r="M271" s="72">
        <f t="shared" si="36"/>
        <v>1000</v>
      </c>
      <c r="N271" s="81"/>
      <c r="O271" s="72">
        <f t="shared" si="33"/>
        <v>1000</v>
      </c>
      <c r="P271" s="81"/>
      <c r="Q271" s="80">
        <f t="shared" si="34"/>
        <v>1000</v>
      </c>
    </row>
    <row r="272" spans="1:17" ht="36" customHeight="1">
      <c r="A272" s="44" t="s">
        <v>112</v>
      </c>
      <c r="B272" s="93">
        <v>466</v>
      </c>
      <c r="C272" s="88" t="s">
        <v>595</v>
      </c>
      <c r="D272" s="53" t="s">
        <v>395</v>
      </c>
      <c r="E272" s="53" t="s">
        <v>111</v>
      </c>
      <c r="F272" s="54"/>
      <c r="G272" s="54"/>
      <c r="H272" s="81">
        <v>1000</v>
      </c>
      <c r="I272" s="81">
        <f t="shared" si="38"/>
        <v>1000</v>
      </c>
      <c r="J272" s="81"/>
      <c r="K272" s="72">
        <f t="shared" si="45"/>
        <v>1000</v>
      </c>
      <c r="L272" s="81"/>
      <c r="M272" s="72">
        <f t="shared" si="36"/>
        <v>1000</v>
      </c>
      <c r="N272" s="81"/>
      <c r="O272" s="72">
        <f t="shared" ref="O272:O335" si="46">M272+N272</f>
        <v>1000</v>
      </c>
      <c r="P272" s="81"/>
      <c r="Q272" s="80">
        <f t="shared" ref="Q272:Q335" si="47">O272+P272</f>
        <v>1000</v>
      </c>
    </row>
    <row r="273" spans="1:17" ht="27" customHeight="1">
      <c r="A273" s="42" t="s">
        <v>199</v>
      </c>
      <c r="B273" s="71">
        <v>466</v>
      </c>
      <c r="C273" s="50" t="s">
        <v>53</v>
      </c>
      <c r="D273" s="51"/>
      <c r="E273" s="51"/>
      <c r="F273" s="72">
        <f>F275</f>
        <v>1500</v>
      </c>
      <c r="G273" s="72"/>
      <c r="H273" s="80">
        <f>H274</f>
        <v>600</v>
      </c>
      <c r="I273" s="80">
        <f t="shared" si="38"/>
        <v>2100</v>
      </c>
      <c r="J273" s="80">
        <f>J274</f>
        <v>1000</v>
      </c>
      <c r="K273" s="72">
        <f t="shared" si="45"/>
        <v>3100</v>
      </c>
      <c r="L273" s="80"/>
      <c r="M273" s="72">
        <f t="shared" si="36"/>
        <v>3100</v>
      </c>
      <c r="N273" s="80">
        <f>N274</f>
        <v>-1000</v>
      </c>
      <c r="O273" s="72">
        <f t="shared" si="46"/>
        <v>2100</v>
      </c>
      <c r="P273" s="80"/>
      <c r="Q273" s="80">
        <f t="shared" si="47"/>
        <v>2100</v>
      </c>
    </row>
    <row r="274" spans="1:17" ht="56.25" customHeight="1">
      <c r="A274" s="42" t="s">
        <v>516</v>
      </c>
      <c r="B274" s="71">
        <v>466</v>
      </c>
      <c r="C274" s="50" t="s">
        <v>53</v>
      </c>
      <c r="D274" s="51" t="s">
        <v>177</v>
      </c>
      <c r="E274" s="51"/>
      <c r="F274" s="72">
        <f>F275</f>
        <v>1500</v>
      </c>
      <c r="G274" s="72"/>
      <c r="H274" s="80">
        <f>H275</f>
        <v>600</v>
      </c>
      <c r="I274" s="80">
        <f t="shared" si="38"/>
        <v>2100</v>
      </c>
      <c r="J274" s="80">
        <f>J275</f>
        <v>1000</v>
      </c>
      <c r="K274" s="72">
        <f t="shared" si="45"/>
        <v>3100</v>
      </c>
      <c r="L274" s="80"/>
      <c r="M274" s="72">
        <f t="shared" si="36"/>
        <v>3100</v>
      </c>
      <c r="N274" s="80">
        <f>N275</f>
        <v>-1000</v>
      </c>
      <c r="O274" s="72">
        <f t="shared" si="46"/>
        <v>2100</v>
      </c>
      <c r="P274" s="80"/>
      <c r="Q274" s="80">
        <f t="shared" si="47"/>
        <v>2100</v>
      </c>
    </row>
    <row r="275" spans="1:17" ht="36.75" customHeight="1">
      <c r="A275" s="44" t="s">
        <v>129</v>
      </c>
      <c r="B275" s="93">
        <v>466</v>
      </c>
      <c r="C275" s="52" t="s">
        <v>53</v>
      </c>
      <c r="D275" s="53" t="s">
        <v>395</v>
      </c>
      <c r="E275" s="53"/>
      <c r="F275" s="54">
        <f>F276</f>
        <v>1500</v>
      </c>
      <c r="G275" s="54"/>
      <c r="H275" s="81">
        <f>H277</f>
        <v>600</v>
      </c>
      <c r="I275" s="81">
        <f t="shared" si="38"/>
        <v>2100</v>
      </c>
      <c r="J275" s="81">
        <f>J276</f>
        <v>1000</v>
      </c>
      <c r="K275" s="72">
        <f t="shared" si="45"/>
        <v>3100</v>
      </c>
      <c r="L275" s="81"/>
      <c r="M275" s="72">
        <f t="shared" si="36"/>
        <v>3100</v>
      </c>
      <c r="N275" s="81">
        <f>N276</f>
        <v>-1000</v>
      </c>
      <c r="O275" s="72">
        <f t="shared" si="46"/>
        <v>2100</v>
      </c>
      <c r="P275" s="81"/>
      <c r="Q275" s="80">
        <f t="shared" si="47"/>
        <v>2100</v>
      </c>
    </row>
    <row r="276" spans="1:17" ht="35.25" customHeight="1">
      <c r="A276" s="44" t="s">
        <v>112</v>
      </c>
      <c r="B276" s="93">
        <v>466</v>
      </c>
      <c r="C276" s="52" t="s">
        <v>53</v>
      </c>
      <c r="D276" s="53" t="s">
        <v>395</v>
      </c>
      <c r="E276" s="53" t="s">
        <v>416</v>
      </c>
      <c r="F276" s="54">
        <v>1500</v>
      </c>
      <c r="G276" s="54"/>
      <c r="H276" s="81"/>
      <c r="I276" s="81">
        <f t="shared" si="38"/>
        <v>1500</v>
      </c>
      <c r="J276" s="81">
        <v>1000</v>
      </c>
      <c r="K276" s="72">
        <f t="shared" si="45"/>
        <v>2500</v>
      </c>
      <c r="L276" s="81"/>
      <c r="M276" s="72">
        <f t="shared" si="36"/>
        <v>2500</v>
      </c>
      <c r="N276" s="81">
        <v>-1000</v>
      </c>
      <c r="O276" s="72">
        <f t="shared" si="46"/>
        <v>1500</v>
      </c>
      <c r="P276" s="81"/>
      <c r="Q276" s="80">
        <f t="shared" si="47"/>
        <v>1500</v>
      </c>
    </row>
    <row r="277" spans="1:17" ht="35.25" customHeight="1">
      <c r="A277" s="44" t="s">
        <v>112</v>
      </c>
      <c r="B277" s="93">
        <v>466</v>
      </c>
      <c r="C277" s="52" t="s">
        <v>53</v>
      </c>
      <c r="D277" s="53" t="s">
        <v>395</v>
      </c>
      <c r="E277" s="53" t="s">
        <v>432</v>
      </c>
      <c r="F277" s="54"/>
      <c r="G277" s="54"/>
      <c r="H277" s="81">
        <v>600</v>
      </c>
      <c r="I277" s="81">
        <f t="shared" si="38"/>
        <v>600</v>
      </c>
      <c r="J277" s="81"/>
      <c r="K277" s="72">
        <f t="shared" si="45"/>
        <v>600</v>
      </c>
      <c r="L277" s="81"/>
      <c r="M277" s="72">
        <f t="shared" si="36"/>
        <v>600</v>
      </c>
      <c r="N277" s="81"/>
      <c r="O277" s="72">
        <f t="shared" si="46"/>
        <v>600</v>
      </c>
      <c r="P277" s="81"/>
      <c r="Q277" s="80">
        <f t="shared" si="47"/>
        <v>600</v>
      </c>
    </row>
    <row r="278" spans="1:17" ht="42" customHeight="1">
      <c r="A278" s="46" t="s">
        <v>4</v>
      </c>
      <c r="B278" s="71">
        <v>466</v>
      </c>
      <c r="C278" s="51" t="s">
        <v>54</v>
      </c>
      <c r="D278" s="51" t="s">
        <v>251</v>
      </c>
      <c r="E278" s="53"/>
      <c r="F278" s="72">
        <f>F279</f>
        <v>1259.4000000000001</v>
      </c>
      <c r="G278" s="72"/>
      <c r="H278" s="81"/>
      <c r="I278" s="80">
        <f t="shared" si="38"/>
        <v>1259.4000000000001</v>
      </c>
      <c r="J278" s="81"/>
      <c r="K278" s="72">
        <f t="shared" si="45"/>
        <v>1259.4000000000001</v>
      </c>
      <c r="L278" s="81"/>
      <c r="M278" s="72">
        <f t="shared" si="36"/>
        <v>1259.4000000000001</v>
      </c>
      <c r="N278" s="81"/>
      <c r="O278" s="72">
        <f t="shared" si="46"/>
        <v>1259.4000000000001</v>
      </c>
      <c r="P278" s="81"/>
      <c r="Q278" s="80">
        <f t="shared" si="47"/>
        <v>1259.4000000000001</v>
      </c>
    </row>
    <row r="279" spans="1:17" ht="44.25" customHeight="1">
      <c r="A279" s="44" t="s">
        <v>533</v>
      </c>
      <c r="B279" s="93">
        <v>466</v>
      </c>
      <c r="C279" s="53" t="s">
        <v>54</v>
      </c>
      <c r="D279" s="53" t="s">
        <v>455</v>
      </c>
      <c r="E279" s="53"/>
      <c r="F279" s="54">
        <f>F280+F281</f>
        <v>1259.4000000000001</v>
      </c>
      <c r="G279" s="54"/>
      <c r="H279" s="81"/>
      <c r="I279" s="81">
        <f t="shared" si="38"/>
        <v>1259.4000000000001</v>
      </c>
      <c r="J279" s="81"/>
      <c r="K279" s="72">
        <f t="shared" si="45"/>
        <v>1259.4000000000001</v>
      </c>
      <c r="L279" s="81"/>
      <c r="M279" s="72">
        <f t="shared" si="36"/>
        <v>1259.4000000000001</v>
      </c>
      <c r="N279" s="81"/>
      <c r="O279" s="72">
        <f t="shared" si="46"/>
        <v>1259.4000000000001</v>
      </c>
      <c r="P279" s="81"/>
      <c r="Q279" s="80">
        <f t="shared" si="47"/>
        <v>1259.4000000000001</v>
      </c>
    </row>
    <row r="280" spans="1:17" ht="37.5" customHeight="1">
      <c r="A280" s="43" t="s">
        <v>457</v>
      </c>
      <c r="B280" s="93">
        <v>466</v>
      </c>
      <c r="C280" s="53" t="s">
        <v>54</v>
      </c>
      <c r="D280" s="53" t="s">
        <v>454</v>
      </c>
      <c r="E280" s="53" t="s">
        <v>111</v>
      </c>
      <c r="F280" s="54">
        <v>1258.4000000000001</v>
      </c>
      <c r="G280" s="54"/>
      <c r="H280" s="81"/>
      <c r="I280" s="81">
        <f t="shared" si="38"/>
        <v>1258.4000000000001</v>
      </c>
      <c r="J280" s="81"/>
      <c r="K280" s="72">
        <f t="shared" si="45"/>
        <v>1258.4000000000001</v>
      </c>
      <c r="L280" s="81"/>
      <c r="M280" s="72">
        <f t="shared" si="36"/>
        <v>1258.4000000000001</v>
      </c>
      <c r="N280" s="81"/>
      <c r="O280" s="72">
        <f t="shared" si="46"/>
        <v>1258.4000000000001</v>
      </c>
      <c r="P280" s="81"/>
      <c r="Q280" s="80">
        <f t="shared" si="47"/>
        <v>1258.4000000000001</v>
      </c>
    </row>
    <row r="281" spans="1:17" ht="38.25" customHeight="1">
      <c r="A281" s="43" t="s">
        <v>458</v>
      </c>
      <c r="B281" s="93">
        <v>466</v>
      </c>
      <c r="C281" s="53" t="s">
        <v>54</v>
      </c>
      <c r="D281" s="53" t="s">
        <v>456</v>
      </c>
      <c r="E281" s="53" t="s">
        <v>111</v>
      </c>
      <c r="F281" s="54">
        <v>1</v>
      </c>
      <c r="G281" s="54"/>
      <c r="H281" s="81"/>
      <c r="I281" s="81">
        <f t="shared" si="38"/>
        <v>1</v>
      </c>
      <c r="J281" s="81"/>
      <c r="K281" s="72">
        <f t="shared" si="45"/>
        <v>1</v>
      </c>
      <c r="L281" s="81"/>
      <c r="M281" s="72">
        <f t="shared" ref="M281:M345" si="48">K281+L281</f>
        <v>1</v>
      </c>
      <c r="N281" s="81"/>
      <c r="O281" s="72">
        <f t="shared" si="46"/>
        <v>1</v>
      </c>
      <c r="P281" s="81"/>
      <c r="Q281" s="80">
        <f t="shared" si="47"/>
        <v>1</v>
      </c>
    </row>
    <row r="282" spans="1:17" ht="21.75" hidden="1" customHeight="1">
      <c r="A282" s="42" t="s">
        <v>474</v>
      </c>
      <c r="B282" s="71">
        <v>466</v>
      </c>
      <c r="C282" s="51" t="s">
        <v>132</v>
      </c>
      <c r="D282" s="51"/>
      <c r="E282" s="51"/>
      <c r="F282" s="72">
        <f>F283</f>
        <v>3500</v>
      </c>
      <c r="G282" s="72"/>
      <c r="H282" s="80">
        <f>H283</f>
        <v>1700</v>
      </c>
      <c r="I282" s="80">
        <f t="shared" si="38"/>
        <v>5200</v>
      </c>
      <c r="J282" s="81"/>
      <c r="K282" s="72">
        <f t="shared" si="45"/>
        <v>5200</v>
      </c>
      <c r="L282" s="80">
        <f>L283</f>
        <v>16638.3</v>
      </c>
      <c r="M282" s="72">
        <f t="shared" si="48"/>
        <v>21838.3</v>
      </c>
      <c r="N282" s="80"/>
      <c r="O282" s="72">
        <f t="shared" si="46"/>
        <v>21838.3</v>
      </c>
      <c r="P282" s="80"/>
      <c r="Q282" s="80">
        <f t="shared" si="47"/>
        <v>21838.3</v>
      </c>
    </row>
    <row r="283" spans="1:17" ht="44.25" hidden="1" customHeight="1">
      <c r="A283" s="42" t="s">
        <v>635</v>
      </c>
      <c r="B283" s="100">
        <v>466</v>
      </c>
      <c r="C283" s="50" t="s">
        <v>49</v>
      </c>
      <c r="D283" s="51" t="s">
        <v>255</v>
      </c>
      <c r="E283" s="51"/>
      <c r="F283" s="72">
        <f>F284</f>
        <v>3500</v>
      </c>
      <c r="G283" s="72"/>
      <c r="H283" s="80">
        <f>H284</f>
        <v>1700</v>
      </c>
      <c r="I283" s="80">
        <f t="shared" si="38"/>
        <v>5200</v>
      </c>
      <c r="J283" s="81"/>
      <c r="K283" s="72">
        <f t="shared" si="45"/>
        <v>5200</v>
      </c>
      <c r="L283" s="80">
        <f>L284</f>
        <v>16638.3</v>
      </c>
      <c r="M283" s="72">
        <f t="shared" si="48"/>
        <v>21838.3</v>
      </c>
      <c r="N283" s="80"/>
      <c r="O283" s="72">
        <f t="shared" si="46"/>
        <v>21838.3</v>
      </c>
      <c r="P283" s="80"/>
      <c r="Q283" s="80">
        <f t="shared" si="47"/>
        <v>21838.3</v>
      </c>
    </row>
    <row r="284" spans="1:17" ht="42" hidden="1" customHeight="1">
      <c r="A284" s="43" t="s">
        <v>277</v>
      </c>
      <c r="B284" s="101">
        <v>466</v>
      </c>
      <c r="C284" s="52" t="s">
        <v>49</v>
      </c>
      <c r="D284" s="53" t="s">
        <v>314</v>
      </c>
      <c r="E284" s="53"/>
      <c r="F284" s="54">
        <f>F285+F287</f>
        <v>3500</v>
      </c>
      <c r="G284" s="54"/>
      <c r="H284" s="81">
        <f>H285</f>
        <v>1700</v>
      </c>
      <c r="I284" s="81">
        <f t="shared" si="38"/>
        <v>5200</v>
      </c>
      <c r="J284" s="81"/>
      <c r="K284" s="72">
        <f t="shared" si="45"/>
        <v>5200</v>
      </c>
      <c r="L284" s="81">
        <f>L288</f>
        <v>16638.3</v>
      </c>
      <c r="M284" s="72">
        <f t="shared" si="48"/>
        <v>21838.3</v>
      </c>
      <c r="N284" s="81"/>
      <c r="O284" s="72">
        <f t="shared" si="46"/>
        <v>21838.3</v>
      </c>
      <c r="P284" s="81"/>
      <c r="Q284" s="80">
        <f t="shared" si="47"/>
        <v>21838.3</v>
      </c>
    </row>
    <row r="285" spans="1:17" ht="33.75" hidden="1" customHeight="1">
      <c r="A285" s="43" t="s">
        <v>10</v>
      </c>
      <c r="B285" s="101">
        <v>466</v>
      </c>
      <c r="C285" s="52" t="s">
        <v>49</v>
      </c>
      <c r="D285" s="53" t="s">
        <v>428</v>
      </c>
      <c r="E285" s="51"/>
      <c r="F285" s="54">
        <f>SUM(F286)</f>
        <v>3500</v>
      </c>
      <c r="G285" s="54"/>
      <c r="H285" s="81">
        <f>H286</f>
        <v>1700</v>
      </c>
      <c r="I285" s="81">
        <f t="shared" si="38"/>
        <v>5200</v>
      </c>
      <c r="J285" s="81"/>
      <c r="K285" s="72">
        <f t="shared" si="45"/>
        <v>5200</v>
      </c>
      <c r="L285" s="81"/>
      <c r="M285" s="72">
        <f t="shared" si="48"/>
        <v>5200</v>
      </c>
      <c r="N285" s="81"/>
      <c r="O285" s="72">
        <f t="shared" si="46"/>
        <v>5200</v>
      </c>
      <c r="P285" s="81"/>
      <c r="Q285" s="80">
        <f t="shared" si="47"/>
        <v>5200</v>
      </c>
    </row>
    <row r="286" spans="1:17" ht="27.75" hidden="1" customHeight="1">
      <c r="A286" s="44" t="s">
        <v>85</v>
      </c>
      <c r="B286" s="101">
        <v>466</v>
      </c>
      <c r="C286" s="52" t="s">
        <v>49</v>
      </c>
      <c r="D286" s="53" t="s">
        <v>428</v>
      </c>
      <c r="E286" s="53" t="s">
        <v>83</v>
      </c>
      <c r="F286" s="54">
        <v>3500</v>
      </c>
      <c r="G286" s="54"/>
      <c r="H286" s="81">
        <v>1700</v>
      </c>
      <c r="I286" s="81">
        <f t="shared" si="38"/>
        <v>5200</v>
      </c>
      <c r="J286" s="81"/>
      <c r="K286" s="72">
        <f t="shared" si="45"/>
        <v>5200</v>
      </c>
      <c r="L286" s="81"/>
      <c r="M286" s="72">
        <f t="shared" si="48"/>
        <v>5200</v>
      </c>
      <c r="N286" s="81"/>
      <c r="O286" s="72">
        <f t="shared" si="46"/>
        <v>5200</v>
      </c>
      <c r="P286" s="81"/>
      <c r="Q286" s="80">
        <f t="shared" si="47"/>
        <v>5200</v>
      </c>
    </row>
    <row r="287" spans="1:17" ht="30.75" hidden="1" customHeight="1">
      <c r="A287" s="14" t="s">
        <v>418</v>
      </c>
      <c r="B287" s="101">
        <v>466</v>
      </c>
      <c r="C287" s="52" t="s">
        <v>49</v>
      </c>
      <c r="D287" s="53" t="s">
        <v>470</v>
      </c>
      <c r="E287" s="53"/>
      <c r="F287" s="54">
        <f>F288</f>
        <v>0</v>
      </c>
      <c r="G287" s="54"/>
      <c r="H287" s="81"/>
      <c r="I287" s="81">
        <f t="shared" si="38"/>
        <v>0</v>
      </c>
      <c r="J287" s="81"/>
      <c r="K287" s="72">
        <f t="shared" si="45"/>
        <v>0</v>
      </c>
      <c r="L287" s="81"/>
      <c r="M287" s="72">
        <f t="shared" si="48"/>
        <v>0</v>
      </c>
      <c r="N287" s="81"/>
      <c r="O287" s="72">
        <f t="shared" si="46"/>
        <v>0</v>
      </c>
      <c r="P287" s="81"/>
      <c r="Q287" s="80">
        <f t="shared" si="47"/>
        <v>0</v>
      </c>
    </row>
    <row r="288" spans="1:17" ht="36" hidden="1" customHeight="1">
      <c r="A288" s="44" t="s">
        <v>85</v>
      </c>
      <c r="B288" s="101">
        <v>466</v>
      </c>
      <c r="C288" s="52" t="s">
        <v>49</v>
      </c>
      <c r="D288" s="53" t="s">
        <v>470</v>
      </c>
      <c r="E288" s="53" t="s">
        <v>83</v>
      </c>
      <c r="F288" s="54">
        <v>0</v>
      </c>
      <c r="G288" s="54"/>
      <c r="H288" s="81"/>
      <c r="I288" s="81">
        <f t="shared" si="38"/>
        <v>0</v>
      </c>
      <c r="J288" s="81"/>
      <c r="K288" s="72">
        <f t="shared" si="45"/>
        <v>0</v>
      </c>
      <c r="L288" s="81">
        <v>16638.3</v>
      </c>
      <c r="M288" s="72">
        <f t="shared" si="48"/>
        <v>16638.3</v>
      </c>
      <c r="N288" s="81"/>
      <c r="O288" s="72">
        <f t="shared" si="46"/>
        <v>16638.3</v>
      </c>
      <c r="P288" s="81"/>
      <c r="Q288" s="80">
        <f t="shared" si="47"/>
        <v>16638.3</v>
      </c>
    </row>
    <row r="289" spans="1:17" ht="23.25" customHeight="1">
      <c r="A289" s="42" t="s">
        <v>48</v>
      </c>
      <c r="B289" s="51" t="s">
        <v>460</v>
      </c>
      <c r="C289" s="51" t="s">
        <v>461</v>
      </c>
      <c r="D289" s="51"/>
      <c r="E289" s="51"/>
      <c r="F289" s="72">
        <f>F291</f>
        <v>1000</v>
      </c>
      <c r="G289" s="72"/>
      <c r="H289" s="81"/>
      <c r="I289" s="80">
        <f t="shared" si="38"/>
        <v>1000</v>
      </c>
      <c r="J289" s="80"/>
      <c r="K289" s="72">
        <f t="shared" si="45"/>
        <v>1000</v>
      </c>
      <c r="L289" s="80"/>
      <c r="M289" s="72">
        <f t="shared" si="48"/>
        <v>1000</v>
      </c>
      <c r="N289" s="80"/>
      <c r="O289" s="72">
        <f t="shared" si="46"/>
        <v>1000</v>
      </c>
      <c r="P289" s="80">
        <f>P290</f>
        <v>1755</v>
      </c>
      <c r="Q289" s="80">
        <f t="shared" si="47"/>
        <v>2755</v>
      </c>
    </row>
    <row r="290" spans="1:17" ht="54.75" customHeight="1">
      <c r="A290" s="42" t="s">
        <v>516</v>
      </c>
      <c r="B290" s="51" t="s">
        <v>460</v>
      </c>
      <c r="C290" s="51" t="s">
        <v>461</v>
      </c>
      <c r="D290" s="51" t="s">
        <v>177</v>
      </c>
      <c r="E290" s="51"/>
      <c r="F290" s="72">
        <f>F291</f>
        <v>1000</v>
      </c>
      <c r="G290" s="72"/>
      <c r="H290" s="81"/>
      <c r="I290" s="80">
        <f t="shared" si="38"/>
        <v>1000</v>
      </c>
      <c r="J290" s="80"/>
      <c r="K290" s="72">
        <f t="shared" si="45"/>
        <v>1000</v>
      </c>
      <c r="L290" s="80"/>
      <c r="M290" s="72">
        <f t="shared" si="48"/>
        <v>1000</v>
      </c>
      <c r="N290" s="80"/>
      <c r="O290" s="72">
        <f t="shared" si="46"/>
        <v>1000</v>
      </c>
      <c r="P290" s="80">
        <f>P291</f>
        <v>1755</v>
      </c>
      <c r="Q290" s="80">
        <f t="shared" si="47"/>
        <v>2755</v>
      </c>
    </row>
    <row r="291" spans="1:17" ht="26.25" customHeight="1">
      <c r="A291" s="44" t="s">
        <v>129</v>
      </c>
      <c r="B291" s="93">
        <v>466</v>
      </c>
      <c r="C291" s="53" t="s">
        <v>461</v>
      </c>
      <c r="D291" s="53" t="s">
        <v>395</v>
      </c>
      <c r="E291" s="53"/>
      <c r="F291" s="54">
        <f>F292</f>
        <v>1000</v>
      </c>
      <c r="G291" s="54"/>
      <c r="H291" s="81"/>
      <c r="I291" s="81">
        <f t="shared" si="38"/>
        <v>1000</v>
      </c>
      <c r="J291" s="81"/>
      <c r="K291" s="72">
        <f t="shared" si="45"/>
        <v>1000</v>
      </c>
      <c r="L291" s="81"/>
      <c r="M291" s="72">
        <f t="shared" si="48"/>
        <v>1000</v>
      </c>
      <c r="N291" s="81"/>
      <c r="O291" s="72">
        <f t="shared" si="46"/>
        <v>1000</v>
      </c>
      <c r="P291" s="81">
        <f>P292</f>
        <v>1755</v>
      </c>
      <c r="Q291" s="80">
        <f t="shared" si="47"/>
        <v>2755</v>
      </c>
    </row>
    <row r="292" spans="1:17" ht="33.75" customHeight="1">
      <c r="A292" s="44" t="s">
        <v>112</v>
      </c>
      <c r="B292" s="93">
        <v>466</v>
      </c>
      <c r="C292" s="53" t="s">
        <v>461</v>
      </c>
      <c r="D292" s="53" t="s">
        <v>395</v>
      </c>
      <c r="E292" s="53" t="s">
        <v>552</v>
      </c>
      <c r="F292" s="54">
        <v>1000</v>
      </c>
      <c r="G292" s="54"/>
      <c r="H292" s="81"/>
      <c r="I292" s="81">
        <f t="shared" si="38"/>
        <v>1000</v>
      </c>
      <c r="J292" s="81"/>
      <c r="K292" s="72">
        <f t="shared" si="45"/>
        <v>1000</v>
      </c>
      <c r="L292" s="81"/>
      <c r="M292" s="72">
        <f t="shared" si="48"/>
        <v>1000</v>
      </c>
      <c r="N292" s="81"/>
      <c r="O292" s="72">
        <f t="shared" si="46"/>
        <v>1000</v>
      </c>
      <c r="P292" s="81">
        <v>1755</v>
      </c>
      <c r="Q292" s="80">
        <f t="shared" si="47"/>
        <v>2755</v>
      </c>
    </row>
    <row r="293" spans="1:17" ht="25.5" customHeight="1">
      <c r="A293" s="158" t="s">
        <v>232</v>
      </c>
      <c r="B293" s="100">
        <v>475</v>
      </c>
      <c r="C293" s="52"/>
      <c r="D293" s="53"/>
      <c r="E293" s="53"/>
      <c r="F293" s="72">
        <f>SUM(F294,F343,F349)</f>
        <v>541056.89999999991</v>
      </c>
      <c r="G293" s="72">
        <f>SUM(G294,G343,G349)</f>
        <v>25969.200000000004</v>
      </c>
      <c r="H293" s="72">
        <f>SUM(H294,H343,H349)</f>
        <v>200</v>
      </c>
      <c r="I293" s="80">
        <f>F293+H293+G293</f>
        <v>567226.09999999986</v>
      </c>
      <c r="J293" s="80">
        <v>105</v>
      </c>
      <c r="K293" s="72">
        <f t="shared" si="45"/>
        <v>567331.09999999986</v>
      </c>
      <c r="L293" s="80">
        <f>L294</f>
        <v>22190</v>
      </c>
      <c r="M293" s="72">
        <f t="shared" si="48"/>
        <v>589521.09999999986</v>
      </c>
      <c r="N293" s="80">
        <f>N294+N343</f>
        <v>3830.9</v>
      </c>
      <c r="O293" s="72">
        <f t="shared" si="46"/>
        <v>593351.99999999988</v>
      </c>
      <c r="P293" s="80">
        <f>P294</f>
        <v>-903</v>
      </c>
      <c r="Q293" s="80">
        <f t="shared" si="47"/>
        <v>592448.99999999988</v>
      </c>
    </row>
    <row r="294" spans="1:17" ht="20.25" customHeight="1">
      <c r="A294" s="153" t="s">
        <v>94</v>
      </c>
      <c r="B294" s="100">
        <v>475</v>
      </c>
      <c r="C294" s="50" t="s">
        <v>93</v>
      </c>
      <c r="D294" s="51"/>
      <c r="E294" s="51"/>
      <c r="F294" s="72">
        <f>SUM(F295,F306,F329,F322)</f>
        <v>535980.69999999995</v>
      </c>
      <c r="G294" s="72">
        <f>SUM(G295,G306,G329,G322)</f>
        <v>25969.200000000004</v>
      </c>
      <c r="H294" s="72">
        <f>SUM(H295,H306,H329,H322)</f>
        <v>200</v>
      </c>
      <c r="I294" s="80">
        <f t="shared" ref="I294:I301" si="49">F294+H294+G294</f>
        <v>562149.89999999991</v>
      </c>
      <c r="J294" s="81"/>
      <c r="K294" s="72">
        <f t="shared" si="45"/>
        <v>562149.89999999991</v>
      </c>
      <c r="L294" s="81">
        <f>L306+L329</f>
        <v>22190</v>
      </c>
      <c r="M294" s="72">
        <f t="shared" si="48"/>
        <v>584339.89999999991</v>
      </c>
      <c r="N294" s="80">
        <f>N306+N329</f>
        <v>2819.9</v>
      </c>
      <c r="O294" s="72">
        <f t="shared" si="46"/>
        <v>587159.79999999993</v>
      </c>
      <c r="P294" s="80">
        <f>P306</f>
        <v>-903</v>
      </c>
      <c r="Q294" s="80">
        <f t="shared" si="47"/>
        <v>586256.79999999993</v>
      </c>
    </row>
    <row r="295" spans="1:17" ht="20.25" customHeight="1">
      <c r="A295" s="42" t="s">
        <v>200</v>
      </c>
      <c r="B295" s="100">
        <v>475</v>
      </c>
      <c r="C295" s="50" t="s">
        <v>233</v>
      </c>
      <c r="D295" s="51"/>
      <c r="E295" s="51"/>
      <c r="F295" s="72">
        <f t="shared" ref="F295:G297" si="50">SUM(F296)</f>
        <v>169932</v>
      </c>
      <c r="G295" s="72">
        <f t="shared" si="50"/>
        <v>9338.6</v>
      </c>
      <c r="H295" s="81"/>
      <c r="I295" s="80">
        <f t="shared" si="49"/>
        <v>179270.6</v>
      </c>
      <c r="J295" s="81"/>
      <c r="K295" s="72">
        <f t="shared" si="45"/>
        <v>179270.6</v>
      </c>
      <c r="L295" s="81"/>
      <c r="M295" s="72">
        <f t="shared" si="48"/>
        <v>179270.6</v>
      </c>
      <c r="N295" s="81"/>
      <c r="O295" s="72">
        <f t="shared" si="46"/>
        <v>179270.6</v>
      </c>
      <c r="P295" s="81"/>
      <c r="Q295" s="80">
        <f t="shared" si="47"/>
        <v>179270.6</v>
      </c>
    </row>
    <row r="296" spans="1:17" ht="34.5" hidden="1" customHeight="1">
      <c r="A296" s="153" t="s">
        <v>512</v>
      </c>
      <c r="B296" s="100">
        <v>475</v>
      </c>
      <c r="C296" s="50" t="s">
        <v>233</v>
      </c>
      <c r="D296" s="51" t="s">
        <v>178</v>
      </c>
      <c r="E296" s="53"/>
      <c r="F296" s="72">
        <f t="shared" si="50"/>
        <v>169932</v>
      </c>
      <c r="G296" s="72">
        <f t="shared" si="50"/>
        <v>9338.6</v>
      </c>
      <c r="H296" s="81"/>
      <c r="I296" s="80">
        <f t="shared" si="49"/>
        <v>179270.6</v>
      </c>
      <c r="J296" s="81"/>
      <c r="K296" s="72">
        <f t="shared" si="45"/>
        <v>179270.6</v>
      </c>
      <c r="L296" s="81"/>
      <c r="M296" s="72">
        <f t="shared" si="48"/>
        <v>179270.6</v>
      </c>
      <c r="N296" s="81"/>
      <c r="O296" s="72">
        <f t="shared" si="46"/>
        <v>179270.6</v>
      </c>
      <c r="P296" s="81"/>
      <c r="Q296" s="80">
        <f t="shared" si="47"/>
        <v>179270.6</v>
      </c>
    </row>
    <row r="297" spans="1:17" ht="32.25" hidden="1" customHeight="1">
      <c r="A297" s="151" t="s">
        <v>11</v>
      </c>
      <c r="B297" s="100">
        <v>475</v>
      </c>
      <c r="C297" s="50" t="s">
        <v>233</v>
      </c>
      <c r="D297" s="51" t="s">
        <v>179</v>
      </c>
      <c r="E297" s="51"/>
      <c r="F297" s="72">
        <f t="shared" si="50"/>
        <v>169932</v>
      </c>
      <c r="G297" s="72">
        <f t="shared" si="50"/>
        <v>9338.6</v>
      </c>
      <c r="H297" s="81"/>
      <c r="I297" s="80">
        <f t="shared" si="49"/>
        <v>179270.6</v>
      </c>
      <c r="J297" s="81"/>
      <c r="K297" s="72">
        <f t="shared" si="45"/>
        <v>179270.6</v>
      </c>
      <c r="L297" s="81"/>
      <c r="M297" s="72">
        <f t="shared" si="48"/>
        <v>179270.6</v>
      </c>
      <c r="N297" s="81"/>
      <c r="O297" s="72">
        <f t="shared" si="46"/>
        <v>179270.6</v>
      </c>
      <c r="P297" s="81"/>
      <c r="Q297" s="80">
        <f t="shared" si="47"/>
        <v>179270.6</v>
      </c>
    </row>
    <row r="298" spans="1:17" ht="35.25" hidden="1" customHeight="1">
      <c r="A298" s="152" t="s">
        <v>279</v>
      </c>
      <c r="B298" s="101">
        <v>475</v>
      </c>
      <c r="C298" s="52" t="s">
        <v>233</v>
      </c>
      <c r="D298" s="53" t="s">
        <v>302</v>
      </c>
      <c r="E298" s="51"/>
      <c r="F298" s="54">
        <f>SUM(F299,F302)</f>
        <v>169932</v>
      </c>
      <c r="G298" s="54">
        <f>SUM(G299,G302)</f>
        <v>9338.6</v>
      </c>
      <c r="H298" s="81"/>
      <c r="I298" s="81">
        <f t="shared" si="49"/>
        <v>179270.6</v>
      </c>
      <c r="J298" s="81"/>
      <c r="K298" s="72">
        <f t="shared" si="45"/>
        <v>179270.6</v>
      </c>
      <c r="L298" s="81"/>
      <c r="M298" s="72">
        <f t="shared" si="48"/>
        <v>179270.6</v>
      </c>
      <c r="N298" s="81"/>
      <c r="O298" s="72">
        <f t="shared" si="46"/>
        <v>179270.6</v>
      </c>
      <c r="P298" s="81"/>
      <c r="Q298" s="80">
        <f t="shared" si="47"/>
        <v>179270.6</v>
      </c>
    </row>
    <row r="299" spans="1:17" ht="81.75" hidden="1" customHeight="1">
      <c r="A299" s="152" t="s">
        <v>187</v>
      </c>
      <c r="B299" s="101">
        <v>475</v>
      </c>
      <c r="C299" s="52" t="s">
        <v>233</v>
      </c>
      <c r="D299" s="53" t="s">
        <v>303</v>
      </c>
      <c r="E299" s="53"/>
      <c r="F299" s="73">
        <f>F300+F301</f>
        <v>91621</v>
      </c>
      <c r="G299" s="73">
        <f>G300+G301</f>
        <v>9338.6</v>
      </c>
      <c r="H299" s="81"/>
      <c r="I299" s="81">
        <f t="shared" si="49"/>
        <v>100959.6</v>
      </c>
      <c r="J299" s="81"/>
      <c r="K299" s="72">
        <f t="shared" si="45"/>
        <v>100959.6</v>
      </c>
      <c r="L299" s="81"/>
      <c r="M299" s="72">
        <f t="shared" si="48"/>
        <v>100959.6</v>
      </c>
      <c r="N299" s="81"/>
      <c r="O299" s="72">
        <f t="shared" si="46"/>
        <v>100959.6</v>
      </c>
      <c r="P299" s="81"/>
      <c r="Q299" s="80">
        <f t="shared" si="47"/>
        <v>100959.6</v>
      </c>
    </row>
    <row r="300" spans="1:17" ht="24" hidden="1" customHeight="1">
      <c r="A300" s="44" t="s">
        <v>433</v>
      </c>
      <c r="B300" s="101">
        <v>475</v>
      </c>
      <c r="C300" s="52" t="s">
        <v>233</v>
      </c>
      <c r="D300" s="53" t="s">
        <v>303</v>
      </c>
      <c r="E300" s="53" t="s">
        <v>408</v>
      </c>
      <c r="F300" s="73">
        <v>90661</v>
      </c>
      <c r="G300" s="73">
        <v>9289</v>
      </c>
      <c r="H300" s="81"/>
      <c r="I300" s="81">
        <f t="shared" si="49"/>
        <v>99950</v>
      </c>
      <c r="J300" s="81"/>
      <c r="K300" s="72">
        <f t="shared" si="45"/>
        <v>99950</v>
      </c>
      <c r="L300" s="81"/>
      <c r="M300" s="72">
        <f t="shared" si="48"/>
        <v>99950</v>
      </c>
      <c r="N300" s="81"/>
      <c r="O300" s="72">
        <f t="shared" si="46"/>
        <v>99950</v>
      </c>
      <c r="P300" s="81"/>
      <c r="Q300" s="80">
        <f t="shared" si="47"/>
        <v>99950</v>
      </c>
    </row>
    <row r="301" spans="1:17" ht="24" hidden="1" customHeight="1">
      <c r="A301" s="44" t="s">
        <v>79</v>
      </c>
      <c r="B301" s="101">
        <v>475</v>
      </c>
      <c r="C301" s="52" t="s">
        <v>233</v>
      </c>
      <c r="D301" s="53" t="s">
        <v>442</v>
      </c>
      <c r="E301" s="53" t="s">
        <v>408</v>
      </c>
      <c r="F301" s="73">
        <v>960</v>
      </c>
      <c r="G301" s="73">
        <v>49.6</v>
      </c>
      <c r="H301" s="81"/>
      <c r="I301" s="81">
        <f t="shared" si="49"/>
        <v>1009.6</v>
      </c>
      <c r="J301" s="81"/>
      <c r="K301" s="72">
        <f t="shared" si="45"/>
        <v>1009.6</v>
      </c>
      <c r="L301" s="81"/>
      <c r="M301" s="72">
        <f t="shared" si="48"/>
        <v>1009.6</v>
      </c>
      <c r="N301" s="81"/>
      <c r="O301" s="72">
        <f t="shared" si="46"/>
        <v>1009.6</v>
      </c>
      <c r="P301" s="81"/>
      <c r="Q301" s="80">
        <f t="shared" si="47"/>
        <v>1009.6</v>
      </c>
    </row>
    <row r="302" spans="1:17" ht="46.5" hidden="1" customHeight="1">
      <c r="A302" s="152" t="s">
        <v>235</v>
      </c>
      <c r="B302" s="101">
        <v>475</v>
      </c>
      <c r="C302" s="52" t="s">
        <v>233</v>
      </c>
      <c r="D302" s="53" t="s">
        <v>304</v>
      </c>
      <c r="E302" s="53"/>
      <c r="F302" s="54">
        <f>F303+F304+F305</f>
        <v>78311</v>
      </c>
      <c r="G302" s="54"/>
      <c r="H302" s="81"/>
      <c r="I302" s="81">
        <f>F302+H302</f>
        <v>78311</v>
      </c>
      <c r="J302" s="81"/>
      <c r="K302" s="72">
        <f t="shared" si="45"/>
        <v>78311</v>
      </c>
      <c r="L302" s="81"/>
      <c r="M302" s="72">
        <f t="shared" si="48"/>
        <v>78311</v>
      </c>
      <c r="N302" s="81"/>
      <c r="O302" s="72">
        <f t="shared" si="46"/>
        <v>78311</v>
      </c>
      <c r="P302" s="81"/>
      <c r="Q302" s="80">
        <f t="shared" si="47"/>
        <v>78311</v>
      </c>
    </row>
    <row r="303" spans="1:17" ht="23.25" hidden="1" customHeight="1">
      <c r="A303" s="44" t="s">
        <v>433</v>
      </c>
      <c r="B303" s="88">
        <v>475</v>
      </c>
      <c r="C303" s="88" t="s">
        <v>364</v>
      </c>
      <c r="D303" s="53" t="s">
        <v>304</v>
      </c>
      <c r="E303" s="53" t="s">
        <v>408</v>
      </c>
      <c r="F303" s="54">
        <v>29968</v>
      </c>
      <c r="G303" s="54"/>
      <c r="H303" s="81"/>
      <c r="I303" s="81">
        <f>F303+H303</f>
        <v>29968</v>
      </c>
      <c r="J303" s="81"/>
      <c r="K303" s="72">
        <f t="shared" ref="K303:K320" si="51">I303+J303</f>
        <v>29968</v>
      </c>
      <c r="L303" s="81"/>
      <c r="M303" s="72">
        <f t="shared" si="48"/>
        <v>29968</v>
      </c>
      <c r="N303" s="81"/>
      <c r="O303" s="72">
        <f t="shared" si="46"/>
        <v>29968</v>
      </c>
      <c r="P303" s="81"/>
      <c r="Q303" s="80">
        <f t="shared" si="47"/>
        <v>29968</v>
      </c>
    </row>
    <row r="304" spans="1:17" ht="26.25" hidden="1" customHeight="1">
      <c r="A304" s="44" t="s">
        <v>79</v>
      </c>
      <c r="B304" s="88">
        <v>475</v>
      </c>
      <c r="C304" s="88" t="s">
        <v>364</v>
      </c>
      <c r="D304" s="53" t="s">
        <v>348</v>
      </c>
      <c r="E304" s="53" t="s">
        <v>408</v>
      </c>
      <c r="F304" s="54">
        <v>29447</v>
      </c>
      <c r="G304" s="54"/>
      <c r="H304" s="81"/>
      <c r="I304" s="81">
        <f>F304+H304</f>
        <v>29447</v>
      </c>
      <c r="J304" s="81"/>
      <c r="K304" s="72">
        <f t="shared" si="51"/>
        <v>29447</v>
      </c>
      <c r="L304" s="81"/>
      <c r="M304" s="72">
        <f t="shared" si="48"/>
        <v>29447</v>
      </c>
      <c r="N304" s="81"/>
      <c r="O304" s="72">
        <f t="shared" si="46"/>
        <v>29447</v>
      </c>
      <c r="P304" s="81"/>
      <c r="Q304" s="80">
        <f t="shared" si="47"/>
        <v>29447</v>
      </c>
    </row>
    <row r="305" spans="1:17" ht="25.5" hidden="1" customHeight="1">
      <c r="A305" s="44" t="s">
        <v>479</v>
      </c>
      <c r="B305" s="88">
        <v>475</v>
      </c>
      <c r="C305" s="88" t="s">
        <v>364</v>
      </c>
      <c r="D305" s="53" t="s">
        <v>478</v>
      </c>
      <c r="E305" s="53" t="s">
        <v>408</v>
      </c>
      <c r="F305" s="54">
        <v>18896</v>
      </c>
      <c r="G305" s="54"/>
      <c r="H305" s="81"/>
      <c r="I305" s="81">
        <f>F305+H305</f>
        <v>18896</v>
      </c>
      <c r="J305" s="81"/>
      <c r="K305" s="72">
        <f t="shared" si="51"/>
        <v>18896</v>
      </c>
      <c r="L305" s="81"/>
      <c r="M305" s="72">
        <f t="shared" si="48"/>
        <v>18896</v>
      </c>
      <c r="N305" s="81"/>
      <c r="O305" s="72">
        <f t="shared" si="46"/>
        <v>18896</v>
      </c>
      <c r="P305" s="81"/>
      <c r="Q305" s="80">
        <f t="shared" si="47"/>
        <v>18896</v>
      </c>
    </row>
    <row r="306" spans="1:17" ht="27" customHeight="1">
      <c r="A306" s="46" t="s">
        <v>201</v>
      </c>
      <c r="B306" s="100">
        <v>475</v>
      </c>
      <c r="C306" s="50" t="s">
        <v>234</v>
      </c>
      <c r="D306" s="51"/>
      <c r="E306" s="51"/>
      <c r="F306" s="72">
        <f t="shared" ref="F306:H307" si="52">SUM(F307)</f>
        <v>310995.7</v>
      </c>
      <c r="G306" s="72">
        <f t="shared" si="52"/>
        <v>16630.600000000002</v>
      </c>
      <c r="H306" s="72">
        <f t="shared" si="52"/>
        <v>200</v>
      </c>
      <c r="I306" s="80">
        <f>F306+H306+G306</f>
        <v>327826.3</v>
      </c>
      <c r="J306" s="81"/>
      <c r="K306" s="72">
        <f t="shared" si="51"/>
        <v>327826.3</v>
      </c>
      <c r="L306" s="81">
        <f>L307</f>
        <v>21190</v>
      </c>
      <c r="M306" s="72">
        <f t="shared" si="48"/>
        <v>349016.3</v>
      </c>
      <c r="N306" s="80">
        <f>N317</f>
        <v>2700.6</v>
      </c>
      <c r="O306" s="72">
        <f t="shared" si="46"/>
        <v>351716.89999999997</v>
      </c>
      <c r="P306" s="80">
        <f>P307</f>
        <v>-903</v>
      </c>
      <c r="Q306" s="80">
        <f t="shared" si="47"/>
        <v>350813.89999999997</v>
      </c>
    </row>
    <row r="307" spans="1:17" ht="30.75" customHeight="1">
      <c r="A307" s="46" t="s">
        <v>121</v>
      </c>
      <c r="B307" s="100">
        <v>475</v>
      </c>
      <c r="C307" s="50" t="s">
        <v>234</v>
      </c>
      <c r="D307" s="51" t="s">
        <v>242</v>
      </c>
      <c r="E307" s="51"/>
      <c r="F307" s="72">
        <f t="shared" si="52"/>
        <v>310995.7</v>
      </c>
      <c r="G307" s="72">
        <f t="shared" si="52"/>
        <v>16630.600000000002</v>
      </c>
      <c r="H307" s="72">
        <f t="shared" si="52"/>
        <v>200</v>
      </c>
      <c r="I307" s="80">
        <f t="shared" ref="I307:I311" si="53">F307+H307+G307</f>
        <v>327826.3</v>
      </c>
      <c r="J307" s="81"/>
      <c r="K307" s="72">
        <f t="shared" si="51"/>
        <v>327826.3</v>
      </c>
      <c r="L307" s="81">
        <f>L308</f>
        <v>21190</v>
      </c>
      <c r="M307" s="72">
        <f t="shared" si="48"/>
        <v>349016.3</v>
      </c>
      <c r="N307" s="80">
        <f>N308</f>
        <v>2700.6</v>
      </c>
      <c r="O307" s="72">
        <f t="shared" si="46"/>
        <v>351716.89999999997</v>
      </c>
      <c r="P307" s="80">
        <f>P314</f>
        <v>-903</v>
      </c>
      <c r="Q307" s="80">
        <f t="shared" si="47"/>
        <v>350813.89999999997</v>
      </c>
    </row>
    <row r="308" spans="1:17" ht="44.25" customHeight="1">
      <c r="A308" s="152" t="s">
        <v>280</v>
      </c>
      <c r="B308" s="101">
        <v>475</v>
      </c>
      <c r="C308" s="52" t="s">
        <v>234</v>
      </c>
      <c r="D308" s="53" t="s">
        <v>305</v>
      </c>
      <c r="E308" s="53"/>
      <c r="F308" s="54">
        <f>SUM(F309,F312)</f>
        <v>310995.7</v>
      </c>
      <c r="G308" s="54">
        <f>SUM(G309,G312)</f>
        <v>16630.600000000002</v>
      </c>
      <c r="H308" s="54">
        <f>SUM(H309,H312)</f>
        <v>200</v>
      </c>
      <c r="I308" s="81">
        <f t="shared" si="53"/>
        <v>327826.3</v>
      </c>
      <c r="J308" s="81"/>
      <c r="K308" s="72">
        <f t="shared" si="51"/>
        <v>327826.3</v>
      </c>
      <c r="L308" s="81">
        <f>L314+L317</f>
        <v>21190</v>
      </c>
      <c r="M308" s="72">
        <f t="shared" si="48"/>
        <v>349016.3</v>
      </c>
      <c r="N308" s="80">
        <f>N314</f>
        <v>2700.6</v>
      </c>
      <c r="O308" s="72">
        <f t="shared" si="46"/>
        <v>351716.89999999997</v>
      </c>
      <c r="P308" s="80"/>
      <c r="Q308" s="80">
        <f t="shared" si="47"/>
        <v>351716.89999999997</v>
      </c>
    </row>
    <row r="309" spans="1:17" ht="88.5" customHeight="1">
      <c r="A309" s="164" t="s">
        <v>188</v>
      </c>
      <c r="B309" s="101">
        <v>475</v>
      </c>
      <c r="C309" s="52" t="s">
        <v>234</v>
      </c>
      <c r="D309" s="53" t="s">
        <v>306</v>
      </c>
      <c r="E309" s="53"/>
      <c r="F309" s="73">
        <f>F310+F311</f>
        <v>161279</v>
      </c>
      <c r="G309" s="73">
        <f>G310+G311</f>
        <v>16472.7</v>
      </c>
      <c r="H309" s="81"/>
      <c r="I309" s="81">
        <f t="shared" si="53"/>
        <v>177751.7</v>
      </c>
      <c r="J309" s="81"/>
      <c r="K309" s="72">
        <f t="shared" si="51"/>
        <v>177751.7</v>
      </c>
      <c r="L309" s="81"/>
      <c r="M309" s="72">
        <f t="shared" si="48"/>
        <v>177751.7</v>
      </c>
      <c r="N309" s="81"/>
      <c r="O309" s="72">
        <f t="shared" si="46"/>
        <v>177751.7</v>
      </c>
      <c r="P309" s="81"/>
      <c r="Q309" s="80">
        <f t="shared" si="47"/>
        <v>177751.7</v>
      </c>
    </row>
    <row r="310" spans="1:17" ht="26.25" customHeight="1">
      <c r="A310" s="44" t="s">
        <v>433</v>
      </c>
      <c r="B310" s="101">
        <v>475</v>
      </c>
      <c r="C310" s="52" t="s">
        <v>234</v>
      </c>
      <c r="D310" s="53" t="s">
        <v>306</v>
      </c>
      <c r="E310" s="53" t="s">
        <v>408</v>
      </c>
      <c r="F310" s="73">
        <v>158959</v>
      </c>
      <c r="G310" s="73">
        <v>17015</v>
      </c>
      <c r="H310" s="81"/>
      <c r="I310" s="81">
        <f t="shared" si="53"/>
        <v>175974</v>
      </c>
      <c r="J310" s="81"/>
      <c r="K310" s="72">
        <f t="shared" si="51"/>
        <v>175974</v>
      </c>
      <c r="L310" s="81"/>
      <c r="M310" s="72">
        <f t="shared" si="48"/>
        <v>175974</v>
      </c>
      <c r="N310" s="81"/>
      <c r="O310" s="72">
        <f t="shared" si="46"/>
        <v>175974</v>
      </c>
      <c r="P310" s="81"/>
      <c r="Q310" s="80">
        <f t="shared" si="47"/>
        <v>175974</v>
      </c>
    </row>
    <row r="311" spans="1:17" ht="23.25" customHeight="1">
      <c r="A311" s="44" t="s">
        <v>79</v>
      </c>
      <c r="B311" s="101">
        <v>475</v>
      </c>
      <c r="C311" s="52" t="s">
        <v>234</v>
      </c>
      <c r="D311" s="53" t="s">
        <v>441</v>
      </c>
      <c r="E311" s="53" t="s">
        <v>408</v>
      </c>
      <c r="F311" s="73">
        <v>2320</v>
      </c>
      <c r="G311" s="73">
        <v>-542.29999999999995</v>
      </c>
      <c r="H311" s="81"/>
      <c r="I311" s="81">
        <f t="shared" si="53"/>
        <v>1777.7</v>
      </c>
      <c r="J311" s="81"/>
      <c r="K311" s="72">
        <f t="shared" si="51"/>
        <v>1777.7</v>
      </c>
      <c r="L311" s="81"/>
      <c r="M311" s="72">
        <f t="shared" si="48"/>
        <v>1777.7</v>
      </c>
      <c r="N311" s="81"/>
      <c r="O311" s="72">
        <f t="shared" si="46"/>
        <v>1777.7</v>
      </c>
      <c r="P311" s="81"/>
      <c r="Q311" s="80">
        <f t="shared" si="47"/>
        <v>1777.7</v>
      </c>
    </row>
    <row r="312" spans="1:17" ht="42" customHeight="1">
      <c r="A312" s="152" t="s">
        <v>189</v>
      </c>
      <c r="B312" s="101">
        <v>475</v>
      </c>
      <c r="C312" s="52" t="s">
        <v>234</v>
      </c>
      <c r="D312" s="53" t="s">
        <v>307</v>
      </c>
      <c r="E312" s="53"/>
      <c r="F312" s="54">
        <f>F313+F314</f>
        <v>149716.70000000001</v>
      </c>
      <c r="G312" s="54">
        <f>G313+G314</f>
        <v>157.9</v>
      </c>
      <c r="H312" s="54">
        <f>H313+H314</f>
        <v>200</v>
      </c>
      <c r="I312" s="81">
        <f>F312+H312+G312</f>
        <v>150074.6</v>
      </c>
      <c r="J312" s="81"/>
      <c r="K312" s="72">
        <f t="shared" si="51"/>
        <v>150074.6</v>
      </c>
      <c r="L312" s="81"/>
      <c r="M312" s="72">
        <f t="shared" si="48"/>
        <v>150074.6</v>
      </c>
      <c r="N312" s="81"/>
      <c r="O312" s="72">
        <f t="shared" si="46"/>
        <v>150074.6</v>
      </c>
      <c r="P312" s="81"/>
      <c r="Q312" s="80">
        <f t="shared" si="47"/>
        <v>150074.6</v>
      </c>
    </row>
    <row r="313" spans="1:17" ht="27.75" customHeight="1">
      <c r="A313" s="44" t="s">
        <v>433</v>
      </c>
      <c r="B313" s="101">
        <v>475</v>
      </c>
      <c r="C313" s="52" t="s">
        <v>234</v>
      </c>
      <c r="D313" s="53" t="s">
        <v>307</v>
      </c>
      <c r="E313" s="53" t="s">
        <v>408</v>
      </c>
      <c r="F313" s="54">
        <v>56347</v>
      </c>
      <c r="G313" s="54"/>
      <c r="H313" s="81"/>
      <c r="I313" s="81">
        <f t="shared" ref="I313:I320" si="54">F313+H313+G313</f>
        <v>56347</v>
      </c>
      <c r="J313" s="81"/>
      <c r="K313" s="72">
        <f t="shared" si="51"/>
        <v>56347</v>
      </c>
      <c r="L313" s="81"/>
      <c r="M313" s="72">
        <f t="shared" si="48"/>
        <v>56347</v>
      </c>
      <c r="N313" s="81"/>
      <c r="O313" s="72">
        <f t="shared" si="46"/>
        <v>56347</v>
      </c>
      <c r="P313" s="81"/>
      <c r="Q313" s="80">
        <f t="shared" si="47"/>
        <v>56347</v>
      </c>
    </row>
    <row r="314" spans="1:17" ht="27.75" customHeight="1">
      <c r="A314" s="44" t="s">
        <v>79</v>
      </c>
      <c r="B314" s="101">
        <v>475</v>
      </c>
      <c r="C314" s="52" t="s">
        <v>234</v>
      </c>
      <c r="D314" s="53" t="s">
        <v>561</v>
      </c>
      <c r="E314" s="53"/>
      <c r="F314" s="54">
        <f>F315+F316+F317</f>
        <v>93369.7</v>
      </c>
      <c r="G314" s="54">
        <f>G315+G316+G317</f>
        <v>157.9</v>
      </c>
      <c r="H314" s="54">
        <f>H315+H316+H317</f>
        <v>200</v>
      </c>
      <c r="I314" s="81">
        <f t="shared" si="54"/>
        <v>93727.599999999991</v>
      </c>
      <c r="J314" s="81"/>
      <c r="K314" s="72">
        <f t="shared" si="51"/>
        <v>93727.599999999991</v>
      </c>
      <c r="L314" s="81">
        <f>L315+L316</f>
        <v>22200</v>
      </c>
      <c r="M314" s="72">
        <f t="shared" si="48"/>
        <v>115927.59999999999</v>
      </c>
      <c r="N314" s="80">
        <f>N317</f>
        <v>2700.6</v>
      </c>
      <c r="O314" s="72">
        <f t="shared" si="46"/>
        <v>118628.2</v>
      </c>
      <c r="P314" s="80">
        <f>P316</f>
        <v>-903</v>
      </c>
      <c r="Q314" s="80">
        <f t="shared" si="47"/>
        <v>117725.2</v>
      </c>
    </row>
    <row r="315" spans="1:17" ht="24" customHeight="1">
      <c r="A315" s="44" t="s">
        <v>79</v>
      </c>
      <c r="B315" s="101">
        <v>475</v>
      </c>
      <c r="C315" s="52" t="s">
        <v>234</v>
      </c>
      <c r="D315" s="53" t="s">
        <v>424</v>
      </c>
      <c r="E315" s="53" t="s">
        <v>408</v>
      </c>
      <c r="F315" s="54">
        <v>45180</v>
      </c>
      <c r="G315" s="54"/>
      <c r="H315" s="81">
        <v>200</v>
      </c>
      <c r="I315" s="81">
        <f t="shared" si="54"/>
        <v>45380</v>
      </c>
      <c r="J315" s="81"/>
      <c r="K315" s="72">
        <f t="shared" si="51"/>
        <v>45380</v>
      </c>
      <c r="L315" s="81">
        <v>19700</v>
      </c>
      <c r="M315" s="72">
        <f t="shared" si="48"/>
        <v>65080</v>
      </c>
      <c r="N315" s="81"/>
      <c r="O315" s="72">
        <f t="shared" si="46"/>
        <v>65080</v>
      </c>
      <c r="P315" s="81"/>
      <c r="Q315" s="80">
        <f t="shared" si="47"/>
        <v>65080</v>
      </c>
    </row>
    <row r="316" spans="1:17" ht="30.75" customHeight="1">
      <c r="A316" s="44" t="s">
        <v>479</v>
      </c>
      <c r="B316" s="101">
        <v>475</v>
      </c>
      <c r="C316" s="52" t="s">
        <v>234</v>
      </c>
      <c r="D316" s="53" t="s">
        <v>482</v>
      </c>
      <c r="E316" s="53" t="s">
        <v>408</v>
      </c>
      <c r="F316" s="54">
        <v>6997</v>
      </c>
      <c r="G316" s="54"/>
      <c r="H316" s="81"/>
      <c r="I316" s="81">
        <f t="shared" si="54"/>
        <v>6997</v>
      </c>
      <c r="J316" s="81"/>
      <c r="K316" s="72">
        <f t="shared" si="51"/>
        <v>6997</v>
      </c>
      <c r="L316" s="81">
        <v>2500</v>
      </c>
      <c r="M316" s="72">
        <f t="shared" si="48"/>
        <v>9497</v>
      </c>
      <c r="N316" s="81"/>
      <c r="O316" s="72">
        <f t="shared" si="46"/>
        <v>9497</v>
      </c>
      <c r="P316" s="81">
        <v>-903</v>
      </c>
      <c r="Q316" s="80">
        <f t="shared" si="47"/>
        <v>8594</v>
      </c>
    </row>
    <row r="317" spans="1:17" ht="30.75" customHeight="1">
      <c r="A317" s="44" t="s">
        <v>407</v>
      </c>
      <c r="B317" s="101">
        <v>475</v>
      </c>
      <c r="C317" s="52" t="s">
        <v>234</v>
      </c>
      <c r="D317" s="53" t="s">
        <v>561</v>
      </c>
      <c r="E317" s="53"/>
      <c r="F317" s="54">
        <f>F318+F319+F320</f>
        <v>41192.699999999997</v>
      </c>
      <c r="G317" s="54">
        <f>G318+G319+G320</f>
        <v>157.9</v>
      </c>
      <c r="H317" s="81"/>
      <c r="I317" s="81">
        <f t="shared" si="54"/>
        <v>41350.6</v>
      </c>
      <c r="J317" s="81"/>
      <c r="K317" s="72">
        <f t="shared" si="51"/>
        <v>41350.6</v>
      </c>
      <c r="L317" s="81">
        <f>L320+L321</f>
        <v>-1010</v>
      </c>
      <c r="M317" s="72">
        <f t="shared" si="48"/>
        <v>40340.6</v>
      </c>
      <c r="N317" s="80">
        <f>N320</f>
        <v>2700.6</v>
      </c>
      <c r="O317" s="72">
        <f t="shared" si="46"/>
        <v>43041.2</v>
      </c>
      <c r="P317" s="80"/>
      <c r="Q317" s="80">
        <f t="shared" si="47"/>
        <v>43041.2</v>
      </c>
    </row>
    <row r="318" spans="1:17" ht="30.75" customHeight="1">
      <c r="A318" s="60" t="s">
        <v>555</v>
      </c>
      <c r="B318" s="101">
        <v>475</v>
      </c>
      <c r="C318" s="52" t="s">
        <v>234</v>
      </c>
      <c r="D318" s="53" t="s">
        <v>556</v>
      </c>
      <c r="E318" s="53" t="s">
        <v>453</v>
      </c>
      <c r="F318" s="73">
        <v>17186.400000000001</v>
      </c>
      <c r="G318" s="73"/>
      <c r="H318" s="81"/>
      <c r="I318" s="81">
        <f t="shared" si="54"/>
        <v>17186.400000000001</v>
      </c>
      <c r="J318" s="81"/>
      <c r="K318" s="72">
        <f t="shared" si="51"/>
        <v>17186.400000000001</v>
      </c>
      <c r="L318" s="81"/>
      <c r="M318" s="72">
        <f t="shared" si="48"/>
        <v>17186.400000000001</v>
      </c>
      <c r="N318" s="81"/>
      <c r="O318" s="72">
        <f t="shared" si="46"/>
        <v>17186.400000000001</v>
      </c>
      <c r="P318" s="81"/>
      <c r="Q318" s="80">
        <f t="shared" si="47"/>
        <v>17186.400000000001</v>
      </c>
    </row>
    <row r="319" spans="1:17" ht="30.75" customHeight="1">
      <c r="A319" s="60" t="s">
        <v>557</v>
      </c>
      <c r="B319" s="101">
        <v>475</v>
      </c>
      <c r="C319" s="52" t="s">
        <v>234</v>
      </c>
      <c r="D319" s="53" t="s">
        <v>558</v>
      </c>
      <c r="E319" s="53" t="s">
        <v>453</v>
      </c>
      <c r="F319" s="73">
        <v>17156.3</v>
      </c>
      <c r="G319" s="73">
        <v>157.9</v>
      </c>
      <c r="H319" s="81"/>
      <c r="I319" s="81">
        <f t="shared" si="54"/>
        <v>17314.2</v>
      </c>
      <c r="J319" s="81"/>
      <c r="K319" s="72">
        <f t="shared" si="51"/>
        <v>17314.2</v>
      </c>
      <c r="L319" s="81"/>
      <c r="M319" s="72">
        <f t="shared" si="48"/>
        <v>17314.2</v>
      </c>
      <c r="N319" s="81"/>
      <c r="O319" s="72">
        <f t="shared" si="46"/>
        <v>17314.2</v>
      </c>
      <c r="P319" s="81"/>
      <c r="Q319" s="80">
        <f t="shared" si="47"/>
        <v>17314.2</v>
      </c>
    </row>
    <row r="320" spans="1:17" ht="33" customHeight="1">
      <c r="A320" s="60" t="s">
        <v>559</v>
      </c>
      <c r="B320" s="101">
        <v>475</v>
      </c>
      <c r="C320" s="52" t="s">
        <v>234</v>
      </c>
      <c r="D320" s="53" t="s">
        <v>560</v>
      </c>
      <c r="E320" s="53" t="s">
        <v>453</v>
      </c>
      <c r="F320" s="73">
        <v>6850</v>
      </c>
      <c r="G320" s="73"/>
      <c r="H320" s="81"/>
      <c r="I320" s="81">
        <f t="shared" si="54"/>
        <v>6850</v>
      </c>
      <c r="J320" s="81"/>
      <c r="K320" s="72">
        <f t="shared" si="51"/>
        <v>6850</v>
      </c>
      <c r="L320" s="81">
        <v>-2000</v>
      </c>
      <c r="M320" s="72">
        <f t="shared" si="48"/>
        <v>4850</v>
      </c>
      <c r="N320" s="80">
        <v>2700.6</v>
      </c>
      <c r="O320" s="72">
        <f t="shared" si="46"/>
        <v>7550.6</v>
      </c>
      <c r="P320" s="80"/>
      <c r="Q320" s="80">
        <f t="shared" si="47"/>
        <v>7550.6</v>
      </c>
    </row>
    <row r="321" spans="1:17" ht="51.75" customHeight="1">
      <c r="A321" s="60" t="s">
        <v>615</v>
      </c>
      <c r="B321" s="101">
        <v>475</v>
      </c>
      <c r="C321" s="52" t="s">
        <v>234</v>
      </c>
      <c r="D321" s="53" t="s">
        <v>614</v>
      </c>
      <c r="E321" s="53" t="s">
        <v>453</v>
      </c>
      <c r="F321" s="73"/>
      <c r="G321" s="73"/>
      <c r="H321" s="81"/>
      <c r="I321" s="81"/>
      <c r="J321" s="81"/>
      <c r="K321" s="72"/>
      <c r="L321" s="81">
        <v>990</v>
      </c>
      <c r="M321" s="72">
        <f t="shared" si="48"/>
        <v>990</v>
      </c>
      <c r="N321" s="81"/>
      <c r="O321" s="72">
        <f t="shared" si="46"/>
        <v>990</v>
      </c>
      <c r="P321" s="81"/>
      <c r="Q321" s="80">
        <f t="shared" si="47"/>
        <v>990</v>
      </c>
    </row>
    <row r="322" spans="1:17" ht="23.25" hidden="1" customHeight="1">
      <c r="A322" s="46" t="s">
        <v>363</v>
      </c>
      <c r="B322" s="100">
        <v>475</v>
      </c>
      <c r="C322" s="51" t="s">
        <v>360</v>
      </c>
      <c r="D322" s="53"/>
      <c r="E322" s="53"/>
      <c r="F322" s="72">
        <f>SUM(F323)</f>
        <v>41816</v>
      </c>
      <c r="G322" s="72"/>
      <c r="H322" s="81"/>
      <c r="I322" s="80">
        <f t="shared" ref="I322:I342" si="55">F322+H322</f>
        <v>41816</v>
      </c>
      <c r="J322" s="81"/>
      <c r="K322" s="72">
        <f t="shared" ref="K322:K339" si="56">I322+J322</f>
        <v>41816</v>
      </c>
      <c r="L322" s="81"/>
      <c r="M322" s="72">
        <f t="shared" si="48"/>
        <v>41816</v>
      </c>
      <c r="N322" s="81"/>
      <c r="O322" s="72">
        <f t="shared" si="46"/>
        <v>41816</v>
      </c>
      <c r="P322" s="81"/>
      <c r="Q322" s="80">
        <f t="shared" si="47"/>
        <v>41816</v>
      </c>
    </row>
    <row r="323" spans="1:17" ht="32.25" hidden="1" customHeight="1">
      <c r="A323" s="42" t="s">
        <v>122</v>
      </c>
      <c r="B323" s="100">
        <v>475</v>
      </c>
      <c r="C323" s="51" t="s">
        <v>360</v>
      </c>
      <c r="D323" s="51" t="s">
        <v>243</v>
      </c>
      <c r="E323" s="51"/>
      <c r="F323" s="72">
        <f>SUM(F324)</f>
        <v>41816</v>
      </c>
      <c r="G323" s="72"/>
      <c r="H323" s="81"/>
      <c r="I323" s="80">
        <f t="shared" si="55"/>
        <v>41816</v>
      </c>
      <c r="J323" s="81"/>
      <c r="K323" s="72">
        <f t="shared" si="56"/>
        <v>41816</v>
      </c>
      <c r="L323" s="81"/>
      <c r="M323" s="72">
        <f t="shared" si="48"/>
        <v>41816</v>
      </c>
      <c r="N323" s="81"/>
      <c r="O323" s="72">
        <f t="shared" si="46"/>
        <v>41816</v>
      </c>
      <c r="P323" s="81"/>
      <c r="Q323" s="80">
        <f t="shared" si="47"/>
        <v>41816</v>
      </c>
    </row>
    <row r="324" spans="1:17" ht="34.5" hidden="1" customHeight="1">
      <c r="A324" s="43" t="s">
        <v>269</v>
      </c>
      <c r="B324" s="101">
        <v>475</v>
      </c>
      <c r="C324" s="53" t="s">
        <v>360</v>
      </c>
      <c r="D324" s="53" t="s">
        <v>308</v>
      </c>
      <c r="E324" s="53"/>
      <c r="F324" s="54">
        <f>F325+F327</f>
        <v>41816</v>
      </c>
      <c r="G324" s="54"/>
      <c r="H324" s="81"/>
      <c r="I324" s="81">
        <f t="shared" si="55"/>
        <v>41816</v>
      </c>
      <c r="J324" s="81"/>
      <c r="K324" s="72">
        <f t="shared" si="56"/>
        <v>41816</v>
      </c>
      <c r="L324" s="81"/>
      <c r="M324" s="72">
        <f t="shared" si="48"/>
        <v>41816</v>
      </c>
      <c r="N324" s="81"/>
      <c r="O324" s="72">
        <f t="shared" si="46"/>
        <v>41816</v>
      </c>
      <c r="P324" s="81"/>
      <c r="Q324" s="80">
        <f t="shared" si="47"/>
        <v>41816</v>
      </c>
    </row>
    <row r="325" spans="1:17" ht="34.5" hidden="1" customHeight="1">
      <c r="A325" s="152" t="s">
        <v>411</v>
      </c>
      <c r="B325" s="101">
        <v>475</v>
      </c>
      <c r="C325" s="53" t="s">
        <v>360</v>
      </c>
      <c r="D325" s="53" t="s">
        <v>309</v>
      </c>
      <c r="E325" s="53"/>
      <c r="F325" s="54">
        <f>F326</f>
        <v>20971</v>
      </c>
      <c r="G325" s="54"/>
      <c r="H325" s="81"/>
      <c r="I325" s="81">
        <f t="shared" si="55"/>
        <v>20971</v>
      </c>
      <c r="J325" s="81"/>
      <c r="K325" s="72">
        <f t="shared" si="56"/>
        <v>20971</v>
      </c>
      <c r="L325" s="81"/>
      <c r="M325" s="72">
        <f t="shared" si="48"/>
        <v>20971</v>
      </c>
      <c r="N325" s="81"/>
      <c r="O325" s="72">
        <f t="shared" si="46"/>
        <v>20971</v>
      </c>
      <c r="P325" s="81"/>
      <c r="Q325" s="80">
        <f t="shared" si="47"/>
        <v>20971</v>
      </c>
    </row>
    <row r="326" spans="1:17" ht="29.25" hidden="1" customHeight="1">
      <c r="A326" s="44" t="s">
        <v>79</v>
      </c>
      <c r="B326" s="101">
        <v>475</v>
      </c>
      <c r="C326" s="53" t="s">
        <v>360</v>
      </c>
      <c r="D326" s="53" t="s">
        <v>309</v>
      </c>
      <c r="E326" s="53" t="s">
        <v>408</v>
      </c>
      <c r="F326" s="54">
        <v>20971</v>
      </c>
      <c r="G326" s="54"/>
      <c r="H326" s="81"/>
      <c r="I326" s="81">
        <f t="shared" si="55"/>
        <v>20971</v>
      </c>
      <c r="J326" s="81"/>
      <c r="K326" s="72">
        <f t="shared" si="56"/>
        <v>20971</v>
      </c>
      <c r="L326" s="81"/>
      <c r="M326" s="72">
        <f t="shared" si="48"/>
        <v>20971</v>
      </c>
      <c r="N326" s="81"/>
      <c r="O326" s="72">
        <f t="shared" si="46"/>
        <v>20971</v>
      </c>
      <c r="P326" s="81"/>
      <c r="Q326" s="80">
        <f t="shared" si="47"/>
        <v>20971</v>
      </c>
    </row>
    <row r="327" spans="1:17" ht="34.5" hidden="1" customHeight="1">
      <c r="A327" s="152" t="s">
        <v>410</v>
      </c>
      <c r="B327" s="101">
        <v>475</v>
      </c>
      <c r="C327" s="53" t="s">
        <v>360</v>
      </c>
      <c r="D327" s="53" t="s">
        <v>409</v>
      </c>
      <c r="E327" s="53"/>
      <c r="F327" s="54">
        <f>F328</f>
        <v>20845</v>
      </c>
      <c r="G327" s="54"/>
      <c r="H327" s="81"/>
      <c r="I327" s="81">
        <f t="shared" si="55"/>
        <v>20845</v>
      </c>
      <c r="J327" s="81"/>
      <c r="K327" s="72">
        <f t="shared" si="56"/>
        <v>20845</v>
      </c>
      <c r="L327" s="81"/>
      <c r="M327" s="72">
        <f t="shared" si="48"/>
        <v>20845</v>
      </c>
      <c r="N327" s="81"/>
      <c r="O327" s="72">
        <f t="shared" si="46"/>
        <v>20845</v>
      </c>
      <c r="P327" s="81"/>
      <c r="Q327" s="80">
        <f t="shared" si="47"/>
        <v>20845</v>
      </c>
    </row>
    <row r="328" spans="1:17" ht="27" hidden="1" customHeight="1">
      <c r="A328" s="44" t="s">
        <v>79</v>
      </c>
      <c r="B328" s="101">
        <v>475</v>
      </c>
      <c r="C328" s="53" t="s">
        <v>360</v>
      </c>
      <c r="D328" s="53" t="s">
        <v>409</v>
      </c>
      <c r="E328" s="53" t="s">
        <v>408</v>
      </c>
      <c r="F328" s="54">
        <v>20845</v>
      </c>
      <c r="G328" s="54"/>
      <c r="H328" s="81"/>
      <c r="I328" s="81">
        <f t="shared" si="55"/>
        <v>20845</v>
      </c>
      <c r="J328" s="81"/>
      <c r="K328" s="72">
        <f t="shared" si="56"/>
        <v>20845</v>
      </c>
      <c r="L328" s="81"/>
      <c r="M328" s="72">
        <f t="shared" si="48"/>
        <v>20845</v>
      </c>
      <c r="N328" s="81"/>
      <c r="O328" s="72">
        <f t="shared" si="46"/>
        <v>20845</v>
      </c>
      <c r="P328" s="81"/>
      <c r="Q328" s="80">
        <f t="shared" si="47"/>
        <v>20845</v>
      </c>
    </row>
    <row r="329" spans="1:17" ht="24" customHeight="1">
      <c r="A329" s="42" t="s">
        <v>36</v>
      </c>
      <c r="B329" s="100">
        <v>475</v>
      </c>
      <c r="C329" s="50" t="s">
        <v>24</v>
      </c>
      <c r="D329" s="51"/>
      <c r="E329" s="51"/>
      <c r="F329" s="72">
        <f>SUM(F335,F332)</f>
        <v>13237</v>
      </c>
      <c r="G329" s="72"/>
      <c r="H329" s="81"/>
      <c r="I329" s="81">
        <f t="shared" si="55"/>
        <v>13237</v>
      </c>
      <c r="J329" s="81"/>
      <c r="K329" s="72">
        <f t="shared" si="56"/>
        <v>13237</v>
      </c>
      <c r="L329" s="81">
        <f>L330</f>
        <v>1000</v>
      </c>
      <c r="M329" s="72">
        <f t="shared" si="48"/>
        <v>14237</v>
      </c>
      <c r="N329" s="81">
        <f>N335</f>
        <v>119.3</v>
      </c>
      <c r="O329" s="72">
        <f t="shared" si="46"/>
        <v>14356.3</v>
      </c>
      <c r="P329" s="81"/>
      <c r="Q329" s="80">
        <f t="shared" si="47"/>
        <v>14356.3</v>
      </c>
    </row>
    <row r="330" spans="1:17" ht="47.25" hidden="1" customHeight="1">
      <c r="A330" s="42" t="s">
        <v>513</v>
      </c>
      <c r="B330" s="100">
        <v>475</v>
      </c>
      <c r="C330" s="50" t="s">
        <v>24</v>
      </c>
      <c r="D330" s="51" t="s">
        <v>245</v>
      </c>
      <c r="E330" s="51"/>
      <c r="F330" s="72">
        <f>SUM(F332)</f>
        <v>9942</v>
      </c>
      <c r="G330" s="72"/>
      <c r="H330" s="81"/>
      <c r="I330" s="81">
        <f t="shared" si="55"/>
        <v>9942</v>
      </c>
      <c r="J330" s="81"/>
      <c r="K330" s="72">
        <f t="shared" si="56"/>
        <v>9942</v>
      </c>
      <c r="L330" s="81">
        <f>L331</f>
        <v>1000</v>
      </c>
      <c r="M330" s="72">
        <f t="shared" si="48"/>
        <v>10942</v>
      </c>
      <c r="N330" s="81"/>
      <c r="O330" s="72">
        <f t="shared" si="46"/>
        <v>10942</v>
      </c>
      <c r="P330" s="81"/>
      <c r="Q330" s="80">
        <f t="shared" si="47"/>
        <v>10942</v>
      </c>
    </row>
    <row r="331" spans="1:17" ht="39" hidden="1" customHeight="1">
      <c r="A331" s="43" t="s">
        <v>312</v>
      </c>
      <c r="B331" s="101">
        <v>475</v>
      </c>
      <c r="C331" s="52" t="s">
        <v>24</v>
      </c>
      <c r="D331" s="53" t="s">
        <v>342</v>
      </c>
      <c r="E331" s="53"/>
      <c r="F331" s="54">
        <f>SUM(F332)</f>
        <v>9942</v>
      </c>
      <c r="G331" s="54"/>
      <c r="H331" s="81"/>
      <c r="I331" s="81">
        <f t="shared" si="55"/>
        <v>9942</v>
      </c>
      <c r="J331" s="81"/>
      <c r="K331" s="72">
        <f t="shared" si="56"/>
        <v>9942</v>
      </c>
      <c r="L331" s="81">
        <f>L332</f>
        <v>1000</v>
      </c>
      <c r="M331" s="72">
        <f t="shared" si="48"/>
        <v>10942</v>
      </c>
      <c r="N331" s="81"/>
      <c r="O331" s="72">
        <f t="shared" si="46"/>
        <v>10942</v>
      </c>
      <c r="P331" s="81"/>
      <c r="Q331" s="80">
        <f t="shared" si="47"/>
        <v>10942</v>
      </c>
    </row>
    <row r="332" spans="1:17" ht="54.75" hidden="1" customHeight="1">
      <c r="A332" s="43" t="s">
        <v>123</v>
      </c>
      <c r="B332" s="101">
        <v>475</v>
      </c>
      <c r="C332" s="52" t="s">
        <v>24</v>
      </c>
      <c r="D332" s="53" t="s">
        <v>313</v>
      </c>
      <c r="E332" s="53"/>
      <c r="F332" s="54">
        <f>SUM(F333:F334)</f>
        <v>9942</v>
      </c>
      <c r="G332" s="54"/>
      <c r="H332" s="81"/>
      <c r="I332" s="81">
        <f t="shared" si="55"/>
        <v>9942</v>
      </c>
      <c r="J332" s="81"/>
      <c r="K332" s="72">
        <f t="shared" si="56"/>
        <v>9942</v>
      </c>
      <c r="L332" s="81">
        <f>L334</f>
        <v>1000</v>
      </c>
      <c r="M332" s="72">
        <f t="shared" si="48"/>
        <v>10942</v>
      </c>
      <c r="N332" s="81"/>
      <c r="O332" s="72">
        <f t="shared" si="46"/>
        <v>10942</v>
      </c>
      <c r="P332" s="81"/>
      <c r="Q332" s="80">
        <f t="shared" si="47"/>
        <v>10942</v>
      </c>
    </row>
    <row r="333" spans="1:17" ht="30" hidden="1" customHeight="1">
      <c r="A333" s="152" t="s">
        <v>80</v>
      </c>
      <c r="B333" s="101">
        <v>475</v>
      </c>
      <c r="C333" s="52" t="s">
        <v>24</v>
      </c>
      <c r="D333" s="53" t="s">
        <v>313</v>
      </c>
      <c r="E333" s="53" t="s">
        <v>77</v>
      </c>
      <c r="F333" s="54">
        <v>7906</v>
      </c>
      <c r="G333" s="54"/>
      <c r="H333" s="81"/>
      <c r="I333" s="81">
        <f t="shared" si="55"/>
        <v>7906</v>
      </c>
      <c r="J333" s="81"/>
      <c r="K333" s="72">
        <f t="shared" si="56"/>
        <v>7906</v>
      </c>
      <c r="L333" s="81"/>
      <c r="M333" s="72">
        <f t="shared" si="48"/>
        <v>7906</v>
      </c>
      <c r="N333" s="81"/>
      <c r="O333" s="72">
        <f t="shared" si="46"/>
        <v>7906</v>
      </c>
      <c r="P333" s="81"/>
      <c r="Q333" s="80">
        <f t="shared" si="47"/>
        <v>7906</v>
      </c>
    </row>
    <row r="334" spans="1:17" ht="36.75" hidden="1" customHeight="1">
      <c r="A334" s="43" t="s">
        <v>112</v>
      </c>
      <c r="B334" s="101">
        <v>475</v>
      </c>
      <c r="C334" s="52" t="s">
        <v>24</v>
      </c>
      <c r="D334" s="53" t="s">
        <v>313</v>
      </c>
      <c r="E334" s="53" t="s">
        <v>111</v>
      </c>
      <c r="F334" s="54">
        <v>2036</v>
      </c>
      <c r="G334" s="54"/>
      <c r="H334" s="81"/>
      <c r="I334" s="81">
        <f t="shared" si="55"/>
        <v>2036</v>
      </c>
      <c r="J334" s="81"/>
      <c r="K334" s="72">
        <f t="shared" si="56"/>
        <v>2036</v>
      </c>
      <c r="L334" s="81">
        <v>1000</v>
      </c>
      <c r="M334" s="72">
        <f t="shared" si="48"/>
        <v>3036</v>
      </c>
      <c r="N334" s="81"/>
      <c r="O334" s="72">
        <f t="shared" si="46"/>
        <v>3036</v>
      </c>
      <c r="P334" s="81"/>
      <c r="Q334" s="80">
        <f t="shared" si="47"/>
        <v>3036</v>
      </c>
    </row>
    <row r="335" spans="1:17" ht="36.75" hidden="1" customHeight="1">
      <c r="A335" s="42" t="s">
        <v>183</v>
      </c>
      <c r="B335" s="100">
        <v>475</v>
      </c>
      <c r="C335" s="50" t="s">
        <v>24</v>
      </c>
      <c r="D335" s="51" t="s">
        <v>141</v>
      </c>
      <c r="E335" s="51"/>
      <c r="F335" s="72">
        <f>SUM(F336)</f>
        <v>3295</v>
      </c>
      <c r="G335" s="72"/>
      <c r="H335" s="81"/>
      <c r="I335" s="80">
        <f t="shared" si="55"/>
        <v>3295</v>
      </c>
      <c r="J335" s="80">
        <f>J336</f>
        <v>105</v>
      </c>
      <c r="K335" s="72">
        <f t="shared" si="56"/>
        <v>3400</v>
      </c>
      <c r="L335" s="80"/>
      <c r="M335" s="72">
        <f t="shared" si="48"/>
        <v>3400</v>
      </c>
      <c r="N335" s="80">
        <f>N336</f>
        <v>119.3</v>
      </c>
      <c r="O335" s="72">
        <f t="shared" si="46"/>
        <v>3519.3</v>
      </c>
      <c r="P335" s="80"/>
      <c r="Q335" s="80">
        <f t="shared" si="47"/>
        <v>3519.3</v>
      </c>
    </row>
    <row r="336" spans="1:17" ht="48.75" hidden="1" customHeight="1">
      <c r="A336" s="60" t="s">
        <v>16</v>
      </c>
      <c r="B336" s="101">
        <v>475</v>
      </c>
      <c r="C336" s="52" t="s">
        <v>24</v>
      </c>
      <c r="D336" s="53" t="s">
        <v>248</v>
      </c>
      <c r="E336" s="53"/>
      <c r="F336" s="54">
        <f>SUM(F341,F337)</f>
        <v>3295</v>
      </c>
      <c r="G336" s="54"/>
      <c r="H336" s="81"/>
      <c r="I336" s="81">
        <f t="shared" si="55"/>
        <v>3295</v>
      </c>
      <c r="J336" s="81">
        <f>J339</f>
        <v>105</v>
      </c>
      <c r="K336" s="72">
        <f t="shared" si="56"/>
        <v>3400</v>
      </c>
      <c r="L336" s="81"/>
      <c r="M336" s="72">
        <f t="shared" si="48"/>
        <v>3400</v>
      </c>
      <c r="N336" s="81">
        <f>N340</f>
        <v>119.3</v>
      </c>
      <c r="O336" s="72">
        <f t="shared" ref="O336:O399" si="57">M336+N336</f>
        <v>3519.3</v>
      </c>
      <c r="P336" s="81"/>
      <c r="Q336" s="80">
        <f t="shared" ref="Q336:Q399" si="58">O336+P336</f>
        <v>3519.3</v>
      </c>
    </row>
    <row r="337" spans="1:17" ht="51" hidden="1" customHeight="1">
      <c r="A337" s="43" t="s">
        <v>114</v>
      </c>
      <c r="B337" s="101">
        <v>475</v>
      </c>
      <c r="C337" s="52" t="s">
        <v>24</v>
      </c>
      <c r="D337" s="53" t="s">
        <v>249</v>
      </c>
      <c r="E337" s="53"/>
      <c r="F337" s="54">
        <f>SUM(F338)</f>
        <v>2785</v>
      </c>
      <c r="G337" s="54"/>
      <c r="H337" s="81"/>
      <c r="I337" s="81">
        <f t="shared" si="55"/>
        <v>2785</v>
      </c>
      <c r="J337" s="81">
        <f>J338</f>
        <v>0</v>
      </c>
      <c r="K337" s="72">
        <f t="shared" si="56"/>
        <v>2785</v>
      </c>
      <c r="L337" s="81"/>
      <c r="M337" s="72">
        <f t="shared" si="48"/>
        <v>2785</v>
      </c>
      <c r="N337" s="81"/>
      <c r="O337" s="72">
        <f t="shared" si="57"/>
        <v>2785</v>
      </c>
      <c r="P337" s="81"/>
      <c r="Q337" s="80">
        <f t="shared" si="58"/>
        <v>2785</v>
      </c>
    </row>
    <row r="338" spans="1:17" ht="38.25" hidden="1" customHeight="1">
      <c r="A338" s="43" t="s">
        <v>116</v>
      </c>
      <c r="B338" s="101">
        <v>475</v>
      </c>
      <c r="C338" s="52" t="s">
        <v>24</v>
      </c>
      <c r="D338" s="53" t="s">
        <v>249</v>
      </c>
      <c r="E338" s="53" t="s">
        <v>115</v>
      </c>
      <c r="F338" s="54">
        <v>2785</v>
      </c>
      <c r="G338" s="54"/>
      <c r="H338" s="81"/>
      <c r="I338" s="81">
        <f t="shared" si="55"/>
        <v>2785</v>
      </c>
      <c r="J338" s="81"/>
      <c r="K338" s="72">
        <f t="shared" si="56"/>
        <v>2785</v>
      </c>
      <c r="L338" s="81"/>
      <c r="M338" s="72">
        <f t="shared" si="48"/>
        <v>2785</v>
      </c>
      <c r="N338" s="81"/>
      <c r="O338" s="72">
        <f t="shared" si="57"/>
        <v>2785</v>
      </c>
      <c r="P338" s="81"/>
      <c r="Q338" s="80">
        <f t="shared" si="58"/>
        <v>2785</v>
      </c>
    </row>
    <row r="339" spans="1:17" ht="38.25" hidden="1" customHeight="1">
      <c r="A339" s="43" t="s">
        <v>605</v>
      </c>
      <c r="B339" s="101">
        <v>475</v>
      </c>
      <c r="C339" s="52" t="s">
        <v>24</v>
      </c>
      <c r="D339" s="53" t="s">
        <v>607</v>
      </c>
      <c r="E339" s="53" t="s">
        <v>115</v>
      </c>
      <c r="F339" s="54"/>
      <c r="G339" s="54"/>
      <c r="H339" s="81"/>
      <c r="I339" s="81"/>
      <c r="J339" s="81">
        <v>105</v>
      </c>
      <c r="K339" s="72">
        <f t="shared" si="56"/>
        <v>105</v>
      </c>
      <c r="L339" s="81"/>
      <c r="M339" s="72">
        <f t="shared" si="48"/>
        <v>105</v>
      </c>
      <c r="N339" s="81"/>
      <c r="O339" s="72">
        <f t="shared" si="57"/>
        <v>105</v>
      </c>
      <c r="P339" s="81"/>
      <c r="Q339" s="80">
        <f t="shared" si="58"/>
        <v>105</v>
      </c>
    </row>
    <row r="340" spans="1:17" ht="38.25" hidden="1" customHeight="1">
      <c r="A340" s="43" t="s">
        <v>624</v>
      </c>
      <c r="B340" s="101">
        <v>475</v>
      </c>
      <c r="C340" s="52" t="s">
        <v>24</v>
      </c>
      <c r="D340" s="53" t="s">
        <v>629</v>
      </c>
      <c r="E340" s="53"/>
      <c r="F340" s="54"/>
      <c r="G340" s="54"/>
      <c r="H340" s="81"/>
      <c r="I340" s="81"/>
      <c r="J340" s="81"/>
      <c r="K340" s="72"/>
      <c r="L340" s="81"/>
      <c r="M340" s="72"/>
      <c r="N340" s="81">
        <v>119.3</v>
      </c>
      <c r="O340" s="72">
        <f t="shared" si="57"/>
        <v>119.3</v>
      </c>
      <c r="P340" s="81"/>
      <c r="Q340" s="80">
        <f t="shared" si="58"/>
        <v>119.3</v>
      </c>
    </row>
    <row r="341" spans="1:17" ht="25.5" hidden="1">
      <c r="A341" s="43" t="s">
        <v>101</v>
      </c>
      <c r="B341" s="101">
        <v>475</v>
      </c>
      <c r="C341" s="52" t="s">
        <v>24</v>
      </c>
      <c r="D341" s="53" t="s">
        <v>250</v>
      </c>
      <c r="E341" s="53"/>
      <c r="F341" s="54">
        <f>SUM(F342)</f>
        <v>510</v>
      </c>
      <c r="G341" s="54"/>
      <c r="H341" s="81"/>
      <c r="I341" s="81">
        <f t="shared" si="55"/>
        <v>510</v>
      </c>
      <c r="J341" s="81"/>
      <c r="K341" s="72">
        <f t="shared" ref="K341:K372" si="59">I341+J341</f>
        <v>510</v>
      </c>
      <c r="L341" s="81"/>
      <c r="M341" s="72">
        <f t="shared" si="48"/>
        <v>510</v>
      </c>
      <c r="N341" s="81"/>
      <c r="O341" s="72">
        <f t="shared" si="57"/>
        <v>510</v>
      </c>
      <c r="P341" s="81"/>
      <c r="Q341" s="80">
        <f t="shared" si="58"/>
        <v>510</v>
      </c>
    </row>
    <row r="342" spans="1:17" ht="32.25" hidden="1" customHeight="1">
      <c r="A342" s="43" t="s">
        <v>112</v>
      </c>
      <c r="B342" s="101">
        <v>475</v>
      </c>
      <c r="C342" s="52" t="s">
        <v>24</v>
      </c>
      <c r="D342" s="53" t="s">
        <v>250</v>
      </c>
      <c r="E342" s="53" t="s">
        <v>111</v>
      </c>
      <c r="F342" s="54">
        <v>510</v>
      </c>
      <c r="G342" s="54"/>
      <c r="H342" s="81"/>
      <c r="I342" s="81">
        <f t="shared" si="55"/>
        <v>510</v>
      </c>
      <c r="J342" s="81"/>
      <c r="K342" s="72">
        <f t="shared" si="59"/>
        <v>510</v>
      </c>
      <c r="L342" s="81"/>
      <c r="M342" s="72">
        <f t="shared" si="48"/>
        <v>510</v>
      </c>
      <c r="N342" s="81"/>
      <c r="O342" s="72">
        <f t="shared" si="57"/>
        <v>510</v>
      </c>
      <c r="P342" s="81"/>
      <c r="Q342" s="80">
        <f t="shared" si="58"/>
        <v>510</v>
      </c>
    </row>
    <row r="343" spans="1:17" ht="30" hidden="1" customHeight="1">
      <c r="A343" s="42" t="s">
        <v>58</v>
      </c>
      <c r="B343" s="100">
        <v>475</v>
      </c>
      <c r="C343" s="50" t="s">
        <v>49</v>
      </c>
      <c r="D343" s="53"/>
      <c r="E343" s="53"/>
      <c r="F343" s="72">
        <f>F344</f>
        <v>1876.2</v>
      </c>
      <c r="G343" s="72"/>
      <c r="H343" s="81"/>
      <c r="I343" s="81">
        <f>F343+H343+G343</f>
        <v>1876.2</v>
      </c>
      <c r="J343" s="81"/>
      <c r="K343" s="72">
        <f t="shared" si="59"/>
        <v>1876.2</v>
      </c>
      <c r="L343" s="81"/>
      <c r="M343" s="72">
        <f t="shared" si="48"/>
        <v>1876.2</v>
      </c>
      <c r="N343" s="80">
        <f>N344</f>
        <v>1011</v>
      </c>
      <c r="O343" s="72">
        <f t="shared" si="57"/>
        <v>2887.2</v>
      </c>
      <c r="P343" s="80"/>
      <c r="Q343" s="80">
        <f t="shared" si="58"/>
        <v>2887.2</v>
      </c>
    </row>
    <row r="344" spans="1:17" ht="33.75" hidden="1" customHeight="1">
      <c r="A344" s="153" t="s">
        <v>534</v>
      </c>
      <c r="B344" s="100">
        <v>475</v>
      </c>
      <c r="C344" s="50" t="s">
        <v>49</v>
      </c>
      <c r="D344" s="51" t="s">
        <v>178</v>
      </c>
      <c r="E344" s="51"/>
      <c r="F344" s="72">
        <f t="shared" ref="F344:F347" si="60">SUM(F345)</f>
        <v>1876.2</v>
      </c>
      <c r="G344" s="72"/>
      <c r="H344" s="81"/>
      <c r="I344" s="81">
        <f t="shared" ref="I344:I348" si="61">F344+H344+G344</f>
        <v>1876.2</v>
      </c>
      <c r="J344" s="81"/>
      <c r="K344" s="72">
        <f t="shared" si="59"/>
        <v>1876.2</v>
      </c>
      <c r="L344" s="81"/>
      <c r="M344" s="72">
        <f t="shared" si="48"/>
        <v>1876.2</v>
      </c>
      <c r="N344" s="80">
        <f>N345</f>
        <v>1011</v>
      </c>
      <c r="O344" s="72">
        <f t="shared" si="57"/>
        <v>2887.2</v>
      </c>
      <c r="P344" s="80"/>
      <c r="Q344" s="80">
        <f t="shared" si="58"/>
        <v>2887.2</v>
      </c>
    </row>
    <row r="345" spans="1:17" ht="20.25" hidden="1" customHeight="1">
      <c r="A345" s="60" t="s">
        <v>9</v>
      </c>
      <c r="B345" s="101">
        <v>475</v>
      </c>
      <c r="C345" s="52" t="s">
        <v>49</v>
      </c>
      <c r="D345" s="53" t="s">
        <v>256</v>
      </c>
      <c r="E345" s="53"/>
      <c r="F345" s="54">
        <f t="shared" si="60"/>
        <v>1876.2</v>
      </c>
      <c r="G345" s="54"/>
      <c r="H345" s="81"/>
      <c r="I345" s="81">
        <f t="shared" si="61"/>
        <v>1876.2</v>
      </c>
      <c r="J345" s="81"/>
      <c r="K345" s="72">
        <f t="shared" si="59"/>
        <v>1876.2</v>
      </c>
      <c r="L345" s="81"/>
      <c r="M345" s="72">
        <f t="shared" si="48"/>
        <v>1876.2</v>
      </c>
      <c r="N345" s="81">
        <f>N346</f>
        <v>1011</v>
      </c>
      <c r="O345" s="72">
        <f t="shared" si="57"/>
        <v>2887.2</v>
      </c>
      <c r="P345" s="81"/>
      <c r="Q345" s="80">
        <f t="shared" si="58"/>
        <v>2887.2</v>
      </c>
    </row>
    <row r="346" spans="1:17" ht="30" hidden="1" customHeight="1">
      <c r="A346" s="60" t="s">
        <v>321</v>
      </c>
      <c r="B346" s="101">
        <v>475</v>
      </c>
      <c r="C346" s="52" t="s">
        <v>49</v>
      </c>
      <c r="D346" s="53" t="s">
        <v>322</v>
      </c>
      <c r="E346" s="53"/>
      <c r="F346" s="54">
        <f t="shared" si="60"/>
        <v>1876.2</v>
      </c>
      <c r="G346" s="54"/>
      <c r="H346" s="81"/>
      <c r="I346" s="81">
        <f t="shared" si="61"/>
        <v>1876.2</v>
      </c>
      <c r="J346" s="81"/>
      <c r="K346" s="72">
        <f t="shared" si="59"/>
        <v>1876.2</v>
      </c>
      <c r="L346" s="81"/>
      <c r="M346" s="72">
        <f t="shared" ref="M346:M411" si="62">K346+L346</f>
        <v>1876.2</v>
      </c>
      <c r="N346" s="81">
        <f>N347</f>
        <v>1011</v>
      </c>
      <c r="O346" s="72">
        <f t="shared" si="57"/>
        <v>2887.2</v>
      </c>
      <c r="P346" s="81"/>
      <c r="Q346" s="80">
        <f t="shared" si="58"/>
        <v>2887.2</v>
      </c>
    </row>
    <row r="347" spans="1:17" ht="63.75" hidden="1">
      <c r="A347" s="43" t="s">
        <v>0</v>
      </c>
      <c r="B347" s="101">
        <v>475</v>
      </c>
      <c r="C347" s="52" t="s">
        <v>49</v>
      </c>
      <c r="D347" s="53" t="s">
        <v>323</v>
      </c>
      <c r="E347" s="53"/>
      <c r="F347" s="54">
        <f t="shared" si="60"/>
        <v>1876.2</v>
      </c>
      <c r="G347" s="54"/>
      <c r="H347" s="81"/>
      <c r="I347" s="81">
        <f t="shared" si="61"/>
        <v>1876.2</v>
      </c>
      <c r="J347" s="81"/>
      <c r="K347" s="72">
        <f t="shared" si="59"/>
        <v>1876.2</v>
      </c>
      <c r="L347" s="81"/>
      <c r="M347" s="72">
        <f t="shared" si="62"/>
        <v>1876.2</v>
      </c>
      <c r="N347" s="81">
        <f>N348</f>
        <v>1011</v>
      </c>
      <c r="O347" s="72">
        <f t="shared" si="57"/>
        <v>2887.2</v>
      </c>
      <c r="P347" s="81"/>
      <c r="Q347" s="80">
        <f t="shared" si="58"/>
        <v>2887.2</v>
      </c>
    </row>
    <row r="348" spans="1:17" hidden="1">
      <c r="A348" s="43" t="s">
        <v>79</v>
      </c>
      <c r="B348" s="101">
        <v>475</v>
      </c>
      <c r="C348" s="52" t="s">
        <v>49</v>
      </c>
      <c r="D348" s="53" t="s">
        <v>323</v>
      </c>
      <c r="E348" s="53" t="s">
        <v>408</v>
      </c>
      <c r="F348" s="73">
        <v>1876.2</v>
      </c>
      <c r="G348" s="73"/>
      <c r="H348" s="81"/>
      <c r="I348" s="81">
        <f t="shared" si="61"/>
        <v>1876.2</v>
      </c>
      <c r="J348" s="81"/>
      <c r="K348" s="72">
        <f t="shared" si="59"/>
        <v>1876.2</v>
      </c>
      <c r="L348" s="81"/>
      <c r="M348" s="72">
        <f t="shared" si="62"/>
        <v>1876.2</v>
      </c>
      <c r="N348" s="81">
        <v>1011</v>
      </c>
      <c r="O348" s="72">
        <f t="shared" si="57"/>
        <v>2887.2</v>
      </c>
      <c r="P348" s="81"/>
      <c r="Q348" s="80">
        <f t="shared" si="58"/>
        <v>2887.2</v>
      </c>
    </row>
    <row r="349" spans="1:17" ht="20.25" hidden="1" customHeight="1">
      <c r="A349" s="46" t="s">
        <v>57</v>
      </c>
      <c r="B349" s="100">
        <v>475</v>
      </c>
      <c r="C349" s="50" t="s">
        <v>44</v>
      </c>
      <c r="D349" s="51"/>
      <c r="E349" s="51"/>
      <c r="F349" s="72">
        <f>SUM(F350)</f>
        <v>3200</v>
      </c>
      <c r="G349" s="72"/>
      <c r="H349" s="81"/>
      <c r="I349" s="81">
        <f t="shared" ref="I349:I354" si="63">F349+H349</f>
        <v>3200</v>
      </c>
      <c r="J349" s="81"/>
      <c r="K349" s="72">
        <f t="shared" si="59"/>
        <v>3200</v>
      </c>
      <c r="L349" s="81"/>
      <c r="M349" s="72">
        <f t="shared" si="62"/>
        <v>3200</v>
      </c>
      <c r="N349" s="81"/>
      <c r="O349" s="72">
        <f t="shared" si="57"/>
        <v>3200</v>
      </c>
      <c r="P349" s="81"/>
      <c r="Q349" s="80">
        <f t="shared" si="58"/>
        <v>3200</v>
      </c>
    </row>
    <row r="350" spans="1:17" ht="33" hidden="1" customHeight="1">
      <c r="A350" s="153" t="s">
        <v>534</v>
      </c>
      <c r="B350" s="100">
        <v>475</v>
      </c>
      <c r="C350" s="50" t="s">
        <v>44</v>
      </c>
      <c r="D350" s="51" t="s">
        <v>178</v>
      </c>
      <c r="E350" s="53"/>
      <c r="F350" s="72">
        <f>SUM(F351)</f>
        <v>3200</v>
      </c>
      <c r="G350" s="72"/>
      <c r="H350" s="81"/>
      <c r="I350" s="81">
        <f t="shared" si="63"/>
        <v>3200</v>
      </c>
      <c r="J350" s="81"/>
      <c r="K350" s="72">
        <f t="shared" si="59"/>
        <v>3200</v>
      </c>
      <c r="L350" s="81"/>
      <c r="M350" s="72">
        <f t="shared" si="62"/>
        <v>3200</v>
      </c>
      <c r="N350" s="81"/>
      <c r="O350" s="72">
        <f t="shared" si="57"/>
        <v>3200</v>
      </c>
      <c r="P350" s="81"/>
      <c r="Q350" s="80">
        <f t="shared" si="58"/>
        <v>3200</v>
      </c>
    </row>
    <row r="351" spans="1:17" ht="21.75" hidden="1" customHeight="1">
      <c r="A351" s="60" t="s">
        <v>19</v>
      </c>
      <c r="B351" s="101">
        <v>475</v>
      </c>
      <c r="C351" s="52" t="s">
        <v>44</v>
      </c>
      <c r="D351" s="53" t="s">
        <v>257</v>
      </c>
      <c r="E351" s="53"/>
      <c r="F351" s="54">
        <f t="shared" ref="F351:F353" si="64">F352</f>
        <v>3200</v>
      </c>
      <c r="G351" s="54"/>
      <c r="H351" s="81"/>
      <c r="I351" s="81">
        <f t="shared" si="63"/>
        <v>3200</v>
      </c>
      <c r="J351" s="81"/>
      <c r="K351" s="72">
        <f t="shared" si="59"/>
        <v>3200</v>
      </c>
      <c r="L351" s="81"/>
      <c r="M351" s="72">
        <f t="shared" si="62"/>
        <v>3200</v>
      </c>
      <c r="N351" s="81"/>
      <c r="O351" s="72">
        <f t="shared" si="57"/>
        <v>3200</v>
      </c>
      <c r="P351" s="81"/>
      <c r="Q351" s="80">
        <f t="shared" si="58"/>
        <v>3200</v>
      </c>
    </row>
    <row r="352" spans="1:17" ht="30" hidden="1" customHeight="1">
      <c r="A352" s="60" t="s">
        <v>321</v>
      </c>
      <c r="B352" s="101">
        <v>475</v>
      </c>
      <c r="C352" s="52" t="s">
        <v>44</v>
      </c>
      <c r="D352" s="53" t="s">
        <v>324</v>
      </c>
      <c r="E352" s="53"/>
      <c r="F352" s="54">
        <f t="shared" si="64"/>
        <v>3200</v>
      </c>
      <c r="G352" s="54"/>
      <c r="H352" s="81"/>
      <c r="I352" s="81">
        <f t="shared" si="63"/>
        <v>3200</v>
      </c>
      <c r="J352" s="81"/>
      <c r="K352" s="72">
        <f t="shared" si="59"/>
        <v>3200</v>
      </c>
      <c r="L352" s="81"/>
      <c r="M352" s="72">
        <f t="shared" si="62"/>
        <v>3200</v>
      </c>
      <c r="N352" s="81"/>
      <c r="O352" s="72">
        <f t="shared" si="57"/>
        <v>3200</v>
      </c>
      <c r="P352" s="81"/>
      <c r="Q352" s="80">
        <f t="shared" si="58"/>
        <v>3200</v>
      </c>
    </row>
    <row r="353" spans="1:17" ht="84" hidden="1">
      <c r="A353" s="166" t="s">
        <v>192</v>
      </c>
      <c r="B353" s="101">
        <v>475</v>
      </c>
      <c r="C353" s="52" t="s">
        <v>44</v>
      </c>
      <c r="D353" s="53" t="s">
        <v>325</v>
      </c>
      <c r="E353" s="51"/>
      <c r="F353" s="54">
        <f t="shared" si="64"/>
        <v>3200</v>
      </c>
      <c r="G353" s="54"/>
      <c r="H353" s="81"/>
      <c r="I353" s="81">
        <f t="shared" si="63"/>
        <v>3200</v>
      </c>
      <c r="J353" s="81"/>
      <c r="K353" s="72">
        <f t="shared" si="59"/>
        <v>3200</v>
      </c>
      <c r="L353" s="81"/>
      <c r="M353" s="72">
        <f t="shared" si="62"/>
        <v>3200</v>
      </c>
      <c r="N353" s="81"/>
      <c r="O353" s="72">
        <f t="shared" si="57"/>
        <v>3200</v>
      </c>
      <c r="P353" s="81"/>
      <c r="Q353" s="80">
        <f t="shared" si="58"/>
        <v>3200</v>
      </c>
    </row>
    <row r="354" spans="1:17" hidden="1">
      <c r="A354" s="43" t="s">
        <v>79</v>
      </c>
      <c r="B354" s="101">
        <v>475</v>
      </c>
      <c r="C354" s="52" t="s">
        <v>44</v>
      </c>
      <c r="D354" s="53" t="s">
        <v>325</v>
      </c>
      <c r="E354" s="53" t="s">
        <v>373</v>
      </c>
      <c r="F354" s="73">
        <v>3200</v>
      </c>
      <c r="G354" s="73"/>
      <c r="H354" s="81"/>
      <c r="I354" s="81">
        <f t="shared" si="63"/>
        <v>3200</v>
      </c>
      <c r="J354" s="81"/>
      <c r="K354" s="72">
        <f t="shared" si="59"/>
        <v>3200</v>
      </c>
      <c r="L354" s="81"/>
      <c r="M354" s="72">
        <f t="shared" si="62"/>
        <v>3200</v>
      </c>
      <c r="N354" s="81"/>
      <c r="O354" s="72">
        <f t="shared" si="57"/>
        <v>3200</v>
      </c>
      <c r="P354" s="81"/>
      <c r="Q354" s="80">
        <f t="shared" si="58"/>
        <v>3200</v>
      </c>
    </row>
    <row r="355" spans="1:17" ht="32.25" customHeight="1">
      <c r="A355" s="158" t="s">
        <v>45</v>
      </c>
      <c r="B355" s="100">
        <v>476</v>
      </c>
      <c r="C355" s="52"/>
      <c r="D355" s="53"/>
      <c r="E355" s="53"/>
      <c r="F355" s="72">
        <f>SUM(F361+F356)</f>
        <v>19220</v>
      </c>
      <c r="G355" s="72"/>
      <c r="H355" s="72">
        <f>SUM(H361+H356)</f>
        <v>50</v>
      </c>
      <c r="I355" s="72">
        <f>SUM(I361+I356)</f>
        <v>19270</v>
      </c>
      <c r="J355" s="81"/>
      <c r="K355" s="72">
        <f t="shared" si="59"/>
        <v>19270</v>
      </c>
      <c r="L355" s="81">
        <f>L361</f>
        <v>250</v>
      </c>
      <c r="M355" s="72">
        <f t="shared" si="62"/>
        <v>19520</v>
      </c>
      <c r="N355" s="81"/>
      <c r="O355" s="72">
        <f t="shared" si="57"/>
        <v>19520</v>
      </c>
      <c r="P355" s="81"/>
      <c r="Q355" s="80">
        <f t="shared" si="58"/>
        <v>19520</v>
      </c>
    </row>
    <row r="356" spans="1:17" ht="18.75" hidden="1" customHeight="1">
      <c r="A356" s="42" t="s">
        <v>202</v>
      </c>
      <c r="B356" s="100">
        <v>476</v>
      </c>
      <c r="C356" s="50" t="s">
        <v>46</v>
      </c>
      <c r="D356" s="51"/>
      <c r="E356" s="51"/>
      <c r="F356" s="72">
        <f>SUM(F357)</f>
        <v>650</v>
      </c>
      <c r="G356" s="72"/>
      <c r="H356" s="80">
        <f>H357</f>
        <v>50</v>
      </c>
      <c r="I356" s="80">
        <f>F356+H356</f>
        <v>700</v>
      </c>
      <c r="J356" s="81"/>
      <c r="K356" s="72">
        <f t="shared" si="59"/>
        <v>700</v>
      </c>
      <c r="L356" s="81"/>
      <c r="M356" s="72">
        <f t="shared" si="62"/>
        <v>700</v>
      </c>
      <c r="N356" s="81"/>
      <c r="O356" s="72">
        <f t="shared" si="57"/>
        <v>700</v>
      </c>
      <c r="P356" s="81"/>
      <c r="Q356" s="80">
        <f t="shared" si="58"/>
        <v>700</v>
      </c>
    </row>
    <row r="357" spans="1:17" ht="45.75" hidden="1" customHeight="1">
      <c r="A357" s="153" t="s">
        <v>511</v>
      </c>
      <c r="B357" s="100">
        <v>476</v>
      </c>
      <c r="C357" s="50" t="s">
        <v>46</v>
      </c>
      <c r="D357" s="51" t="s">
        <v>258</v>
      </c>
      <c r="E357" s="51"/>
      <c r="F357" s="72">
        <f>SUM(F359)</f>
        <v>650</v>
      </c>
      <c r="G357" s="72"/>
      <c r="H357" s="80">
        <f>H358</f>
        <v>50</v>
      </c>
      <c r="I357" s="80">
        <f>F357+H357</f>
        <v>700</v>
      </c>
      <c r="J357" s="81"/>
      <c r="K357" s="72">
        <f t="shared" si="59"/>
        <v>700</v>
      </c>
      <c r="L357" s="81"/>
      <c r="M357" s="72">
        <f t="shared" si="62"/>
        <v>700</v>
      </c>
      <c r="N357" s="81"/>
      <c r="O357" s="72">
        <f t="shared" si="57"/>
        <v>700</v>
      </c>
      <c r="P357" s="81"/>
      <c r="Q357" s="80">
        <f t="shared" si="58"/>
        <v>700</v>
      </c>
    </row>
    <row r="358" spans="1:17" ht="33.75" hidden="1" customHeight="1">
      <c r="A358" s="60" t="s">
        <v>310</v>
      </c>
      <c r="B358" s="101">
        <v>476</v>
      </c>
      <c r="C358" s="52" t="s">
        <v>46</v>
      </c>
      <c r="D358" s="53" t="s">
        <v>320</v>
      </c>
      <c r="E358" s="51"/>
      <c r="F358" s="54">
        <f>F359</f>
        <v>650</v>
      </c>
      <c r="G358" s="54"/>
      <c r="H358" s="81">
        <f>H359</f>
        <v>50</v>
      </c>
      <c r="I358" s="81">
        <f>F358+H358</f>
        <v>700</v>
      </c>
      <c r="J358" s="81"/>
      <c r="K358" s="72">
        <f t="shared" si="59"/>
        <v>700</v>
      </c>
      <c r="L358" s="81"/>
      <c r="M358" s="72">
        <f t="shared" si="62"/>
        <v>700</v>
      </c>
      <c r="N358" s="81"/>
      <c r="O358" s="72">
        <f t="shared" si="57"/>
        <v>700</v>
      </c>
      <c r="P358" s="81"/>
      <c r="Q358" s="80">
        <f t="shared" si="58"/>
        <v>700</v>
      </c>
    </row>
    <row r="359" spans="1:17" ht="18.75" hidden="1" customHeight="1">
      <c r="A359" s="43" t="s">
        <v>8</v>
      </c>
      <c r="B359" s="101">
        <v>476</v>
      </c>
      <c r="C359" s="52" t="s">
        <v>46</v>
      </c>
      <c r="D359" s="53" t="s">
        <v>311</v>
      </c>
      <c r="E359" s="53"/>
      <c r="F359" s="54">
        <f>SUM(F360)</f>
        <v>650</v>
      </c>
      <c r="G359" s="54"/>
      <c r="H359" s="81">
        <f>H360</f>
        <v>50</v>
      </c>
      <c r="I359" s="81">
        <f>F359+H359</f>
        <v>700</v>
      </c>
      <c r="J359" s="81"/>
      <c r="K359" s="72">
        <f t="shared" si="59"/>
        <v>700</v>
      </c>
      <c r="L359" s="81"/>
      <c r="M359" s="72">
        <f t="shared" si="62"/>
        <v>700</v>
      </c>
      <c r="N359" s="81"/>
      <c r="O359" s="72">
        <f t="shared" si="57"/>
        <v>700</v>
      </c>
      <c r="P359" s="81"/>
      <c r="Q359" s="80">
        <f t="shared" si="58"/>
        <v>700</v>
      </c>
    </row>
    <row r="360" spans="1:17" ht="38.25" hidden="1">
      <c r="A360" s="44" t="s">
        <v>112</v>
      </c>
      <c r="B360" s="101">
        <v>476</v>
      </c>
      <c r="C360" s="52" t="s">
        <v>46</v>
      </c>
      <c r="D360" s="53" t="s">
        <v>311</v>
      </c>
      <c r="E360" s="53" t="s">
        <v>111</v>
      </c>
      <c r="F360" s="54">
        <v>650</v>
      </c>
      <c r="G360" s="54"/>
      <c r="H360" s="81">
        <v>50</v>
      </c>
      <c r="I360" s="81">
        <f>F360+H360</f>
        <v>700</v>
      </c>
      <c r="J360" s="81"/>
      <c r="K360" s="72">
        <f t="shared" si="59"/>
        <v>700</v>
      </c>
      <c r="L360" s="81"/>
      <c r="M360" s="72">
        <f t="shared" si="62"/>
        <v>700</v>
      </c>
      <c r="N360" s="81"/>
      <c r="O360" s="72">
        <f t="shared" si="57"/>
        <v>700</v>
      </c>
      <c r="P360" s="81"/>
      <c r="Q360" s="80">
        <f t="shared" si="58"/>
        <v>700</v>
      </c>
    </row>
    <row r="361" spans="1:17" ht="21" hidden="1" customHeight="1">
      <c r="A361" s="42" t="s">
        <v>95</v>
      </c>
      <c r="B361" s="100">
        <v>476</v>
      </c>
      <c r="C361" s="50" t="s">
        <v>47</v>
      </c>
      <c r="D361" s="51"/>
      <c r="E361" s="51"/>
      <c r="F361" s="72">
        <f>SUM(F362)</f>
        <v>18570</v>
      </c>
      <c r="G361" s="72"/>
      <c r="H361" s="81"/>
      <c r="I361" s="80">
        <f t="shared" ref="I361:I423" si="65">F361+H361</f>
        <v>18570</v>
      </c>
      <c r="J361" s="81"/>
      <c r="K361" s="72">
        <f t="shared" si="59"/>
        <v>18570</v>
      </c>
      <c r="L361" s="81">
        <f>L362</f>
        <v>250</v>
      </c>
      <c r="M361" s="72">
        <f t="shared" si="62"/>
        <v>18820</v>
      </c>
      <c r="N361" s="81"/>
      <c r="O361" s="72">
        <f t="shared" si="57"/>
        <v>18820</v>
      </c>
      <c r="P361" s="81"/>
      <c r="Q361" s="80">
        <f t="shared" si="58"/>
        <v>18820</v>
      </c>
    </row>
    <row r="362" spans="1:17" ht="23.25" hidden="1" customHeight="1">
      <c r="A362" s="42" t="s">
        <v>48</v>
      </c>
      <c r="B362" s="100">
        <v>476</v>
      </c>
      <c r="C362" s="50" t="s">
        <v>227</v>
      </c>
      <c r="D362" s="51"/>
      <c r="E362" s="51"/>
      <c r="F362" s="72">
        <f>SUM(F363)</f>
        <v>18570</v>
      </c>
      <c r="G362" s="72"/>
      <c r="H362" s="81"/>
      <c r="I362" s="80">
        <f t="shared" si="65"/>
        <v>18570</v>
      </c>
      <c r="J362" s="81"/>
      <c r="K362" s="72">
        <f t="shared" si="59"/>
        <v>18570</v>
      </c>
      <c r="L362" s="81">
        <f>L363</f>
        <v>250</v>
      </c>
      <c r="M362" s="72">
        <f t="shared" si="62"/>
        <v>18820</v>
      </c>
      <c r="N362" s="81"/>
      <c r="O362" s="72">
        <f t="shared" si="57"/>
        <v>18820</v>
      </c>
      <c r="P362" s="81"/>
      <c r="Q362" s="80">
        <f t="shared" si="58"/>
        <v>18820</v>
      </c>
    </row>
    <row r="363" spans="1:17" ht="42.75" hidden="1" customHeight="1">
      <c r="A363" s="153" t="s">
        <v>511</v>
      </c>
      <c r="B363" s="100">
        <v>476</v>
      </c>
      <c r="C363" s="50" t="s">
        <v>227</v>
      </c>
      <c r="D363" s="51" t="s">
        <v>258</v>
      </c>
      <c r="E363" s="51"/>
      <c r="F363" s="72">
        <f>SUM(F367,F365,F369)</f>
        <v>18570</v>
      </c>
      <c r="G363" s="72"/>
      <c r="H363" s="81"/>
      <c r="I363" s="80">
        <f t="shared" si="65"/>
        <v>18570</v>
      </c>
      <c r="J363" s="81"/>
      <c r="K363" s="72">
        <f t="shared" si="59"/>
        <v>18570</v>
      </c>
      <c r="L363" s="81">
        <f>L364</f>
        <v>250</v>
      </c>
      <c r="M363" s="72">
        <f t="shared" si="62"/>
        <v>18820</v>
      </c>
      <c r="N363" s="81"/>
      <c r="O363" s="72">
        <f t="shared" si="57"/>
        <v>18820</v>
      </c>
      <c r="P363" s="81"/>
      <c r="Q363" s="80">
        <f t="shared" si="58"/>
        <v>18820</v>
      </c>
    </row>
    <row r="364" spans="1:17" ht="30.75" hidden="1" customHeight="1">
      <c r="A364" s="60" t="s">
        <v>319</v>
      </c>
      <c r="B364" s="101">
        <v>476</v>
      </c>
      <c r="C364" s="52" t="s">
        <v>227</v>
      </c>
      <c r="D364" s="53" t="s">
        <v>349</v>
      </c>
      <c r="E364" s="51"/>
      <c r="F364" s="54">
        <f>SUM(F366,F368,F369)</f>
        <v>18570</v>
      </c>
      <c r="G364" s="54"/>
      <c r="H364" s="81"/>
      <c r="I364" s="81">
        <f t="shared" si="65"/>
        <v>18570</v>
      </c>
      <c r="J364" s="81"/>
      <c r="K364" s="72">
        <f t="shared" si="59"/>
        <v>18570</v>
      </c>
      <c r="L364" s="81">
        <f>L365</f>
        <v>250</v>
      </c>
      <c r="M364" s="72">
        <f t="shared" si="62"/>
        <v>18820</v>
      </c>
      <c r="N364" s="81"/>
      <c r="O364" s="72">
        <f t="shared" si="57"/>
        <v>18820</v>
      </c>
      <c r="P364" s="81"/>
      <c r="Q364" s="80">
        <f t="shared" si="58"/>
        <v>18820</v>
      </c>
    </row>
    <row r="365" spans="1:17" ht="19.5" hidden="1" customHeight="1">
      <c r="A365" s="167" t="s">
        <v>359</v>
      </c>
      <c r="B365" s="53" t="s">
        <v>140</v>
      </c>
      <c r="C365" s="53" t="s">
        <v>227</v>
      </c>
      <c r="D365" s="53" t="s">
        <v>350</v>
      </c>
      <c r="E365" s="53"/>
      <c r="F365" s="54">
        <f>SUM(F366)</f>
        <v>2200</v>
      </c>
      <c r="G365" s="54"/>
      <c r="H365" s="81"/>
      <c r="I365" s="81">
        <f t="shared" si="65"/>
        <v>2200</v>
      </c>
      <c r="J365" s="81"/>
      <c r="K365" s="72">
        <f t="shared" si="59"/>
        <v>2200</v>
      </c>
      <c r="L365" s="81">
        <f>L366</f>
        <v>250</v>
      </c>
      <c r="M365" s="72">
        <f t="shared" si="62"/>
        <v>2450</v>
      </c>
      <c r="N365" s="81"/>
      <c r="O365" s="72">
        <f t="shared" si="57"/>
        <v>2450</v>
      </c>
      <c r="P365" s="81"/>
      <c r="Q365" s="80">
        <f t="shared" si="58"/>
        <v>2450</v>
      </c>
    </row>
    <row r="366" spans="1:17" ht="38.25" hidden="1">
      <c r="A366" s="44" t="s">
        <v>112</v>
      </c>
      <c r="B366" s="53" t="s">
        <v>140</v>
      </c>
      <c r="C366" s="53" t="s">
        <v>227</v>
      </c>
      <c r="D366" s="53" t="s">
        <v>350</v>
      </c>
      <c r="E366" s="53" t="s">
        <v>111</v>
      </c>
      <c r="F366" s="54">
        <v>2200</v>
      </c>
      <c r="G366" s="54"/>
      <c r="H366" s="81"/>
      <c r="I366" s="81">
        <f t="shared" si="65"/>
        <v>2200</v>
      </c>
      <c r="J366" s="81"/>
      <c r="K366" s="72">
        <f t="shared" si="59"/>
        <v>2200</v>
      </c>
      <c r="L366" s="81">
        <v>250</v>
      </c>
      <c r="M366" s="72">
        <f t="shared" si="62"/>
        <v>2450</v>
      </c>
      <c r="N366" s="81"/>
      <c r="O366" s="72">
        <f t="shared" si="57"/>
        <v>2450</v>
      </c>
      <c r="P366" s="81"/>
      <c r="Q366" s="80">
        <f t="shared" si="58"/>
        <v>2450</v>
      </c>
    </row>
    <row r="367" spans="1:17" hidden="1">
      <c r="A367" s="167" t="s">
        <v>358</v>
      </c>
      <c r="B367" s="53" t="s">
        <v>140</v>
      </c>
      <c r="C367" s="53" t="s">
        <v>227</v>
      </c>
      <c r="D367" s="53" t="s">
        <v>351</v>
      </c>
      <c r="E367" s="53"/>
      <c r="F367" s="54">
        <f>F368</f>
        <v>1476</v>
      </c>
      <c r="G367" s="54"/>
      <c r="H367" s="81"/>
      <c r="I367" s="81">
        <f t="shared" si="65"/>
        <v>1476</v>
      </c>
      <c r="J367" s="81"/>
      <c r="K367" s="72">
        <f t="shared" si="59"/>
        <v>1476</v>
      </c>
      <c r="L367" s="81"/>
      <c r="M367" s="72">
        <f t="shared" si="62"/>
        <v>1476</v>
      </c>
      <c r="N367" s="81"/>
      <c r="O367" s="72">
        <f t="shared" si="57"/>
        <v>1476</v>
      </c>
      <c r="P367" s="81"/>
      <c r="Q367" s="80">
        <f t="shared" si="58"/>
        <v>1476</v>
      </c>
    </row>
    <row r="368" spans="1:17" hidden="1">
      <c r="A368" s="43" t="s">
        <v>357</v>
      </c>
      <c r="B368" s="101">
        <v>476</v>
      </c>
      <c r="C368" s="52" t="s">
        <v>227</v>
      </c>
      <c r="D368" s="53" t="s">
        <v>351</v>
      </c>
      <c r="E368" s="53" t="s">
        <v>355</v>
      </c>
      <c r="F368" s="54">
        <v>1476</v>
      </c>
      <c r="G368" s="54"/>
      <c r="H368" s="81"/>
      <c r="I368" s="81">
        <f t="shared" si="65"/>
        <v>1476</v>
      </c>
      <c r="J368" s="81"/>
      <c r="K368" s="72">
        <f t="shared" si="59"/>
        <v>1476</v>
      </c>
      <c r="L368" s="81"/>
      <c r="M368" s="72">
        <f t="shared" si="62"/>
        <v>1476</v>
      </c>
      <c r="N368" s="81"/>
      <c r="O368" s="72">
        <f t="shared" si="57"/>
        <v>1476</v>
      </c>
      <c r="P368" s="81"/>
      <c r="Q368" s="80">
        <f t="shared" si="58"/>
        <v>1476</v>
      </c>
    </row>
    <row r="369" spans="1:17" hidden="1">
      <c r="A369" s="167" t="s">
        <v>362</v>
      </c>
      <c r="B369" s="101">
        <v>476</v>
      </c>
      <c r="C369" s="52"/>
      <c r="D369" s="53"/>
      <c r="E369" s="53"/>
      <c r="F369" s="54">
        <f>F373+F374+F370</f>
        <v>14894</v>
      </c>
      <c r="G369" s="54"/>
      <c r="H369" s="81"/>
      <c r="I369" s="81">
        <f t="shared" si="65"/>
        <v>14894</v>
      </c>
      <c r="J369" s="81"/>
      <c r="K369" s="72">
        <f t="shared" si="59"/>
        <v>14894</v>
      </c>
      <c r="L369" s="81"/>
      <c r="M369" s="72">
        <f t="shared" si="62"/>
        <v>14894</v>
      </c>
      <c r="N369" s="81"/>
      <c r="O369" s="72">
        <f t="shared" si="57"/>
        <v>14894</v>
      </c>
      <c r="P369" s="81"/>
      <c r="Q369" s="80">
        <f t="shared" si="58"/>
        <v>14894</v>
      </c>
    </row>
    <row r="370" spans="1:17" ht="25.5" hidden="1">
      <c r="A370" s="42" t="s">
        <v>122</v>
      </c>
      <c r="B370" s="101">
        <v>476</v>
      </c>
      <c r="C370" s="53" t="s">
        <v>360</v>
      </c>
      <c r="D370" s="53"/>
      <c r="E370" s="53"/>
      <c r="F370" s="54">
        <f>F371</f>
        <v>1792</v>
      </c>
      <c r="G370" s="54"/>
      <c r="H370" s="81"/>
      <c r="I370" s="81">
        <f t="shared" si="65"/>
        <v>1792</v>
      </c>
      <c r="J370" s="81"/>
      <c r="K370" s="72">
        <f t="shared" si="59"/>
        <v>1792</v>
      </c>
      <c r="L370" s="81"/>
      <c r="M370" s="72">
        <f t="shared" si="62"/>
        <v>1792</v>
      </c>
      <c r="N370" s="81"/>
      <c r="O370" s="72">
        <f t="shared" si="57"/>
        <v>1792</v>
      </c>
      <c r="P370" s="81"/>
      <c r="Q370" s="80">
        <f t="shared" si="58"/>
        <v>1792</v>
      </c>
    </row>
    <row r="371" spans="1:17" ht="25.5" hidden="1">
      <c r="A371" s="44" t="s">
        <v>476</v>
      </c>
      <c r="B371" s="101">
        <v>476</v>
      </c>
      <c r="C371" s="53" t="s">
        <v>360</v>
      </c>
      <c r="D371" s="59" t="s">
        <v>477</v>
      </c>
      <c r="E371" s="53"/>
      <c r="F371" s="54">
        <f>F372</f>
        <v>1792</v>
      </c>
      <c r="G371" s="54"/>
      <c r="H371" s="81"/>
      <c r="I371" s="81">
        <f t="shared" si="65"/>
        <v>1792</v>
      </c>
      <c r="J371" s="81"/>
      <c r="K371" s="72">
        <f t="shared" si="59"/>
        <v>1792</v>
      </c>
      <c r="L371" s="81"/>
      <c r="M371" s="72">
        <f t="shared" si="62"/>
        <v>1792</v>
      </c>
      <c r="N371" s="81"/>
      <c r="O371" s="72">
        <f t="shared" si="57"/>
        <v>1792</v>
      </c>
      <c r="P371" s="81"/>
      <c r="Q371" s="80">
        <f t="shared" si="58"/>
        <v>1792</v>
      </c>
    </row>
    <row r="372" spans="1:17" hidden="1">
      <c r="A372" s="43" t="s">
        <v>357</v>
      </c>
      <c r="B372" s="101">
        <v>476</v>
      </c>
      <c r="C372" s="53" t="s">
        <v>360</v>
      </c>
      <c r="D372" s="59" t="s">
        <v>477</v>
      </c>
      <c r="E372" s="53" t="s">
        <v>355</v>
      </c>
      <c r="F372" s="54">
        <v>1792</v>
      </c>
      <c r="G372" s="54"/>
      <c r="H372" s="81"/>
      <c r="I372" s="81">
        <f t="shared" si="65"/>
        <v>1792</v>
      </c>
      <c r="J372" s="81"/>
      <c r="K372" s="72">
        <f t="shared" si="59"/>
        <v>1792</v>
      </c>
      <c r="L372" s="81"/>
      <c r="M372" s="72">
        <f t="shared" si="62"/>
        <v>1792</v>
      </c>
      <c r="N372" s="81"/>
      <c r="O372" s="72">
        <f t="shared" si="57"/>
        <v>1792</v>
      </c>
      <c r="P372" s="81"/>
      <c r="Q372" s="80">
        <f t="shared" si="58"/>
        <v>1792</v>
      </c>
    </row>
    <row r="373" spans="1:17" hidden="1">
      <c r="A373" s="43" t="s">
        <v>357</v>
      </c>
      <c r="B373" s="101">
        <v>476</v>
      </c>
      <c r="C373" s="52" t="s">
        <v>227</v>
      </c>
      <c r="D373" s="53" t="s">
        <v>352</v>
      </c>
      <c r="E373" s="53" t="s">
        <v>355</v>
      </c>
      <c r="F373" s="54">
        <v>12602</v>
      </c>
      <c r="G373" s="54"/>
      <c r="H373" s="81"/>
      <c r="I373" s="81">
        <f t="shared" si="65"/>
        <v>12602</v>
      </c>
      <c r="J373" s="81"/>
      <c r="K373" s="72">
        <f t="shared" ref="K373:K400" si="66">I373+J373</f>
        <v>12602</v>
      </c>
      <c r="L373" s="81"/>
      <c r="M373" s="72">
        <f t="shared" si="62"/>
        <v>12602</v>
      </c>
      <c r="N373" s="81"/>
      <c r="O373" s="72">
        <f t="shared" si="57"/>
        <v>12602</v>
      </c>
      <c r="P373" s="81"/>
      <c r="Q373" s="80">
        <f t="shared" si="58"/>
        <v>12602</v>
      </c>
    </row>
    <row r="374" spans="1:17" hidden="1">
      <c r="A374" s="43" t="s">
        <v>425</v>
      </c>
      <c r="B374" s="101">
        <v>476</v>
      </c>
      <c r="C374" s="52" t="s">
        <v>227</v>
      </c>
      <c r="D374" s="53" t="s">
        <v>426</v>
      </c>
      <c r="E374" s="53" t="s">
        <v>355</v>
      </c>
      <c r="F374" s="54">
        <v>500</v>
      </c>
      <c r="G374" s="54"/>
      <c r="H374" s="81"/>
      <c r="I374" s="81">
        <f t="shared" si="65"/>
        <v>500</v>
      </c>
      <c r="J374" s="81"/>
      <c r="K374" s="72">
        <f t="shared" si="66"/>
        <v>500</v>
      </c>
      <c r="L374" s="81"/>
      <c r="M374" s="72">
        <f t="shared" si="62"/>
        <v>500</v>
      </c>
      <c r="N374" s="81"/>
      <c r="O374" s="72">
        <f t="shared" si="57"/>
        <v>500</v>
      </c>
      <c r="P374" s="81"/>
      <c r="Q374" s="80">
        <f t="shared" si="58"/>
        <v>500</v>
      </c>
    </row>
    <row r="375" spans="1:17" ht="27" customHeight="1">
      <c r="A375" s="42" t="s">
        <v>50</v>
      </c>
      <c r="B375" s="71">
        <v>477</v>
      </c>
      <c r="C375" s="52"/>
      <c r="D375" s="59"/>
      <c r="E375" s="59"/>
      <c r="F375" s="111">
        <f>SUM(F376,F385)</f>
        <v>98499</v>
      </c>
      <c r="G375" s="111">
        <f>SUM(G376,G385)</f>
        <v>3123</v>
      </c>
      <c r="H375" s="111">
        <f>SUM(H376,H385)</f>
        <v>1500</v>
      </c>
      <c r="I375" s="80">
        <f>F375+H375+G375</f>
        <v>103122</v>
      </c>
      <c r="J375" s="80">
        <v>40</v>
      </c>
      <c r="K375" s="72">
        <f t="shared" si="66"/>
        <v>103162</v>
      </c>
      <c r="L375" s="80"/>
      <c r="M375" s="72">
        <f t="shared" si="62"/>
        <v>103162</v>
      </c>
      <c r="N375" s="80">
        <f>N385</f>
        <v>8899.5</v>
      </c>
      <c r="O375" s="72">
        <f t="shared" si="57"/>
        <v>112061.5</v>
      </c>
      <c r="P375" s="80"/>
      <c r="Q375" s="80">
        <f t="shared" si="58"/>
        <v>112061.5</v>
      </c>
    </row>
    <row r="376" spans="1:17" hidden="1">
      <c r="A376" s="153" t="s">
        <v>94</v>
      </c>
      <c r="B376" s="71">
        <v>477</v>
      </c>
      <c r="C376" s="50" t="s">
        <v>93</v>
      </c>
      <c r="D376" s="59"/>
      <c r="E376" s="59"/>
      <c r="F376" s="111">
        <f t="shared" ref="F376:F378" si="67">SUM(F377)</f>
        <v>28077.7</v>
      </c>
      <c r="G376" s="111"/>
      <c r="H376" s="81"/>
      <c r="I376" s="80">
        <f t="shared" si="65"/>
        <v>28077.7</v>
      </c>
      <c r="J376" s="81"/>
      <c r="K376" s="72">
        <f t="shared" si="66"/>
        <v>28077.7</v>
      </c>
      <c r="L376" s="81"/>
      <c r="M376" s="72">
        <f t="shared" si="62"/>
        <v>28077.7</v>
      </c>
      <c r="N376" s="81"/>
      <c r="O376" s="72">
        <f t="shared" si="57"/>
        <v>28077.7</v>
      </c>
      <c r="P376" s="81"/>
      <c r="Q376" s="80">
        <f t="shared" si="58"/>
        <v>28077.7</v>
      </c>
    </row>
    <row r="377" spans="1:17" hidden="1">
      <c r="A377" s="46" t="s">
        <v>201</v>
      </c>
      <c r="B377" s="71">
        <v>477</v>
      </c>
      <c r="C377" s="51" t="s">
        <v>360</v>
      </c>
      <c r="D377" s="90"/>
      <c r="E377" s="90"/>
      <c r="F377" s="111">
        <f t="shared" si="67"/>
        <v>28077.7</v>
      </c>
      <c r="G377" s="111"/>
      <c r="H377" s="81"/>
      <c r="I377" s="80">
        <f t="shared" si="65"/>
        <v>28077.7</v>
      </c>
      <c r="J377" s="81"/>
      <c r="K377" s="72">
        <f t="shared" si="66"/>
        <v>28077.7</v>
      </c>
      <c r="L377" s="81"/>
      <c r="M377" s="72">
        <f t="shared" si="62"/>
        <v>28077.7</v>
      </c>
      <c r="N377" s="81"/>
      <c r="O377" s="72">
        <f t="shared" si="57"/>
        <v>28077.7</v>
      </c>
      <c r="P377" s="81"/>
      <c r="Q377" s="80">
        <f t="shared" si="58"/>
        <v>28077.7</v>
      </c>
    </row>
    <row r="378" spans="1:17" ht="38.25" hidden="1">
      <c r="A378" s="46" t="s">
        <v>514</v>
      </c>
      <c r="B378" s="71">
        <v>477</v>
      </c>
      <c r="C378" s="51" t="s">
        <v>360</v>
      </c>
      <c r="D378" s="90" t="s">
        <v>240</v>
      </c>
      <c r="E378" s="59"/>
      <c r="F378" s="111">
        <f t="shared" si="67"/>
        <v>28077.7</v>
      </c>
      <c r="G378" s="111"/>
      <c r="H378" s="81"/>
      <c r="I378" s="80">
        <f t="shared" si="65"/>
        <v>28077.7</v>
      </c>
      <c r="J378" s="81"/>
      <c r="K378" s="72">
        <f t="shared" si="66"/>
        <v>28077.7</v>
      </c>
      <c r="L378" s="81"/>
      <c r="M378" s="72">
        <f t="shared" si="62"/>
        <v>28077.7</v>
      </c>
      <c r="N378" s="81"/>
      <c r="O378" s="72">
        <f t="shared" si="57"/>
        <v>28077.7</v>
      </c>
      <c r="P378" s="81"/>
      <c r="Q378" s="80">
        <f t="shared" si="58"/>
        <v>28077.7</v>
      </c>
    </row>
    <row r="379" spans="1:17" ht="38.25" hidden="1">
      <c r="A379" s="46" t="s">
        <v>2</v>
      </c>
      <c r="B379" s="71">
        <v>477</v>
      </c>
      <c r="C379" s="51" t="s">
        <v>360</v>
      </c>
      <c r="D379" s="90" t="s">
        <v>241</v>
      </c>
      <c r="E379" s="90"/>
      <c r="F379" s="111">
        <f>F380</f>
        <v>28077.7</v>
      </c>
      <c r="G379" s="111"/>
      <c r="H379" s="81"/>
      <c r="I379" s="80">
        <f t="shared" si="65"/>
        <v>28077.7</v>
      </c>
      <c r="J379" s="81"/>
      <c r="K379" s="72">
        <f t="shared" si="66"/>
        <v>28077.7</v>
      </c>
      <c r="L379" s="81"/>
      <c r="M379" s="72">
        <f t="shared" si="62"/>
        <v>28077.7</v>
      </c>
      <c r="N379" s="81"/>
      <c r="O379" s="72">
        <f t="shared" si="57"/>
        <v>28077.7</v>
      </c>
      <c r="P379" s="81"/>
      <c r="Q379" s="80">
        <f t="shared" si="58"/>
        <v>28077.7</v>
      </c>
    </row>
    <row r="380" spans="1:17" hidden="1">
      <c r="A380" s="152" t="s">
        <v>335</v>
      </c>
      <c r="B380" s="93">
        <v>477</v>
      </c>
      <c r="C380" s="53" t="s">
        <v>360</v>
      </c>
      <c r="D380" s="59" t="s">
        <v>336</v>
      </c>
      <c r="E380" s="59"/>
      <c r="F380" s="112">
        <f>F381+F383+F384</f>
        <v>28077.7</v>
      </c>
      <c r="G380" s="112"/>
      <c r="H380" s="81"/>
      <c r="I380" s="81">
        <f t="shared" si="65"/>
        <v>28077.7</v>
      </c>
      <c r="J380" s="81"/>
      <c r="K380" s="72">
        <f t="shared" si="66"/>
        <v>28077.7</v>
      </c>
      <c r="L380" s="81"/>
      <c r="M380" s="72">
        <f t="shared" si="62"/>
        <v>28077.7</v>
      </c>
      <c r="N380" s="81"/>
      <c r="O380" s="72">
        <f t="shared" si="57"/>
        <v>28077.7</v>
      </c>
      <c r="P380" s="81"/>
      <c r="Q380" s="80">
        <f t="shared" si="58"/>
        <v>28077.7</v>
      </c>
    </row>
    <row r="381" spans="1:17" ht="25.5" hidden="1">
      <c r="A381" s="44" t="s">
        <v>3</v>
      </c>
      <c r="B381" s="93">
        <v>477</v>
      </c>
      <c r="C381" s="53" t="s">
        <v>360</v>
      </c>
      <c r="D381" s="59" t="s">
        <v>337</v>
      </c>
      <c r="E381" s="90"/>
      <c r="F381" s="112">
        <f>SUM(F382)</f>
        <v>20867</v>
      </c>
      <c r="G381" s="112"/>
      <c r="H381" s="81"/>
      <c r="I381" s="81">
        <f t="shared" si="65"/>
        <v>20867</v>
      </c>
      <c r="J381" s="81"/>
      <c r="K381" s="72">
        <f t="shared" si="66"/>
        <v>20867</v>
      </c>
      <c r="L381" s="81"/>
      <c r="M381" s="72">
        <f t="shared" si="62"/>
        <v>20867</v>
      </c>
      <c r="N381" s="81"/>
      <c r="O381" s="72">
        <f t="shared" si="57"/>
        <v>20867</v>
      </c>
      <c r="P381" s="81"/>
      <c r="Q381" s="80">
        <f t="shared" si="58"/>
        <v>20867</v>
      </c>
    </row>
    <row r="382" spans="1:17" hidden="1">
      <c r="A382" s="44" t="s">
        <v>79</v>
      </c>
      <c r="B382" s="93">
        <v>477</v>
      </c>
      <c r="C382" s="53" t="s">
        <v>360</v>
      </c>
      <c r="D382" s="59" t="s">
        <v>337</v>
      </c>
      <c r="E382" s="59" t="s">
        <v>78</v>
      </c>
      <c r="F382" s="112">
        <v>20867</v>
      </c>
      <c r="G382" s="112"/>
      <c r="H382" s="81"/>
      <c r="I382" s="81">
        <f t="shared" si="65"/>
        <v>20867</v>
      </c>
      <c r="J382" s="81"/>
      <c r="K382" s="72">
        <f t="shared" si="66"/>
        <v>20867</v>
      </c>
      <c r="L382" s="81"/>
      <c r="M382" s="72">
        <f t="shared" si="62"/>
        <v>20867</v>
      </c>
      <c r="N382" s="81"/>
      <c r="O382" s="72">
        <f t="shared" si="57"/>
        <v>20867</v>
      </c>
      <c r="P382" s="81"/>
      <c r="Q382" s="80">
        <f t="shared" si="58"/>
        <v>20867</v>
      </c>
    </row>
    <row r="383" spans="1:17" hidden="1">
      <c r="A383" s="44" t="s">
        <v>486</v>
      </c>
      <c r="B383" s="93">
        <v>477</v>
      </c>
      <c r="C383" s="53" t="s">
        <v>360</v>
      </c>
      <c r="D383" s="59" t="s">
        <v>610</v>
      </c>
      <c r="E383" s="59" t="s">
        <v>453</v>
      </c>
      <c r="F383" s="113">
        <v>7209.7</v>
      </c>
      <c r="G383" s="113"/>
      <c r="H383" s="81"/>
      <c r="I383" s="81">
        <f t="shared" si="65"/>
        <v>7209.7</v>
      </c>
      <c r="J383" s="81"/>
      <c r="K383" s="72">
        <f t="shared" si="66"/>
        <v>7209.7</v>
      </c>
      <c r="L383" s="81"/>
      <c r="M383" s="72">
        <f t="shared" si="62"/>
        <v>7209.7</v>
      </c>
      <c r="N383" s="81"/>
      <c r="O383" s="72">
        <f t="shared" si="57"/>
        <v>7209.7</v>
      </c>
      <c r="P383" s="81"/>
      <c r="Q383" s="80">
        <f t="shared" si="58"/>
        <v>7209.7</v>
      </c>
    </row>
    <row r="384" spans="1:17" hidden="1">
      <c r="A384" s="44" t="s">
        <v>451</v>
      </c>
      <c r="B384" s="93">
        <v>477</v>
      </c>
      <c r="C384" s="53" t="s">
        <v>360</v>
      </c>
      <c r="D384" s="59" t="s">
        <v>611</v>
      </c>
      <c r="E384" s="59" t="s">
        <v>453</v>
      </c>
      <c r="F384" s="112">
        <v>1</v>
      </c>
      <c r="G384" s="112"/>
      <c r="H384" s="81"/>
      <c r="I384" s="81">
        <f t="shared" si="65"/>
        <v>1</v>
      </c>
      <c r="J384" s="81"/>
      <c r="K384" s="72">
        <f t="shared" si="66"/>
        <v>1</v>
      </c>
      <c r="L384" s="81"/>
      <c r="M384" s="72">
        <f t="shared" si="62"/>
        <v>1</v>
      </c>
      <c r="N384" s="81"/>
      <c r="O384" s="72">
        <f t="shared" si="57"/>
        <v>1</v>
      </c>
      <c r="P384" s="81"/>
      <c r="Q384" s="80">
        <f t="shared" si="58"/>
        <v>1</v>
      </c>
    </row>
    <row r="385" spans="1:17" ht="26.25" hidden="1" customHeight="1">
      <c r="A385" s="42" t="s">
        <v>51</v>
      </c>
      <c r="B385" s="71">
        <v>477</v>
      </c>
      <c r="C385" s="50" t="s">
        <v>52</v>
      </c>
      <c r="D385" s="90"/>
      <c r="E385" s="90"/>
      <c r="F385" s="111">
        <f>SUM(F386,F411)</f>
        <v>70421.3</v>
      </c>
      <c r="G385" s="111">
        <f>SUM(G386,G411)</f>
        <v>3123</v>
      </c>
      <c r="H385" s="111">
        <f>SUM(H386,H411)</f>
        <v>1500</v>
      </c>
      <c r="I385" s="80">
        <f>F385+H385+G385</f>
        <v>75044.3</v>
      </c>
      <c r="J385" s="80">
        <f>J411</f>
        <v>40</v>
      </c>
      <c r="K385" s="72">
        <f t="shared" si="66"/>
        <v>75084.3</v>
      </c>
      <c r="L385" s="80"/>
      <c r="M385" s="72">
        <f t="shared" si="62"/>
        <v>75084.3</v>
      </c>
      <c r="N385" s="80">
        <f>N386+N411</f>
        <v>8899.5</v>
      </c>
      <c r="O385" s="72">
        <f t="shared" si="57"/>
        <v>83983.8</v>
      </c>
      <c r="P385" s="80"/>
      <c r="Q385" s="80">
        <f t="shared" si="58"/>
        <v>83983.8</v>
      </c>
    </row>
    <row r="386" spans="1:17" ht="27" hidden="1" customHeight="1">
      <c r="A386" s="42" t="s">
        <v>199</v>
      </c>
      <c r="B386" s="71">
        <v>477</v>
      </c>
      <c r="C386" s="50" t="s">
        <v>53</v>
      </c>
      <c r="D386" s="51"/>
      <c r="E386" s="51"/>
      <c r="F386" s="72">
        <f>SUM(F387)</f>
        <v>62771.3</v>
      </c>
      <c r="G386" s="72">
        <f>SUM(G387)</f>
        <v>3123</v>
      </c>
      <c r="H386" s="72">
        <f>SUM(H387)</f>
        <v>1500</v>
      </c>
      <c r="I386" s="80">
        <f t="shared" ref="I386:I404" si="68">F386+H386+G386</f>
        <v>67394.3</v>
      </c>
      <c r="J386" s="81"/>
      <c r="K386" s="72">
        <f t="shared" si="66"/>
        <v>67394.3</v>
      </c>
      <c r="L386" s="81"/>
      <c r="M386" s="72">
        <f t="shared" si="62"/>
        <v>67394.3</v>
      </c>
      <c r="N386" s="81">
        <f>N387</f>
        <v>8840.9</v>
      </c>
      <c r="O386" s="72">
        <f t="shared" si="57"/>
        <v>76235.199999999997</v>
      </c>
      <c r="P386" s="81"/>
      <c r="Q386" s="80">
        <f t="shared" si="58"/>
        <v>76235.199999999997</v>
      </c>
    </row>
    <row r="387" spans="1:17" ht="38.25" hidden="1">
      <c r="A387" s="46" t="s">
        <v>4</v>
      </c>
      <c r="B387" s="71">
        <v>477</v>
      </c>
      <c r="C387" s="50" t="s">
        <v>53</v>
      </c>
      <c r="D387" s="51" t="s">
        <v>251</v>
      </c>
      <c r="E387" s="51"/>
      <c r="F387" s="72">
        <f>SUM(F388,F398,F405)</f>
        <v>62771.3</v>
      </c>
      <c r="G387" s="72">
        <f>SUM(G388,G398,G405)</f>
        <v>3123</v>
      </c>
      <c r="H387" s="72">
        <f>SUM(H388,H398,H405)</f>
        <v>1500</v>
      </c>
      <c r="I387" s="80">
        <f t="shared" si="68"/>
        <v>67394.3</v>
      </c>
      <c r="J387" s="81"/>
      <c r="K387" s="72">
        <f t="shared" si="66"/>
        <v>67394.3</v>
      </c>
      <c r="L387" s="81"/>
      <c r="M387" s="72">
        <f t="shared" si="62"/>
        <v>67394.3</v>
      </c>
      <c r="N387" s="81">
        <f>N393+N398</f>
        <v>8840.9</v>
      </c>
      <c r="O387" s="72">
        <f t="shared" si="57"/>
        <v>76235.199999999997</v>
      </c>
      <c r="P387" s="81"/>
      <c r="Q387" s="80">
        <f t="shared" si="58"/>
        <v>76235.199999999997</v>
      </c>
    </row>
    <row r="388" spans="1:17" ht="25.5" hidden="1">
      <c r="A388" s="44" t="s">
        <v>332</v>
      </c>
      <c r="B388" s="93">
        <v>477</v>
      </c>
      <c r="C388" s="52" t="s">
        <v>53</v>
      </c>
      <c r="D388" s="53" t="s">
        <v>326</v>
      </c>
      <c r="E388" s="51"/>
      <c r="F388" s="54">
        <f>F389+F391+F393</f>
        <v>35878.800000000003</v>
      </c>
      <c r="G388" s="54">
        <f>G389+G391+G393</f>
        <v>3123</v>
      </c>
      <c r="H388" s="54">
        <f>H389+H391+H393</f>
        <v>700</v>
      </c>
      <c r="I388" s="80">
        <f t="shared" si="68"/>
        <v>39701.800000000003</v>
      </c>
      <c r="J388" s="81"/>
      <c r="K388" s="72">
        <f t="shared" si="66"/>
        <v>39701.800000000003</v>
      </c>
      <c r="L388" s="81"/>
      <c r="M388" s="72">
        <f t="shared" si="62"/>
        <v>39701.800000000003</v>
      </c>
      <c r="N388" s="81"/>
      <c r="O388" s="72">
        <f t="shared" si="57"/>
        <v>39701.800000000003</v>
      </c>
      <c r="P388" s="81"/>
      <c r="Q388" s="80">
        <f t="shared" si="58"/>
        <v>39701.800000000003</v>
      </c>
    </row>
    <row r="389" spans="1:17" ht="38.25" hidden="1">
      <c r="A389" s="151" t="s">
        <v>190</v>
      </c>
      <c r="B389" s="71">
        <v>477</v>
      </c>
      <c r="C389" s="50" t="s">
        <v>53</v>
      </c>
      <c r="D389" s="51" t="s">
        <v>333</v>
      </c>
      <c r="E389" s="51"/>
      <c r="F389" s="72">
        <f>SUM(F390)</f>
        <v>27019</v>
      </c>
      <c r="G389" s="72">
        <f>SUM(G390)</f>
        <v>3123</v>
      </c>
      <c r="H389" s="81"/>
      <c r="I389" s="80">
        <f t="shared" si="68"/>
        <v>30142</v>
      </c>
      <c r="J389" s="81"/>
      <c r="K389" s="72">
        <f t="shared" si="66"/>
        <v>30142</v>
      </c>
      <c r="L389" s="81"/>
      <c r="M389" s="72">
        <f t="shared" si="62"/>
        <v>30142</v>
      </c>
      <c r="N389" s="81"/>
      <c r="O389" s="72">
        <f t="shared" si="57"/>
        <v>30142</v>
      </c>
      <c r="P389" s="81"/>
      <c r="Q389" s="80">
        <f t="shared" si="58"/>
        <v>30142</v>
      </c>
    </row>
    <row r="390" spans="1:17" ht="24.75" hidden="1" customHeight="1">
      <c r="A390" s="44" t="s">
        <v>79</v>
      </c>
      <c r="B390" s="93">
        <v>477</v>
      </c>
      <c r="C390" s="52" t="s">
        <v>53</v>
      </c>
      <c r="D390" s="53" t="s">
        <v>333</v>
      </c>
      <c r="E390" s="53" t="s">
        <v>78</v>
      </c>
      <c r="F390" s="73">
        <v>27019</v>
      </c>
      <c r="G390" s="73">
        <v>3123</v>
      </c>
      <c r="H390" s="81"/>
      <c r="I390" s="80">
        <f t="shared" si="68"/>
        <v>30142</v>
      </c>
      <c r="J390" s="81"/>
      <c r="K390" s="72">
        <f t="shared" si="66"/>
        <v>30142</v>
      </c>
      <c r="L390" s="81"/>
      <c r="M390" s="72">
        <f t="shared" si="62"/>
        <v>30142</v>
      </c>
      <c r="N390" s="81"/>
      <c r="O390" s="72">
        <f t="shared" si="57"/>
        <v>30142</v>
      </c>
      <c r="P390" s="81"/>
      <c r="Q390" s="80">
        <f t="shared" si="58"/>
        <v>30142</v>
      </c>
    </row>
    <row r="391" spans="1:17" ht="25.5" hidden="1">
      <c r="A391" s="46" t="s">
        <v>5</v>
      </c>
      <c r="B391" s="71">
        <v>477</v>
      </c>
      <c r="C391" s="50" t="s">
        <v>53</v>
      </c>
      <c r="D391" s="51" t="s">
        <v>334</v>
      </c>
      <c r="E391" s="51"/>
      <c r="F391" s="72">
        <f>F392</f>
        <v>8000</v>
      </c>
      <c r="G391" s="72"/>
      <c r="H391" s="81">
        <f>H392</f>
        <v>693</v>
      </c>
      <c r="I391" s="81">
        <f t="shared" si="68"/>
        <v>8693</v>
      </c>
      <c r="J391" s="81"/>
      <c r="K391" s="72">
        <f t="shared" si="66"/>
        <v>8693</v>
      </c>
      <c r="L391" s="81"/>
      <c r="M391" s="72">
        <f t="shared" si="62"/>
        <v>8693</v>
      </c>
      <c r="N391" s="81"/>
      <c r="O391" s="72">
        <f t="shared" si="57"/>
        <v>8693</v>
      </c>
      <c r="P391" s="81"/>
      <c r="Q391" s="80">
        <f t="shared" si="58"/>
        <v>8693</v>
      </c>
    </row>
    <row r="392" spans="1:17" ht="18" hidden="1" customHeight="1">
      <c r="A392" s="44" t="s">
        <v>79</v>
      </c>
      <c r="B392" s="93">
        <v>477</v>
      </c>
      <c r="C392" s="52" t="s">
        <v>53</v>
      </c>
      <c r="D392" s="53" t="s">
        <v>334</v>
      </c>
      <c r="E392" s="53" t="s">
        <v>408</v>
      </c>
      <c r="F392" s="54">
        <v>8000</v>
      </c>
      <c r="G392" s="54"/>
      <c r="H392" s="81">
        <v>693</v>
      </c>
      <c r="I392" s="81">
        <f t="shared" si="68"/>
        <v>8693</v>
      </c>
      <c r="J392" s="81"/>
      <c r="K392" s="72">
        <f t="shared" si="66"/>
        <v>8693</v>
      </c>
      <c r="L392" s="81"/>
      <c r="M392" s="72">
        <f t="shared" si="62"/>
        <v>8693</v>
      </c>
      <c r="N392" s="81"/>
      <c r="O392" s="72">
        <f t="shared" si="57"/>
        <v>8693</v>
      </c>
      <c r="P392" s="81"/>
      <c r="Q392" s="80">
        <f t="shared" si="58"/>
        <v>8693</v>
      </c>
    </row>
    <row r="393" spans="1:17" ht="18" hidden="1" customHeight="1">
      <c r="A393" s="44" t="s">
        <v>473</v>
      </c>
      <c r="B393" s="93">
        <v>477</v>
      </c>
      <c r="C393" s="52" t="s">
        <v>53</v>
      </c>
      <c r="D393" s="53"/>
      <c r="E393" s="53"/>
      <c r="F393" s="54">
        <f>F394+F395+F396+F397</f>
        <v>859.8</v>
      </c>
      <c r="G393" s="54"/>
      <c r="H393" s="81">
        <f>H397</f>
        <v>7</v>
      </c>
      <c r="I393" s="81">
        <f t="shared" si="68"/>
        <v>866.8</v>
      </c>
      <c r="J393" s="81"/>
      <c r="K393" s="72">
        <f t="shared" si="66"/>
        <v>866.8</v>
      </c>
      <c r="L393" s="81"/>
      <c r="M393" s="72">
        <f t="shared" si="62"/>
        <v>866.8</v>
      </c>
      <c r="N393" s="81">
        <f>N394+N395</f>
        <v>108.5</v>
      </c>
      <c r="O393" s="72">
        <f t="shared" si="57"/>
        <v>975.3</v>
      </c>
      <c r="P393" s="81"/>
      <c r="Q393" s="80">
        <f t="shared" si="58"/>
        <v>975.3</v>
      </c>
    </row>
    <row r="394" spans="1:17" hidden="1">
      <c r="A394" s="44" t="s">
        <v>617</v>
      </c>
      <c r="B394" s="93">
        <v>477</v>
      </c>
      <c r="C394" s="52" t="s">
        <v>53</v>
      </c>
      <c r="D394" s="53" t="s">
        <v>619</v>
      </c>
      <c r="E394" s="53" t="s">
        <v>453</v>
      </c>
      <c r="F394" s="73"/>
      <c r="G394" s="73"/>
      <c r="H394" s="81"/>
      <c r="I394" s="81">
        <f t="shared" si="68"/>
        <v>0</v>
      </c>
      <c r="J394" s="81"/>
      <c r="K394" s="72">
        <f t="shared" si="66"/>
        <v>0</v>
      </c>
      <c r="L394" s="81"/>
      <c r="M394" s="72">
        <f t="shared" si="62"/>
        <v>0</v>
      </c>
      <c r="N394" s="81">
        <v>107.5</v>
      </c>
      <c r="O394" s="72">
        <f t="shared" si="57"/>
        <v>107.5</v>
      </c>
      <c r="P394" s="81"/>
      <c r="Q394" s="80">
        <f t="shared" si="58"/>
        <v>107.5</v>
      </c>
    </row>
    <row r="395" spans="1:17" hidden="1">
      <c r="A395" s="44" t="s">
        <v>618</v>
      </c>
      <c r="B395" s="93">
        <v>477</v>
      </c>
      <c r="C395" s="52" t="s">
        <v>53</v>
      </c>
      <c r="D395" s="53" t="s">
        <v>619</v>
      </c>
      <c r="E395" s="53" t="s">
        <v>453</v>
      </c>
      <c r="F395" s="54"/>
      <c r="G395" s="54"/>
      <c r="H395" s="81"/>
      <c r="I395" s="81">
        <f t="shared" si="68"/>
        <v>0</v>
      </c>
      <c r="J395" s="81"/>
      <c r="K395" s="72">
        <f t="shared" si="66"/>
        <v>0</v>
      </c>
      <c r="L395" s="81"/>
      <c r="M395" s="72">
        <f t="shared" si="62"/>
        <v>0</v>
      </c>
      <c r="N395" s="81">
        <v>1</v>
      </c>
      <c r="O395" s="72">
        <f t="shared" si="57"/>
        <v>1</v>
      </c>
      <c r="P395" s="81"/>
      <c r="Q395" s="80">
        <f t="shared" si="58"/>
        <v>1</v>
      </c>
    </row>
    <row r="396" spans="1:17" ht="16.5" hidden="1" customHeight="1">
      <c r="A396" s="44" t="s">
        <v>486</v>
      </c>
      <c r="B396" s="93">
        <v>477</v>
      </c>
      <c r="C396" s="52" t="s">
        <v>53</v>
      </c>
      <c r="D396" s="53" t="s">
        <v>480</v>
      </c>
      <c r="E396" s="53" t="s">
        <v>453</v>
      </c>
      <c r="F396" s="54">
        <v>858.8</v>
      </c>
      <c r="G396" s="54"/>
      <c r="H396" s="81"/>
      <c r="I396" s="81">
        <f t="shared" si="68"/>
        <v>858.8</v>
      </c>
      <c r="J396" s="81"/>
      <c r="K396" s="72">
        <f t="shared" si="66"/>
        <v>858.8</v>
      </c>
      <c r="L396" s="81"/>
      <c r="M396" s="72">
        <f t="shared" si="62"/>
        <v>858.8</v>
      </c>
      <c r="N396" s="81"/>
      <c r="O396" s="72">
        <f t="shared" si="57"/>
        <v>858.8</v>
      </c>
      <c r="P396" s="81"/>
      <c r="Q396" s="80">
        <f t="shared" si="58"/>
        <v>858.8</v>
      </c>
    </row>
    <row r="397" spans="1:17" ht="17.25" hidden="1" customHeight="1">
      <c r="A397" s="44" t="s">
        <v>451</v>
      </c>
      <c r="B397" s="93">
        <v>477</v>
      </c>
      <c r="C397" s="52" t="s">
        <v>53</v>
      </c>
      <c r="D397" s="59" t="s">
        <v>481</v>
      </c>
      <c r="E397" s="53" t="s">
        <v>453</v>
      </c>
      <c r="F397" s="54">
        <v>1</v>
      </c>
      <c r="G397" s="54"/>
      <c r="H397" s="81">
        <v>7</v>
      </c>
      <c r="I397" s="81">
        <f t="shared" si="68"/>
        <v>8</v>
      </c>
      <c r="J397" s="81"/>
      <c r="K397" s="72">
        <f t="shared" si="66"/>
        <v>8</v>
      </c>
      <c r="L397" s="81"/>
      <c r="M397" s="72">
        <f t="shared" si="62"/>
        <v>8</v>
      </c>
      <c r="N397" s="81"/>
      <c r="O397" s="72">
        <f t="shared" si="57"/>
        <v>8</v>
      </c>
      <c r="P397" s="81"/>
      <c r="Q397" s="80">
        <f t="shared" si="58"/>
        <v>8</v>
      </c>
    </row>
    <row r="398" spans="1:17" hidden="1">
      <c r="A398" s="46" t="s">
        <v>331</v>
      </c>
      <c r="B398" s="71">
        <v>477</v>
      </c>
      <c r="C398" s="50" t="s">
        <v>53</v>
      </c>
      <c r="D398" s="90" t="s">
        <v>327</v>
      </c>
      <c r="E398" s="53"/>
      <c r="F398" s="72">
        <f>SUM(F399)+F403+F404</f>
        <v>7494.9</v>
      </c>
      <c r="G398" s="72"/>
      <c r="H398" s="81"/>
      <c r="I398" s="80">
        <f t="shared" si="68"/>
        <v>7494.9</v>
      </c>
      <c r="J398" s="80"/>
      <c r="K398" s="72">
        <f t="shared" si="66"/>
        <v>7494.9</v>
      </c>
      <c r="L398" s="80"/>
      <c r="M398" s="72">
        <f t="shared" si="62"/>
        <v>7494.9</v>
      </c>
      <c r="N398" s="80">
        <f>N401+N402</f>
        <v>8732.4</v>
      </c>
      <c r="O398" s="72">
        <f t="shared" si="57"/>
        <v>16227.3</v>
      </c>
      <c r="P398" s="80"/>
      <c r="Q398" s="80">
        <f t="shared" si="58"/>
        <v>16227.3</v>
      </c>
    </row>
    <row r="399" spans="1:17" ht="15" hidden="1" customHeight="1">
      <c r="A399" s="44" t="s">
        <v>6</v>
      </c>
      <c r="B399" s="93">
        <v>477</v>
      </c>
      <c r="C399" s="52" t="s">
        <v>53</v>
      </c>
      <c r="D399" s="59" t="s">
        <v>340</v>
      </c>
      <c r="E399" s="53"/>
      <c r="F399" s="54">
        <f>SUM(F400)</f>
        <v>5620</v>
      </c>
      <c r="G399" s="54"/>
      <c r="H399" s="81"/>
      <c r="I399" s="81">
        <f t="shared" si="68"/>
        <v>5620</v>
      </c>
      <c r="J399" s="81"/>
      <c r="K399" s="72">
        <f t="shared" si="66"/>
        <v>5620</v>
      </c>
      <c r="L399" s="81"/>
      <c r="M399" s="72">
        <f t="shared" si="62"/>
        <v>5620</v>
      </c>
      <c r="N399" s="81"/>
      <c r="O399" s="72">
        <f t="shared" si="57"/>
        <v>5620</v>
      </c>
      <c r="P399" s="81"/>
      <c r="Q399" s="80">
        <f t="shared" si="58"/>
        <v>5620</v>
      </c>
    </row>
    <row r="400" spans="1:17" ht="17.25" hidden="1" customHeight="1">
      <c r="A400" s="44" t="s">
        <v>79</v>
      </c>
      <c r="B400" s="93">
        <v>477</v>
      </c>
      <c r="C400" s="52" t="s">
        <v>53</v>
      </c>
      <c r="D400" s="59" t="s">
        <v>340</v>
      </c>
      <c r="E400" s="53" t="s">
        <v>78</v>
      </c>
      <c r="F400" s="54">
        <v>5620</v>
      </c>
      <c r="G400" s="54"/>
      <c r="H400" s="81"/>
      <c r="I400" s="81">
        <f t="shared" si="68"/>
        <v>5620</v>
      </c>
      <c r="J400" s="81"/>
      <c r="K400" s="72">
        <f t="shared" si="66"/>
        <v>5620</v>
      </c>
      <c r="L400" s="81"/>
      <c r="M400" s="72">
        <f t="shared" si="62"/>
        <v>5620</v>
      </c>
      <c r="N400" s="81"/>
      <c r="O400" s="72">
        <f t="shared" ref="O400:O423" si="69">M400+N400</f>
        <v>5620</v>
      </c>
      <c r="P400" s="81"/>
      <c r="Q400" s="80">
        <f t="shared" ref="Q400:Q423" si="70">O400+P400</f>
        <v>5620</v>
      </c>
    </row>
    <row r="401" spans="1:17" ht="25.5" hidden="1" customHeight="1">
      <c r="A401" s="44" t="s">
        <v>632</v>
      </c>
      <c r="B401" s="93">
        <v>477</v>
      </c>
      <c r="C401" s="52" t="s">
        <v>53</v>
      </c>
      <c r="D401" s="59" t="s">
        <v>620</v>
      </c>
      <c r="E401" s="53" t="s">
        <v>78</v>
      </c>
      <c r="F401" s="54"/>
      <c r="G401" s="54"/>
      <c r="H401" s="81"/>
      <c r="I401" s="81"/>
      <c r="J401" s="81"/>
      <c r="K401" s="72"/>
      <c r="L401" s="81"/>
      <c r="M401" s="72"/>
      <c r="N401" s="81">
        <v>7732.4</v>
      </c>
      <c r="O401" s="72">
        <f t="shared" si="69"/>
        <v>7732.4</v>
      </c>
      <c r="P401" s="81"/>
      <c r="Q401" s="80">
        <f t="shared" si="70"/>
        <v>7732.4</v>
      </c>
    </row>
    <row r="402" spans="1:17" ht="17.25" hidden="1" customHeight="1">
      <c r="A402" s="44" t="s">
        <v>451</v>
      </c>
      <c r="B402" s="93">
        <v>477</v>
      </c>
      <c r="C402" s="52" t="s">
        <v>53</v>
      </c>
      <c r="D402" s="59" t="s">
        <v>621</v>
      </c>
      <c r="E402" s="53" t="s">
        <v>78</v>
      </c>
      <c r="F402" s="54"/>
      <c r="G402" s="54"/>
      <c r="H402" s="81"/>
      <c r="I402" s="81"/>
      <c r="J402" s="81"/>
      <c r="K402" s="72"/>
      <c r="L402" s="81"/>
      <c r="M402" s="72"/>
      <c r="N402" s="81">
        <v>1000</v>
      </c>
      <c r="O402" s="72">
        <f t="shared" si="69"/>
        <v>1000</v>
      </c>
      <c r="P402" s="81"/>
      <c r="Q402" s="80">
        <f t="shared" si="70"/>
        <v>1000</v>
      </c>
    </row>
    <row r="403" spans="1:17" ht="17.25" hidden="1" customHeight="1">
      <c r="A403" s="44" t="s">
        <v>486</v>
      </c>
      <c r="B403" s="93">
        <v>477</v>
      </c>
      <c r="C403" s="52" t="s">
        <v>53</v>
      </c>
      <c r="D403" s="59" t="s">
        <v>612</v>
      </c>
      <c r="E403" s="53" t="s">
        <v>78</v>
      </c>
      <c r="F403" s="54">
        <v>1873.9</v>
      </c>
      <c r="G403" s="54"/>
      <c r="H403" s="81"/>
      <c r="I403" s="81">
        <f t="shared" si="68"/>
        <v>1873.9</v>
      </c>
      <c r="J403" s="81"/>
      <c r="K403" s="72">
        <f t="shared" ref="K403:K419" si="71">I403+J403</f>
        <v>1873.9</v>
      </c>
      <c r="L403" s="81"/>
      <c r="M403" s="72">
        <f t="shared" si="62"/>
        <v>1873.9</v>
      </c>
      <c r="N403" s="81"/>
      <c r="O403" s="72">
        <f t="shared" si="69"/>
        <v>1873.9</v>
      </c>
      <c r="P403" s="81"/>
      <c r="Q403" s="80">
        <f t="shared" si="70"/>
        <v>1873.9</v>
      </c>
    </row>
    <row r="404" spans="1:17" ht="17.25" hidden="1" customHeight="1">
      <c r="A404" s="44" t="s">
        <v>451</v>
      </c>
      <c r="B404" s="93">
        <v>477</v>
      </c>
      <c r="C404" s="52" t="s">
        <v>53</v>
      </c>
      <c r="D404" s="59" t="s">
        <v>613</v>
      </c>
      <c r="E404" s="53" t="s">
        <v>78</v>
      </c>
      <c r="F404" s="54">
        <v>1</v>
      </c>
      <c r="G404" s="54"/>
      <c r="H404" s="81"/>
      <c r="I404" s="81">
        <f t="shared" si="68"/>
        <v>1</v>
      </c>
      <c r="J404" s="81"/>
      <c r="K404" s="72">
        <f t="shared" si="71"/>
        <v>1</v>
      </c>
      <c r="L404" s="81"/>
      <c r="M404" s="72">
        <f t="shared" si="62"/>
        <v>1</v>
      </c>
      <c r="N404" s="81"/>
      <c r="O404" s="72">
        <f t="shared" si="69"/>
        <v>1</v>
      </c>
      <c r="P404" s="81"/>
      <c r="Q404" s="80">
        <f t="shared" si="70"/>
        <v>1</v>
      </c>
    </row>
    <row r="405" spans="1:17" ht="27.75" hidden="1" customHeight="1">
      <c r="A405" s="46" t="s">
        <v>328</v>
      </c>
      <c r="B405" s="71">
        <v>477</v>
      </c>
      <c r="C405" s="50" t="s">
        <v>53</v>
      </c>
      <c r="D405" s="51" t="s">
        <v>330</v>
      </c>
      <c r="E405" s="53"/>
      <c r="F405" s="72">
        <f>SUM(F406)+F408</f>
        <v>19397.599999999999</v>
      </c>
      <c r="G405" s="72"/>
      <c r="H405" s="72">
        <f>SUM(H406)+H408</f>
        <v>800</v>
      </c>
      <c r="I405" s="80">
        <f t="shared" si="65"/>
        <v>20197.599999999999</v>
      </c>
      <c r="J405" s="81"/>
      <c r="K405" s="72">
        <f t="shared" si="71"/>
        <v>20197.599999999999</v>
      </c>
      <c r="L405" s="81"/>
      <c r="M405" s="72">
        <f t="shared" si="62"/>
        <v>20197.599999999999</v>
      </c>
      <c r="N405" s="81"/>
      <c r="O405" s="72">
        <f t="shared" si="69"/>
        <v>20197.599999999999</v>
      </c>
      <c r="P405" s="81"/>
      <c r="Q405" s="80">
        <f t="shared" si="70"/>
        <v>20197.599999999999</v>
      </c>
    </row>
    <row r="406" spans="1:17" ht="29.25" hidden="1" customHeight="1">
      <c r="A406" s="46" t="s">
        <v>7</v>
      </c>
      <c r="B406" s="93">
        <v>477</v>
      </c>
      <c r="C406" s="52" t="s">
        <v>53</v>
      </c>
      <c r="D406" s="53" t="s">
        <v>329</v>
      </c>
      <c r="E406" s="53"/>
      <c r="F406" s="54">
        <f>F407</f>
        <v>19200</v>
      </c>
      <c r="G406" s="54"/>
      <c r="H406" s="81">
        <f>H407</f>
        <v>800</v>
      </c>
      <c r="I406" s="81">
        <f t="shared" si="65"/>
        <v>20000</v>
      </c>
      <c r="J406" s="81"/>
      <c r="K406" s="72">
        <f t="shared" si="71"/>
        <v>20000</v>
      </c>
      <c r="L406" s="81"/>
      <c r="M406" s="72">
        <f t="shared" si="62"/>
        <v>20000</v>
      </c>
      <c r="N406" s="81"/>
      <c r="O406" s="72">
        <f t="shared" si="69"/>
        <v>20000</v>
      </c>
      <c r="P406" s="81"/>
      <c r="Q406" s="80">
        <f t="shared" si="70"/>
        <v>20000</v>
      </c>
    </row>
    <row r="407" spans="1:17" ht="28.5" hidden="1" customHeight="1">
      <c r="A407" s="44" t="s">
        <v>79</v>
      </c>
      <c r="B407" s="93">
        <v>477</v>
      </c>
      <c r="C407" s="52" t="s">
        <v>53</v>
      </c>
      <c r="D407" s="53" t="s">
        <v>329</v>
      </c>
      <c r="E407" s="53" t="s">
        <v>408</v>
      </c>
      <c r="F407" s="54">
        <v>19200</v>
      </c>
      <c r="G407" s="54"/>
      <c r="H407" s="81">
        <v>800</v>
      </c>
      <c r="I407" s="81">
        <f t="shared" si="65"/>
        <v>20000</v>
      </c>
      <c r="J407" s="81"/>
      <c r="K407" s="72">
        <f t="shared" si="71"/>
        <v>20000</v>
      </c>
      <c r="L407" s="81"/>
      <c r="M407" s="72">
        <f t="shared" si="62"/>
        <v>20000</v>
      </c>
      <c r="N407" s="81"/>
      <c r="O407" s="72">
        <f t="shared" si="69"/>
        <v>20000</v>
      </c>
      <c r="P407" s="81"/>
      <c r="Q407" s="80">
        <f t="shared" si="70"/>
        <v>20000</v>
      </c>
    </row>
    <row r="408" spans="1:17" ht="31.5" hidden="1" customHeight="1">
      <c r="A408" s="44" t="s">
        <v>472</v>
      </c>
      <c r="B408" s="93">
        <v>477</v>
      </c>
      <c r="C408" s="52" t="s">
        <v>53</v>
      </c>
      <c r="D408" s="53"/>
      <c r="E408" s="53"/>
      <c r="F408" s="54">
        <f>F409+F410</f>
        <v>197.6</v>
      </c>
      <c r="G408" s="54"/>
      <c r="H408" s="81"/>
      <c r="I408" s="81">
        <f t="shared" si="65"/>
        <v>197.6</v>
      </c>
      <c r="J408" s="81"/>
      <c r="K408" s="72">
        <f t="shared" si="71"/>
        <v>197.6</v>
      </c>
      <c r="L408" s="81"/>
      <c r="M408" s="72">
        <f t="shared" si="62"/>
        <v>197.6</v>
      </c>
      <c r="N408" s="81"/>
      <c r="O408" s="72">
        <f t="shared" si="69"/>
        <v>197.6</v>
      </c>
      <c r="P408" s="81"/>
      <c r="Q408" s="80">
        <f t="shared" si="70"/>
        <v>197.6</v>
      </c>
    </row>
    <row r="409" spans="1:17" ht="21.75" hidden="1" customHeight="1">
      <c r="A409" s="44" t="s">
        <v>486</v>
      </c>
      <c r="B409" s="93">
        <v>477</v>
      </c>
      <c r="C409" s="52" t="s">
        <v>53</v>
      </c>
      <c r="D409" s="53" t="s">
        <v>471</v>
      </c>
      <c r="E409" s="53" t="s">
        <v>453</v>
      </c>
      <c r="F409" s="54">
        <v>196.6</v>
      </c>
      <c r="G409" s="54"/>
      <c r="H409" s="81"/>
      <c r="I409" s="81">
        <f t="shared" si="65"/>
        <v>196.6</v>
      </c>
      <c r="J409" s="81"/>
      <c r="K409" s="72">
        <f t="shared" si="71"/>
        <v>196.6</v>
      </c>
      <c r="L409" s="81"/>
      <c r="M409" s="72">
        <f t="shared" si="62"/>
        <v>196.6</v>
      </c>
      <c r="N409" s="81"/>
      <c r="O409" s="72">
        <f t="shared" si="69"/>
        <v>196.6</v>
      </c>
      <c r="P409" s="81"/>
      <c r="Q409" s="80">
        <f t="shared" si="70"/>
        <v>196.6</v>
      </c>
    </row>
    <row r="410" spans="1:17" ht="25.5" hidden="1" customHeight="1">
      <c r="A410" s="44" t="s">
        <v>451</v>
      </c>
      <c r="B410" s="93">
        <v>477</v>
      </c>
      <c r="C410" s="52" t="s">
        <v>53</v>
      </c>
      <c r="D410" s="53" t="s">
        <v>452</v>
      </c>
      <c r="E410" s="53" t="s">
        <v>453</v>
      </c>
      <c r="F410" s="54">
        <v>1</v>
      </c>
      <c r="G410" s="54"/>
      <c r="H410" s="81"/>
      <c r="I410" s="81">
        <f t="shared" si="65"/>
        <v>1</v>
      </c>
      <c r="J410" s="81"/>
      <c r="K410" s="72">
        <f t="shared" si="71"/>
        <v>1</v>
      </c>
      <c r="L410" s="81"/>
      <c r="M410" s="72">
        <f t="shared" si="62"/>
        <v>1</v>
      </c>
      <c r="N410" s="81"/>
      <c r="O410" s="72">
        <f t="shared" si="69"/>
        <v>1</v>
      </c>
      <c r="P410" s="81"/>
      <c r="Q410" s="80">
        <f t="shared" si="70"/>
        <v>1</v>
      </c>
    </row>
    <row r="411" spans="1:17" ht="18" hidden="1" customHeight="1">
      <c r="A411" s="153" t="s">
        <v>76</v>
      </c>
      <c r="B411" s="71">
        <v>477</v>
      </c>
      <c r="C411" s="50" t="s">
        <v>54</v>
      </c>
      <c r="D411" s="51"/>
      <c r="E411" s="51"/>
      <c r="F411" s="72">
        <f>SUM(F416)+F412</f>
        <v>7650</v>
      </c>
      <c r="G411" s="72"/>
      <c r="H411" s="81"/>
      <c r="I411" s="80">
        <f t="shared" si="65"/>
        <v>7650</v>
      </c>
      <c r="J411" s="80">
        <f>J415</f>
        <v>40</v>
      </c>
      <c r="K411" s="72">
        <f t="shared" si="71"/>
        <v>7690</v>
      </c>
      <c r="L411" s="80"/>
      <c r="M411" s="72">
        <f t="shared" si="62"/>
        <v>7690</v>
      </c>
      <c r="N411" s="80">
        <f>N415</f>
        <v>58.6</v>
      </c>
      <c r="O411" s="72">
        <f t="shared" si="69"/>
        <v>7748.6</v>
      </c>
      <c r="P411" s="80"/>
      <c r="Q411" s="80">
        <f t="shared" si="70"/>
        <v>7748.6</v>
      </c>
    </row>
    <row r="412" spans="1:17" ht="30.75" hidden="1" customHeight="1">
      <c r="A412" s="42" t="s">
        <v>420</v>
      </c>
      <c r="B412" s="71">
        <v>477</v>
      </c>
      <c r="C412" s="51" t="s">
        <v>54</v>
      </c>
      <c r="D412" s="51" t="s">
        <v>421</v>
      </c>
      <c r="E412" s="51"/>
      <c r="F412" s="72">
        <f>F413</f>
        <v>5934</v>
      </c>
      <c r="G412" s="72"/>
      <c r="H412" s="81"/>
      <c r="I412" s="80">
        <f t="shared" si="65"/>
        <v>5934</v>
      </c>
      <c r="J412" s="81"/>
      <c r="K412" s="72">
        <f t="shared" si="71"/>
        <v>5934</v>
      </c>
      <c r="L412" s="81"/>
      <c r="M412" s="72">
        <f t="shared" ref="M412:M423" si="72">K412+L412</f>
        <v>5934</v>
      </c>
      <c r="N412" s="81"/>
      <c r="O412" s="72">
        <f t="shared" si="69"/>
        <v>5934</v>
      </c>
      <c r="P412" s="81"/>
      <c r="Q412" s="80">
        <f t="shared" si="70"/>
        <v>5934</v>
      </c>
    </row>
    <row r="413" spans="1:17" ht="29.25" hidden="1" customHeight="1">
      <c r="A413" s="44" t="s">
        <v>422</v>
      </c>
      <c r="B413" s="93">
        <v>477</v>
      </c>
      <c r="C413" s="53" t="s">
        <v>54</v>
      </c>
      <c r="D413" s="53" t="s">
        <v>421</v>
      </c>
      <c r="E413" s="53"/>
      <c r="F413" s="54">
        <f>F414</f>
        <v>5934</v>
      </c>
      <c r="G413" s="54"/>
      <c r="H413" s="81"/>
      <c r="I413" s="81">
        <f t="shared" si="65"/>
        <v>5934</v>
      </c>
      <c r="J413" s="81"/>
      <c r="K413" s="72">
        <f t="shared" si="71"/>
        <v>5934</v>
      </c>
      <c r="L413" s="81"/>
      <c r="M413" s="72">
        <f t="shared" si="72"/>
        <v>5934</v>
      </c>
      <c r="N413" s="81"/>
      <c r="O413" s="72">
        <f t="shared" si="69"/>
        <v>5934</v>
      </c>
      <c r="P413" s="81"/>
      <c r="Q413" s="80">
        <f t="shared" si="70"/>
        <v>5934</v>
      </c>
    </row>
    <row r="414" spans="1:17" ht="20.25" hidden="1" customHeight="1">
      <c r="A414" s="44" t="s">
        <v>79</v>
      </c>
      <c r="B414" s="93">
        <v>477</v>
      </c>
      <c r="C414" s="53" t="s">
        <v>54</v>
      </c>
      <c r="D414" s="53" t="s">
        <v>421</v>
      </c>
      <c r="E414" s="53" t="s">
        <v>408</v>
      </c>
      <c r="F414" s="54">
        <v>5934</v>
      </c>
      <c r="G414" s="54"/>
      <c r="H414" s="81"/>
      <c r="I414" s="81">
        <f t="shared" si="65"/>
        <v>5934</v>
      </c>
      <c r="J414" s="81"/>
      <c r="K414" s="72">
        <f t="shared" si="71"/>
        <v>5934</v>
      </c>
      <c r="L414" s="81"/>
      <c r="M414" s="72">
        <f t="shared" si="72"/>
        <v>5934</v>
      </c>
      <c r="N414" s="81"/>
      <c r="O414" s="72">
        <f t="shared" si="69"/>
        <v>5934</v>
      </c>
      <c r="P414" s="81"/>
      <c r="Q414" s="80">
        <f t="shared" si="70"/>
        <v>5934</v>
      </c>
    </row>
    <row r="415" spans="1:17" ht="29.25" hidden="1" customHeight="1">
      <c r="A415" s="42" t="s">
        <v>183</v>
      </c>
      <c r="B415" s="71">
        <v>477</v>
      </c>
      <c r="C415" s="50" t="s">
        <v>54</v>
      </c>
      <c r="D415" s="51" t="s">
        <v>141</v>
      </c>
      <c r="E415" s="51"/>
      <c r="F415" s="72">
        <f>SUM(F416)</f>
        <v>1716</v>
      </c>
      <c r="G415" s="72"/>
      <c r="H415" s="81"/>
      <c r="I415" s="80">
        <f t="shared" si="65"/>
        <v>1716</v>
      </c>
      <c r="J415" s="80">
        <f>J419</f>
        <v>40</v>
      </c>
      <c r="K415" s="72">
        <f t="shared" si="71"/>
        <v>1756</v>
      </c>
      <c r="L415" s="80"/>
      <c r="M415" s="72">
        <f t="shared" si="72"/>
        <v>1756</v>
      </c>
      <c r="N415" s="80">
        <f>N416</f>
        <v>58.6</v>
      </c>
      <c r="O415" s="72">
        <f t="shared" si="69"/>
        <v>1814.6</v>
      </c>
      <c r="P415" s="80"/>
      <c r="Q415" s="80">
        <f t="shared" si="70"/>
        <v>1814.6</v>
      </c>
    </row>
    <row r="416" spans="1:17" ht="30" hidden="1" customHeight="1">
      <c r="A416" s="60" t="s">
        <v>126</v>
      </c>
      <c r="B416" s="93">
        <v>477</v>
      </c>
      <c r="C416" s="53" t="s">
        <v>54</v>
      </c>
      <c r="D416" s="53" t="s">
        <v>252</v>
      </c>
      <c r="E416" s="53"/>
      <c r="F416" s="54">
        <f>SUM(F417,F421)</f>
        <v>1716</v>
      </c>
      <c r="G416" s="54"/>
      <c r="H416" s="81"/>
      <c r="I416" s="81">
        <f t="shared" si="65"/>
        <v>1716</v>
      </c>
      <c r="J416" s="81"/>
      <c r="K416" s="72">
        <f t="shared" si="71"/>
        <v>1716</v>
      </c>
      <c r="L416" s="81"/>
      <c r="M416" s="72">
        <f t="shared" si="72"/>
        <v>1716</v>
      </c>
      <c r="N416" s="81">
        <f>N421+N420</f>
        <v>58.6</v>
      </c>
      <c r="O416" s="72">
        <f t="shared" si="69"/>
        <v>1774.6</v>
      </c>
      <c r="P416" s="81"/>
      <c r="Q416" s="80">
        <f t="shared" si="70"/>
        <v>1774.6</v>
      </c>
    </row>
    <row r="417" spans="1:17" ht="33.75" hidden="1" customHeight="1">
      <c r="A417" s="43" t="s">
        <v>114</v>
      </c>
      <c r="B417" s="93">
        <v>477</v>
      </c>
      <c r="C417" s="53" t="s">
        <v>54</v>
      </c>
      <c r="D417" s="53" t="s">
        <v>253</v>
      </c>
      <c r="E417" s="53"/>
      <c r="F417" s="54">
        <f>SUM(F418)</f>
        <v>1701</v>
      </c>
      <c r="G417" s="54"/>
      <c r="H417" s="81"/>
      <c r="I417" s="81">
        <f t="shared" si="65"/>
        <v>1701</v>
      </c>
      <c r="J417" s="81"/>
      <c r="K417" s="72">
        <f t="shared" si="71"/>
        <v>1701</v>
      </c>
      <c r="L417" s="81"/>
      <c r="M417" s="72">
        <f t="shared" si="72"/>
        <v>1701</v>
      </c>
      <c r="N417" s="81"/>
      <c r="O417" s="72">
        <f t="shared" si="69"/>
        <v>1701</v>
      </c>
      <c r="P417" s="81"/>
      <c r="Q417" s="80">
        <f t="shared" si="70"/>
        <v>1701</v>
      </c>
    </row>
    <row r="418" spans="1:17" ht="37.5" hidden="1" customHeight="1">
      <c r="A418" s="43" t="s">
        <v>116</v>
      </c>
      <c r="B418" s="93">
        <v>477</v>
      </c>
      <c r="C418" s="53" t="s">
        <v>54</v>
      </c>
      <c r="D418" s="53" t="s">
        <v>253</v>
      </c>
      <c r="E418" s="53" t="s">
        <v>115</v>
      </c>
      <c r="F418" s="54">
        <v>1701</v>
      </c>
      <c r="G418" s="54"/>
      <c r="H418" s="81"/>
      <c r="I418" s="81">
        <f t="shared" si="65"/>
        <v>1701</v>
      </c>
      <c r="J418" s="81"/>
      <c r="K418" s="72">
        <f t="shared" si="71"/>
        <v>1701</v>
      </c>
      <c r="L418" s="81"/>
      <c r="M418" s="72">
        <f t="shared" si="72"/>
        <v>1701</v>
      </c>
      <c r="N418" s="81"/>
      <c r="O418" s="72">
        <f t="shared" si="69"/>
        <v>1701</v>
      </c>
      <c r="P418" s="81"/>
      <c r="Q418" s="80">
        <f t="shared" si="70"/>
        <v>1701</v>
      </c>
    </row>
    <row r="419" spans="1:17" ht="37.5" hidden="1" customHeight="1">
      <c r="A419" s="43" t="s">
        <v>605</v>
      </c>
      <c r="B419" s="93">
        <v>477</v>
      </c>
      <c r="C419" s="53" t="s">
        <v>54</v>
      </c>
      <c r="D419" s="53" t="s">
        <v>606</v>
      </c>
      <c r="E419" s="53" t="s">
        <v>115</v>
      </c>
      <c r="F419" s="54"/>
      <c r="G419" s="54"/>
      <c r="H419" s="81"/>
      <c r="I419" s="81"/>
      <c r="J419" s="81">
        <v>40</v>
      </c>
      <c r="K419" s="72">
        <f t="shared" si="71"/>
        <v>40</v>
      </c>
      <c r="L419" s="81"/>
      <c r="M419" s="72">
        <f t="shared" si="72"/>
        <v>40</v>
      </c>
      <c r="N419" s="81"/>
      <c r="O419" s="72">
        <f t="shared" si="69"/>
        <v>40</v>
      </c>
      <c r="P419" s="81"/>
      <c r="Q419" s="80">
        <f t="shared" si="70"/>
        <v>40</v>
      </c>
    </row>
    <row r="420" spans="1:17" ht="37.5" hidden="1" customHeight="1">
      <c r="A420" s="43" t="s">
        <v>624</v>
      </c>
      <c r="B420" s="93">
        <v>477</v>
      </c>
      <c r="C420" s="53" t="s">
        <v>54</v>
      </c>
      <c r="D420" s="53" t="s">
        <v>630</v>
      </c>
      <c r="E420" s="53"/>
      <c r="F420" s="54"/>
      <c r="G420" s="54"/>
      <c r="H420" s="81"/>
      <c r="I420" s="81"/>
      <c r="J420" s="81"/>
      <c r="K420" s="72"/>
      <c r="L420" s="81"/>
      <c r="M420" s="72"/>
      <c r="N420" s="81">
        <v>59.6</v>
      </c>
      <c r="O420" s="72">
        <f t="shared" si="69"/>
        <v>59.6</v>
      </c>
      <c r="P420" s="81"/>
      <c r="Q420" s="80">
        <f t="shared" si="70"/>
        <v>59.6</v>
      </c>
    </row>
    <row r="421" spans="1:17" ht="18.75" hidden="1" customHeight="1">
      <c r="A421" s="43" t="s">
        <v>101</v>
      </c>
      <c r="B421" s="93">
        <v>477</v>
      </c>
      <c r="C421" s="53" t="s">
        <v>54</v>
      </c>
      <c r="D421" s="53" t="s">
        <v>254</v>
      </c>
      <c r="E421" s="53"/>
      <c r="F421" s="54">
        <f>SUM(F422)</f>
        <v>15</v>
      </c>
      <c r="G421" s="54"/>
      <c r="H421" s="81"/>
      <c r="I421" s="81">
        <f t="shared" si="65"/>
        <v>15</v>
      </c>
      <c r="J421" s="81"/>
      <c r="K421" s="72">
        <f>I421+J421</f>
        <v>15</v>
      </c>
      <c r="L421" s="81"/>
      <c r="M421" s="72">
        <f t="shared" si="72"/>
        <v>15</v>
      </c>
      <c r="N421" s="81">
        <f>N422</f>
        <v>-1</v>
      </c>
      <c r="O421" s="72">
        <f t="shared" si="69"/>
        <v>14</v>
      </c>
      <c r="P421" s="81"/>
      <c r="Q421" s="80">
        <f t="shared" si="70"/>
        <v>14</v>
      </c>
    </row>
    <row r="422" spans="1:17" ht="27.75" hidden="1" customHeight="1">
      <c r="A422" s="43" t="s">
        <v>112</v>
      </c>
      <c r="B422" s="93">
        <v>477</v>
      </c>
      <c r="C422" s="53" t="s">
        <v>54</v>
      </c>
      <c r="D422" s="53" t="s">
        <v>254</v>
      </c>
      <c r="E422" s="53" t="s">
        <v>111</v>
      </c>
      <c r="F422" s="54">
        <v>15</v>
      </c>
      <c r="G422" s="54"/>
      <c r="H422" s="81"/>
      <c r="I422" s="81">
        <f t="shared" si="65"/>
        <v>15</v>
      </c>
      <c r="J422" s="81"/>
      <c r="K422" s="72">
        <f>I422+J422</f>
        <v>15</v>
      </c>
      <c r="L422" s="81"/>
      <c r="M422" s="72">
        <f t="shared" si="72"/>
        <v>15</v>
      </c>
      <c r="N422" s="81">
        <v>-1</v>
      </c>
      <c r="O422" s="72">
        <f t="shared" si="69"/>
        <v>14</v>
      </c>
      <c r="P422" s="81"/>
      <c r="Q422" s="80">
        <f t="shared" si="70"/>
        <v>14</v>
      </c>
    </row>
    <row r="423" spans="1:17" s="16" customFormat="1" ht="18" hidden="1" customHeight="1">
      <c r="A423" s="168"/>
      <c r="B423" s="87"/>
      <c r="C423" s="102"/>
      <c r="D423" s="87"/>
      <c r="E423" s="87"/>
      <c r="F423" s="73"/>
      <c r="G423" s="73"/>
      <c r="H423" s="81"/>
      <c r="I423" s="81">
        <f t="shared" si="65"/>
        <v>0</v>
      </c>
      <c r="J423" s="81"/>
      <c r="K423" s="81"/>
      <c r="L423" s="81"/>
      <c r="M423" s="72">
        <f t="shared" si="72"/>
        <v>0</v>
      </c>
      <c r="N423" s="81"/>
      <c r="O423" s="72">
        <f t="shared" si="69"/>
        <v>0</v>
      </c>
      <c r="P423" s="81"/>
      <c r="Q423" s="80">
        <f t="shared" si="70"/>
        <v>0</v>
      </c>
    </row>
    <row r="424" spans="1:17" hidden="1"/>
  </sheetData>
  <mergeCells count="8">
    <mergeCell ref="I10:Q10"/>
    <mergeCell ref="E5:Q5"/>
    <mergeCell ref="E3:Q3"/>
    <mergeCell ref="D6:F6"/>
    <mergeCell ref="E2:Q2"/>
    <mergeCell ref="F4:Q4"/>
    <mergeCell ref="F7:Q7"/>
    <mergeCell ref="A9:Q9"/>
  </mergeCells>
  <pageMargins left="0.78740157480314965" right="0" top="0.55118110236220474" bottom="0.19685039370078741" header="0.31496062992125984" footer="0.31496062992125984"/>
  <pageSetup paperSize="9" scale="70" orientation="portrait" r:id="rId1"/>
  <legacyDrawing r:id="rId2"/>
  <controls>
    <control shapeId="1025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2:Q401"/>
  <sheetViews>
    <sheetView workbookViewId="0">
      <selection activeCell="E3" sqref="E3:Q3"/>
    </sheetView>
  </sheetViews>
  <sheetFormatPr defaultRowHeight="12.75"/>
  <cols>
    <col min="1" max="1" width="43.5703125" style="147" customWidth="1"/>
    <col min="2" max="2" width="11" style="26" customWidth="1"/>
    <col min="3" max="3" width="14.140625" style="26" customWidth="1"/>
    <col min="4" max="4" width="10.140625" style="26" customWidth="1"/>
    <col min="5" max="5" width="13.140625" style="67" hidden="1" customWidth="1"/>
    <col min="6" max="6" width="11.42578125" style="67" hidden="1" customWidth="1"/>
    <col min="7" max="7" width="10.140625" style="67" hidden="1" customWidth="1"/>
    <col min="8" max="8" width="13.140625" style="67" hidden="1" customWidth="1"/>
    <col min="9" max="10" width="10.85546875" style="67" hidden="1" customWidth="1"/>
    <col min="11" max="13" width="12.42578125" style="67" hidden="1" customWidth="1"/>
    <col min="14" max="15" width="12.42578125" style="67" customWidth="1"/>
    <col min="16" max="16" width="14" style="67" customWidth="1"/>
    <col min="17" max="20" width="0" hidden="1" customWidth="1"/>
  </cols>
  <sheetData>
    <row r="2" spans="1:17">
      <c r="D2" s="115"/>
      <c r="G2" s="78"/>
      <c r="H2" s="78"/>
      <c r="I2" s="78"/>
      <c r="J2" s="78"/>
      <c r="K2" s="78"/>
      <c r="L2" s="78"/>
      <c r="M2" s="78"/>
      <c r="N2" s="78"/>
      <c r="O2" s="78"/>
      <c r="P2" s="195" t="s">
        <v>586</v>
      </c>
    </row>
    <row r="3" spans="1:17" ht="81" customHeight="1">
      <c r="E3" s="200" t="s">
        <v>690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9.5" customHeight="1">
      <c r="B4" s="109"/>
      <c r="C4" s="109"/>
      <c r="D4" s="109"/>
      <c r="E4" s="119"/>
      <c r="F4" s="119"/>
      <c r="G4" s="123"/>
      <c r="H4" s="123"/>
      <c r="I4" s="123"/>
      <c r="J4" s="123"/>
      <c r="K4" s="123"/>
      <c r="L4" s="123"/>
      <c r="M4" s="123"/>
      <c r="N4" s="123"/>
      <c r="O4" s="123"/>
      <c r="P4" s="120" t="s">
        <v>17</v>
      </c>
    </row>
    <row r="5" spans="1:17" ht="64.5" customHeight="1">
      <c r="A5" s="148"/>
      <c r="B5" s="131"/>
      <c r="C5" s="131"/>
      <c r="D5" s="131"/>
      <c r="E5" s="209" t="s">
        <v>596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7" ht="17.25" customHeight="1">
      <c r="A6" s="148"/>
      <c r="B6" s="108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7" ht="16.5" customHeight="1">
      <c r="A7" s="148"/>
      <c r="B7" s="108"/>
      <c r="C7" s="108"/>
      <c r="D7" s="108"/>
      <c r="E7" s="118"/>
      <c r="F7" s="118"/>
      <c r="G7" s="85"/>
      <c r="H7" s="85"/>
      <c r="I7" s="85"/>
      <c r="J7" s="85"/>
      <c r="K7" s="85"/>
      <c r="L7" s="85"/>
      <c r="M7" s="85"/>
      <c r="N7" s="85"/>
      <c r="O7" s="85"/>
      <c r="P7" s="118" t="s">
        <v>107</v>
      </c>
    </row>
    <row r="8" spans="1:17" ht="45" customHeight="1">
      <c r="A8" s="208" t="s">
        <v>563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7" hidden="1">
      <c r="A9" s="149"/>
      <c r="B9" s="27"/>
      <c r="C9" s="27"/>
      <c r="D9" s="27"/>
      <c r="E9" s="84"/>
      <c r="F9" s="84"/>
      <c r="G9" s="124"/>
      <c r="H9" s="124"/>
      <c r="I9" s="124"/>
      <c r="J9" s="124"/>
      <c r="K9" s="124"/>
      <c r="L9" s="124"/>
      <c r="M9" s="124"/>
      <c r="N9" s="124"/>
      <c r="O9" s="124"/>
      <c r="P9" s="121"/>
    </row>
    <row r="10" spans="1:17">
      <c r="A10" s="149"/>
      <c r="B10" s="27"/>
      <c r="C10" s="27"/>
      <c r="D10" s="27"/>
      <c r="E10" s="74"/>
      <c r="F10" s="84"/>
      <c r="G10" s="124"/>
      <c r="H10" s="124"/>
      <c r="I10" s="124"/>
      <c r="J10" s="124"/>
      <c r="K10" s="124"/>
      <c r="L10" s="124"/>
      <c r="M10" s="124"/>
      <c r="N10" s="124"/>
      <c r="O10" s="124"/>
      <c r="P10" s="122" t="s">
        <v>204</v>
      </c>
    </row>
    <row r="11" spans="1:17" ht="35.25" customHeight="1">
      <c r="A11" s="98" t="s">
        <v>88</v>
      </c>
      <c r="B11" s="28" t="s">
        <v>67</v>
      </c>
      <c r="C11" s="28" t="s">
        <v>110</v>
      </c>
      <c r="D11" s="28" t="s">
        <v>68</v>
      </c>
      <c r="E11" s="66" t="s">
        <v>464</v>
      </c>
      <c r="F11" s="66" t="s">
        <v>585</v>
      </c>
      <c r="G11" s="72" t="s">
        <v>585</v>
      </c>
      <c r="H11" s="66" t="s">
        <v>464</v>
      </c>
      <c r="I11" s="72" t="s">
        <v>585</v>
      </c>
      <c r="J11" s="66" t="s">
        <v>464</v>
      </c>
      <c r="K11" s="72" t="s">
        <v>585</v>
      </c>
      <c r="L11" s="72" t="s">
        <v>464</v>
      </c>
      <c r="M11" s="72" t="s">
        <v>585</v>
      </c>
      <c r="N11" s="72" t="s">
        <v>464</v>
      </c>
      <c r="O11" s="72" t="s">
        <v>585</v>
      </c>
      <c r="P11" s="66" t="s">
        <v>464</v>
      </c>
    </row>
    <row r="12" spans="1:17" ht="24.75" customHeight="1">
      <c r="A12" s="42" t="s">
        <v>69</v>
      </c>
      <c r="B12" s="28"/>
      <c r="C12" s="28"/>
      <c r="D12" s="28"/>
      <c r="E12" s="72">
        <f>SUM(E13,E80,E88,E113,E153,E197,E263,E306,E352,E365,E371,E377)</f>
        <v>954053.29999999981</v>
      </c>
      <c r="F12" s="72">
        <f>SUM(F13,F80,F88,F113,F153,F197,F263,F306,F352,F365,F371,F377)</f>
        <v>60019.5</v>
      </c>
      <c r="G12" s="72">
        <f>SUM(G13,G80,G88,G113,G153,G197,G263,G306,G352,G365,G371,G377)</f>
        <v>42496</v>
      </c>
      <c r="H12" s="72">
        <f>E12+F12+G12</f>
        <v>1056568.7999999998</v>
      </c>
      <c r="I12" s="72">
        <f>SUM(I13,I80,I88,I113,I153,I197,I263,I306,I352,I365,I371,I377)</f>
        <v>28478.400000000001</v>
      </c>
      <c r="J12" s="72">
        <f>H12+I12</f>
        <v>1085047.1999999997</v>
      </c>
      <c r="K12" s="72">
        <f>SUM(K13,K80,K88,K113,K153,K197,K263,K306,K352,K365,K371,K377)</f>
        <v>44918.2</v>
      </c>
      <c r="L12" s="72">
        <f>J12+K12</f>
        <v>1129965.3999999997</v>
      </c>
      <c r="M12" s="72">
        <f>M13+M80+M113+M153+M197+M263+M306</f>
        <v>20192</v>
      </c>
      <c r="N12" s="72">
        <f>L12+M12</f>
        <v>1150157.3999999997</v>
      </c>
      <c r="O12" s="72">
        <f>O13+O80+O113+O153+O197+O263+O306+O352</f>
        <v>6500</v>
      </c>
      <c r="P12" s="72">
        <f>N12+O12</f>
        <v>1156657.3999999997</v>
      </c>
    </row>
    <row r="13" spans="1:17" s="3" customFormat="1" ht="26.25" customHeight="1">
      <c r="A13" s="42" t="s">
        <v>70</v>
      </c>
      <c r="B13" s="51" t="s">
        <v>71</v>
      </c>
      <c r="C13" s="51"/>
      <c r="D13" s="51"/>
      <c r="E13" s="72">
        <f>SUM(E14,E22,E30,E48,E69,E74,E63)+E46</f>
        <v>57573.2</v>
      </c>
      <c r="F13" s="72">
        <f t="shared" ref="F13:G13" si="0">SUM(F14,F22,F30,F48,F69,F74,F63)+F46</f>
        <v>0</v>
      </c>
      <c r="G13" s="72">
        <f t="shared" si="0"/>
        <v>2200</v>
      </c>
      <c r="H13" s="72">
        <f t="shared" ref="H13:H80" si="1">E13+F13+G13</f>
        <v>59773.2</v>
      </c>
      <c r="I13" s="72">
        <f>I30+I48</f>
        <v>1005</v>
      </c>
      <c r="J13" s="72">
        <f t="shared" ref="J13:J80" si="2">H13+I13</f>
        <v>60778.2</v>
      </c>
      <c r="K13" s="72">
        <f>K63</f>
        <v>2000</v>
      </c>
      <c r="L13" s="72">
        <f t="shared" ref="L13:L80" si="3">J13+K13</f>
        <v>62778.2</v>
      </c>
      <c r="M13" s="72">
        <f>M14+M30+M48+M69</f>
        <v>-432.19999999999982</v>
      </c>
      <c r="N13" s="72">
        <f t="shared" ref="N13:N76" si="4">L13+M13</f>
        <v>62346</v>
      </c>
      <c r="O13" s="72"/>
      <c r="P13" s="72">
        <f t="shared" ref="P13:P76" si="5">N13+O13</f>
        <v>62346</v>
      </c>
    </row>
    <row r="14" spans="1:17" s="3" customFormat="1" ht="34.5" hidden="1" customHeight="1">
      <c r="A14" s="42" t="s">
        <v>72</v>
      </c>
      <c r="B14" s="51" t="s">
        <v>73</v>
      </c>
      <c r="C14" s="51"/>
      <c r="D14" s="51"/>
      <c r="E14" s="72">
        <f>SUM(E16)</f>
        <v>1700</v>
      </c>
      <c r="F14" s="72"/>
      <c r="G14" s="72"/>
      <c r="H14" s="72">
        <f t="shared" si="1"/>
        <v>1700</v>
      </c>
      <c r="I14" s="72">
        <v>783</v>
      </c>
      <c r="J14" s="72">
        <f t="shared" si="2"/>
        <v>2483</v>
      </c>
      <c r="K14" s="72"/>
      <c r="L14" s="72">
        <f t="shared" si="3"/>
        <v>2483</v>
      </c>
      <c r="M14" s="72">
        <f>M15</f>
        <v>130.19999999999999</v>
      </c>
      <c r="N14" s="72">
        <f t="shared" si="4"/>
        <v>2613.1999999999998</v>
      </c>
      <c r="O14" s="72"/>
      <c r="P14" s="72">
        <f t="shared" si="5"/>
        <v>2613.1999999999998</v>
      </c>
    </row>
    <row r="15" spans="1:17" s="3" customFormat="1" ht="34.5" hidden="1" customHeight="1">
      <c r="A15" s="42" t="s">
        <v>184</v>
      </c>
      <c r="B15" s="51" t="s">
        <v>73</v>
      </c>
      <c r="C15" s="51" t="s">
        <v>133</v>
      </c>
      <c r="D15" s="51"/>
      <c r="E15" s="72">
        <f>SUM(E16)</f>
        <v>1700</v>
      </c>
      <c r="F15" s="72"/>
      <c r="G15" s="72"/>
      <c r="H15" s="72">
        <f t="shared" si="1"/>
        <v>1700</v>
      </c>
      <c r="I15" s="72">
        <v>783</v>
      </c>
      <c r="J15" s="72">
        <f t="shared" si="2"/>
        <v>2483</v>
      </c>
      <c r="K15" s="72"/>
      <c r="L15" s="72">
        <f t="shared" si="3"/>
        <v>2483</v>
      </c>
      <c r="M15" s="72">
        <f>M16</f>
        <v>130.19999999999999</v>
      </c>
      <c r="N15" s="72">
        <f t="shared" si="4"/>
        <v>2613.1999999999998</v>
      </c>
      <c r="O15" s="72"/>
      <c r="P15" s="72">
        <f t="shared" si="5"/>
        <v>2613.1999999999998</v>
      </c>
    </row>
    <row r="16" spans="1:17" ht="21.75" hidden="1" customHeight="1">
      <c r="A16" s="43" t="s">
        <v>74</v>
      </c>
      <c r="B16" s="53" t="s">
        <v>73</v>
      </c>
      <c r="C16" s="53" t="s">
        <v>134</v>
      </c>
      <c r="D16" s="53"/>
      <c r="E16" s="54">
        <f>SUM(E17,E20)</f>
        <v>1700</v>
      </c>
      <c r="F16" s="54"/>
      <c r="G16" s="54"/>
      <c r="H16" s="72">
        <f t="shared" si="1"/>
        <v>1700</v>
      </c>
      <c r="I16" s="72">
        <v>783</v>
      </c>
      <c r="J16" s="72">
        <f t="shared" si="2"/>
        <v>2483</v>
      </c>
      <c r="K16" s="72"/>
      <c r="L16" s="72">
        <f t="shared" si="3"/>
        <v>2483</v>
      </c>
      <c r="M16" s="72">
        <f>M19</f>
        <v>130.19999999999999</v>
      </c>
      <c r="N16" s="72">
        <f t="shared" si="4"/>
        <v>2613.1999999999998</v>
      </c>
      <c r="O16" s="72"/>
      <c r="P16" s="72">
        <f t="shared" si="5"/>
        <v>2613.1999999999998</v>
      </c>
    </row>
    <row r="17" spans="1:16" ht="36.75" hidden="1" customHeight="1">
      <c r="A17" s="43" t="s">
        <v>114</v>
      </c>
      <c r="B17" s="53" t="s">
        <v>73</v>
      </c>
      <c r="C17" s="53" t="s">
        <v>135</v>
      </c>
      <c r="D17" s="53"/>
      <c r="E17" s="54">
        <f>SUM(E18)</f>
        <v>1700</v>
      </c>
      <c r="F17" s="54"/>
      <c r="G17" s="54"/>
      <c r="H17" s="72">
        <f t="shared" si="1"/>
        <v>1700</v>
      </c>
      <c r="I17" s="72">
        <v>783</v>
      </c>
      <c r="J17" s="72">
        <f t="shared" si="2"/>
        <v>2483</v>
      </c>
      <c r="K17" s="72"/>
      <c r="L17" s="72">
        <f t="shared" si="3"/>
        <v>2483</v>
      </c>
      <c r="M17" s="72"/>
      <c r="N17" s="72">
        <f t="shared" si="4"/>
        <v>2483</v>
      </c>
      <c r="O17" s="72"/>
      <c r="P17" s="72">
        <f t="shared" si="5"/>
        <v>2483</v>
      </c>
    </row>
    <row r="18" spans="1:16" ht="27.75" hidden="1" customHeight="1">
      <c r="A18" s="43" t="s">
        <v>116</v>
      </c>
      <c r="B18" s="53" t="s">
        <v>73</v>
      </c>
      <c r="C18" s="53" t="s">
        <v>135</v>
      </c>
      <c r="D18" s="53" t="s">
        <v>115</v>
      </c>
      <c r="E18" s="54">
        <v>1700</v>
      </c>
      <c r="F18" s="54"/>
      <c r="G18" s="54"/>
      <c r="H18" s="72">
        <f t="shared" si="1"/>
        <v>1700</v>
      </c>
      <c r="I18" s="72">
        <v>783</v>
      </c>
      <c r="J18" s="72">
        <f t="shared" si="2"/>
        <v>2483</v>
      </c>
      <c r="K18" s="72"/>
      <c r="L18" s="72">
        <f t="shared" si="3"/>
        <v>2483</v>
      </c>
      <c r="M18" s="72"/>
      <c r="N18" s="72">
        <f t="shared" si="4"/>
        <v>2483</v>
      </c>
      <c r="O18" s="72"/>
      <c r="P18" s="72">
        <f t="shared" si="5"/>
        <v>2483</v>
      </c>
    </row>
    <row r="19" spans="1:16" ht="27.75" hidden="1" customHeight="1">
      <c r="A19" s="43" t="s">
        <v>624</v>
      </c>
      <c r="B19" s="52" t="s">
        <v>73</v>
      </c>
      <c r="C19" s="53" t="s">
        <v>623</v>
      </c>
      <c r="D19" s="53" t="s">
        <v>115</v>
      </c>
      <c r="E19" s="54"/>
      <c r="F19" s="54"/>
      <c r="G19" s="54"/>
      <c r="H19" s="72"/>
      <c r="I19" s="72"/>
      <c r="J19" s="72"/>
      <c r="K19" s="72"/>
      <c r="L19" s="72"/>
      <c r="M19" s="72">
        <v>130.19999999999999</v>
      </c>
      <c r="N19" s="72">
        <f t="shared" si="4"/>
        <v>130.19999999999999</v>
      </c>
      <c r="O19" s="72"/>
      <c r="P19" s="72">
        <f t="shared" si="5"/>
        <v>130.19999999999999</v>
      </c>
    </row>
    <row r="20" spans="1:16" ht="27" hidden="1" customHeight="1">
      <c r="A20" s="43" t="s">
        <v>101</v>
      </c>
      <c r="B20" s="53" t="s">
        <v>73</v>
      </c>
      <c r="C20" s="53" t="s">
        <v>136</v>
      </c>
      <c r="D20" s="53"/>
      <c r="E20" s="54">
        <f>E21</f>
        <v>0</v>
      </c>
      <c r="F20" s="54"/>
      <c r="G20" s="54"/>
      <c r="H20" s="72">
        <f t="shared" si="1"/>
        <v>0</v>
      </c>
      <c r="I20" s="72">
        <v>783</v>
      </c>
      <c r="J20" s="72">
        <f t="shared" si="2"/>
        <v>783</v>
      </c>
      <c r="K20" s="72"/>
      <c r="L20" s="72">
        <f t="shared" si="3"/>
        <v>783</v>
      </c>
      <c r="M20" s="72"/>
      <c r="N20" s="72">
        <f t="shared" si="4"/>
        <v>783</v>
      </c>
      <c r="O20" s="72"/>
      <c r="P20" s="72">
        <f t="shared" si="5"/>
        <v>783</v>
      </c>
    </row>
    <row r="21" spans="1:16" ht="36.75" hidden="1" customHeight="1">
      <c r="A21" s="43" t="s">
        <v>112</v>
      </c>
      <c r="B21" s="53" t="s">
        <v>73</v>
      </c>
      <c r="C21" s="53" t="s">
        <v>136</v>
      </c>
      <c r="D21" s="53" t="s">
        <v>111</v>
      </c>
      <c r="E21" s="54">
        <v>0</v>
      </c>
      <c r="F21" s="54"/>
      <c r="G21" s="54"/>
      <c r="H21" s="72">
        <f t="shared" si="1"/>
        <v>0</v>
      </c>
      <c r="I21" s="72">
        <v>783</v>
      </c>
      <c r="J21" s="72">
        <f t="shared" si="2"/>
        <v>783</v>
      </c>
      <c r="K21" s="72"/>
      <c r="L21" s="72">
        <f t="shared" si="3"/>
        <v>783</v>
      </c>
      <c r="M21" s="72"/>
      <c r="N21" s="72">
        <f t="shared" si="4"/>
        <v>783</v>
      </c>
      <c r="O21" s="72"/>
      <c r="P21" s="72">
        <f t="shared" si="5"/>
        <v>783</v>
      </c>
    </row>
    <row r="22" spans="1:16" ht="43.5" hidden="1" customHeight="1">
      <c r="A22" s="42" t="s">
        <v>108</v>
      </c>
      <c r="B22" s="51" t="s">
        <v>207</v>
      </c>
      <c r="C22" s="51"/>
      <c r="D22" s="51"/>
      <c r="E22" s="72">
        <f>SUM(E24)</f>
        <v>1486</v>
      </c>
      <c r="F22" s="72"/>
      <c r="G22" s="72"/>
      <c r="H22" s="72">
        <f t="shared" si="1"/>
        <v>1486</v>
      </c>
      <c r="I22" s="72">
        <v>783</v>
      </c>
      <c r="J22" s="72">
        <f t="shared" si="2"/>
        <v>2269</v>
      </c>
      <c r="K22" s="72"/>
      <c r="L22" s="72">
        <f t="shared" si="3"/>
        <v>2269</v>
      </c>
      <c r="M22" s="72"/>
      <c r="N22" s="72">
        <f t="shared" si="4"/>
        <v>2269</v>
      </c>
      <c r="O22" s="72"/>
      <c r="P22" s="72">
        <f t="shared" si="5"/>
        <v>2269</v>
      </c>
    </row>
    <row r="23" spans="1:16" ht="30.75" hidden="1" customHeight="1">
      <c r="A23" s="42" t="s">
        <v>184</v>
      </c>
      <c r="B23" s="51" t="s">
        <v>207</v>
      </c>
      <c r="C23" s="51" t="s">
        <v>133</v>
      </c>
      <c r="D23" s="51"/>
      <c r="E23" s="72">
        <f>SUM(E24)</f>
        <v>1486</v>
      </c>
      <c r="F23" s="72"/>
      <c r="G23" s="72"/>
      <c r="H23" s="72">
        <f t="shared" si="1"/>
        <v>1486</v>
      </c>
      <c r="I23" s="72">
        <v>783</v>
      </c>
      <c r="J23" s="72">
        <f t="shared" si="2"/>
        <v>2269</v>
      </c>
      <c r="K23" s="72"/>
      <c r="L23" s="72">
        <f t="shared" si="3"/>
        <v>2269</v>
      </c>
      <c r="M23" s="72"/>
      <c r="N23" s="72">
        <f t="shared" si="4"/>
        <v>2269</v>
      </c>
      <c r="O23" s="72"/>
      <c r="P23" s="72">
        <f t="shared" si="5"/>
        <v>2269</v>
      </c>
    </row>
    <row r="24" spans="1:16" s="3" customFormat="1" ht="32.25" hidden="1" customHeight="1">
      <c r="A24" s="43" t="s">
        <v>206</v>
      </c>
      <c r="B24" s="53" t="s">
        <v>207</v>
      </c>
      <c r="C24" s="53" t="s">
        <v>137</v>
      </c>
      <c r="D24" s="53"/>
      <c r="E24" s="54">
        <f>SUM(E25,E27)+E29</f>
        <v>1486</v>
      </c>
      <c r="F24" s="54"/>
      <c r="G24" s="54"/>
      <c r="H24" s="72">
        <f t="shared" si="1"/>
        <v>1486</v>
      </c>
      <c r="I24" s="72">
        <v>783</v>
      </c>
      <c r="J24" s="72">
        <f t="shared" si="2"/>
        <v>2269</v>
      </c>
      <c r="K24" s="72"/>
      <c r="L24" s="72">
        <f t="shared" si="3"/>
        <v>2269</v>
      </c>
      <c r="M24" s="72"/>
      <c r="N24" s="72">
        <f t="shared" si="4"/>
        <v>2269</v>
      </c>
      <c r="O24" s="72"/>
      <c r="P24" s="72">
        <f t="shared" si="5"/>
        <v>2269</v>
      </c>
    </row>
    <row r="25" spans="1:16" s="3" customFormat="1" ht="32.25" hidden="1" customHeight="1">
      <c r="A25" s="43" t="s">
        <v>114</v>
      </c>
      <c r="B25" s="53" t="s">
        <v>207</v>
      </c>
      <c r="C25" s="53" t="s">
        <v>138</v>
      </c>
      <c r="D25" s="53"/>
      <c r="E25" s="54">
        <f>SUM(E26)</f>
        <v>1086</v>
      </c>
      <c r="F25" s="54"/>
      <c r="G25" s="54"/>
      <c r="H25" s="72">
        <f t="shared" si="1"/>
        <v>1086</v>
      </c>
      <c r="I25" s="72">
        <v>783</v>
      </c>
      <c r="J25" s="72">
        <f t="shared" si="2"/>
        <v>1869</v>
      </c>
      <c r="K25" s="72"/>
      <c r="L25" s="72">
        <f t="shared" si="3"/>
        <v>1869</v>
      </c>
      <c r="M25" s="72"/>
      <c r="N25" s="72">
        <f t="shared" si="4"/>
        <v>1869</v>
      </c>
      <c r="O25" s="72"/>
      <c r="P25" s="72">
        <f t="shared" si="5"/>
        <v>1869</v>
      </c>
    </row>
    <row r="26" spans="1:16" s="3" customFormat="1" ht="29.25" hidden="1" customHeight="1">
      <c r="A26" s="43" t="s">
        <v>116</v>
      </c>
      <c r="B26" s="53" t="s">
        <v>207</v>
      </c>
      <c r="C26" s="53" t="s">
        <v>138</v>
      </c>
      <c r="D26" s="53" t="s">
        <v>115</v>
      </c>
      <c r="E26" s="54">
        <v>1086</v>
      </c>
      <c r="F26" s="54"/>
      <c r="G26" s="54"/>
      <c r="H26" s="72">
        <f t="shared" si="1"/>
        <v>1086</v>
      </c>
      <c r="I26" s="72">
        <v>783</v>
      </c>
      <c r="J26" s="72">
        <f t="shared" si="2"/>
        <v>1869</v>
      </c>
      <c r="K26" s="72"/>
      <c r="L26" s="72">
        <f t="shared" si="3"/>
        <v>1869</v>
      </c>
      <c r="M26" s="72"/>
      <c r="N26" s="72">
        <f t="shared" si="4"/>
        <v>1869</v>
      </c>
      <c r="O26" s="72"/>
      <c r="P26" s="72">
        <f t="shared" si="5"/>
        <v>1869</v>
      </c>
    </row>
    <row r="27" spans="1:16" s="3" customFormat="1" ht="24.75" hidden="1" customHeight="1">
      <c r="A27" s="43" t="s">
        <v>101</v>
      </c>
      <c r="B27" s="53" t="s">
        <v>207</v>
      </c>
      <c r="C27" s="53" t="s">
        <v>139</v>
      </c>
      <c r="D27" s="53"/>
      <c r="E27" s="54">
        <f>E28</f>
        <v>400</v>
      </c>
      <c r="F27" s="54"/>
      <c r="G27" s="54"/>
      <c r="H27" s="72">
        <f t="shared" si="1"/>
        <v>400</v>
      </c>
      <c r="I27" s="72">
        <v>783</v>
      </c>
      <c r="J27" s="72">
        <f t="shared" si="2"/>
        <v>1183</v>
      </c>
      <c r="K27" s="72"/>
      <c r="L27" s="72">
        <f t="shared" si="3"/>
        <v>1183</v>
      </c>
      <c r="M27" s="72"/>
      <c r="N27" s="72">
        <f t="shared" si="4"/>
        <v>1183</v>
      </c>
      <c r="O27" s="72"/>
      <c r="P27" s="72">
        <f t="shared" si="5"/>
        <v>1183</v>
      </c>
    </row>
    <row r="28" spans="1:16" s="3" customFormat="1" ht="31.5" hidden="1" customHeight="1">
      <c r="A28" s="43" t="s">
        <v>112</v>
      </c>
      <c r="B28" s="53" t="s">
        <v>207</v>
      </c>
      <c r="C28" s="53" t="s">
        <v>139</v>
      </c>
      <c r="D28" s="53" t="s">
        <v>111</v>
      </c>
      <c r="E28" s="54">
        <v>400</v>
      </c>
      <c r="F28" s="54"/>
      <c r="G28" s="54"/>
      <c r="H28" s="72">
        <f t="shared" si="1"/>
        <v>400</v>
      </c>
      <c r="I28" s="72">
        <v>783</v>
      </c>
      <c r="J28" s="72">
        <f t="shared" si="2"/>
        <v>1183</v>
      </c>
      <c r="K28" s="72"/>
      <c r="L28" s="72">
        <f t="shared" si="3"/>
        <v>1183</v>
      </c>
      <c r="M28" s="72"/>
      <c r="N28" s="72">
        <f t="shared" si="4"/>
        <v>1183</v>
      </c>
      <c r="O28" s="72"/>
      <c r="P28" s="72">
        <f t="shared" si="5"/>
        <v>1183</v>
      </c>
    </row>
    <row r="29" spans="1:16" s="3" customFormat="1" ht="25.5" hidden="1" customHeight="1">
      <c r="A29" s="43" t="s">
        <v>484</v>
      </c>
      <c r="B29" s="52" t="s">
        <v>207</v>
      </c>
      <c r="C29" s="53" t="s">
        <v>483</v>
      </c>
      <c r="D29" s="53" t="s">
        <v>111</v>
      </c>
      <c r="E29" s="54">
        <v>0</v>
      </c>
      <c r="F29" s="54"/>
      <c r="G29" s="54"/>
      <c r="H29" s="72">
        <f t="shared" si="1"/>
        <v>0</v>
      </c>
      <c r="I29" s="72">
        <v>783</v>
      </c>
      <c r="J29" s="72">
        <f t="shared" si="2"/>
        <v>783</v>
      </c>
      <c r="K29" s="72"/>
      <c r="L29" s="72">
        <f t="shared" si="3"/>
        <v>783</v>
      </c>
      <c r="M29" s="72"/>
      <c r="N29" s="72">
        <f t="shared" si="4"/>
        <v>783</v>
      </c>
      <c r="O29" s="72"/>
      <c r="P29" s="72">
        <f t="shared" si="5"/>
        <v>783</v>
      </c>
    </row>
    <row r="30" spans="1:16" s="3" customFormat="1" ht="48.75" hidden="1" customHeight="1">
      <c r="A30" s="42" t="s">
        <v>208</v>
      </c>
      <c r="B30" s="51" t="s">
        <v>209</v>
      </c>
      <c r="C30" s="51"/>
      <c r="D30" s="51"/>
      <c r="E30" s="72">
        <f>SUM(E31)</f>
        <v>38319</v>
      </c>
      <c r="F30" s="72">
        <f t="shared" ref="F30:G30" si="6">SUM(F31)</f>
        <v>0</v>
      </c>
      <c r="G30" s="72">
        <f t="shared" si="6"/>
        <v>2200</v>
      </c>
      <c r="H30" s="72">
        <f t="shared" si="1"/>
        <v>40519</v>
      </c>
      <c r="I30" s="72">
        <v>783</v>
      </c>
      <c r="J30" s="72">
        <f t="shared" si="2"/>
        <v>41302</v>
      </c>
      <c r="K30" s="72"/>
      <c r="L30" s="72">
        <f t="shared" si="3"/>
        <v>41302</v>
      </c>
      <c r="M30" s="72">
        <f>M31+M38</f>
        <v>1392.4</v>
      </c>
      <c r="N30" s="72">
        <f t="shared" si="4"/>
        <v>42694.400000000001</v>
      </c>
      <c r="O30" s="72"/>
      <c r="P30" s="72">
        <f t="shared" si="5"/>
        <v>42694.400000000001</v>
      </c>
    </row>
    <row r="31" spans="1:16" s="3" customFormat="1" ht="25.5" hidden="1" customHeight="1">
      <c r="A31" s="42" t="s">
        <v>185</v>
      </c>
      <c r="B31" s="51" t="s">
        <v>209</v>
      </c>
      <c r="C31" s="51" t="s">
        <v>141</v>
      </c>
      <c r="D31" s="51"/>
      <c r="E31" s="72">
        <f>SUM(E32,E38)</f>
        <v>38319</v>
      </c>
      <c r="F31" s="72">
        <f t="shared" ref="F31:G31" si="7">SUM(F32,F38)</f>
        <v>0</v>
      </c>
      <c r="G31" s="72">
        <f t="shared" si="7"/>
        <v>2200</v>
      </c>
      <c r="H31" s="72">
        <f t="shared" si="1"/>
        <v>40519</v>
      </c>
      <c r="I31" s="54">
        <v>783</v>
      </c>
      <c r="J31" s="72">
        <f t="shared" si="2"/>
        <v>41302</v>
      </c>
      <c r="K31" s="54"/>
      <c r="L31" s="72">
        <f t="shared" si="3"/>
        <v>41302</v>
      </c>
      <c r="M31" s="54">
        <f>M32</f>
        <v>117.2</v>
      </c>
      <c r="N31" s="72">
        <f t="shared" si="4"/>
        <v>41419.199999999997</v>
      </c>
      <c r="O31" s="54"/>
      <c r="P31" s="72">
        <f t="shared" si="5"/>
        <v>41419.199999999997</v>
      </c>
    </row>
    <row r="32" spans="1:16" ht="30.75" hidden="1" customHeight="1">
      <c r="A32" s="43" t="s">
        <v>210</v>
      </c>
      <c r="B32" s="53" t="s">
        <v>209</v>
      </c>
      <c r="C32" s="53" t="s">
        <v>142</v>
      </c>
      <c r="D32" s="53"/>
      <c r="E32" s="54">
        <f>E33</f>
        <v>1175</v>
      </c>
      <c r="F32" s="54"/>
      <c r="G32" s="54"/>
      <c r="H32" s="72">
        <f t="shared" si="1"/>
        <v>1175</v>
      </c>
      <c r="I32" s="54">
        <v>783</v>
      </c>
      <c r="J32" s="72">
        <f t="shared" si="2"/>
        <v>1958</v>
      </c>
      <c r="K32" s="54"/>
      <c r="L32" s="72">
        <f t="shared" si="3"/>
        <v>1958</v>
      </c>
      <c r="M32" s="54">
        <f>M35</f>
        <v>117.2</v>
      </c>
      <c r="N32" s="72">
        <f t="shared" si="4"/>
        <v>2075.1999999999998</v>
      </c>
      <c r="O32" s="54"/>
      <c r="P32" s="72">
        <f t="shared" si="5"/>
        <v>2075.1999999999998</v>
      </c>
    </row>
    <row r="33" spans="1:16" ht="30.75" hidden="1" customHeight="1">
      <c r="A33" s="43" t="s">
        <v>114</v>
      </c>
      <c r="B33" s="53" t="s">
        <v>209</v>
      </c>
      <c r="C33" s="53" t="s">
        <v>143</v>
      </c>
      <c r="D33" s="53"/>
      <c r="E33" s="54">
        <f>E34</f>
        <v>1175</v>
      </c>
      <c r="F33" s="54"/>
      <c r="G33" s="54"/>
      <c r="H33" s="72">
        <f t="shared" si="1"/>
        <v>1175</v>
      </c>
      <c r="I33" s="54">
        <v>783</v>
      </c>
      <c r="J33" s="72">
        <f t="shared" si="2"/>
        <v>1958</v>
      </c>
      <c r="K33" s="54"/>
      <c r="L33" s="72">
        <f t="shared" si="3"/>
        <v>1958</v>
      </c>
      <c r="M33" s="54"/>
      <c r="N33" s="72">
        <f t="shared" si="4"/>
        <v>1958</v>
      </c>
      <c r="O33" s="54"/>
      <c r="P33" s="72">
        <f t="shared" si="5"/>
        <v>1958</v>
      </c>
    </row>
    <row r="34" spans="1:16" ht="34.5" hidden="1" customHeight="1">
      <c r="A34" s="43" t="s">
        <v>116</v>
      </c>
      <c r="B34" s="53" t="s">
        <v>209</v>
      </c>
      <c r="C34" s="53" t="s">
        <v>143</v>
      </c>
      <c r="D34" s="53" t="s">
        <v>115</v>
      </c>
      <c r="E34" s="54">
        <v>1175</v>
      </c>
      <c r="F34" s="54"/>
      <c r="G34" s="54"/>
      <c r="H34" s="72">
        <f t="shared" si="1"/>
        <v>1175</v>
      </c>
      <c r="I34" s="54">
        <v>783</v>
      </c>
      <c r="J34" s="72">
        <f t="shared" si="2"/>
        <v>1958</v>
      </c>
      <c r="K34" s="54"/>
      <c r="L34" s="72">
        <f t="shared" si="3"/>
        <v>1958</v>
      </c>
      <c r="M34" s="54"/>
      <c r="N34" s="72">
        <f t="shared" si="4"/>
        <v>1958</v>
      </c>
      <c r="O34" s="54"/>
      <c r="P34" s="72">
        <f t="shared" si="5"/>
        <v>1958</v>
      </c>
    </row>
    <row r="35" spans="1:16" ht="34.5" hidden="1" customHeight="1">
      <c r="A35" s="43" t="s">
        <v>624</v>
      </c>
      <c r="B35" s="53" t="s">
        <v>209</v>
      </c>
      <c r="C35" s="53" t="s">
        <v>625</v>
      </c>
      <c r="D35" s="53" t="s">
        <v>115</v>
      </c>
      <c r="E35" s="54"/>
      <c r="F35" s="54"/>
      <c r="G35" s="54"/>
      <c r="H35" s="72"/>
      <c r="I35" s="54"/>
      <c r="J35" s="72"/>
      <c r="K35" s="54"/>
      <c r="L35" s="72"/>
      <c r="M35" s="54">
        <v>117.2</v>
      </c>
      <c r="N35" s="72">
        <f t="shared" si="4"/>
        <v>117.2</v>
      </c>
      <c r="O35" s="54"/>
      <c r="P35" s="72">
        <f t="shared" si="5"/>
        <v>117.2</v>
      </c>
    </row>
    <row r="36" spans="1:16" ht="34.5" hidden="1" customHeight="1">
      <c r="A36" s="43" t="s">
        <v>101</v>
      </c>
      <c r="B36" s="53" t="s">
        <v>209</v>
      </c>
      <c r="C36" s="53" t="s">
        <v>144</v>
      </c>
      <c r="D36" s="53"/>
      <c r="E36" s="54"/>
      <c r="F36" s="54"/>
      <c r="G36" s="54"/>
      <c r="H36" s="72">
        <f t="shared" si="1"/>
        <v>0</v>
      </c>
      <c r="I36" s="54"/>
      <c r="J36" s="72">
        <f t="shared" si="2"/>
        <v>0</v>
      </c>
      <c r="K36" s="54"/>
      <c r="L36" s="72">
        <f t="shared" si="3"/>
        <v>0</v>
      </c>
      <c r="M36" s="54"/>
      <c r="N36" s="72">
        <f t="shared" si="4"/>
        <v>0</v>
      </c>
      <c r="O36" s="54"/>
      <c r="P36" s="72">
        <f t="shared" si="5"/>
        <v>0</v>
      </c>
    </row>
    <row r="37" spans="1:16" ht="41.25" hidden="1" customHeight="1">
      <c r="A37" s="43" t="s">
        <v>112</v>
      </c>
      <c r="B37" s="53" t="s">
        <v>209</v>
      </c>
      <c r="C37" s="53" t="s">
        <v>144</v>
      </c>
      <c r="D37" s="53" t="s">
        <v>111</v>
      </c>
      <c r="E37" s="54"/>
      <c r="F37" s="54"/>
      <c r="G37" s="54"/>
      <c r="H37" s="72">
        <f t="shared" si="1"/>
        <v>0</v>
      </c>
      <c r="I37" s="54"/>
      <c r="J37" s="72">
        <f t="shared" si="2"/>
        <v>0</v>
      </c>
      <c r="K37" s="54"/>
      <c r="L37" s="72">
        <f t="shared" si="3"/>
        <v>0</v>
      </c>
      <c r="M37" s="54"/>
      <c r="N37" s="72">
        <f t="shared" si="4"/>
        <v>0</v>
      </c>
      <c r="O37" s="54"/>
      <c r="P37" s="72">
        <f t="shared" si="5"/>
        <v>0</v>
      </c>
    </row>
    <row r="38" spans="1:16" ht="21" hidden="1" customHeight="1">
      <c r="A38" s="43" t="s">
        <v>109</v>
      </c>
      <c r="B38" s="53" t="s">
        <v>209</v>
      </c>
      <c r="C38" s="53" t="s">
        <v>145</v>
      </c>
      <c r="D38" s="53"/>
      <c r="E38" s="54">
        <f>SUM(E39,E42)</f>
        <v>37144</v>
      </c>
      <c r="F38" s="54">
        <f t="shared" ref="F38:G38" si="8">SUM(F39,F42)</f>
        <v>0</v>
      </c>
      <c r="G38" s="54">
        <f t="shared" si="8"/>
        <v>2200</v>
      </c>
      <c r="H38" s="72">
        <f t="shared" si="1"/>
        <v>39344</v>
      </c>
      <c r="I38" s="54"/>
      <c r="J38" s="72">
        <f t="shared" si="2"/>
        <v>39344</v>
      </c>
      <c r="K38" s="54"/>
      <c r="L38" s="72">
        <f t="shared" si="3"/>
        <v>39344</v>
      </c>
      <c r="M38" s="54">
        <f>M41</f>
        <v>1275.2</v>
      </c>
      <c r="N38" s="72">
        <f t="shared" si="4"/>
        <v>40619.199999999997</v>
      </c>
      <c r="O38" s="54"/>
      <c r="P38" s="72">
        <f t="shared" si="5"/>
        <v>40619.199999999997</v>
      </c>
    </row>
    <row r="39" spans="1:16" ht="27" hidden="1" customHeight="1">
      <c r="A39" s="43" t="s">
        <v>114</v>
      </c>
      <c r="B39" s="53" t="s">
        <v>209</v>
      </c>
      <c r="C39" s="53" t="s">
        <v>146</v>
      </c>
      <c r="D39" s="53"/>
      <c r="E39" s="54">
        <f>SUM(E40)</f>
        <v>28319</v>
      </c>
      <c r="F39" s="54"/>
      <c r="G39" s="54"/>
      <c r="H39" s="72">
        <f t="shared" si="1"/>
        <v>28319</v>
      </c>
      <c r="I39" s="54"/>
      <c r="J39" s="72">
        <f t="shared" si="2"/>
        <v>28319</v>
      </c>
      <c r="K39" s="54"/>
      <c r="L39" s="72">
        <f t="shared" si="3"/>
        <v>28319</v>
      </c>
      <c r="M39" s="54"/>
      <c r="N39" s="72">
        <f t="shared" si="4"/>
        <v>28319</v>
      </c>
      <c r="O39" s="54"/>
      <c r="P39" s="72">
        <f t="shared" si="5"/>
        <v>28319</v>
      </c>
    </row>
    <row r="40" spans="1:16" ht="36" hidden="1" customHeight="1">
      <c r="A40" s="43" t="s">
        <v>116</v>
      </c>
      <c r="B40" s="53" t="s">
        <v>209</v>
      </c>
      <c r="C40" s="53" t="s">
        <v>146</v>
      </c>
      <c r="D40" s="53" t="s">
        <v>115</v>
      </c>
      <c r="E40" s="54">
        <v>28319</v>
      </c>
      <c r="F40" s="54"/>
      <c r="G40" s="54"/>
      <c r="H40" s="72">
        <f t="shared" si="1"/>
        <v>28319</v>
      </c>
      <c r="I40" s="54"/>
      <c r="J40" s="72">
        <f t="shared" si="2"/>
        <v>28319</v>
      </c>
      <c r="K40" s="54"/>
      <c r="L40" s="72">
        <f t="shared" si="3"/>
        <v>28319</v>
      </c>
      <c r="M40" s="54"/>
      <c r="N40" s="72">
        <f t="shared" si="4"/>
        <v>28319</v>
      </c>
      <c r="O40" s="54"/>
      <c r="P40" s="72">
        <f t="shared" si="5"/>
        <v>28319</v>
      </c>
    </row>
    <row r="41" spans="1:16" ht="36" hidden="1" customHeight="1">
      <c r="A41" s="43" t="s">
        <v>624</v>
      </c>
      <c r="B41" s="52" t="s">
        <v>209</v>
      </c>
      <c r="C41" s="53" t="s">
        <v>626</v>
      </c>
      <c r="D41" s="53" t="s">
        <v>115</v>
      </c>
      <c r="E41" s="79"/>
      <c r="F41" s="79"/>
      <c r="G41" s="79"/>
      <c r="H41" s="72"/>
      <c r="I41" s="79"/>
      <c r="J41" s="72"/>
      <c r="K41" s="79"/>
      <c r="L41" s="72"/>
      <c r="M41" s="79">
        <v>1275.2</v>
      </c>
      <c r="N41" s="72">
        <f t="shared" si="4"/>
        <v>1275.2</v>
      </c>
      <c r="O41" s="79"/>
      <c r="P41" s="72">
        <f t="shared" si="5"/>
        <v>1275.2</v>
      </c>
    </row>
    <row r="42" spans="1:16" ht="21.75" hidden="1" customHeight="1">
      <c r="A42" s="43" t="s">
        <v>101</v>
      </c>
      <c r="B42" s="53" t="s">
        <v>209</v>
      </c>
      <c r="C42" s="53" t="s">
        <v>147</v>
      </c>
      <c r="D42" s="53"/>
      <c r="E42" s="79">
        <f>E43+E45+E44</f>
        <v>8825</v>
      </c>
      <c r="F42" s="79">
        <f t="shared" ref="F42:G42" si="9">F43+F45+F44</f>
        <v>0</v>
      </c>
      <c r="G42" s="79">
        <f t="shared" si="9"/>
        <v>2200</v>
      </c>
      <c r="H42" s="72">
        <f t="shared" si="1"/>
        <v>11025</v>
      </c>
      <c r="I42" s="79"/>
      <c r="J42" s="72">
        <f t="shared" si="2"/>
        <v>11025</v>
      </c>
      <c r="K42" s="79"/>
      <c r="L42" s="72">
        <f t="shared" si="3"/>
        <v>11025</v>
      </c>
      <c r="M42" s="79"/>
      <c r="N42" s="72">
        <f t="shared" si="4"/>
        <v>11025</v>
      </c>
      <c r="O42" s="79"/>
      <c r="P42" s="72">
        <f t="shared" si="5"/>
        <v>11025</v>
      </c>
    </row>
    <row r="43" spans="1:16" ht="33" hidden="1" customHeight="1">
      <c r="A43" s="43" t="s">
        <v>112</v>
      </c>
      <c r="B43" s="53" t="s">
        <v>209</v>
      </c>
      <c r="C43" s="53" t="s">
        <v>147</v>
      </c>
      <c r="D43" s="53" t="s">
        <v>111</v>
      </c>
      <c r="E43" s="54">
        <v>8525</v>
      </c>
      <c r="F43" s="54"/>
      <c r="G43" s="54" t="s">
        <v>597</v>
      </c>
      <c r="H43" s="72">
        <f t="shared" si="1"/>
        <v>10725</v>
      </c>
      <c r="I43" s="54"/>
      <c r="J43" s="72">
        <f t="shared" si="2"/>
        <v>10725</v>
      </c>
      <c r="K43" s="54"/>
      <c r="L43" s="72">
        <f t="shared" si="3"/>
        <v>10725</v>
      </c>
      <c r="M43" s="54"/>
      <c r="N43" s="72">
        <f t="shared" si="4"/>
        <v>10725</v>
      </c>
      <c r="O43" s="54"/>
      <c r="P43" s="72">
        <f t="shared" si="5"/>
        <v>10725</v>
      </c>
    </row>
    <row r="44" spans="1:16" ht="38.25" hidden="1" customHeight="1">
      <c r="A44" s="43" t="s">
        <v>112</v>
      </c>
      <c r="B44" s="53" t="s">
        <v>209</v>
      </c>
      <c r="C44" s="53" t="s">
        <v>404</v>
      </c>
      <c r="D44" s="53" t="s">
        <v>111</v>
      </c>
      <c r="E44" s="54">
        <v>0</v>
      </c>
      <c r="F44" s="54"/>
      <c r="G44" s="54"/>
      <c r="H44" s="72">
        <f t="shared" si="1"/>
        <v>0</v>
      </c>
      <c r="I44" s="54"/>
      <c r="J44" s="72">
        <f t="shared" si="2"/>
        <v>0</v>
      </c>
      <c r="K44" s="54"/>
      <c r="L44" s="72">
        <f t="shared" si="3"/>
        <v>0</v>
      </c>
      <c r="M44" s="54"/>
      <c r="N44" s="72">
        <f t="shared" si="4"/>
        <v>0</v>
      </c>
      <c r="O44" s="54"/>
      <c r="P44" s="72">
        <f t="shared" si="5"/>
        <v>0</v>
      </c>
    </row>
    <row r="45" spans="1:16" ht="24.75" hidden="1" customHeight="1">
      <c r="A45" s="43" t="s">
        <v>15</v>
      </c>
      <c r="B45" s="53" t="s">
        <v>209</v>
      </c>
      <c r="C45" s="53" t="s">
        <v>147</v>
      </c>
      <c r="D45" s="53" t="s">
        <v>127</v>
      </c>
      <c r="E45" s="54">
        <v>300</v>
      </c>
      <c r="F45" s="54"/>
      <c r="G45" s="54"/>
      <c r="H45" s="72">
        <f t="shared" si="1"/>
        <v>300</v>
      </c>
      <c r="I45" s="54"/>
      <c r="J45" s="72">
        <f t="shared" si="2"/>
        <v>300</v>
      </c>
      <c r="K45" s="54"/>
      <c r="L45" s="72">
        <f t="shared" si="3"/>
        <v>300</v>
      </c>
      <c r="M45" s="54"/>
      <c r="N45" s="72">
        <f t="shared" si="4"/>
        <v>300</v>
      </c>
      <c r="O45" s="54"/>
      <c r="P45" s="72">
        <f t="shared" si="5"/>
        <v>300</v>
      </c>
    </row>
    <row r="46" spans="1:16" ht="24" hidden="1" customHeight="1">
      <c r="A46" s="42" t="s">
        <v>445</v>
      </c>
      <c r="B46" s="103" t="s">
        <v>446</v>
      </c>
      <c r="C46" s="51"/>
      <c r="D46" s="53"/>
      <c r="E46" s="72">
        <f>E47</f>
        <v>32.700000000000003</v>
      </c>
      <c r="F46" s="72"/>
      <c r="G46" s="54"/>
      <c r="H46" s="72">
        <f t="shared" si="1"/>
        <v>32.700000000000003</v>
      </c>
      <c r="I46" s="54"/>
      <c r="J46" s="72">
        <f t="shared" si="2"/>
        <v>32.700000000000003</v>
      </c>
      <c r="K46" s="54"/>
      <c r="L46" s="72">
        <f t="shared" si="3"/>
        <v>32.700000000000003</v>
      </c>
      <c r="M46" s="54"/>
      <c r="N46" s="72">
        <f t="shared" si="4"/>
        <v>32.700000000000003</v>
      </c>
      <c r="O46" s="54"/>
      <c r="P46" s="72">
        <f t="shared" si="5"/>
        <v>32.700000000000003</v>
      </c>
    </row>
    <row r="47" spans="1:16" ht="38.25" hidden="1" customHeight="1">
      <c r="A47" s="150" t="s">
        <v>447</v>
      </c>
      <c r="B47" s="104" t="s">
        <v>446</v>
      </c>
      <c r="C47" s="105" t="s">
        <v>448</v>
      </c>
      <c r="D47" s="53" t="s">
        <v>111</v>
      </c>
      <c r="E47" s="54">
        <v>32.700000000000003</v>
      </c>
      <c r="F47" s="54"/>
      <c r="G47" s="54"/>
      <c r="H47" s="72">
        <f t="shared" si="1"/>
        <v>32.700000000000003</v>
      </c>
      <c r="I47" s="54"/>
      <c r="J47" s="72">
        <f t="shared" si="2"/>
        <v>32.700000000000003</v>
      </c>
      <c r="K47" s="54"/>
      <c r="L47" s="72">
        <f t="shared" si="3"/>
        <v>32.700000000000003</v>
      </c>
      <c r="M47" s="54"/>
      <c r="N47" s="72">
        <f t="shared" si="4"/>
        <v>32.700000000000003</v>
      </c>
      <c r="O47" s="54"/>
      <c r="P47" s="72">
        <f t="shared" si="5"/>
        <v>32.700000000000003</v>
      </c>
    </row>
    <row r="48" spans="1:16" ht="42.75" hidden="1" customHeight="1">
      <c r="A48" s="46" t="s">
        <v>221</v>
      </c>
      <c r="B48" s="51" t="s">
        <v>211</v>
      </c>
      <c r="C48" s="51"/>
      <c r="D48" s="51"/>
      <c r="E48" s="72">
        <f>SUM(E50,E57)</f>
        <v>9747</v>
      </c>
      <c r="F48" s="72"/>
      <c r="G48" s="72"/>
      <c r="H48" s="72">
        <f t="shared" si="1"/>
        <v>9747</v>
      </c>
      <c r="I48" s="72">
        <v>222</v>
      </c>
      <c r="J48" s="72">
        <f t="shared" si="2"/>
        <v>9969</v>
      </c>
      <c r="K48" s="72"/>
      <c r="L48" s="72">
        <f t="shared" si="3"/>
        <v>9969</v>
      </c>
      <c r="M48" s="72">
        <f>M49</f>
        <v>298.2</v>
      </c>
      <c r="N48" s="72">
        <f t="shared" si="4"/>
        <v>10267.200000000001</v>
      </c>
      <c r="O48" s="72"/>
      <c r="P48" s="72">
        <f t="shared" si="5"/>
        <v>10267.200000000001</v>
      </c>
    </row>
    <row r="49" spans="1:16" s="3" customFormat="1" ht="21.75" hidden="1" customHeight="1">
      <c r="A49" s="42" t="s">
        <v>183</v>
      </c>
      <c r="B49" s="51" t="s">
        <v>211</v>
      </c>
      <c r="C49" s="51" t="s">
        <v>141</v>
      </c>
      <c r="D49" s="51"/>
      <c r="E49" s="72">
        <f>SUM(E50)</f>
        <v>8032</v>
      </c>
      <c r="F49" s="72"/>
      <c r="G49" s="72"/>
      <c r="H49" s="72">
        <f t="shared" si="1"/>
        <v>8032</v>
      </c>
      <c r="I49" s="72">
        <v>222</v>
      </c>
      <c r="J49" s="72">
        <f t="shared" si="2"/>
        <v>8254</v>
      </c>
      <c r="K49" s="72"/>
      <c r="L49" s="72">
        <f t="shared" si="3"/>
        <v>8254</v>
      </c>
      <c r="M49" s="72">
        <f>M50</f>
        <v>298.2</v>
      </c>
      <c r="N49" s="72">
        <f t="shared" si="4"/>
        <v>8552.2000000000007</v>
      </c>
      <c r="O49" s="72"/>
      <c r="P49" s="72">
        <f t="shared" si="5"/>
        <v>8552.2000000000007</v>
      </c>
    </row>
    <row r="50" spans="1:16" s="3" customFormat="1" ht="32.25" hidden="1" customHeight="1">
      <c r="A50" s="44" t="s">
        <v>118</v>
      </c>
      <c r="B50" s="53" t="s">
        <v>211</v>
      </c>
      <c r="C50" s="53" t="s">
        <v>166</v>
      </c>
      <c r="D50" s="53"/>
      <c r="E50" s="54">
        <f>SUM(E51,E54)</f>
        <v>8032</v>
      </c>
      <c r="F50" s="54"/>
      <c r="G50" s="54"/>
      <c r="H50" s="72">
        <f t="shared" si="1"/>
        <v>8032</v>
      </c>
      <c r="I50" s="54">
        <v>222</v>
      </c>
      <c r="J50" s="72">
        <f t="shared" si="2"/>
        <v>8254</v>
      </c>
      <c r="K50" s="54"/>
      <c r="L50" s="72">
        <f t="shared" si="3"/>
        <v>8254</v>
      </c>
      <c r="M50" s="54">
        <f>M53</f>
        <v>298.2</v>
      </c>
      <c r="N50" s="72">
        <f t="shared" si="4"/>
        <v>8552.2000000000007</v>
      </c>
      <c r="O50" s="54"/>
      <c r="P50" s="72">
        <f t="shared" si="5"/>
        <v>8552.2000000000007</v>
      </c>
    </row>
    <row r="51" spans="1:16" s="3" customFormat="1" ht="31.5" hidden="1" customHeight="1">
      <c r="A51" s="43" t="s">
        <v>114</v>
      </c>
      <c r="B51" s="53" t="s">
        <v>211</v>
      </c>
      <c r="C51" s="53" t="s">
        <v>167</v>
      </c>
      <c r="D51" s="53"/>
      <c r="E51" s="54">
        <f>SUM(E52)</f>
        <v>7302</v>
      </c>
      <c r="F51" s="54"/>
      <c r="G51" s="54"/>
      <c r="H51" s="72">
        <f t="shared" si="1"/>
        <v>7302</v>
      </c>
      <c r="I51" s="54">
        <v>222</v>
      </c>
      <c r="J51" s="72">
        <f t="shared" si="2"/>
        <v>7524</v>
      </c>
      <c r="K51" s="54"/>
      <c r="L51" s="72">
        <f t="shared" si="3"/>
        <v>7524</v>
      </c>
      <c r="M51" s="54"/>
      <c r="N51" s="72">
        <f t="shared" si="4"/>
        <v>7524</v>
      </c>
      <c r="O51" s="54"/>
      <c r="P51" s="72">
        <f t="shared" si="5"/>
        <v>7524</v>
      </c>
    </row>
    <row r="52" spans="1:16" ht="29.25" hidden="1" customHeight="1">
      <c r="A52" s="43" t="s">
        <v>116</v>
      </c>
      <c r="B52" s="53" t="s">
        <v>211</v>
      </c>
      <c r="C52" s="53" t="s">
        <v>167</v>
      </c>
      <c r="D52" s="53" t="s">
        <v>115</v>
      </c>
      <c r="E52" s="54">
        <v>7302</v>
      </c>
      <c r="F52" s="54"/>
      <c r="G52" s="54"/>
      <c r="H52" s="72">
        <f t="shared" si="1"/>
        <v>7302</v>
      </c>
      <c r="I52" s="54">
        <v>222</v>
      </c>
      <c r="J52" s="72">
        <f t="shared" si="2"/>
        <v>7524</v>
      </c>
      <c r="K52" s="54"/>
      <c r="L52" s="72">
        <f t="shared" si="3"/>
        <v>7524</v>
      </c>
      <c r="M52" s="54"/>
      <c r="N52" s="72">
        <f t="shared" si="4"/>
        <v>7524</v>
      </c>
      <c r="O52" s="54"/>
      <c r="P52" s="72">
        <f t="shared" si="5"/>
        <v>7524</v>
      </c>
    </row>
    <row r="53" spans="1:16" ht="29.25" hidden="1" customHeight="1">
      <c r="A53" s="43" t="s">
        <v>624</v>
      </c>
      <c r="B53" s="52" t="s">
        <v>211</v>
      </c>
      <c r="C53" s="53" t="s">
        <v>627</v>
      </c>
      <c r="D53" s="53" t="s">
        <v>115</v>
      </c>
      <c r="E53" s="54"/>
      <c r="F53" s="54"/>
      <c r="G53" s="54"/>
      <c r="H53" s="72"/>
      <c r="I53" s="54"/>
      <c r="J53" s="72"/>
      <c r="K53" s="54"/>
      <c r="L53" s="72"/>
      <c r="M53" s="54">
        <v>298.2</v>
      </c>
      <c r="N53" s="72">
        <f t="shared" si="4"/>
        <v>298.2</v>
      </c>
      <c r="O53" s="54"/>
      <c r="P53" s="72">
        <f t="shared" si="5"/>
        <v>298.2</v>
      </c>
    </row>
    <row r="54" spans="1:16" ht="23.25" hidden="1" customHeight="1">
      <c r="A54" s="43" t="s">
        <v>101</v>
      </c>
      <c r="B54" s="53" t="s">
        <v>211</v>
      </c>
      <c r="C54" s="53" t="s">
        <v>168</v>
      </c>
      <c r="D54" s="53"/>
      <c r="E54" s="54">
        <f>E55+E56</f>
        <v>730</v>
      </c>
      <c r="F54" s="54"/>
      <c r="G54" s="54"/>
      <c r="H54" s="72">
        <f t="shared" si="1"/>
        <v>730</v>
      </c>
      <c r="I54" s="54"/>
      <c r="J54" s="72">
        <f t="shared" si="2"/>
        <v>730</v>
      </c>
      <c r="K54" s="54"/>
      <c r="L54" s="72">
        <f t="shared" si="3"/>
        <v>730</v>
      </c>
      <c r="M54" s="54"/>
      <c r="N54" s="72">
        <f t="shared" si="4"/>
        <v>730</v>
      </c>
      <c r="O54" s="54"/>
      <c r="P54" s="72">
        <f t="shared" si="5"/>
        <v>730</v>
      </c>
    </row>
    <row r="55" spans="1:16" ht="34.5" hidden="1" customHeight="1">
      <c r="A55" s="43" t="s">
        <v>112</v>
      </c>
      <c r="B55" s="53" t="s">
        <v>211</v>
      </c>
      <c r="C55" s="53" t="s">
        <v>168</v>
      </c>
      <c r="D55" s="53" t="s">
        <v>111</v>
      </c>
      <c r="E55" s="54">
        <v>720</v>
      </c>
      <c r="F55" s="54"/>
      <c r="G55" s="54"/>
      <c r="H55" s="72">
        <f t="shared" si="1"/>
        <v>720</v>
      </c>
      <c r="I55" s="54"/>
      <c r="J55" s="72">
        <f t="shared" si="2"/>
        <v>720</v>
      </c>
      <c r="K55" s="54"/>
      <c r="L55" s="72">
        <f t="shared" si="3"/>
        <v>720</v>
      </c>
      <c r="M55" s="54"/>
      <c r="N55" s="72">
        <f t="shared" si="4"/>
        <v>720</v>
      </c>
      <c r="O55" s="54"/>
      <c r="P55" s="72">
        <f t="shared" si="5"/>
        <v>720</v>
      </c>
    </row>
    <row r="56" spans="1:16" ht="27" hidden="1" customHeight="1">
      <c r="A56" s="43" t="s">
        <v>15</v>
      </c>
      <c r="B56" s="53" t="s">
        <v>211</v>
      </c>
      <c r="C56" s="53" t="s">
        <v>168</v>
      </c>
      <c r="D56" s="53" t="s">
        <v>127</v>
      </c>
      <c r="E56" s="54">
        <v>10</v>
      </c>
      <c r="F56" s="54"/>
      <c r="G56" s="54"/>
      <c r="H56" s="72">
        <f t="shared" si="1"/>
        <v>10</v>
      </c>
      <c r="I56" s="54"/>
      <c r="J56" s="72">
        <f t="shared" si="2"/>
        <v>10</v>
      </c>
      <c r="K56" s="54"/>
      <c r="L56" s="72">
        <f t="shared" si="3"/>
        <v>10</v>
      </c>
      <c r="M56" s="54"/>
      <c r="N56" s="72">
        <f t="shared" si="4"/>
        <v>10</v>
      </c>
      <c r="O56" s="54"/>
      <c r="P56" s="72">
        <f t="shared" si="5"/>
        <v>10</v>
      </c>
    </row>
    <row r="57" spans="1:16" ht="32.25" hidden="1" customHeight="1">
      <c r="A57" s="42" t="s">
        <v>182</v>
      </c>
      <c r="B57" s="51" t="s">
        <v>211</v>
      </c>
      <c r="C57" s="51" t="s">
        <v>20</v>
      </c>
      <c r="D57" s="53"/>
      <c r="E57" s="72">
        <f>SUM(E58)</f>
        <v>1715</v>
      </c>
      <c r="F57" s="72"/>
      <c r="G57" s="54"/>
      <c r="H57" s="72">
        <f t="shared" si="1"/>
        <v>1715</v>
      </c>
      <c r="I57" s="54"/>
      <c r="J57" s="72">
        <f t="shared" si="2"/>
        <v>1715</v>
      </c>
      <c r="K57" s="54"/>
      <c r="L57" s="72">
        <f t="shared" si="3"/>
        <v>1715</v>
      </c>
      <c r="M57" s="54"/>
      <c r="N57" s="72">
        <f t="shared" si="4"/>
        <v>1715</v>
      </c>
      <c r="O57" s="54"/>
      <c r="P57" s="72">
        <f t="shared" si="5"/>
        <v>1715</v>
      </c>
    </row>
    <row r="58" spans="1:16" ht="32.25" hidden="1" customHeight="1">
      <c r="A58" s="43" t="s">
        <v>119</v>
      </c>
      <c r="B58" s="53" t="s">
        <v>211</v>
      </c>
      <c r="C58" s="53" t="s">
        <v>148</v>
      </c>
      <c r="D58" s="53"/>
      <c r="E58" s="54">
        <f>SUM(E60,E62)</f>
        <v>1715</v>
      </c>
      <c r="F58" s="54"/>
      <c r="G58" s="54"/>
      <c r="H58" s="72">
        <f t="shared" si="1"/>
        <v>1715</v>
      </c>
      <c r="I58" s="54"/>
      <c r="J58" s="72">
        <f t="shared" si="2"/>
        <v>1715</v>
      </c>
      <c r="K58" s="54"/>
      <c r="L58" s="72">
        <f t="shared" si="3"/>
        <v>1715</v>
      </c>
      <c r="M58" s="54"/>
      <c r="N58" s="72">
        <f t="shared" si="4"/>
        <v>1715</v>
      </c>
      <c r="O58" s="54"/>
      <c r="P58" s="72">
        <f t="shared" si="5"/>
        <v>1715</v>
      </c>
    </row>
    <row r="59" spans="1:16" ht="36" hidden="1" customHeight="1">
      <c r="A59" s="43" t="s">
        <v>114</v>
      </c>
      <c r="B59" s="53" t="s">
        <v>211</v>
      </c>
      <c r="C59" s="53" t="s">
        <v>149</v>
      </c>
      <c r="D59" s="53"/>
      <c r="E59" s="54">
        <f>SUM(E60)</f>
        <v>1415</v>
      </c>
      <c r="F59" s="54"/>
      <c r="G59" s="54"/>
      <c r="H59" s="72">
        <f t="shared" si="1"/>
        <v>1415</v>
      </c>
      <c r="I59" s="54"/>
      <c r="J59" s="72">
        <f t="shared" si="2"/>
        <v>1415</v>
      </c>
      <c r="K59" s="54"/>
      <c r="L59" s="72">
        <f t="shared" si="3"/>
        <v>1415</v>
      </c>
      <c r="M59" s="54"/>
      <c r="N59" s="72">
        <f t="shared" si="4"/>
        <v>1415</v>
      </c>
      <c r="O59" s="54"/>
      <c r="P59" s="72">
        <f t="shared" si="5"/>
        <v>1415</v>
      </c>
    </row>
    <row r="60" spans="1:16" ht="32.25" hidden="1" customHeight="1">
      <c r="A60" s="43" t="s">
        <v>116</v>
      </c>
      <c r="B60" s="53" t="s">
        <v>211</v>
      </c>
      <c r="C60" s="53" t="s">
        <v>149</v>
      </c>
      <c r="D60" s="53" t="s">
        <v>115</v>
      </c>
      <c r="E60" s="54">
        <v>1415</v>
      </c>
      <c r="F60" s="54"/>
      <c r="G60" s="54"/>
      <c r="H60" s="72">
        <f t="shared" si="1"/>
        <v>1415</v>
      </c>
      <c r="I60" s="54"/>
      <c r="J60" s="72">
        <f t="shared" si="2"/>
        <v>1415</v>
      </c>
      <c r="K60" s="54"/>
      <c r="L60" s="72">
        <f t="shared" si="3"/>
        <v>1415</v>
      </c>
      <c r="M60" s="54"/>
      <c r="N60" s="72">
        <f t="shared" si="4"/>
        <v>1415</v>
      </c>
      <c r="O60" s="54"/>
      <c r="P60" s="72">
        <f t="shared" si="5"/>
        <v>1415</v>
      </c>
    </row>
    <row r="61" spans="1:16" ht="28.5" hidden="1" customHeight="1">
      <c r="A61" s="43" t="s">
        <v>101</v>
      </c>
      <c r="B61" s="53" t="s">
        <v>211</v>
      </c>
      <c r="C61" s="53" t="s">
        <v>356</v>
      </c>
      <c r="D61" s="53"/>
      <c r="E61" s="54">
        <f>E62</f>
        <v>300</v>
      </c>
      <c r="F61" s="54"/>
      <c r="G61" s="54"/>
      <c r="H61" s="72">
        <f t="shared" si="1"/>
        <v>300</v>
      </c>
      <c r="I61" s="54"/>
      <c r="J61" s="72">
        <f t="shared" si="2"/>
        <v>300</v>
      </c>
      <c r="K61" s="54"/>
      <c r="L61" s="72">
        <f t="shared" si="3"/>
        <v>300</v>
      </c>
      <c r="M61" s="54"/>
      <c r="N61" s="72">
        <f t="shared" si="4"/>
        <v>300</v>
      </c>
      <c r="O61" s="54"/>
      <c r="P61" s="72">
        <f t="shared" si="5"/>
        <v>300</v>
      </c>
    </row>
    <row r="62" spans="1:16" ht="36" hidden="1" customHeight="1">
      <c r="A62" s="43" t="s">
        <v>112</v>
      </c>
      <c r="B62" s="53" t="s">
        <v>211</v>
      </c>
      <c r="C62" s="53" t="s">
        <v>356</v>
      </c>
      <c r="D62" s="53" t="s">
        <v>111</v>
      </c>
      <c r="E62" s="54">
        <v>300</v>
      </c>
      <c r="F62" s="54"/>
      <c r="G62" s="54"/>
      <c r="H62" s="72">
        <f t="shared" si="1"/>
        <v>300</v>
      </c>
      <c r="I62" s="54"/>
      <c r="J62" s="72">
        <f t="shared" si="2"/>
        <v>300</v>
      </c>
      <c r="K62" s="54"/>
      <c r="L62" s="72">
        <f t="shared" si="3"/>
        <v>300</v>
      </c>
      <c r="M62" s="54"/>
      <c r="N62" s="72">
        <f t="shared" si="4"/>
        <v>300</v>
      </c>
      <c r="O62" s="54"/>
      <c r="P62" s="72">
        <f t="shared" si="5"/>
        <v>300</v>
      </c>
    </row>
    <row r="63" spans="1:16" ht="24" hidden="1" customHeight="1">
      <c r="A63" s="151" t="s">
        <v>22</v>
      </c>
      <c r="B63" s="51" t="s">
        <v>21</v>
      </c>
      <c r="C63" s="51"/>
      <c r="D63" s="53"/>
      <c r="E63" s="72">
        <f>SUM(E64)</f>
        <v>2906</v>
      </c>
      <c r="F63" s="72"/>
      <c r="G63" s="54"/>
      <c r="H63" s="72">
        <f t="shared" si="1"/>
        <v>2906</v>
      </c>
      <c r="I63" s="54"/>
      <c r="J63" s="72">
        <f t="shared" si="2"/>
        <v>2906</v>
      </c>
      <c r="K63" s="72">
        <f>K64</f>
        <v>2000</v>
      </c>
      <c r="L63" s="72">
        <f t="shared" si="3"/>
        <v>4906</v>
      </c>
      <c r="M63" s="72"/>
      <c r="N63" s="72">
        <f t="shared" si="4"/>
        <v>4906</v>
      </c>
      <c r="O63" s="72"/>
      <c r="P63" s="72">
        <f t="shared" si="5"/>
        <v>4906</v>
      </c>
    </row>
    <row r="64" spans="1:16" ht="32.25" hidden="1" customHeight="1">
      <c r="A64" s="152" t="s">
        <v>397</v>
      </c>
      <c r="B64" s="53" t="s">
        <v>21</v>
      </c>
      <c r="C64" s="53" t="s">
        <v>150</v>
      </c>
      <c r="D64" s="53"/>
      <c r="E64" s="54">
        <f>SUM(E65,E67)</f>
        <v>2906</v>
      </c>
      <c r="F64" s="54"/>
      <c r="G64" s="54"/>
      <c r="H64" s="72">
        <f t="shared" si="1"/>
        <v>2906</v>
      </c>
      <c r="I64" s="54"/>
      <c r="J64" s="72">
        <f t="shared" si="2"/>
        <v>2906</v>
      </c>
      <c r="K64" s="72">
        <f>K65</f>
        <v>2000</v>
      </c>
      <c r="L64" s="72">
        <f t="shared" si="3"/>
        <v>4906</v>
      </c>
      <c r="M64" s="72"/>
      <c r="N64" s="72">
        <f t="shared" si="4"/>
        <v>4906</v>
      </c>
      <c r="O64" s="72"/>
      <c r="P64" s="72">
        <f t="shared" si="5"/>
        <v>4906</v>
      </c>
    </row>
    <row r="65" spans="1:16" ht="24" hidden="1" customHeight="1">
      <c r="A65" s="152" t="s">
        <v>398</v>
      </c>
      <c r="B65" s="53" t="s">
        <v>21</v>
      </c>
      <c r="C65" s="53" t="s">
        <v>399</v>
      </c>
      <c r="D65" s="51"/>
      <c r="E65" s="54">
        <f>E66</f>
        <v>1000</v>
      </c>
      <c r="F65" s="54"/>
      <c r="G65" s="72"/>
      <c r="H65" s="72">
        <f t="shared" si="1"/>
        <v>1000</v>
      </c>
      <c r="I65" s="72"/>
      <c r="J65" s="72">
        <f t="shared" si="2"/>
        <v>1000</v>
      </c>
      <c r="K65" s="72">
        <f>K66</f>
        <v>2000</v>
      </c>
      <c r="L65" s="72">
        <f t="shared" si="3"/>
        <v>3000</v>
      </c>
      <c r="M65" s="72"/>
      <c r="N65" s="72">
        <f t="shared" si="4"/>
        <v>3000</v>
      </c>
      <c r="O65" s="72"/>
      <c r="P65" s="72">
        <f t="shared" si="5"/>
        <v>3000</v>
      </c>
    </row>
    <row r="66" spans="1:16" ht="33.75" hidden="1" customHeight="1">
      <c r="A66" s="43" t="s">
        <v>112</v>
      </c>
      <c r="B66" s="53" t="s">
        <v>21</v>
      </c>
      <c r="C66" s="53" t="s">
        <v>399</v>
      </c>
      <c r="D66" s="53" t="s">
        <v>111</v>
      </c>
      <c r="E66" s="54">
        <v>1000</v>
      </c>
      <c r="F66" s="54"/>
      <c r="G66" s="54"/>
      <c r="H66" s="72">
        <f t="shared" si="1"/>
        <v>1000</v>
      </c>
      <c r="I66" s="54"/>
      <c r="J66" s="72">
        <f t="shared" si="2"/>
        <v>1000</v>
      </c>
      <c r="K66" s="54">
        <v>2000</v>
      </c>
      <c r="L66" s="72">
        <f t="shared" si="3"/>
        <v>3000</v>
      </c>
      <c r="M66" s="54"/>
      <c r="N66" s="72">
        <f t="shared" si="4"/>
        <v>3000</v>
      </c>
      <c r="O66" s="54"/>
      <c r="P66" s="72">
        <f t="shared" si="5"/>
        <v>3000</v>
      </c>
    </row>
    <row r="67" spans="1:16" ht="33.75" hidden="1" customHeight="1">
      <c r="A67" s="43" t="s">
        <v>396</v>
      </c>
      <c r="B67" s="53" t="s">
        <v>21</v>
      </c>
      <c r="C67" s="53" t="s">
        <v>400</v>
      </c>
      <c r="D67" s="53"/>
      <c r="E67" s="54">
        <f>E68</f>
        <v>1906</v>
      </c>
      <c r="F67" s="54"/>
      <c r="G67" s="54"/>
      <c r="H67" s="72">
        <f t="shared" si="1"/>
        <v>1906</v>
      </c>
      <c r="I67" s="54"/>
      <c r="J67" s="72">
        <f t="shared" si="2"/>
        <v>1906</v>
      </c>
      <c r="K67" s="54"/>
      <c r="L67" s="72">
        <f t="shared" si="3"/>
        <v>1906</v>
      </c>
      <c r="M67" s="54"/>
      <c r="N67" s="72">
        <f t="shared" si="4"/>
        <v>1906</v>
      </c>
      <c r="O67" s="54"/>
      <c r="P67" s="72">
        <f t="shared" si="5"/>
        <v>1906</v>
      </c>
    </row>
    <row r="68" spans="1:16" ht="33.75" hidden="1" customHeight="1">
      <c r="A68" s="43" t="s">
        <v>112</v>
      </c>
      <c r="B68" s="53" t="s">
        <v>21</v>
      </c>
      <c r="C68" s="53" t="s">
        <v>354</v>
      </c>
      <c r="D68" s="53" t="s">
        <v>111</v>
      </c>
      <c r="E68" s="54">
        <v>1906</v>
      </c>
      <c r="F68" s="54"/>
      <c r="G68" s="54"/>
      <c r="H68" s="72">
        <f t="shared" si="1"/>
        <v>1906</v>
      </c>
      <c r="I68" s="54"/>
      <c r="J68" s="72">
        <f t="shared" si="2"/>
        <v>1906</v>
      </c>
      <c r="K68" s="54"/>
      <c r="L68" s="72">
        <f t="shared" si="3"/>
        <v>1906</v>
      </c>
      <c r="M68" s="54"/>
      <c r="N68" s="72">
        <f t="shared" si="4"/>
        <v>1906</v>
      </c>
      <c r="O68" s="54"/>
      <c r="P68" s="72">
        <f t="shared" si="5"/>
        <v>1906</v>
      </c>
    </row>
    <row r="69" spans="1:16" ht="24" hidden="1" customHeight="1">
      <c r="A69" s="42" t="s">
        <v>14</v>
      </c>
      <c r="B69" s="51" t="s">
        <v>212</v>
      </c>
      <c r="C69" s="51"/>
      <c r="D69" s="51"/>
      <c r="E69" s="72">
        <v>3000</v>
      </c>
      <c r="F69" s="72"/>
      <c r="G69" s="72"/>
      <c r="H69" s="72">
        <f t="shared" si="1"/>
        <v>3000</v>
      </c>
      <c r="I69" s="72"/>
      <c r="J69" s="72">
        <f t="shared" si="2"/>
        <v>3000</v>
      </c>
      <c r="K69" s="72"/>
      <c r="L69" s="72">
        <f t="shared" si="3"/>
        <v>3000</v>
      </c>
      <c r="M69" s="72">
        <f>M70</f>
        <v>-2253</v>
      </c>
      <c r="N69" s="72">
        <f t="shared" si="4"/>
        <v>747</v>
      </c>
      <c r="O69" s="72"/>
      <c r="P69" s="72">
        <f t="shared" si="5"/>
        <v>747</v>
      </c>
    </row>
    <row r="70" spans="1:16" ht="21.75" hidden="1" customHeight="1">
      <c r="A70" s="43" t="s">
        <v>13</v>
      </c>
      <c r="B70" s="53" t="s">
        <v>212</v>
      </c>
      <c r="C70" s="53" t="s">
        <v>151</v>
      </c>
      <c r="D70" s="53"/>
      <c r="E70" s="54">
        <v>3000</v>
      </c>
      <c r="F70" s="54"/>
      <c r="G70" s="54"/>
      <c r="H70" s="72">
        <f t="shared" si="1"/>
        <v>3000</v>
      </c>
      <c r="I70" s="54"/>
      <c r="J70" s="72">
        <f t="shared" si="2"/>
        <v>3000</v>
      </c>
      <c r="K70" s="54"/>
      <c r="L70" s="72">
        <f t="shared" si="3"/>
        <v>3000</v>
      </c>
      <c r="M70" s="54">
        <f>M71</f>
        <v>-2253</v>
      </c>
      <c r="N70" s="72">
        <f t="shared" si="4"/>
        <v>747</v>
      </c>
      <c r="O70" s="54"/>
      <c r="P70" s="72">
        <f t="shared" si="5"/>
        <v>747</v>
      </c>
    </row>
    <row r="71" spans="1:16" s="3" customFormat="1" ht="20.25" hidden="1" customHeight="1">
      <c r="A71" s="43" t="s">
        <v>14</v>
      </c>
      <c r="B71" s="53" t="s">
        <v>212</v>
      </c>
      <c r="C71" s="53" t="s">
        <v>152</v>
      </c>
      <c r="D71" s="53"/>
      <c r="E71" s="54">
        <f>E72</f>
        <v>3000</v>
      </c>
      <c r="F71" s="54"/>
      <c r="G71" s="54"/>
      <c r="H71" s="72">
        <f t="shared" si="1"/>
        <v>3000</v>
      </c>
      <c r="I71" s="54"/>
      <c r="J71" s="72">
        <f t="shared" si="2"/>
        <v>3000</v>
      </c>
      <c r="K71" s="54"/>
      <c r="L71" s="72">
        <f t="shared" si="3"/>
        <v>3000</v>
      </c>
      <c r="M71" s="54">
        <f>M72</f>
        <v>-2253</v>
      </c>
      <c r="N71" s="72">
        <f t="shared" si="4"/>
        <v>747</v>
      </c>
      <c r="O71" s="54"/>
      <c r="P71" s="72">
        <f t="shared" si="5"/>
        <v>747</v>
      </c>
    </row>
    <row r="72" spans="1:16" s="1" customFormat="1" ht="20.25" hidden="1" customHeight="1">
      <c r="A72" s="43" t="s">
        <v>213</v>
      </c>
      <c r="B72" s="53" t="s">
        <v>212</v>
      </c>
      <c r="C72" s="53" t="s">
        <v>153</v>
      </c>
      <c r="D72" s="53"/>
      <c r="E72" s="54">
        <v>3000</v>
      </c>
      <c r="F72" s="54"/>
      <c r="G72" s="54"/>
      <c r="H72" s="72">
        <f t="shared" si="1"/>
        <v>3000</v>
      </c>
      <c r="I72" s="54"/>
      <c r="J72" s="72">
        <f t="shared" si="2"/>
        <v>3000</v>
      </c>
      <c r="K72" s="54"/>
      <c r="L72" s="72">
        <f t="shared" si="3"/>
        <v>3000</v>
      </c>
      <c r="M72" s="54">
        <f>M73</f>
        <v>-2253</v>
      </c>
      <c r="N72" s="72">
        <f t="shared" si="4"/>
        <v>747</v>
      </c>
      <c r="O72" s="54"/>
      <c r="P72" s="72">
        <f t="shared" si="5"/>
        <v>747</v>
      </c>
    </row>
    <row r="73" spans="1:16" s="1" customFormat="1" ht="20.25" hidden="1" customHeight="1">
      <c r="A73" s="60" t="s">
        <v>39</v>
      </c>
      <c r="B73" s="53" t="s">
        <v>212</v>
      </c>
      <c r="C73" s="53" t="s">
        <v>153</v>
      </c>
      <c r="D73" s="53" t="s">
        <v>37</v>
      </c>
      <c r="E73" s="54">
        <v>3000</v>
      </c>
      <c r="F73" s="54"/>
      <c r="G73" s="54"/>
      <c r="H73" s="72">
        <f t="shared" si="1"/>
        <v>3000</v>
      </c>
      <c r="I73" s="54"/>
      <c r="J73" s="72">
        <f t="shared" si="2"/>
        <v>3000</v>
      </c>
      <c r="K73" s="54"/>
      <c r="L73" s="72">
        <f t="shared" si="3"/>
        <v>3000</v>
      </c>
      <c r="M73" s="54">
        <v>-2253</v>
      </c>
      <c r="N73" s="72">
        <f t="shared" si="4"/>
        <v>747</v>
      </c>
      <c r="O73" s="54"/>
      <c r="P73" s="72">
        <f t="shared" si="5"/>
        <v>747</v>
      </c>
    </row>
    <row r="74" spans="1:16" ht="23.25" hidden="1" customHeight="1">
      <c r="A74" s="153" t="s">
        <v>130</v>
      </c>
      <c r="B74" s="51" t="s">
        <v>65</v>
      </c>
      <c r="C74" s="51"/>
      <c r="D74" s="51"/>
      <c r="E74" s="72">
        <f>SUM(E76)</f>
        <v>382.5</v>
      </c>
      <c r="F74" s="72"/>
      <c r="G74" s="72"/>
      <c r="H74" s="72">
        <f t="shared" si="1"/>
        <v>382.5</v>
      </c>
      <c r="I74" s="72"/>
      <c r="J74" s="72">
        <f t="shared" si="2"/>
        <v>382.5</v>
      </c>
      <c r="K74" s="72"/>
      <c r="L74" s="72">
        <f t="shared" si="3"/>
        <v>382.5</v>
      </c>
      <c r="M74" s="72"/>
      <c r="N74" s="72">
        <f t="shared" si="4"/>
        <v>382.5</v>
      </c>
      <c r="O74" s="72"/>
      <c r="P74" s="72">
        <f t="shared" si="5"/>
        <v>382.5</v>
      </c>
    </row>
    <row r="75" spans="1:16" ht="29.25" hidden="1" customHeight="1">
      <c r="A75" s="42" t="s">
        <v>182</v>
      </c>
      <c r="B75" s="53" t="s">
        <v>65</v>
      </c>
      <c r="C75" s="53" t="s">
        <v>154</v>
      </c>
      <c r="D75" s="53"/>
      <c r="E75" s="54">
        <f>E76</f>
        <v>382.5</v>
      </c>
      <c r="F75" s="54"/>
      <c r="G75" s="54"/>
      <c r="H75" s="72">
        <f t="shared" si="1"/>
        <v>382.5</v>
      </c>
      <c r="I75" s="54"/>
      <c r="J75" s="72">
        <f t="shared" si="2"/>
        <v>382.5</v>
      </c>
      <c r="K75" s="54"/>
      <c r="L75" s="72">
        <f t="shared" si="3"/>
        <v>382.5</v>
      </c>
      <c r="M75" s="54"/>
      <c r="N75" s="72">
        <f t="shared" si="4"/>
        <v>382.5</v>
      </c>
      <c r="O75" s="54"/>
      <c r="P75" s="72">
        <f t="shared" si="5"/>
        <v>382.5</v>
      </c>
    </row>
    <row r="76" spans="1:16" s="3" customFormat="1" ht="31.5" hidden="1" customHeight="1">
      <c r="A76" s="60" t="s">
        <v>120</v>
      </c>
      <c r="B76" s="53" t="s">
        <v>65</v>
      </c>
      <c r="C76" s="53" t="s">
        <v>155</v>
      </c>
      <c r="D76" s="53"/>
      <c r="E76" s="54">
        <f>E77</f>
        <v>382.5</v>
      </c>
      <c r="F76" s="54"/>
      <c r="G76" s="54"/>
      <c r="H76" s="72">
        <f t="shared" si="1"/>
        <v>382.5</v>
      </c>
      <c r="I76" s="54"/>
      <c r="J76" s="72">
        <f t="shared" si="2"/>
        <v>382.5</v>
      </c>
      <c r="K76" s="54"/>
      <c r="L76" s="72">
        <f t="shared" si="3"/>
        <v>382.5</v>
      </c>
      <c r="M76" s="54"/>
      <c r="N76" s="72">
        <f t="shared" si="4"/>
        <v>382.5</v>
      </c>
      <c r="O76" s="54"/>
      <c r="P76" s="72">
        <f t="shared" si="5"/>
        <v>382.5</v>
      </c>
    </row>
    <row r="77" spans="1:16" s="3" customFormat="1" ht="41.25" hidden="1" customHeight="1">
      <c r="A77" s="43" t="s">
        <v>193</v>
      </c>
      <c r="B77" s="53" t="s">
        <v>65</v>
      </c>
      <c r="C77" s="53" t="s">
        <v>156</v>
      </c>
      <c r="D77" s="53"/>
      <c r="E77" s="54">
        <f>E78+E79</f>
        <v>382.5</v>
      </c>
      <c r="F77" s="54"/>
      <c r="G77" s="54"/>
      <c r="H77" s="72">
        <f t="shared" si="1"/>
        <v>382.5</v>
      </c>
      <c r="I77" s="54"/>
      <c r="J77" s="72">
        <f t="shared" si="2"/>
        <v>382.5</v>
      </c>
      <c r="K77" s="54"/>
      <c r="L77" s="72">
        <f t="shared" si="3"/>
        <v>382.5</v>
      </c>
      <c r="M77" s="54"/>
      <c r="N77" s="72">
        <f t="shared" ref="N77:N140" si="10">L77+M77</f>
        <v>382.5</v>
      </c>
      <c r="O77" s="54"/>
      <c r="P77" s="72">
        <f t="shared" ref="P77:P140" si="11">N77+O77</f>
        <v>382.5</v>
      </c>
    </row>
    <row r="78" spans="1:16" s="3" customFormat="1" ht="35.25" hidden="1" customHeight="1">
      <c r="A78" s="43" t="s">
        <v>116</v>
      </c>
      <c r="B78" s="53" t="s">
        <v>65</v>
      </c>
      <c r="C78" s="53" t="s">
        <v>157</v>
      </c>
      <c r="D78" s="53" t="s">
        <v>115</v>
      </c>
      <c r="E78" s="54">
        <v>320</v>
      </c>
      <c r="F78" s="54"/>
      <c r="G78" s="54"/>
      <c r="H78" s="72">
        <f t="shared" si="1"/>
        <v>320</v>
      </c>
      <c r="I78" s="54"/>
      <c r="J78" s="72">
        <f t="shared" si="2"/>
        <v>320</v>
      </c>
      <c r="K78" s="54"/>
      <c r="L78" s="72">
        <f t="shared" si="3"/>
        <v>320</v>
      </c>
      <c r="M78" s="54"/>
      <c r="N78" s="72">
        <f t="shared" si="10"/>
        <v>320</v>
      </c>
      <c r="O78" s="54"/>
      <c r="P78" s="72">
        <f t="shared" si="11"/>
        <v>320</v>
      </c>
    </row>
    <row r="79" spans="1:16" s="3" customFormat="1" ht="35.25" hidden="1" customHeight="1">
      <c r="A79" s="43" t="s">
        <v>112</v>
      </c>
      <c r="B79" s="53" t="s">
        <v>65</v>
      </c>
      <c r="C79" s="53" t="s">
        <v>157</v>
      </c>
      <c r="D79" s="53" t="s">
        <v>111</v>
      </c>
      <c r="E79" s="54">
        <v>62.5</v>
      </c>
      <c r="F79" s="54"/>
      <c r="G79" s="54"/>
      <c r="H79" s="72">
        <f t="shared" si="1"/>
        <v>62.5</v>
      </c>
      <c r="I79" s="54"/>
      <c r="J79" s="72">
        <f t="shared" si="2"/>
        <v>62.5</v>
      </c>
      <c r="K79" s="54"/>
      <c r="L79" s="72">
        <f t="shared" si="3"/>
        <v>62.5</v>
      </c>
      <c r="M79" s="54"/>
      <c r="N79" s="72">
        <f t="shared" si="10"/>
        <v>62.5</v>
      </c>
      <c r="O79" s="54"/>
      <c r="P79" s="72">
        <f t="shared" si="11"/>
        <v>62.5</v>
      </c>
    </row>
    <row r="80" spans="1:16" ht="23.25" customHeight="1">
      <c r="A80" s="153" t="s">
        <v>216</v>
      </c>
      <c r="B80" s="51" t="s">
        <v>217</v>
      </c>
      <c r="C80" s="51"/>
      <c r="D80" s="51"/>
      <c r="E80" s="69">
        <f>E81</f>
        <v>2820.9</v>
      </c>
      <c r="F80" s="69"/>
      <c r="G80" s="72"/>
      <c r="H80" s="72">
        <f t="shared" si="1"/>
        <v>2820.9</v>
      </c>
      <c r="I80" s="72"/>
      <c r="J80" s="72">
        <f t="shared" si="2"/>
        <v>2820.9</v>
      </c>
      <c r="K80" s="72"/>
      <c r="L80" s="72">
        <f t="shared" si="3"/>
        <v>2820.9</v>
      </c>
      <c r="M80" s="72">
        <f>M81</f>
        <v>149.9</v>
      </c>
      <c r="N80" s="72">
        <f t="shared" si="10"/>
        <v>2970.8</v>
      </c>
      <c r="O80" s="72"/>
      <c r="P80" s="72">
        <f t="shared" si="11"/>
        <v>2970.8</v>
      </c>
    </row>
    <row r="81" spans="1:16" ht="20.25" hidden="1" customHeight="1">
      <c r="A81" s="60" t="s">
        <v>13</v>
      </c>
      <c r="B81" s="53" t="s">
        <v>218</v>
      </c>
      <c r="C81" s="53" t="s">
        <v>236</v>
      </c>
      <c r="D81" s="53"/>
      <c r="E81" s="54">
        <f>E82+E85</f>
        <v>2820.9</v>
      </c>
      <c r="F81" s="54"/>
      <c r="G81" s="54"/>
      <c r="H81" s="72">
        <f t="shared" ref="H81:H143" si="12">E81+F81+G81</f>
        <v>2820.9</v>
      </c>
      <c r="I81" s="54"/>
      <c r="J81" s="72">
        <f t="shared" ref="J81:J143" si="13">H81+I81</f>
        <v>2820.9</v>
      </c>
      <c r="K81" s="54"/>
      <c r="L81" s="72">
        <f t="shared" ref="L81:L143" si="14">J81+K81</f>
        <v>2820.9</v>
      </c>
      <c r="M81" s="54">
        <f>M82</f>
        <v>149.9</v>
      </c>
      <c r="N81" s="72">
        <f t="shared" si="10"/>
        <v>2970.8</v>
      </c>
      <c r="O81" s="54"/>
      <c r="P81" s="72">
        <f t="shared" si="11"/>
        <v>2970.8</v>
      </c>
    </row>
    <row r="82" spans="1:16" s="3" customFormat="1" ht="21" hidden="1" customHeight="1">
      <c r="A82" s="60" t="s">
        <v>29</v>
      </c>
      <c r="B82" s="53" t="s">
        <v>218</v>
      </c>
      <c r="C82" s="53" t="s">
        <v>169</v>
      </c>
      <c r="D82" s="53"/>
      <c r="E82" s="54">
        <f>E83</f>
        <v>1540</v>
      </c>
      <c r="F82" s="54"/>
      <c r="G82" s="54"/>
      <c r="H82" s="72">
        <f t="shared" si="12"/>
        <v>1540</v>
      </c>
      <c r="I82" s="54"/>
      <c r="J82" s="72">
        <f t="shared" si="13"/>
        <v>1540</v>
      </c>
      <c r="K82" s="54"/>
      <c r="L82" s="72">
        <f t="shared" si="14"/>
        <v>1540</v>
      </c>
      <c r="M82" s="54">
        <f>M83</f>
        <v>149.9</v>
      </c>
      <c r="N82" s="72">
        <f t="shared" si="10"/>
        <v>1689.9</v>
      </c>
      <c r="O82" s="54"/>
      <c r="P82" s="72">
        <f t="shared" si="11"/>
        <v>1689.9</v>
      </c>
    </row>
    <row r="83" spans="1:16" s="3" customFormat="1" ht="31.5" hidden="1" customHeight="1">
      <c r="A83" s="60" t="s">
        <v>125</v>
      </c>
      <c r="B83" s="53" t="s">
        <v>218</v>
      </c>
      <c r="C83" s="53" t="s">
        <v>237</v>
      </c>
      <c r="D83" s="53"/>
      <c r="E83" s="54">
        <f>E84</f>
        <v>1540</v>
      </c>
      <c r="F83" s="54"/>
      <c r="G83" s="54"/>
      <c r="H83" s="72">
        <f t="shared" si="12"/>
        <v>1540</v>
      </c>
      <c r="I83" s="54"/>
      <c r="J83" s="72">
        <f t="shared" si="13"/>
        <v>1540</v>
      </c>
      <c r="K83" s="54"/>
      <c r="L83" s="72">
        <f t="shared" si="14"/>
        <v>1540</v>
      </c>
      <c r="M83" s="54">
        <f>M84</f>
        <v>149.9</v>
      </c>
      <c r="N83" s="72">
        <f t="shared" si="10"/>
        <v>1689.9</v>
      </c>
      <c r="O83" s="54"/>
      <c r="P83" s="72">
        <f t="shared" si="11"/>
        <v>1689.9</v>
      </c>
    </row>
    <row r="84" spans="1:16" s="3" customFormat="1" ht="18" hidden="1" customHeight="1">
      <c r="A84" s="60" t="s">
        <v>42</v>
      </c>
      <c r="B84" s="53" t="s">
        <v>218</v>
      </c>
      <c r="C84" s="53" t="s">
        <v>237</v>
      </c>
      <c r="D84" s="53" t="s">
        <v>43</v>
      </c>
      <c r="E84" s="54">
        <v>1540</v>
      </c>
      <c r="F84" s="54"/>
      <c r="G84" s="54"/>
      <c r="H84" s="72">
        <f t="shared" si="12"/>
        <v>1540</v>
      </c>
      <c r="I84" s="54"/>
      <c r="J84" s="72">
        <f t="shared" si="13"/>
        <v>1540</v>
      </c>
      <c r="K84" s="54"/>
      <c r="L84" s="72">
        <f t="shared" si="14"/>
        <v>1540</v>
      </c>
      <c r="M84" s="54">
        <v>149.9</v>
      </c>
      <c r="N84" s="72">
        <f t="shared" si="10"/>
        <v>1689.9</v>
      </c>
      <c r="O84" s="54"/>
      <c r="P84" s="72">
        <f t="shared" si="11"/>
        <v>1689.9</v>
      </c>
    </row>
    <row r="85" spans="1:16" ht="24" hidden="1" customHeight="1">
      <c r="A85" s="60" t="s">
        <v>30</v>
      </c>
      <c r="B85" s="53" t="s">
        <v>218</v>
      </c>
      <c r="C85" s="53" t="s">
        <v>238</v>
      </c>
      <c r="D85" s="53"/>
      <c r="E85" s="54">
        <f>E86</f>
        <v>1280.9000000000001</v>
      </c>
      <c r="F85" s="54"/>
      <c r="G85" s="54"/>
      <c r="H85" s="72">
        <f t="shared" si="12"/>
        <v>1280.9000000000001</v>
      </c>
      <c r="I85" s="54"/>
      <c r="J85" s="72">
        <f t="shared" si="13"/>
        <v>1280.9000000000001</v>
      </c>
      <c r="K85" s="54"/>
      <c r="L85" s="72">
        <f t="shared" si="14"/>
        <v>1280.9000000000001</v>
      </c>
      <c r="M85" s="54"/>
      <c r="N85" s="72">
        <f t="shared" si="10"/>
        <v>1280.9000000000001</v>
      </c>
      <c r="O85" s="54"/>
      <c r="P85" s="72">
        <f t="shared" si="11"/>
        <v>1280.9000000000001</v>
      </c>
    </row>
    <row r="86" spans="1:16" ht="36.75" hidden="1" customHeight="1">
      <c r="A86" s="60" t="s">
        <v>125</v>
      </c>
      <c r="B86" s="53" t="s">
        <v>218</v>
      </c>
      <c r="C86" s="53" t="s">
        <v>239</v>
      </c>
      <c r="D86" s="53"/>
      <c r="E86" s="54">
        <f>E87</f>
        <v>1280.9000000000001</v>
      </c>
      <c r="F86" s="54"/>
      <c r="G86" s="54"/>
      <c r="H86" s="72">
        <f t="shared" si="12"/>
        <v>1280.9000000000001</v>
      </c>
      <c r="I86" s="54"/>
      <c r="J86" s="72">
        <f t="shared" si="13"/>
        <v>1280.9000000000001</v>
      </c>
      <c r="K86" s="54"/>
      <c r="L86" s="72">
        <f t="shared" si="14"/>
        <v>1280.9000000000001</v>
      </c>
      <c r="M86" s="54"/>
      <c r="N86" s="72">
        <f t="shared" si="10"/>
        <v>1280.9000000000001</v>
      </c>
      <c r="O86" s="54"/>
      <c r="P86" s="72">
        <f t="shared" si="11"/>
        <v>1280.9000000000001</v>
      </c>
    </row>
    <row r="87" spans="1:16" ht="21" hidden="1" customHeight="1">
      <c r="A87" s="60" t="s">
        <v>42</v>
      </c>
      <c r="B87" s="53" t="s">
        <v>218</v>
      </c>
      <c r="C87" s="53" t="s">
        <v>239</v>
      </c>
      <c r="D87" s="53" t="s">
        <v>43</v>
      </c>
      <c r="E87" s="54">
        <v>1280.9000000000001</v>
      </c>
      <c r="F87" s="54"/>
      <c r="G87" s="54"/>
      <c r="H87" s="72">
        <f t="shared" si="12"/>
        <v>1280.9000000000001</v>
      </c>
      <c r="I87" s="54"/>
      <c r="J87" s="72">
        <f t="shared" si="13"/>
        <v>1280.9000000000001</v>
      </c>
      <c r="K87" s="54"/>
      <c r="L87" s="72">
        <f t="shared" si="14"/>
        <v>1280.9000000000001</v>
      </c>
      <c r="M87" s="54"/>
      <c r="N87" s="72">
        <f t="shared" si="10"/>
        <v>1280.9000000000001</v>
      </c>
      <c r="O87" s="54"/>
      <c r="P87" s="72">
        <f t="shared" si="11"/>
        <v>1280.9000000000001</v>
      </c>
    </row>
    <row r="88" spans="1:16" ht="31.5" customHeight="1">
      <c r="A88" s="153" t="s">
        <v>89</v>
      </c>
      <c r="B88" s="51" t="s">
        <v>90</v>
      </c>
      <c r="C88" s="51"/>
      <c r="D88" s="51"/>
      <c r="E88" s="72">
        <f>E89+E96</f>
        <v>7077</v>
      </c>
      <c r="F88" s="72"/>
      <c r="G88" s="72"/>
      <c r="H88" s="72">
        <f t="shared" si="12"/>
        <v>7077</v>
      </c>
      <c r="I88" s="72"/>
      <c r="J88" s="72">
        <f t="shared" si="13"/>
        <v>7077</v>
      </c>
      <c r="K88" s="72"/>
      <c r="L88" s="72">
        <f t="shared" si="14"/>
        <v>7077</v>
      </c>
      <c r="M88" s="72"/>
      <c r="N88" s="72">
        <f t="shared" si="10"/>
        <v>7077</v>
      </c>
      <c r="O88" s="72"/>
      <c r="P88" s="72">
        <f t="shared" si="11"/>
        <v>7077</v>
      </c>
    </row>
    <row r="89" spans="1:16" ht="39.75" hidden="1" customHeight="1">
      <c r="A89" s="153" t="s">
        <v>84</v>
      </c>
      <c r="B89" s="51" t="s">
        <v>113</v>
      </c>
      <c r="C89" s="51"/>
      <c r="D89" s="51"/>
      <c r="E89" s="72">
        <f>E90</f>
        <v>6352</v>
      </c>
      <c r="F89" s="72"/>
      <c r="G89" s="72"/>
      <c r="H89" s="72">
        <f t="shared" si="12"/>
        <v>6352</v>
      </c>
      <c r="I89" s="72"/>
      <c r="J89" s="72">
        <f t="shared" si="13"/>
        <v>6352</v>
      </c>
      <c r="K89" s="72"/>
      <c r="L89" s="72">
        <f t="shared" si="14"/>
        <v>6352</v>
      </c>
      <c r="M89" s="72"/>
      <c r="N89" s="72">
        <f t="shared" si="10"/>
        <v>6352</v>
      </c>
      <c r="O89" s="72"/>
      <c r="P89" s="72">
        <f t="shared" si="11"/>
        <v>6352</v>
      </c>
    </row>
    <row r="90" spans="1:16" ht="44.25" hidden="1" customHeight="1">
      <c r="A90" s="153" t="s">
        <v>579</v>
      </c>
      <c r="B90" s="51" t="s">
        <v>113</v>
      </c>
      <c r="C90" s="51" t="s">
        <v>174</v>
      </c>
      <c r="D90" s="53"/>
      <c r="E90" s="54">
        <f>SUM(E92)</f>
        <v>6352</v>
      </c>
      <c r="F90" s="54"/>
      <c r="G90" s="54"/>
      <c r="H90" s="72">
        <f t="shared" si="12"/>
        <v>6352</v>
      </c>
      <c r="I90" s="54"/>
      <c r="J90" s="72">
        <f t="shared" si="13"/>
        <v>6352</v>
      </c>
      <c r="K90" s="54"/>
      <c r="L90" s="72">
        <f t="shared" si="14"/>
        <v>6352</v>
      </c>
      <c r="M90" s="54"/>
      <c r="N90" s="72">
        <f t="shared" si="10"/>
        <v>6352</v>
      </c>
      <c r="O90" s="54"/>
      <c r="P90" s="72">
        <f t="shared" si="11"/>
        <v>6352</v>
      </c>
    </row>
    <row r="91" spans="1:16" s="8" customFormat="1" ht="35.25" hidden="1" customHeight="1">
      <c r="A91" s="154" t="s">
        <v>274</v>
      </c>
      <c r="B91" s="53" t="s">
        <v>113</v>
      </c>
      <c r="C91" s="53" t="s">
        <v>281</v>
      </c>
      <c r="D91" s="53"/>
      <c r="E91" s="54">
        <f>E92</f>
        <v>6352</v>
      </c>
      <c r="F91" s="54"/>
      <c r="G91" s="54"/>
      <c r="H91" s="72">
        <f t="shared" si="12"/>
        <v>6352</v>
      </c>
      <c r="I91" s="54"/>
      <c r="J91" s="72">
        <f t="shared" si="13"/>
        <v>6352</v>
      </c>
      <c r="K91" s="54"/>
      <c r="L91" s="72">
        <f t="shared" si="14"/>
        <v>6352</v>
      </c>
      <c r="M91" s="54"/>
      <c r="N91" s="72">
        <f t="shared" si="10"/>
        <v>6352</v>
      </c>
      <c r="O91" s="54"/>
      <c r="P91" s="72">
        <f t="shared" si="11"/>
        <v>6352</v>
      </c>
    </row>
    <row r="92" spans="1:16" s="1" customFormat="1" ht="32.25" hidden="1" customHeight="1">
      <c r="A92" s="152" t="s">
        <v>103</v>
      </c>
      <c r="B92" s="53" t="s">
        <v>113</v>
      </c>
      <c r="C92" s="53" t="s">
        <v>282</v>
      </c>
      <c r="D92" s="53"/>
      <c r="E92" s="54">
        <f>SUM(E93:E95)</f>
        <v>6352</v>
      </c>
      <c r="F92" s="54"/>
      <c r="G92" s="54"/>
      <c r="H92" s="72">
        <f t="shared" si="12"/>
        <v>6352</v>
      </c>
      <c r="I92" s="54"/>
      <c r="J92" s="72">
        <f t="shared" si="13"/>
        <v>6352</v>
      </c>
      <c r="K92" s="54"/>
      <c r="L92" s="72">
        <f t="shared" si="14"/>
        <v>6352</v>
      </c>
      <c r="M92" s="54"/>
      <c r="N92" s="72">
        <f t="shared" si="10"/>
        <v>6352</v>
      </c>
      <c r="O92" s="54"/>
      <c r="P92" s="72">
        <f t="shared" si="11"/>
        <v>6352</v>
      </c>
    </row>
    <row r="93" spans="1:16" s="1" customFormat="1" ht="24.75" hidden="1" customHeight="1">
      <c r="A93" s="43" t="s">
        <v>80</v>
      </c>
      <c r="B93" s="53" t="s">
        <v>113</v>
      </c>
      <c r="C93" s="53" t="s">
        <v>282</v>
      </c>
      <c r="D93" s="53" t="s">
        <v>77</v>
      </c>
      <c r="E93" s="54">
        <v>5010</v>
      </c>
      <c r="F93" s="54"/>
      <c r="G93" s="54"/>
      <c r="H93" s="72">
        <f t="shared" si="12"/>
        <v>5010</v>
      </c>
      <c r="I93" s="54"/>
      <c r="J93" s="72">
        <f t="shared" si="13"/>
        <v>5010</v>
      </c>
      <c r="K93" s="54"/>
      <c r="L93" s="72">
        <f t="shared" si="14"/>
        <v>5010</v>
      </c>
      <c r="M93" s="54"/>
      <c r="N93" s="72">
        <f t="shared" si="10"/>
        <v>5010</v>
      </c>
      <c r="O93" s="54"/>
      <c r="P93" s="72">
        <f t="shared" si="11"/>
        <v>5010</v>
      </c>
    </row>
    <row r="94" spans="1:16" ht="33.75" hidden="1" customHeight="1">
      <c r="A94" s="43" t="s">
        <v>112</v>
      </c>
      <c r="B94" s="58" t="s">
        <v>113</v>
      </c>
      <c r="C94" s="53" t="s">
        <v>282</v>
      </c>
      <c r="D94" s="58" t="s">
        <v>111</v>
      </c>
      <c r="E94" s="76">
        <v>1322</v>
      </c>
      <c r="F94" s="76"/>
      <c r="G94" s="76"/>
      <c r="H94" s="72">
        <f t="shared" si="12"/>
        <v>1322</v>
      </c>
      <c r="I94" s="76"/>
      <c r="J94" s="72">
        <f t="shared" si="13"/>
        <v>1322</v>
      </c>
      <c r="K94" s="76"/>
      <c r="L94" s="72">
        <f t="shared" si="14"/>
        <v>1322</v>
      </c>
      <c r="M94" s="76"/>
      <c r="N94" s="72">
        <f t="shared" si="10"/>
        <v>1322</v>
      </c>
      <c r="O94" s="76"/>
      <c r="P94" s="72">
        <f t="shared" si="11"/>
        <v>1322</v>
      </c>
    </row>
    <row r="95" spans="1:16" ht="21" hidden="1" customHeight="1">
      <c r="A95" s="43" t="s">
        <v>15</v>
      </c>
      <c r="B95" s="58" t="s">
        <v>113</v>
      </c>
      <c r="C95" s="53" t="s">
        <v>282</v>
      </c>
      <c r="D95" s="58" t="s">
        <v>127</v>
      </c>
      <c r="E95" s="76">
        <v>20</v>
      </c>
      <c r="F95" s="76"/>
      <c r="G95" s="76"/>
      <c r="H95" s="72">
        <f t="shared" si="12"/>
        <v>20</v>
      </c>
      <c r="I95" s="76"/>
      <c r="J95" s="72">
        <f t="shared" si="13"/>
        <v>20</v>
      </c>
      <c r="K95" s="76"/>
      <c r="L95" s="72">
        <f t="shared" si="14"/>
        <v>20</v>
      </c>
      <c r="M95" s="76"/>
      <c r="N95" s="72">
        <f t="shared" si="10"/>
        <v>20</v>
      </c>
      <c r="O95" s="76"/>
      <c r="P95" s="72">
        <f t="shared" si="11"/>
        <v>20</v>
      </c>
    </row>
    <row r="96" spans="1:16" ht="38.25" hidden="1" customHeight="1">
      <c r="A96" s="42" t="s">
        <v>412</v>
      </c>
      <c r="B96" s="55" t="s">
        <v>25</v>
      </c>
      <c r="C96" s="51" t="s">
        <v>413</v>
      </c>
      <c r="D96" s="58"/>
      <c r="E96" s="77">
        <f>SUM(E97,E101,E105,E109)</f>
        <v>725</v>
      </c>
      <c r="F96" s="77"/>
      <c r="G96" s="76"/>
      <c r="H96" s="72">
        <f t="shared" si="12"/>
        <v>725</v>
      </c>
      <c r="I96" s="76"/>
      <c r="J96" s="72">
        <f t="shared" si="13"/>
        <v>725</v>
      </c>
      <c r="K96" s="76"/>
      <c r="L96" s="72">
        <f t="shared" si="14"/>
        <v>725</v>
      </c>
      <c r="M96" s="76"/>
      <c r="N96" s="72">
        <f t="shared" si="10"/>
        <v>725</v>
      </c>
      <c r="O96" s="76"/>
      <c r="P96" s="72">
        <f t="shared" si="11"/>
        <v>725</v>
      </c>
    </row>
    <row r="97" spans="1:16" s="1" customFormat="1" ht="45" hidden="1" customHeight="1">
      <c r="A97" s="155" t="s">
        <v>528</v>
      </c>
      <c r="B97" s="51" t="s">
        <v>25</v>
      </c>
      <c r="C97" s="51" t="s">
        <v>158</v>
      </c>
      <c r="D97" s="51"/>
      <c r="E97" s="72">
        <f>SUM(E99)</f>
        <v>590</v>
      </c>
      <c r="F97" s="72"/>
      <c r="G97" s="72"/>
      <c r="H97" s="72">
        <f t="shared" si="12"/>
        <v>590</v>
      </c>
      <c r="I97" s="72"/>
      <c r="J97" s="72">
        <f t="shared" si="13"/>
        <v>590</v>
      </c>
      <c r="K97" s="72"/>
      <c r="L97" s="72">
        <f t="shared" si="14"/>
        <v>590</v>
      </c>
      <c r="M97" s="72"/>
      <c r="N97" s="72">
        <f t="shared" si="10"/>
        <v>590</v>
      </c>
      <c r="O97" s="72"/>
      <c r="P97" s="72">
        <f t="shared" si="11"/>
        <v>590</v>
      </c>
    </row>
    <row r="98" spans="1:16" s="1" customFormat="1" ht="39" hidden="1" customHeight="1">
      <c r="A98" s="154" t="s">
        <v>271</v>
      </c>
      <c r="B98" s="53" t="s">
        <v>25</v>
      </c>
      <c r="C98" s="53" t="s">
        <v>283</v>
      </c>
      <c r="D98" s="51"/>
      <c r="E98" s="54">
        <f>SUM(E99)</f>
        <v>590</v>
      </c>
      <c r="F98" s="54"/>
      <c r="G98" s="72"/>
      <c r="H98" s="72">
        <f t="shared" si="12"/>
        <v>590</v>
      </c>
      <c r="I98" s="72"/>
      <c r="J98" s="72">
        <f t="shared" si="13"/>
        <v>590</v>
      </c>
      <c r="K98" s="72"/>
      <c r="L98" s="72">
        <f t="shared" si="14"/>
        <v>590</v>
      </c>
      <c r="M98" s="72"/>
      <c r="N98" s="72">
        <f t="shared" si="10"/>
        <v>590</v>
      </c>
      <c r="O98" s="72"/>
      <c r="P98" s="72">
        <f t="shared" si="11"/>
        <v>590</v>
      </c>
    </row>
    <row r="99" spans="1:16" s="2" customFormat="1" ht="46.5" hidden="1" customHeight="1">
      <c r="A99" s="154" t="s">
        <v>576</v>
      </c>
      <c r="B99" s="53" t="s">
        <v>25</v>
      </c>
      <c r="C99" s="53" t="s">
        <v>284</v>
      </c>
      <c r="D99" s="53"/>
      <c r="E99" s="54">
        <f>SUM(E100)</f>
        <v>590</v>
      </c>
      <c r="F99" s="54"/>
      <c r="G99" s="54"/>
      <c r="H99" s="72">
        <f t="shared" si="12"/>
        <v>590</v>
      </c>
      <c r="I99" s="54"/>
      <c r="J99" s="72">
        <f t="shared" si="13"/>
        <v>590</v>
      </c>
      <c r="K99" s="54"/>
      <c r="L99" s="72">
        <f t="shared" si="14"/>
        <v>590</v>
      </c>
      <c r="M99" s="54"/>
      <c r="N99" s="72">
        <f t="shared" si="10"/>
        <v>590</v>
      </c>
      <c r="O99" s="54"/>
      <c r="P99" s="72">
        <f t="shared" si="11"/>
        <v>590</v>
      </c>
    </row>
    <row r="100" spans="1:16" s="2" customFormat="1" ht="44.25" hidden="1" customHeight="1">
      <c r="A100" s="43" t="s">
        <v>112</v>
      </c>
      <c r="B100" s="53" t="s">
        <v>25</v>
      </c>
      <c r="C100" s="53" t="s">
        <v>284</v>
      </c>
      <c r="D100" s="53" t="s">
        <v>111</v>
      </c>
      <c r="E100" s="54">
        <v>590</v>
      </c>
      <c r="F100" s="54"/>
      <c r="G100" s="54"/>
      <c r="H100" s="72">
        <f t="shared" si="12"/>
        <v>590</v>
      </c>
      <c r="I100" s="54"/>
      <c r="J100" s="72">
        <f t="shared" si="13"/>
        <v>590</v>
      </c>
      <c r="K100" s="54"/>
      <c r="L100" s="72">
        <f t="shared" si="14"/>
        <v>590</v>
      </c>
      <c r="M100" s="54"/>
      <c r="N100" s="72">
        <f t="shared" si="10"/>
        <v>590</v>
      </c>
      <c r="O100" s="54"/>
      <c r="P100" s="72">
        <f t="shared" si="11"/>
        <v>590</v>
      </c>
    </row>
    <row r="101" spans="1:16" s="1" customFormat="1" ht="46.5" hidden="1" customHeight="1">
      <c r="A101" s="155" t="s">
        <v>577</v>
      </c>
      <c r="B101" s="51" t="s">
        <v>25</v>
      </c>
      <c r="C101" s="51" t="s">
        <v>159</v>
      </c>
      <c r="D101" s="51"/>
      <c r="E101" s="72">
        <f>SUM(E103)</f>
        <v>35</v>
      </c>
      <c r="F101" s="72"/>
      <c r="G101" s="72"/>
      <c r="H101" s="72">
        <f t="shared" si="12"/>
        <v>35</v>
      </c>
      <c r="I101" s="72"/>
      <c r="J101" s="72">
        <f t="shared" si="13"/>
        <v>35</v>
      </c>
      <c r="K101" s="72"/>
      <c r="L101" s="72">
        <f t="shared" si="14"/>
        <v>35</v>
      </c>
      <c r="M101" s="72"/>
      <c r="N101" s="72">
        <f t="shared" si="10"/>
        <v>35</v>
      </c>
      <c r="O101" s="72"/>
      <c r="P101" s="72">
        <f t="shared" si="11"/>
        <v>35</v>
      </c>
    </row>
    <row r="102" spans="1:16" s="1" customFormat="1" ht="28.5" hidden="1" customHeight="1">
      <c r="A102" s="154" t="s">
        <v>270</v>
      </c>
      <c r="B102" s="53" t="s">
        <v>25</v>
      </c>
      <c r="C102" s="53" t="s">
        <v>285</v>
      </c>
      <c r="D102" s="51"/>
      <c r="E102" s="54">
        <f>SUM(E103)</f>
        <v>35</v>
      </c>
      <c r="F102" s="54"/>
      <c r="G102" s="72"/>
      <c r="H102" s="72">
        <f t="shared" si="12"/>
        <v>35</v>
      </c>
      <c r="I102" s="72"/>
      <c r="J102" s="72">
        <f t="shared" si="13"/>
        <v>35</v>
      </c>
      <c r="K102" s="72"/>
      <c r="L102" s="72">
        <f t="shared" si="14"/>
        <v>35</v>
      </c>
      <c r="M102" s="72"/>
      <c r="N102" s="72">
        <f t="shared" si="10"/>
        <v>35</v>
      </c>
      <c r="O102" s="72"/>
      <c r="P102" s="72">
        <f t="shared" si="11"/>
        <v>35</v>
      </c>
    </row>
    <row r="103" spans="1:16" s="1" customFormat="1" ht="54.75" hidden="1" customHeight="1">
      <c r="A103" s="154" t="s">
        <v>578</v>
      </c>
      <c r="B103" s="53" t="s">
        <v>25</v>
      </c>
      <c r="C103" s="53" t="s">
        <v>286</v>
      </c>
      <c r="D103" s="53"/>
      <c r="E103" s="54">
        <f>SUM(E104)</f>
        <v>35</v>
      </c>
      <c r="F103" s="54"/>
      <c r="G103" s="54"/>
      <c r="H103" s="72">
        <f t="shared" si="12"/>
        <v>35</v>
      </c>
      <c r="I103" s="54"/>
      <c r="J103" s="72">
        <f t="shared" si="13"/>
        <v>35</v>
      </c>
      <c r="K103" s="54"/>
      <c r="L103" s="72">
        <f t="shared" si="14"/>
        <v>35</v>
      </c>
      <c r="M103" s="54"/>
      <c r="N103" s="72">
        <f t="shared" si="10"/>
        <v>35</v>
      </c>
      <c r="O103" s="54"/>
      <c r="P103" s="72">
        <f t="shared" si="11"/>
        <v>35</v>
      </c>
    </row>
    <row r="104" spans="1:16" s="1" customFormat="1" ht="36" hidden="1" customHeight="1">
      <c r="A104" s="43" t="s">
        <v>112</v>
      </c>
      <c r="B104" s="53" t="s">
        <v>25</v>
      </c>
      <c r="C104" s="53" t="s">
        <v>286</v>
      </c>
      <c r="D104" s="53" t="s">
        <v>111</v>
      </c>
      <c r="E104" s="54">
        <v>35</v>
      </c>
      <c r="F104" s="54"/>
      <c r="G104" s="54"/>
      <c r="H104" s="72">
        <f t="shared" si="12"/>
        <v>35</v>
      </c>
      <c r="I104" s="54"/>
      <c r="J104" s="72">
        <f t="shared" si="13"/>
        <v>35</v>
      </c>
      <c r="K104" s="54"/>
      <c r="L104" s="72">
        <f t="shared" si="14"/>
        <v>35</v>
      </c>
      <c r="M104" s="54"/>
      <c r="N104" s="72">
        <f t="shared" si="10"/>
        <v>35</v>
      </c>
      <c r="O104" s="54"/>
      <c r="P104" s="72">
        <f t="shared" si="11"/>
        <v>35</v>
      </c>
    </row>
    <row r="105" spans="1:16" s="1" customFormat="1" ht="58.5" hidden="1" customHeight="1">
      <c r="A105" s="155" t="s">
        <v>504</v>
      </c>
      <c r="B105" s="51" t="s">
        <v>25</v>
      </c>
      <c r="C105" s="51" t="s">
        <v>160</v>
      </c>
      <c r="D105" s="51"/>
      <c r="E105" s="72">
        <f>SUM(E107)</f>
        <v>50</v>
      </c>
      <c r="F105" s="72"/>
      <c r="G105" s="72"/>
      <c r="H105" s="72">
        <f t="shared" si="12"/>
        <v>50</v>
      </c>
      <c r="I105" s="72"/>
      <c r="J105" s="72">
        <f t="shared" si="13"/>
        <v>50</v>
      </c>
      <c r="K105" s="72"/>
      <c r="L105" s="72">
        <f t="shared" si="14"/>
        <v>50</v>
      </c>
      <c r="M105" s="72"/>
      <c r="N105" s="72">
        <f t="shared" si="10"/>
        <v>50</v>
      </c>
      <c r="O105" s="72"/>
      <c r="P105" s="72">
        <f t="shared" si="11"/>
        <v>50</v>
      </c>
    </row>
    <row r="106" spans="1:16" s="1" customFormat="1" ht="43.5" hidden="1" customHeight="1">
      <c r="A106" s="154" t="s">
        <v>272</v>
      </c>
      <c r="B106" s="53" t="s">
        <v>25</v>
      </c>
      <c r="C106" s="53" t="s">
        <v>343</v>
      </c>
      <c r="D106" s="51"/>
      <c r="E106" s="54">
        <f>SUM(E107)</f>
        <v>50</v>
      </c>
      <c r="F106" s="54"/>
      <c r="G106" s="72"/>
      <c r="H106" s="72">
        <f t="shared" si="12"/>
        <v>50</v>
      </c>
      <c r="I106" s="72"/>
      <c r="J106" s="72">
        <f t="shared" si="13"/>
        <v>50</v>
      </c>
      <c r="K106" s="72"/>
      <c r="L106" s="72">
        <f t="shared" si="14"/>
        <v>50</v>
      </c>
      <c r="M106" s="72"/>
      <c r="N106" s="72">
        <f t="shared" si="10"/>
        <v>50</v>
      </c>
      <c r="O106" s="72"/>
      <c r="P106" s="72">
        <f t="shared" si="11"/>
        <v>50</v>
      </c>
    </row>
    <row r="107" spans="1:16" s="2" customFormat="1" ht="57.75" hidden="1" customHeight="1">
      <c r="A107" s="154" t="s">
        <v>538</v>
      </c>
      <c r="B107" s="53" t="s">
        <v>25</v>
      </c>
      <c r="C107" s="53" t="s">
        <v>338</v>
      </c>
      <c r="D107" s="53"/>
      <c r="E107" s="54">
        <f>SUM(E108)</f>
        <v>50</v>
      </c>
      <c r="F107" s="54"/>
      <c r="G107" s="54"/>
      <c r="H107" s="72">
        <f t="shared" si="12"/>
        <v>50</v>
      </c>
      <c r="I107" s="54"/>
      <c r="J107" s="72">
        <f t="shared" si="13"/>
        <v>50</v>
      </c>
      <c r="K107" s="54"/>
      <c r="L107" s="72">
        <f t="shared" si="14"/>
        <v>50</v>
      </c>
      <c r="M107" s="54"/>
      <c r="N107" s="72">
        <f t="shared" si="10"/>
        <v>50</v>
      </c>
      <c r="O107" s="54"/>
      <c r="P107" s="72">
        <f t="shared" si="11"/>
        <v>50</v>
      </c>
    </row>
    <row r="108" spans="1:16" s="2" customFormat="1" ht="33.75" hidden="1" customHeight="1">
      <c r="A108" s="43" t="s">
        <v>112</v>
      </c>
      <c r="B108" s="53" t="s">
        <v>25</v>
      </c>
      <c r="C108" s="53" t="s">
        <v>338</v>
      </c>
      <c r="D108" s="53" t="s">
        <v>111</v>
      </c>
      <c r="E108" s="54">
        <v>50</v>
      </c>
      <c r="F108" s="54"/>
      <c r="G108" s="54"/>
      <c r="H108" s="72">
        <f t="shared" si="12"/>
        <v>50</v>
      </c>
      <c r="I108" s="54"/>
      <c r="J108" s="72">
        <f t="shared" si="13"/>
        <v>50</v>
      </c>
      <c r="K108" s="54"/>
      <c r="L108" s="72">
        <f t="shared" si="14"/>
        <v>50</v>
      </c>
      <c r="M108" s="54"/>
      <c r="N108" s="72">
        <f t="shared" si="10"/>
        <v>50</v>
      </c>
      <c r="O108" s="54"/>
      <c r="P108" s="72">
        <f t="shared" si="11"/>
        <v>50</v>
      </c>
    </row>
    <row r="109" spans="1:16" s="1" customFormat="1" ht="42.75" hidden="1" customHeight="1">
      <c r="A109" s="155" t="s">
        <v>581</v>
      </c>
      <c r="B109" s="51" t="s">
        <v>25</v>
      </c>
      <c r="C109" s="51" t="s">
        <v>161</v>
      </c>
      <c r="D109" s="51"/>
      <c r="E109" s="72">
        <f>SUM(E111)</f>
        <v>50</v>
      </c>
      <c r="F109" s="72"/>
      <c r="G109" s="72"/>
      <c r="H109" s="72">
        <f t="shared" si="12"/>
        <v>50</v>
      </c>
      <c r="I109" s="72"/>
      <c r="J109" s="72">
        <f t="shared" si="13"/>
        <v>50</v>
      </c>
      <c r="K109" s="72"/>
      <c r="L109" s="72">
        <f t="shared" si="14"/>
        <v>50</v>
      </c>
      <c r="M109" s="72"/>
      <c r="N109" s="72">
        <f t="shared" si="10"/>
        <v>50</v>
      </c>
      <c r="O109" s="72"/>
      <c r="P109" s="72">
        <f t="shared" si="11"/>
        <v>50</v>
      </c>
    </row>
    <row r="110" spans="1:16" s="1" customFormat="1" ht="57" hidden="1" customHeight="1">
      <c r="A110" s="154" t="s">
        <v>273</v>
      </c>
      <c r="B110" s="53" t="s">
        <v>25</v>
      </c>
      <c r="C110" s="53" t="s">
        <v>287</v>
      </c>
      <c r="D110" s="51"/>
      <c r="E110" s="54">
        <f>SUM(E111)</f>
        <v>50</v>
      </c>
      <c r="F110" s="54"/>
      <c r="G110" s="72"/>
      <c r="H110" s="72">
        <f t="shared" si="12"/>
        <v>50</v>
      </c>
      <c r="I110" s="72"/>
      <c r="J110" s="72">
        <f t="shared" si="13"/>
        <v>50</v>
      </c>
      <c r="K110" s="72"/>
      <c r="L110" s="72">
        <f t="shared" si="14"/>
        <v>50</v>
      </c>
      <c r="M110" s="72"/>
      <c r="N110" s="72">
        <f t="shared" si="10"/>
        <v>50</v>
      </c>
      <c r="O110" s="72"/>
      <c r="P110" s="72">
        <f t="shared" si="11"/>
        <v>50</v>
      </c>
    </row>
    <row r="111" spans="1:16" s="2" customFormat="1" ht="51.75" hidden="1" customHeight="1">
      <c r="A111" s="154" t="s">
        <v>580</v>
      </c>
      <c r="B111" s="53" t="s">
        <v>25</v>
      </c>
      <c r="C111" s="53" t="s">
        <v>288</v>
      </c>
      <c r="D111" s="53"/>
      <c r="E111" s="54">
        <f>SUM(E112)</f>
        <v>50</v>
      </c>
      <c r="F111" s="54"/>
      <c r="G111" s="54"/>
      <c r="H111" s="72">
        <f t="shared" si="12"/>
        <v>50</v>
      </c>
      <c r="I111" s="54"/>
      <c r="J111" s="72">
        <f t="shared" si="13"/>
        <v>50</v>
      </c>
      <c r="K111" s="54"/>
      <c r="L111" s="72">
        <f t="shared" si="14"/>
        <v>50</v>
      </c>
      <c r="M111" s="54"/>
      <c r="N111" s="72">
        <f t="shared" si="10"/>
        <v>50</v>
      </c>
      <c r="O111" s="54"/>
      <c r="P111" s="72">
        <f t="shared" si="11"/>
        <v>50</v>
      </c>
    </row>
    <row r="112" spans="1:16" s="2" customFormat="1" ht="30" hidden="1" customHeight="1">
      <c r="A112" s="43" t="s">
        <v>112</v>
      </c>
      <c r="B112" s="53" t="s">
        <v>25</v>
      </c>
      <c r="C112" s="53" t="s">
        <v>288</v>
      </c>
      <c r="D112" s="53" t="s">
        <v>111</v>
      </c>
      <c r="E112" s="54">
        <v>50</v>
      </c>
      <c r="F112" s="54"/>
      <c r="G112" s="54"/>
      <c r="H112" s="72">
        <f t="shared" si="12"/>
        <v>50</v>
      </c>
      <c r="I112" s="54"/>
      <c r="J112" s="72">
        <f t="shared" si="13"/>
        <v>50</v>
      </c>
      <c r="K112" s="54"/>
      <c r="L112" s="72">
        <f t="shared" si="14"/>
        <v>50</v>
      </c>
      <c r="M112" s="54"/>
      <c r="N112" s="72">
        <f t="shared" si="10"/>
        <v>50</v>
      </c>
      <c r="O112" s="54"/>
      <c r="P112" s="72">
        <f t="shared" si="11"/>
        <v>50</v>
      </c>
    </row>
    <row r="113" spans="1:17" s="1" customFormat="1" ht="27.75" customHeight="1">
      <c r="A113" s="42" t="s">
        <v>91</v>
      </c>
      <c r="B113" s="55" t="s">
        <v>92</v>
      </c>
      <c r="C113" s="55"/>
      <c r="D113" s="55"/>
      <c r="E113" s="77">
        <f>SUM(E116,E125,E134)+E114</f>
        <v>55006.6</v>
      </c>
      <c r="F113" s="77">
        <f>SUM(F116,F125,F134)+F114</f>
        <v>0</v>
      </c>
      <c r="G113" s="77">
        <f>SUM(G116,G125,G134)+G114</f>
        <v>4418</v>
      </c>
      <c r="H113" s="72">
        <f t="shared" si="12"/>
        <v>59424.6</v>
      </c>
      <c r="I113" s="72">
        <f>I116+I125+I134</f>
        <v>8650</v>
      </c>
      <c r="J113" s="72">
        <f t="shared" si="13"/>
        <v>68074.600000000006</v>
      </c>
      <c r="K113" s="72">
        <f>K114</f>
        <v>339.9</v>
      </c>
      <c r="L113" s="72">
        <f t="shared" si="14"/>
        <v>68414.5</v>
      </c>
      <c r="M113" s="72">
        <f>M116+M125</f>
        <v>4630.8999999999996</v>
      </c>
      <c r="N113" s="72">
        <f t="shared" si="10"/>
        <v>73045.399999999994</v>
      </c>
      <c r="O113" s="72"/>
      <c r="P113" s="72">
        <f t="shared" si="11"/>
        <v>73045.399999999994</v>
      </c>
      <c r="Q113" s="19"/>
    </row>
    <row r="114" spans="1:17" s="1" customFormat="1" ht="32.25" hidden="1" customHeight="1">
      <c r="A114" s="155" t="s">
        <v>489</v>
      </c>
      <c r="B114" s="56" t="s">
        <v>475</v>
      </c>
      <c r="C114" s="56"/>
      <c r="D114" s="55"/>
      <c r="E114" s="77">
        <f>E115</f>
        <v>0</v>
      </c>
      <c r="F114" s="77"/>
      <c r="G114" s="77"/>
      <c r="H114" s="72">
        <f t="shared" si="12"/>
        <v>0</v>
      </c>
      <c r="I114" s="72">
        <v>150</v>
      </c>
      <c r="J114" s="72">
        <f t="shared" si="13"/>
        <v>150</v>
      </c>
      <c r="K114" s="72">
        <f>K115</f>
        <v>339.9</v>
      </c>
      <c r="L114" s="72">
        <f t="shared" si="14"/>
        <v>489.9</v>
      </c>
      <c r="M114" s="72"/>
      <c r="N114" s="72">
        <f t="shared" si="10"/>
        <v>489.9</v>
      </c>
      <c r="O114" s="72"/>
      <c r="P114" s="72">
        <f t="shared" si="11"/>
        <v>489.9</v>
      </c>
      <c r="Q114" s="20"/>
    </row>
    <row r="115" spans="1:17" s="1" customFormat="1" ht="32.25" hidden="1" customHeight="1">
      <c r="A115" s="43" t="s">
        <v>112</v>
      </c>
      <c r="B115" s="57" t="s">
        <v>475</v>
      </c>
      <c r="C115" s="57" t="s">
        <v>488</v>
      </c>
      <c r="D115" s="58" t="s">
        <v>111</v>
      </c>
      <c r="E115" s="76">
        <v>0</v>
      </c>
      <c r="F115" s="76"/>
      <c r="G115" s="76"/>
      <c r="H115" s="72">
        <f t="shared" si="12"/>
        <v>0</v>
      </c>
      <c r="I115" s="72">
        <v>150</v>
      </c>
      <c r="J115" s="72">
        <f t="shared" si="13"/>
        <v>150</v>
      </c>
      <c r="K115" s="72">
        <v>339.9</v>
      </c>
      <c r="L115" s="72">
        <f t="shared" si="14"/>
        <v>489.9</v>
      </c>
      <c r="M115" s="72"/>
      <c r="N115" s="72">
        <f t="shared" si="10"/>
        <v>489.9</v>
      </c>
      <c r="O115" s="72"/>
      <c r="P115" s="72">
        <f t="shared" si="11"/>
        <v>489.9</v>
      </c>
      <c r="Q115" s="20"/>
    </row>
    <row r="116" spans="1:17" s="1" customFormat="1" ht="21.75" hidden="1" customHeight="1">
      <c r="A116" s="42" t="s">
        <v>186</v>
      </c>
      <c r="B116" s="51" t="s">
        <v>228</v>
      </c>
      <c r="C116" s="51"/>
      <c r="D116" s="55"/>
      <c r="E116" s="77">
        <f>SUM(E117)</f>
        <v>6147</v>
      </c>
      <c r="F116" s="77"/>
      <c r="G116" s="77"/>
      <c r="H116" s="72">
        <f t="shared" si="12"/>
        <v>6147</v>
      </c>
      <c r="I116" s="72">
        <v>150</v>
      </c>
      <c r="J116" s="72">
        <f t="shared" si="13"/>
        <v>6297</v>
      </c>
      <c r="K116" s="72"/>
      <c r="L116" s="72">
        <f t="shared" si="14"/>
        <v>6297</v>
      </c>
      <c r="M116" s="72">
        <f>M117</f>
        <v>218.7</v>
      </c>
      <c r="N116" s="72">
        <f t="shared" si="10"/>
        <v>6515.7</v>
      </c>
      <c r="O116" s="72"/>
      <c r="P116" s="72">
        <f t="shared" si="11"/>
        <v>6515.7</v>
      </c>
      <c r="Q116" s="19"/>
    </row>
    <row r="117" spans="1:17" s="1" customFormat="1" ht="27.75" hidden="1" customHeight="1">
      <c r="A117" s="42" t="s">
        <v>183</v>
      </c>
      <c r="B117" s="51" t="s">
        <v>228</v>
      </c>
      <c r="C117" s="51" t="s">
        <v>141</v>
      </c>
      <c r="D117" s="51"/>
      <c r="E117" s="72">
        <f>SUM(E118)</f>
        <v>6147</v>
      </c>
      <c r="F117" s="72"/>
      <c r="G117" s="72"/>
      <c r="H117" s="72">
        <f t="shared" si="12"/>
        <v>6147</v>
      </c>
      <c r="I117" s="72">
        <v>150</v>
      </c>
      <c r="J117" s="72">
        <f t="shared" si="13"/>
        <v>6297</v>
      </c>
      <c r="K117" s="72"/>
      <c r="L117" s="72">
        <f t="shared" si="14"/>
        <v>6297</v>
      </c>
      <c r="M117" s="72">
        <f>M118</f>
        <v>218.7</v>
      </c>
      <c r="N117" s="72">
        <f t="shared" si="10"/>
        <v>6515.7</v>
      </c>
      <c r="O117" s="72"/>
      <c r="P117" s="72">
        <f t="shared" si="11"/>
        <v>6515.7</v>
      </c>
    </row>
    <row r="118" spans="1:17" s="1" customFormat="1" ht="42" hidden="1" customHeight="1">
      <c r="A118" s="43" t="s">
        <v>75</v>
      </c>
      <c r="B118" s="53" t="s">
        <v>228</v>
      </c>
      <c r="C118" s="53" t="s">
        <v>170</v>
      </c>
      <c r="D118" s="53"/>
      <c r="E118" s="54">
        <f>SUM(E119,E122)</f>
        <v>6147</v>
      </c>
      <c r="F118" s="54"/>
      <c r="G118" s="54"/>
      <c r="H118" s="72">
        <f t="shared" si="12"/>
        <v>6147</v>
      </c>
      <c r="I118" s="54">
        <v>150</v>
      </c>
      <c r="J118" s="72">
        <f t="shared" si="13"/>
        <v>6297</v>
      </c>
      <c r="K118" s="54"/>
      <c r="L118" s="72">
        <f t="shared" si="14"/>
        <v>6297</v>
      </c>
      <c r="M118" s="54">
        <f>M121</f>
        <v>218.7</v>
      </c>
      <c r="N118" s="72">
        <f t="shared" si="10"/>
        <v>6515.7</v>
      </c>
      <c r="O118" s="54"/>
      <c r="P118" s="72">
        <f t="shared" si="11"/>
        <v>6515.7</v>
      </c>
    </row>
    <row r="119" spans="1:17" ht="32.25" hidden="1" customHeight="1">
      <c r="A119" s="43" t="s">
        <v>114</v>
      </c>
      <c r="B119" s="53" t="s">
        <v>228</v>
      </c>
      <c r="C119" s="53" t="s">
        <v>171</v>
      </c>
      <c r="D119" s="53"/>
      <c r="E119" s="54">
        <f>SUM(E120)</f>
        <v>5212</v>
      </c>
      <c r="F119" s="54"/>
      <c r="G119" s="54"/>
      <c r="H119" s="72">
        <f t="shared" si="12"/>
        <v>5212</v>
      </c>
      <c r="I119" s="54">
        <v>150</v>
      </c>
      <c r="J119" s="72">
        <f t="shared" si="13"/>
        <v>5362</v>
      </c>
      <c r="K119" s="54"/>
      <c r="L119" s="72">
        <f t="shared" si="14"/>
        <v>5362</v>
      </c>
      <c r="M119" s="54"/>
      <c r="N119" s="72">
        <f t="shared" si="10"/>
        <v>5362</v>
      </c>
      <c r="O119" s="54"/>
      <c r="P119" s="72">
        <f t="shared" si="11"/>
        <v>5362</v>
      </c>
    </row>
    <row r="120" spans="1:17" ht="35.25" hidden="1" customHeight="1">
      <c r="A120" s="43" t="s">
        <v>116</v>
      </c>
      <c r="B120" s="53" t="s">
        <v>228</v>
      </c>
      <c r="C120" s="53" t="s">
        <v>171</v>
      </c>
      <c r="D120" s="53" t="s">
        <v>115</v>
      </c>
      <c r="E120" s="54">
        <v>5212</v>
      </c>
      <c r="F120" s="54"/>
      <c r="G120" s="54"/>
      <c r="H120" s="72">
        <f t="shared" si="12"/>
        <v>5212</v>
      </c>
      <c r="I120" s="54">
        <v>150</v>
      </c>
      <c r="J120" s="72">
        <f t="shared" si="13"/>
        <v>5362</v>
      </c>
      <c r="K120" s="54"/>
      <c r="L120" s="72">
        <f t="shared" si="14"/>
        <v>5362</v>
      </c>
      <c r="M120" s="54"/>
      <c r="N120" s="72">
        <f t="shared" si="10"/>
        <v>5362</v>
      </c>
      <c r="O120" s="54"/>
      <c r="P120" s="72">
        <f t="shared" si="11"/>
        <v>5362</v>
      </c>
    </row>
    <row r="121" spans="1:17" ht="35.25" hidden="1" customHeight="1">
      <c r="A121" s="43" t="s">
        <v>624</v>
      </c>
      <c r="B121" s="52" t="s">
        <v>228</v>
      </c>
      <c r="C121" s="53" t="s">
        <v>628</v>
      </c>
      <c r="D121" s="53" t="s">
        <v>115</v>
      </c>
      <c r="E121" s="54"/>
      <c r="F121" s="54"/>
      <c r="G121" s="54"/>
      <c r="H121" s="72"/>
      <c r="I121" s="54"/>
      <c r="J121" s="72"/>
      <c r="K121" s="54"/>
      <c r="L121" s="72"/>
      <c r="M121" s="54">
        <v>218.7</v>
      </c>
      <c r="N121" s="72">
        <f t="shared" si="10"/>
        <v>218.7</v>
      </c>
      <c r="O121" s="54"/>
      <c r="P121" s="72">
        <f t="shared" si="11"/>
        <v>218.7</v>
      </c>
    </row>
    <row r="122" spans="1:17" ht="30" hidden="1" customHeight="1">
      <c r="A122" s="43" t="s">
        <v>117</v>
      </c>
      <c r="B122" s="53" t="s">
        <v>228</v>
      </c>
      <c r="C122" s="53" t="s">
        <v>172</v>
      </c>
      <c r="D122" s="53"/>
      <c r="E122" s="54">
        <f>SUM(E123:E124)</f>
        <v>935</v>
      </c>
      <c r="F122" s="54"/>
      <c r="G122" s="54"/>
      <c r="H122" s="72">
        <f t="shared" si="12"/>
        <v>935</v>
      </c>
      <c r="I122" s="54"/>
      <c r="J122" s="72">
        <f t="shared" si="13"/>
        <v>935</v>
      </c>
      <c r="K122" s="54"/>
      <c r="L122" s="72">
        <f t="shared" si="14"/>
        <v>935</v>
      </c>
      <c r="M122" s="54"/>
      <c r="N122" s="72">
        <f t="shared" si="10"/>
        <v>935</v>
      </c>
      <c r="O122" s="54"/>
      <c r="P122" s="72">
        <f t="shared" si="11"/>
        <v>935</v>
      </c>
    </row>
    <row r="123" spans="1:17" ht="31.5" hidden="1" customHeight="1">
      <c r="A123" s="43" t="s">
        <v>112</v>
      </c>
      <c r="B123" s="53" t="s">
        <v>228</v>
      </c>
      <c r="C123" s="53" t="s">
        <v>172</v>
      </c>
      <c r="D123" s="53" t="s">
        <v>111</v>
      </c>
      <c r="E123" s="54">
        <v>900</v>
      </c>
      <c r="F123" s="54"/>
      <c r="G123" s="54"/>
      <c r="H123" s="72">
        <f t="shared" si="12"/>
        <v>900</v>
      </c>
      <c r="I123" s="54"/>
      <c r="J123" s="72">
        <f t="shared" si="13"/>
        <v>900</v>
      </c>
      <c r="K123" s="54"/>
      <c r="L123" s="72">
        <f t="shared" si="14"/>
        <v>900</v>
      </c>
      <c r="M123" s="54"/>
      <c r="N123" s="72">
        <f t="shared" si="10"/>
        <v>900</v>
      </c>
      <c r="O123" s="54"/>
      <c r="P123" s="72">
        <f t="shared" si="11"/>
        <v>900</v>
      </c>
    </row>
    <row r="124" spans="1:17" ht="27" hidden="1" customHeight="1">
      <c r="A124" s="43" t="s">
        <v>15</v>
      </c>
      <c r="B124" s="53" t="s">
        <v>228</v>
      </c>
      <c r="C124" s="53" t="s">
        <v>172</v>
      </c>
      <c r="D124" s="53" t="s">
        <v>127</v>
      </c>
      <c r="E124" s="54">
        <v>35</v>
      </c>
      <c r="F124" s="54"/>
      <c r="G124" s="54"/>
      <c r="H124" s="72">
        <f t="shared" si="12"/>
        <v>35</v>
      </c>
      <c r="I124" s="54"/>
      <c r="J124" s="72">
        <f t="shared" si="13"/>
        <v>35</v>
      </c>
      <c r="K124" s="54"/>
      <c r="L124" s="72">
        <f t="shared" si="14"/>
        <v>35</v>
      </c>
      <c r="M124" s="54"/>
      <c r="N124" s="72">
        <f t="shared" si="10"/>
        <v>35</v>
      </c>
      <c r="O124" s="54"/>
      <c r="P124" s="72">
        <f t="shared" si="11"/>
        <v>35</v>
      </c>
    </row>
    <row r="125" spans="1:17" ht="33" hidden="1" customHeight="1">
      <c r="A125" s="42" t="s">
        <v>62</v>
      </c>
      <c r="B125" s="51" t="s">
        <v>63</v>
      </c>
      <c r="C125" s="51"/>
      <c r="D125" s="51"/>
      <c r="E125" s="72">
        <f>SUM(E126)+E133</f>
        <v>42559.6</v>
      </c>
      <c r="F125" s="72">
        <f t="shared" ref="F125:G125" si="15">SUM(F126)+F133</f>
        <v>0</v>
      </c>
      <c r="G125" s="72">
        <f t="shared" si="15"/>
        <v>1258</v>
      </c>
      <c r="H125" s="72">
        <f t="shared" si="12"/>
        <v>43817.599999999999</v>
      </c>
      <c r="I125" s="72">
        <v>6300</v>
      </c>
      <c r="J125" s="72">
        <f t="shared" si="13"/>
        <v>50117.599999999999</v>
      </c>
      <c r="K125" s="72"/>
      <c r="L125" s="72">
        <f t="shared" si="14"/>
        <v>50117.599999999999</v>
      </c>
      <c r="M125" s="72">
        <f>M133</f>
        <v>4412.2</v>
      </c>
      <c r="N125" s="72">
        <f t="shared" si="10"/>
        <v>54529.799999999996</v>
      </c>
      <c r="O125" s="72"/>
      <c r="P125" s="72">
        <f t="shared" si="11"/>
        <v>54529.799999999996</v>
      </c>
    </row>
    <row r="126" spans="1:17" ht="33" hidden="1" customHeight="1">
      <c r="A126" s="42" t="s">
        <v>510</v>
      </c>
      <c r="B126" s="51" t="s">
        <v>63</v>
      </c>
      <c r="C126" s="51" t="s">
        <v>175</v>
      </c>
      <c r="D126" s="51"/>
      <c r="E126" s="72">
        <f>E127</f>
        <v>42559.6</v>
      </c>
      <c r="F126" s="72">
        <f t="shared" ref="F126:G126" si="16">F127</f>
        <v>0</v>
      </c>
      <c r="G126" s="72">
        <f t="shared" si="16"/>
        <v>1258</v>
      </c>
      <c r="H126" s="72">
        <f t="shared" si="12"/>
        <v>43817.599999999999</v>
      </c>
      <c r="I126" s="72">
        <v>6300</v>
      </c>
      <c r="J126" s="72">
        <f t="shared" si="13"/>
        <v>50117.599999999999</v>
      </c>
      <c r="K126" s="72"/>
      <c r="L126" s="72">
        <f t="shared" si="14"/>
        <v>50117.599999999999</v>
      </c>
      <c r="M126" s="72"/>
      <c r="N126" s="72">
        <f t="shared" si="10"/>
        <v>50117.599999999999</v>
      </c>
      <c r="O126" s="72"/>
      <c r="P126" s="72">
        <f t="shared" si="11"/>
        <v>50117.599999999999</v>
      </c>
    </row>
    <row r="127" spans="1:17" ht="39" hidden="1" customHeight="1">
      <c r="A127" s="154" t="s">
        <v>406</v>
      </c>
      <c r="B127" s="53" t="s">
        <v>63</v>
      </c>
      <c r="C127" s="53" t="s">
        <v>291</v>
      </c>
      <c r="D127" s="51"/>
      <c r="E127" s="54">
        <f>E128+E132</f>
        <v>42559.6</v>
      </c>
      <c r="F127" s="54">
        <f t="shared" ref="F127:G127" si="17">F128+F132</f>
        <v>0</v>
      </c>
      <c r="G127" s="54">
        <f t="shared" si="17"/>
        <v>1258</v>
      </c>
      <c r="H127" s="72">
        <f t="shared" si="12"/>
        <v>43817.599999999999</v>
      </c>
      <c r="I127" s="54">
        <v>6300</v>
      </c>
      <c r="J127" s="72">
        <f t="shared" si="13"/>
        <v>50117.599999999999</v>
      </c>
      <c r="K127" s="54"/>
      <c r="L127" s="72">
        <f t="shared" si="14"/>
        <v>50117.599999999999</v>
      </c>
      <c r="M127" s="54"/>
      <c r="N127" s="72">
        <f t="shared" si="10"/>
        <v>50117.599999999999</v>
      </c>
      <c r="O127" s="54"/>
      <c r="P127" s="72">
        <f t="shared" si="11"/>
        <v>50117.599999999999</v>
      </c>
    </row>
    <row r="128" spans="1:17" ht="51" hidden="1" customHeight="1">
      <c r="A128" s="154" t="s">
        <v>290</v>
      </c>
      <c r="B128" s="53" t="s">
        <v>63</v>
      </c>
      <c r="C128" s="53" t="s">
        <v>292</v>
      </c>
      <c r="D128" s="53"/>
      <c r="E128" s="54">
        <f>E129+E131</f>
        <v>21180</v>
      </c>
      <c r="F128" s="54">
        <f t="shared" ref="F128:G128" si="18">F129+F131</f>
        <v>0</v>
      </c>
      <c r="G128" s="54">
        <f t="shared" si="18"/>
        <v>1258</v>
      </c>
      <c r="H128" s="72">
        <f t="shared" si="12"/>
        <v>22438</v>
      </c>
      <c r="I128" s="54">
        <v>6300</v>
      </c>
      <c r="J128" s="72">
        <f t="shared" si="13"/>
        <v>28738</v>
      </c>
      <c r="K128" s="54"/>
      <c r="L128" s="72">
        <f t="shared" si="14"/>
        <v>28738</v>
      </c>
      <c r="M128" s="54"/>
      <c r="N128" s="72">
        <f t="shared" si="10"/>
        <v>28738</v>
      </c>
      <c r="O128" s="54"/>
      <c r="P128" s="72">
        <f t="shared" si="11"/>
        <v>28738</v>
      </c>
    </row>
    <row r="129" spans="1:16" ht="37.5" hidden="1" customHeight="1">
      <c r="A129" s="43" t="s">
        <v>112</v>
      </c>
      <c r="B129" s="53" t="s">
        <v>63</v>
      </c>
      <c r="C129" s="53" t="s">
        <v>292</v>
      </c>
      <c r="D129" s="53" t="s">
        <v>552</v>
      </c>
      <c r="E129" s="54">
        <v>20054</v>
      </c>
      <c r="F129" s="54"/>
      <c r="G129" s="54" t="s">
        <v>598</v>
      </c>
      <c r="H129" s="72">
        <f t="shared" si="12"/>
        <v>21312</v>
      </c>
      <c r="I129" s="54">
        <v>6300</v>
      </c>
      <c r="J129" s="72">
        <f t="shared" si="13"/>
        <v>27612</v>
      </c>
      <c r="K129" s="54"/>
      <c r="L129" s="72">
        <f t="shared" si="14"/>
        <v>27612</v>
      </c>
      <c r="M129" s="54"/>
      <c r="N129" s="72">
        <f t="shared" si="10"/>
        <v>27612</v>
      </c>
      <c r="O129" s="54"/>
      <c r="P129" s="72">
        <f t="shared" si="11"/>
        <v>27612</v>
      </c>
    </row>
    <row r="130" spans="1:16" ht="30.75" hidden="1" customHeight="1">
      <c r="A130" s="43" t="s">
        <v>12</v>
      </c>
      <c r="B130" s="53" t="s">
        <v>63</v>
      </c>
      <c r="C130" s="53" t="s">
        <v>341</v>
      </c>
      <c r="D130" s="53"/>
      <c r="E130" s="54">
        <f>E131</f>
        <v>1126</v>
      </c>
      <c r="F130" s="54"/>
      <c r="G130" s="54"/>
      <c r="H130" s="72">
        <f t="shared" si="12"/>
        <v>1126</v>
      </c>
      <c r="I130" s="54"/>
      <c r="J130" s="72">
        <f t="shared" si="13"/>
        <v>1126</v>
      </c>
      <c r="K130" s="54"/>
      <c r="L130" s="72">
        <f t="shared" si="14"/>
        <v>1126</v>
      </c>
      <c r="M130" s="54"/>
      <c r="N130" s="72">
        <f t="shared" si="10"/>
        <v>1126</v>
      </c>
      <c r="O130" s="54"/>
      <c r="P130" s="72">
        <f t="shared" si="11"/>
        <v>1126</v>
      </c>
    </row>
    <row r="131" spans="1:16" ht="32.25" hidden="1" customHeight="1">
      <c r="A131" s="43" t="s">
        <v>112</v>
      </c>
      <c r="B131" s="53" t="s">
        <v>63</v>
      </c>
      <c r="C131" s="53" t="s">
        <v>341</v>
      </c>
      <c r="D131" s="53" t="s">
        <v>111</v>
      </c>
      <c r="E131" s="54">
        <v>1126</v>
      </c>
      <c r="F131" s="54"/>
      <c r="G131" s="54"/>
      <c r="H131" s="72">
        <f t="shared" si="12"/>
        <v>1126</v>
      </c>
      <c r="I131" s="54"/>
      <c r="J131" s="72">
        <f t="shared" si="13"/>
        <v>1126</v>
      </c>
      <c r="K131" s="54"/>
      <c r="L131" s="72">
        <f t="shared" si="14"/>
        <v>1126</v>
      </c>
      <c r="M131" s="54"/>
      <c r="N131" s="72">
        <f t="shared" si="10"/>
        <v>1126</v>
      </c>
      <c r="O131" s="54"/>
      <c r="P131" s="72">
        <f t="shared" si="11"/>
        <v>1126</v>
      </c>
    </row>
    <row r="132" spans="1:16" ht="39" hidden="1" customHeight="1">
      <c r="A132" s="43" t="s">
        <v>434</v>
      </c>
      <c r="B132" s="52" t="s">
        <v>63</v>
      </c>
      <c r="C132" s="53" t="s">
        <v>435</v>
      </c>
      <c r="D132" s="53" t="s">
        <v>111</v>
      </c>
      <c r="E132" s="54">
        <v>21379.599999999999</v>
      </c>
      <c r="F132" s="54"/>
      <c r="G132" s="54"/>
      <c r="H132" s="72">
        <f t="shared" si="12"/>
        <v>21379.599999999999</v>
      </c>
      <c r="I132" s="54"/>
      <c r="J132" s="72">
        <f t="shared" si="13"/>
        <v>21379.599999999999</v>
      </c>
      <c r="K132" s="54"/>
      <c r="L132" s="72">
        <f t="shared" si="14"/>
        <v>21379.599999999999</v>
      </c>
      <c r="M132" s="54"/>
      <c r="N132" s="72">
        <f t="shared" si="10"/>
        <v>21379.599999999999</v>
      </c>
      <c r="O132" s="54"/>
      <c r="P132" s="72">
        <f t="shared" si="11"/>
        <v>21379.599999999999</v>
      </c>
    </row>
    <row r="133" spans="1:16" ht="52.5" hidden="1" customHeight="1">
      <c r="A133" s="43" t="s">
        <v>631</v>
      </c>
      <c r="B133" s="52" t="s">
        <v>63</v>
      </c>
      <c r="C133" s="53" t="s">
        <v>622</v>
      </c>
      <c r="D133" s="53" t="s">
        <v>111</v>
      </c>
      <c r="E133" s="72"/>
      <c r="F133" s="72"/>
      <c r="G133" s="72"/>
      <c r="H133" s="72"/>
      <c r="I133" s="72"/>
      <c r="J133" s="72"/>
      <c r="K133" s="72"/>
      <c r="L133" s="72"/>
      <c r="M133" s="72">
        <v>4412.2</v>
      </c>
      <c r="N133" s="72">
        <f t="shared" si="10"/>
        <v>4412.2</v>
      </c>
      <c r="O133" s="72"/>
      <c r="P133" s="72">
        <f t="shared" si="11"/>
        <v>4412.2</v>
      </c>
    </row>
    <row r="134" spans="1:16" ht="32.25" hidden="1" customHeight="1">
      <c r="A134" s="155" t="s">
        <v>23</v>
      </c>
      <c r="B134" s="51" t="s">
        <v>214</v>
      </c>
      <c r="C134" s="51"/>
      <c r="D134" s="51"/>
      <c r="E134" s="72">
        <f>SUM(E135,E142,E146,E150)</f>
        <v>6300</v>
      </c>
      <c r="F134" s="72">
        <f>SUM(F135,F142,F146,F150)</f>
        <v>0</v>
      </c>
      <c r="G134" s="72">
        <f>SUM(G135,G142,G146,G150)</f>
        <v>3160</v>
      </c>
      <c r="H134" s="72">
        <f t="shared" si="12"/>
        <v>9460</v>
      </c>
      <c r="I134" s="72">
        <f>I135</f>
        <v>2200</v>
      </c>
      <c r="J134" s="72">
        <f t="shared" si="13"/>
        <v>11660</v>
      </c>
      <c r="K134" s="72"/>
      <c r="L134" s="72">
        <f t="shared" si="14"/>
        <v>11660</v>
      </c>
      <c r="M134" s="72"/>
      <c r="N134" s="72">
        <f t="shared" si="10"/>
        <v>11660</v>
      </c>
      <c r="O134" s="72"/>
      <c r="P134" s="72">
        <f t="shared" si="11"/>
        <v>11660</v>
      </c>
    </row>
    <row r="135" spans="1:16" ht="39.75" hidden="1" customHeight="1">
      <c r="A135" s="155" t="s">
        <v>519</v>
      </c>
      <c r="B135" s="51" t="s">
        <v>214</v>
      </c>
      <c r="C135" s="51" t="s">
        <v>173</v>
      </c>
      <c r="D135" s="51"/>
      <c r="E135" s="72">
        <f>SUM(E137)+E139</f>
        <v>4000</v>
      </c>
      <c r="F135" s="72">
        <f t="shared" ref="F135:G135" si="19">SUM(F137)+F139</f>
        <v>0</v>
      </c>
      <c r="G135" s="72">
        <f t="shared" si="19"/>
        <v>3160</v>
      </c>
      <c r="H135" s="72">
        <f t="shared" si="12"/>
        <v>7160</v>
      </c>
      <c r="I135" s="72">
        <f>I139</f>
        <v>2200</v>
      </c>
      <c r="J135" s="72">
        <f t="shared" si="13"/>
        <v>9360</v>
      </c>
      <c r="K135" s="72"/>
      <c r="L135" s="72">
        <f t="shared" si="14"/>
        <v>9360</v>
      </c>
      <c r="M135" s="72"/>
      <c r="N135" s="72">
        <f t="shared" si="10"/>
        <v>9360</v>
      </c>
      <c r="O135" s="72"/>
      <c r="P135" s="72">
        <f t="shared" si="11"/>
        <v>9360</v>
      </c>
    </row>
    <row r="136" spans="1:16" s="2" customFormat="1" ht="35.25" hidden="1" customHeight="1">
      <c r="A136" s="42" t="s">
        <v>276</v>
      </c>
      <c r="B136" s="53" t="s">
        <v>214</v>
      </c>
      <c r="C136" s="53" t="s">
        <v>293</v>
      </c>
      <c r="D136" s="51"/>
      <c r="E136" s="54">
        <f>SUM(E137)</f>
        <v>3000</v>
      </c>
      <c r="F136" s="54"/>
      <c r="G136" s="72"/>
      <c r="H136" s="72">
        <f t="shared" si="12"/>
        <v>3000</v>
      </c>
      <c r="I136" s="72"/>
      <c r="J136" s="72">
        <f t="shared" si="13"/>
        <v>3000</v>
      </c>
      <c r="K136" s="72"/>
      <c r="L136" s="72">
        <f t="shared" si="14"/>
        <v>3000</v>
      </c>
      <c r="M136" s="72"/>
      <c r="N136" s="72">
        <f t="shared" si="10"/>
        <v>3000</v>
      </c>
      <c r="O136" s="72"/>
      <c r="P136" s="72">
        <f t="shared" si="11"/>
        <v>3000</v>
      </c>
    </row>
    <row r="137" spans="1:16" s="2" customFormat="1" ht="27" hidden="1" customHeight="1">
      <c r="A137" s="44" t="s">
        <v>129</v>
      </c>
      <c r="B137" s="53" t="s">
        <v>214</v>
      </c>
      <c r="C137" s="53" t="s">
        <v>294</v>
      </c>
      <c r="D137" s="53"/>
      <c r="E137" s="54">
        <f>SUM(E138)</f>
        <v>3000</v>
      </c>
      <c r="F137" s="54"/>
      <c r="G137" s="54"/>
      <c r="H137" s="72">
        <f t="shared" si="12"/>
        <v>3000</v>
      </c>
      <c r="I137" s="54"/>
      <c r="J137" s="72">
        <f t="shared" si="13"/>
        <v>3000</v>
      </c>
      <c r="K137" s="54"/>
      <c r="L137" s="72">
        <f t="shared" si="14"/>
        <v>3000</v>
      </c>
      <c r="M137" s="54"/>
      <c r="N137" s="72">
        <f t="shared" si="10"/>
        <v>3000</v>
      </c>
      <c r="O137" s="54"/>
      <c r="P137" s="72">
        <f t="shared" si="11"/>
        <v>3000</v>
      </c>
    </row>
    <row r="138" spans="1:16" s="2" customFormat="1" ht="31.5" hidden="1" customHeight="1">
      <c r="A138" s="44" t="s">
        <v>112</v>
      </c>
      <c r="B138" s="53" t="s">
        <v>214</v>
      </c>
      <c r="C138" s="53" t="s">
        <v>294</v>
      </c>
      <c r="D138" s="53" t="s">
        <v>111</v>
      </c>
      <c r="E138" s="54">
        <v>3000</v>
      </c>
      <c r="F138" s="54"/>
      <c r="G138" s="54"/>
      <c r="H138" s="72">
        <f t="shared" si="12"/>
        <v>3000</v>
      </c>
      <c r="I138" s="54"/>
      <c r="J138" s="72">
        <f t="shared" si="13"/>
        <v>3000</v>
      </c>
      <c r="K138" s="54"/>
      <c r="L138" s="72">
        <f t="shared" si="14"/>
        <v>3000</v>
      </c>
      <c r="M138" s="54"/>
      <c r="N138" s="72">
        <f t="shared" si="10"/>
        <v>3000</v>
      </c>
      <c r="O138" s="54"/>
      <c r="P138" s="72">
        <f t="shared" si="11"/>
        <v>3000</v>
      </c>
    </row>
    <row r="139" spans="1:16" s="2" customFormat="1" ht="31.5" hidden="1" customHeight="1">
      <c r="A139" s="42" t="s">
        <v>276</v>
      </c>
      <c r="B139" s="50" t="s">
        <v>214</v>
      </c>
      <c r="C139" s="51" t="s">
        <v>521</v>
      </c>
      <c r="D139" s="51"/>
      <c r="E139" s="54">
        <f>E140</f>
        <v>1000</v>
      </c>
      <c r="F139" s="54"/>
      <c r="G139" s="54">
        <f>G140</f>
        <v>3160</v>
      </c>
      <c r="H139" s="72">
        <f t="shared" si="12"/>
        <v>4160</v>
      </c>
      <c r="I139" s="72">
        <v>2200</v>
      </c>
      <c r="J139" s="72">
        <f t="shared" si="13"/>
        <v>6360</v>
      </c>
      <c r="K139" s="72"/>
      <c r="L139" s="72">
        <f t="shared" si="14"/>
        <v>6360</v>
      </c>
      <c r="M139" s="72"/>
      <c r="N139" s="72">
        <f t="shared" si="10"/>
        <v>6360</v>
      </c>
      <c r="O139" s="72"/>
      <c r="P139" s="72">
        <f t="shared" si="11"/>
        <v>6360</v>
      </c>
    </row>
    <row r="140" spans="1:16" s="2" customFormat="1" ht="24.75" hidden="1" customHeight="1">
      <c r="A140" s="44" t="s">
        <v>520</v>
      </c>
      <c r="B140" s="52" t="s">
        <v>214</v>
      </c>
      <c r="C140" s="53" t="s">
        <v>522</v>
      </c>
      <c r="D140" s="53"/>
      <c r="E140" s="54">
        <f>E141</f>
        <v>1000</v>
      </c>
      <c r="F140" s="54"/>
      <c r="G140" s="54">
        <f>G141</f>
        <v>3160</v>
      </c>
      <c r="H140" s="72">
        <f t="shared" si="12"/>
        <v>4160</v>
      </c>
      <c r="I140" s="54">
        <v>2200</v>
      </c>
      <c r="J140" s="72">
        <f t="shared" si="13"/>
        <v>6360</v>
      </c>
      <c r="K140" s="54"/>
      <c r="L140" s="72">
        <f t="shared" si="14"/>
        <v>6360</v>
      </c>
      <c r="M140" s="54"/>
      <c r="N140" s="72">
        <f t="shared" si="10"/>
        <v>6360</v>
      </c>
      <c r="O140" s="54"/>
      <c r="P140" s="72">
        <f t="shared" si="11"/>
        <v>6360</v>
      </c>
    </row>
    <row r="141" spans="1:16" s="2" customFormat="1" ht="31.5" hidden="1" customHeight="1">
      <c r="A141" s="44" t="s">
        <v>112</v>
      </c>
      <c r="B141" s="52" t="s">
        <v>214</v>
      </c>
      <c r="C141" s="53" t="s">
        <v>522</v>
      </c>
      <c r="D141" s="53" t="s">
        <v>111</v>
      </c>
      <c r="E141" s="54">
        <v>1000</v>
      </c>
      <c r="F141" s="54"/>
      <c r="G141" s="54">
        <v>3160</v>
      </c>
      <c r="H141" s="72">
        <f t="shared" si="12"/>
        <v>4160</v>
      </c>
      <c r="I141" s="54">
        <v>2200</v>
      </c>
      <c r="J141" s="72">
        <f t="shared" si="13"/>
        <v>6360</v>
      </c>
      <c r="K141" s="54"/>
      <c r="L141" s="72">
        <f t="shared" si="14"/>
        <v>6360</v>
      </c>
      <c r="M141" s="54"/>
      <c r="N141" s="72">
        <f t="shared" ref="N141:N207" si="20">L141+M141</f>
        <v>6360</v>
      </c>
      <c r="O141" s="54"/>
      <c r="P141" s="72">
        <f t="shared" ref="P141:P206" si="21">N141+O141</f>
        <v>6360</v>
      </c>
    </row>
    <row r="142" spans="1:16" s="2" customFormat="1" ht="41.25" hidden="1" customHeight="1">
      <c r="A142" s="155" t="s">
        <v>547</v>
      </c>
      <c r="B142" s="51" t="s">
        <v>214</v>
      </c>
      <c r="C142" s="51" t="s">
        <v>162</v>
      </c>
      <c r="D142" s="51"/>
      <c r="E142" s="72">
        <f>SUM(E143)</f>
        <v>900</v>
      </c>
      <c r="F142" s="72"/>
      <c r="G142" s="72"/>
      <c r="H142" s="72">
        <f t="shared" si="12"/>
        <v>900</v>
      </c>
      <c r="I142" s="72"/>
      <c r="J142" s="72">
        <f t="shared" si="13"/>
        <v>900</v>
      </c>
      <c r="K142" s="72"/>
      <c r="L142" s="72">
        <f t="shared" si="14"/>
        <v>900</v>
      </c>
      <c r="M142" s="72"/>
      <c r="N142" s="72">
        <f t="shared" si="20"/>
        <v>900</v>
      </c>
      <c r="O142" s="72"/>
      <c r="P142" s="72">
        <f t="shared" si="21"/>
        <v>900</v>
      </c>
    </row>
    <row r="143" spans="1:16" s="2" customFormat="1" ht="29.25" hidden="1" customHeight="1">
      <c r="A143" s="43" t="s">
        <v>295</v>
      </c>
      <c r="B143" s="53" t="s">
        <v>214</v>
      </c>
      <c r="C143" s="53" t="s">
        <v>296</v>
      </c>
      <c r="D143" s="51"/>
      <c r="E143" s="54">
        <f>SUM(E144)</f>
        <v>900</v>
      </c>
      <c r="F143" s="54"/>
      <c r="G143" s="72"/>
      <c r="H143" s="72">
        <f t="shared" si="12"/>
        <v>900</v>
      </c>
      <c r="I143" s="72"/>
      <c r="J143" s="72">
        <f t="shared" si="13"/>
        <v>900</v>
      </c>
      <c r="K143" s="72"/>
      <c r="L143" s="72">
        <f t="shared" si="14"/>
        <v>900</v>
      </c>
      <c r="M143" s="72"/>
      <c r="N143" s="72">
        <f t="shared" si="20"/>
        <v>900</v>
      </c>
      <c r="O143" s="72"/>
      <c r="P143" s="72">
        <f t="shared" si="21"/>
        <v>900</v>
      </c>
    </row>
    <row r="144" spans="1:16" s="2" customFormat="1" ht="30.75" hidden="1" customHeight="1">
      <c r="A144" s="44" t="s">
        <v>1</v>
      </c>
      <c r="B144" s="53" t="s">
        <v>214</v>
      </c>
      <c r="C144" s="53" t="s">
        <v>297</v>
      </c>
      <c r="D144" s="53"/>
      <c r="E144" s="54">
        <f>SUM(E145)</f>
        <v>900</v>
      </c>
      <c r="F144" s="54"/>
      <c r="G144" s="54"/>
      <c r="H144" s="72">
        <f t="shared" ref="H144:H213" si="22">E144+F144+G144</f>
        <v>900</v>
      </c>
      <c r="I144" s="54"/>
      <c r="J144" s="72">
        <f t="shared" ref="J144:J212" si="23">H144+I144</f>
        <v>900</v>
      </c>
      <c r="K144" s="54"/>
      <c r="L144" s="72">
        <f t="shared" ref="L144:L210" si="24">J144+K144</f>
        <v>900</v>
      </c>
      <c r="M144" s="54"/>
      <c r="N144" s="72">
        <f t="shared" si="20"/>
        <v>900</v>
      </c>
      <c r="O144" s="54"/>
      <c r="P144" s="72">
        <f t="shared" si="21"/>
        <v>900</v>
      </c>
    </row>
    <row r="145" spans="1:16" s="2" customFormat="1" ht="40.5" hidden="1" customHeight="1">
      <c r="A145" s="152" t="s">
        <v>34</v>
      </c>
      <c r="B145" s="53" t="s">
        <v>214</v>
      </c>
      <c r="C145" s="53" t="s">
        <v>297</v>
      </c>
      <c r="D145" s="53" t="s">
        <v>583</v>
      </c>
      <c r="E145" s="54">
        <v>900</v>
      </c>
      <c r="F145" s="54"/>
      <c r="G145" s="54"/>
      <c r="H145" s="72">
        <f t="shared" si="22"/>
        <v>900</v>
      </c>
      <c r="I145" s="54"/>
      <c r="J145" s="72">
        <f t="shared" si="23"/>
        <v>900</v>
      </c>
      <c r="K145" s="54"/>
      <c r="L145" s="72">
        <f t="shared" si="24"/>
        <v>900</v>
      </c>
      <c r="M145" s="54"/>
      <c r="N145" s="72">
        <f t="shared" si="20"/>
        <v>900</v>
      </c>
      <c r="O145" s="54"/>
      <c r="P145" s="72">
        <f t="shared" si="21"/>
        <v>900</v>
      </c>
    </row>
    <row r="146" spans="1:16" s="2" customFormat="1" ht="45.75" hidden="1" customHeight="1">
      <c r="A146" s="153" t="s">
        <v>525</v>
      </c>
      <c r="B146" s="51" t="s">
        <v>214</v>
      </c>
      <c r="C146" s="51" t="s">
        <v>163</v>
      </c>
      <c r="D146" s="107"/>
      <c r="E146" s="80">
        <f>SUM(E148)</f>
        <v>1300</v>
      </c>
      <c r="F146" s="80"/>
      <c r="G146" s="125"/>
      <c r="H146" s="72">
        <f t="shared" si="22"/>
        <v>1300</v>
      </c>
      <c r="I146" s="125"/>
      <c r="J146" s="72">
        <f t="shared" si="23"/>
        <v>1300</v>
      </c>
      <c r="K146" s="125"/>
      <c r="L146" s="72">
        <f t="shared" si="24"/>
        <v>1300</v>
      </c>
      <c r="M146" s="125"/>
      <c r="N146" s="72">
        <f t="shared" si="20"/>
        <v>1300</v>
      </c>
      <c r="O146" s="125"/>
      <c r="P146" s="72">
        <f t="shared" si="21"/>
        <v>1300</v>
      </c>
    </row>
    <row r="147" spans="1:16" s="2" customFormat="1" ht="42" hidden="1" customHeight="1">
      <c r="A147" s="43" t="s">
        <v>275</v>
      </c>
      <c r="B147" s="53" t="s">
        <v>214</v>
      </c>
      <c r="C147" s="53" t="s">
        <v>298</v>
      </c>
      <c r="D147" s="107"/>
      <c r="E147" s="81">
        <f>SUM(E148)</f>
        <v>1300</v>
      </c>
      <c r="F147" s="81"/>
      <c r="G147" s="125"/>
      <c r="H147" s="72">
        <f t="shared" si="22"/>
        <v>1300</v>
      </c>
      <c r="I147" s="125"/>
      <c r="J147" s="72">
        <f t="shared" si="23"/>
        <v>1300</v>
      </c>
      <c r="K147" s="125"/>
      <c r="L147" s="72">
        <f t="shared" si="24"/>
        <v>1300</v>
      </c>
      <c r="M147" s="125"/>
      <c r="N147" s="72">
        <f t="shared" si="20"/>
        <v>1300</v>
      </c>
      <c r="O147" s="125"/>
      <c r="P147" s="72">
        <f t="shared" si="21"/>
        <v>1300</v>
      </c>
    </row>
    <row r="148" spans="1:16" s="12" customFormat="1" ht="43.5" hidden="1" customHeight="1">
      <c r="A148" s="60" t="s">
        <v>545</v>
      </c>
      <c r="B148" s="53" t="s">
        <v>214</v>
      </c>
      <c r="C148" s="53" t="s">
        <v>299</v>
      </c>
      <c r="D148" s="24"/>
      <c r="E148" s="81">
        <f>SUM(E149)</f>
        <v>1300</v>
      </c>
      <c r="F148" s="81"/>
      <c r="G148" s="126"/>
      <c r="H148" s="72">
        <f t="shared" si="22"/>
        <v>1300</v>
      </c>
      <c r="I148" s="126"/>
      <c r="J148" s="72">
        <f t="shared" si="23"/>
        <v>1300</v>
      </c>
      <c r="K148" s="126"/>
      <c r="L148" s="72">
        <f t="shared" si="24"/>
        <v>1300</v>
      </c>
      <c r="M148" s="126"/>
      <c r="N148" s="72">
        <f t="shared" si="20"/>
        <v>1300</v>
      </c>
      <c r="O148" s="126"/>
      <c r="P148" s="72">
        <f t="shared" si="21"/>
        <v>1300</v>
      </c>
    </row>
    <row r="149" spans="1:16" s="12" customFormat="1" ht="38.25" hidden="1" customHeight="1">
      <c r="A149" s="152" t="s">
        <v>34</v>
      </c>
      <c r="B149" s="53" t="s">
        <v>214</v>
      </c>
      <c r="C149" s="53" t="s">
        <v>299</v>
      </c>
      <c r="D149" s="53" t="s">
        <v>376</v>
      </c>
      <c r="E149" s="54">
        <v>1300</v>
      </c>
      <c r="F149" s="54"/>
      <c r="G149" s="54"/>
      <c r="H149" s="72">
        <f t="shared" si="22"/>
        <v>1300</v>
      </c>
      <c r="I149" s="54"/>
      <c r="J149" s="72">
        <f t="shared" si="23"/>
        <v>1300</v>
      </c>
      <c r="K149" s="54"/>
      <c r="L149" s="72">
        <f t="shared" si="24"/>
        <v>1300</v>
      </c>
      <c r="M149" s="54"/>
      <c r="N149" s="72">
        <f t="shared" si="20"/>
        <v>1300</v>
      </c>
      <c r="O149" s="54"/>
      <c r="P149" s="72">
        <f t="shared" si="21"/>
        <v>1300</v>
      </c>
    </row>
    <row r="150" spans="1:16" s="11" customFormat="1" ht="42.75" hidden="1" customHeight="1">
      <c r="A150" s="151" t="s">
        <v>527</v>
      </c>
      <c r="B150" s="52" t="s">
        <v>214</v>
      </c>
      <c r="C150" s="53" t="s">
        <v>401</v>
      </c>
      <c r="D150" s="53"/>
      <c r="E150" s="72">
        <f>SUM(E151)</f>
        <v>100</v>
      </c>
      <c r="F150" s="72"/>
      <c r="G150" s="54"/>
      <c r="H150" s="72">
        <f t="shared" si="22"/>
        <v>100</v>
      </c>
      <c r="I150" s="54"/>
      <c r="J150" s="72">
        <f t="shared" si="23"/>
        <v>100</v>
      </c>
      <c r="K150" s="54"/>
      <c r="L150" s="72">
        <f t="shared" si="24"/>
        <v>100</v>
      </c>
      <c r="M150" s="54"/>
      <c r="N150" s="72">
        <f t="shared" si="20"/>
        <v>100</v>
      </c>
      <c r="O150" s="54"/>
      <c r="P150" s="72">
        <f t="shared" si="21"/>
        <v>100</v>
      </c>
    </row>
    <row r="151" spans="1:16" s="2" customFormat="1" ht="33" hidden="1" customHeight="1">
      <c r="A151" s="152" t="s">
        <v>405</v>
      </c>
      <c r="B151" s="52" t="s">
        <v>214</v>
      </c>
      <c r="C151" s="53" t="s">
        <v>401</v>
      </c>
      <c r="D151" s="53"/>
      <c r="E151" s="54">
        <f>SUM(E152)</f>
        <v>100</v>
      </c>
      <c r="F151" s="54"/>
      <c r="G151" s="54"/>
      <c r="H151" s="72">
        <f t="shared" si="22"/>
        <v>100</v>
      </c>
      <c r="I151" s="54"/>
      <c r="J151" s="72">
        <f t="shared" si="23"/>
        <v>100</v>
      </c>
      <c r="K151" s="54"/>
      <c r="L151" s="72">
        <f t="shared" si="24"/>
        <v>100</v>
      </c>
      <c r="M151" s="54"/>
      <c r="N151" s="72">
        <f t="shared" si="20"/>
        <v>100</v>
      </c>
      <c r="O151" s="54"/>
      <c r="P151" s="72">
        <f t="shared" si="21"/>
        <v>100</v>
      </c>
    </row>
    <row r="152" spans="1:16" s="2" customFormat="1" ht="40.5" hidden="1" customHeight="1">
      <c r="A152" s="44" t="s">
        <v>112</v>
      </c>
      <c r="B152" s="52" t="s">
        <v>214</v>
      </c>
      <c r="C152" s="53" t="s">
        <v>401</v>
      </c>
      <c r="D152" s="53" t="s">
        <v>111</v>
      </c>
      <c r="E152" s="54">
        <v>100</v>
      </c>
      <c r="F152" s="54"/>
      <c r="G152" s="54"/>
      <c r="H152" s="72">
        <f t="shared" si="22"/>
        <v>100</v>
      </c>
      <c r="I152" s="54"/>
      <c r="J152" s="72">
        <f t="shared" si="23"/>
        <v>100</v>
      </c>
      <c r="K152" s="54"/>
      <c r="L152" s="72">
        <f t="shared" si="24"/>
        <v>100</v>
      </c>
      <c r="M152" s="54"/>
      <c r="N152" s="72">
        <f t="shared" si="20"/>
        <v>100</v>
      </c>
      <c r="O152" s="54"/>
      <c r="P152" s="72">
        <f t="shared" si="21"/>
        <v>100</v>
      </c>
    </row>
    <row r="153" spans="1:16" s="2" customFormat="1" ht="29.25" customHeight="1">
      <c r="A153" s="42" t="s">
        <v>229</v>
      </c>
      <c r="B153" s="51" t="s">
        <v>230</v>
      </c>
      <c r="C153" s="51"/>
      <c r="D153" s="51"/>
      <c r="E153" s="72">
        <f>E154+E166+E178+E191</f>
        <v>115256.3</v>
      </c>
      <c r="F153" s="72">
        <f>F154+F166+F178+F191</f>
        <v>30927.3</v>
      </c>
      <c r="G153" s="72">
        <f>G154+G166+G178+G191</f>
        <v>24728</v>
      </c>
      <c r="H153" s="72">
        <f t="shared" si="22"/>
        <v>170911.6</v>
      </c>
      <c r="I153" s="72">
        <f>I178+I162</f>
        <v>16418.400000000001</v>
      </c>
      <c r="J153" s="72">
        <f t="shared" si="23"/>
        <v>187330</v>
      </c>
      <c r="K153" s="72">
        <f>K166</f>
        <v>2000</v>
      </c>
      <c r="L153" s="72">
        <f t="shared" si="24"/>
        <v>189330</v>
      </c>
      <c r="M153" s="72">
        <f>M154+M166</f>
        <v>-2444</v>
      </c>
      <c r="N153" s="72">
        <f t="shared" si="20"/>
        <v>186886</v>
      </c>
      <c r="O153" s="72">
        <f>O166+O178+O154</f>
        <v>3544</v>
      </c>
      <c r="P153" s="72">
        <f t="shared" si="21"/>
        <v>190430</v>
      </c>
    </row>
    <row r="154" spans="1:16" s="2" customFormat="1" ht="27.75" customHeight="1">
      <c r="A154" s="42" t="s">
        <v>28</v>
      </c>
      <c r="B154" s="51" t="s">
        <v>27</v>
      </c>
      <c r="C154" s="51"/>
      <c r="D154" s="51"/>
      <c r="E154" s="72">
        <f>E155+E158+E162</f>
        <v>14700</v>
      </c>
      <c r="F154" s="72"/>
      <c r="G154" s="72"/>
      <c r="H154" s="72">
        <f t="shared" si="22"/>
        <v>14700</v>
      </c>
      <c r="I154" s="72"/>
      <c r="J154" s="72">
        <f t="shared" si="23"/>
        <v>14700</v>
      </c>
      <c r="K154" s="72"/>
      <c r="L154" s="72">
        <f t="shared" si="24"/>
        <v>14700</v>
      </c>
      <c r="M154" s="72">
        <f>M162</f>
        <v>-4697</v>
      </c>
      <c r="N154" s="72">
        <f t="shared" si="20"/>
        <v>10003</v>
      </c>
      <c r="O154" s="72">
        <f>O158</f>
        <v>-4700</v>
      </c>
      <c r="P154" s="72">
        <f t="shared" si="21"/>
        <v>5303</v>
      </c>
    </row>
    <row r="155" spans="1:16" ht="54.75" hidden="1" customHeight="1">
      <c r="A155" s="42"/>
      <c r="B155" s="51"/>
      <c r="C155" s="51"/>
      <c r="D155" s="53"/>
      <c r="E155" s="72"/>
      <c r="F155" s="72"/>
      <c r="G155" s="54"/>
      <c r="H155" s="72"/>
      <c r="I155" s="54"/>
      <c r="J155" s="72"/>
      <c r="K155" s="54"/>
      <c r="L155" s="72"/>
      <c r="M155" s="54"/>
      <c r="N155" s="72"/>
      <c r="O155" s="54"/>
      <c r="P155" s="72">
        <f t="shared" si="21"/>
        <v>0</v>
      </c>
    </row>
    <row r="156" spans="1:16" ht="42.75" hidden="1" customHeight="1">
      <c r="A156" s="43"/>
      <c r="B156" s="53"/>
      <c r="C156" s="59"/>
      <c r="D156" s="59"/>
      <c r="E156" s="82"/>
      <c r="F156" s="82"/>
      <c r="G156" s="112"/>
      <c r="H156" s="72"/>
      <c r="I156" s="112"/>
      <c r="J156" s="72"/>
      <c r="K156" s="112"/>
      <c r="L156" s="72"/>
      <c r="M156" s="112"/>
      <c r="N156" s="72"/>
      <c r="O156" s="112"/>
      <c r="P156" s="72">
        <f t="shared" si="21"/>
        <v>0</v>
      </c>
    </row>
    <row r="157" spans="1:16" ht="42.75" hidden="1" customHeight="1">
      <c r="A157" s="44"/>
      <c r="B157" s="53"/>
      <c r="C157" s="59"/>
      <c r="D157" s="59"/>
      <c r="E157" s="82"/>
      <c r="F157" s="82"/>
      <c r="G157" s="112"/>
      <c r="H157" s="72"/>
      <c r="I157" s="112"/>
      <c r="J157" s="72"/>
      <c r="K157" s="112"/>
      <c r="L157" s="72"/>
      <c r="M157" s="112"/>
      <c r="N157" s="72"/>
      <c r="O157" s="112"/>
      <c r="P157" s="72">
        <f t="shared" si="21"/>
        <v>0</v>
      </c>
    </row>
    <row r="158" spans="1:16" ht="54" customHeight="1">
      <c r="A158" s="42" t="s">
        <v>377</v>
      </c>
      <c r="B158" s="51" t="s">
        <v>27</v>
      </c>
      <c r="C158" s="51" t="s">
        <v>378</v>
      </c>
      <c r="D158" s="53"/>
      <c r="E158" s="72">
        <f>SUM(E159)</f>
        <v>4700</v>
      </c>
      <c r="F158" s="72"/>
      <c r="G158" s="54"/>
      <c r="H158" s="72">
        <f t="shared" si="22"/>
        <v>4700</v>
      </c>
      <c r="I158" s="54"/>
      <c r="J158" s="72">
        <f t="shared" si="23"/>
        <v>4700</v>
      </c>
      <c r="K158" s="54"/>
      <c r="L158" s="72">
        <f t="shared" si="24"/>
        <v>4700</v>
      </c>
      <c r="M158" s="54"/>
      <c r="N158" s="72">
        <f t="shared" si="20"/>
        <v>4700</v>
      </c>
      <c r="O158" s="54">
        <f>O159</f>
        <v>-4700</v>
      </c>
      <c r="P158" s="72">
        <f t="shared" si="21"/>
        <v>0</v>
      </c>
    </row>
    <row r="159" spans="1:16" ht="39" customHeight="1">
      <c r="A159" s="43" t="s">
        <v>379</v>
      </c>
      <c r="B159" s="53" t="s">
        <v>27</v>
      </c>
      <c r="C159" s="53" t="s">
        <v>380</v>
      </c>
      <c r="D159" s="53"/>
      <c r="E159" s="54">
        <f>SUM(E160)</f>
        <v>4700</v>
      </c>
      <c r="F159" s="54"/>
      <c r="G159" s="54"/>
      <c r="H159" s="72">
        <f t="shared" si="22"/>
        <v>4700</v>
      </c>
      <c r="I159" s="54"/>
      <c r="J159" s="72">
        <f t="shared" si="23"/>
        <v>4700</v>
      </c>
      <c r="K159" s="54"/>
      <c r="L159" s="72">
        <f t="shared" si="24"/>
        <v>4700</v>
      </c>
      <c r="M159" s="54"/>
      <c r="N159" s="72">
        <f t="shared" si="20"/>
        <v>4700</v>
      </c>
      <c r="O159" s="54">
        <f>O160</f>
        <v>-4700</v>
      </c>
      <c r="P159" s="72">
        <f t="shared" si="21"/>
        <v>0</v>
      </c>
    </row>
    <row r="160" spans="1:16" ht="24.75" customHeight="1">
      <c r="A160" s="152" t="s">
        <v>381</v>
      </c>
      <c r="B160" s="53" t="s">
        <v>27</v>
      </c>
      <c r="C160" s="53" t="s">
        <v>382</v>
      </c>
      <c r="D160" s="53"/>
      <c r="E160" s="54">
        <f>SUM(E161)</f>
        <v>4700</v>
      </c>
      <c r="F160" s="54"/>
      <c r="G160" s="54"/>
      <c r="H160" s="72">
        <f t="shared" si="22"/>
        <v>4700</v>
      </c>
      <c r="I160" s="54"/>
      <c r="J160" s="72">
        <f t="shared" si="23"/>
        <v>4700</v>
      </c>
      <c r="K160" s="54"/>
      <c r="L160" s="72">
        <f t="shared" si="24"/>
        <v>4700</v>
      </c>
      <c r="M160" s="54"/>
      <c r="N160" s="72">
        <f t="shared" si="20"/>
        <v>4700</v>
      </c>
      <c r="O160" s="54">
        <f>O161</f>
        <v>-4700</v>
      </c>
      <c r="P160" s="72">
        <f t="shared" si="21"/>
        <v>0</v>
      </c>
    </row>
    <row r="161" spans="1:16" ht="42.75" customHeight="1">
      <c r="A161" s="43" t="s">
        <v>112</v>
      </c>
      <c r="B161" s="53" t="s">
        <v>27</v>
      </c>
      <c r="C161" s="53" t="s">
        <v>382</v>
      </c>
      <c r="D161" s="53" t="s">
        <v>432</v>
      </c>
      <c r="E161" s="54">
        <v>4700</v>
      </c>
      <c r="F161" s="54"/>
      <c r="G161" s="54"/>
      <c r="H161" s="72">
        <f t="shared" si="22"/>
        <v>4700</v>
      </c>
      <c r="I161" s="54"/>
      <c r="J161" s="72">
        <f t="shared" si="23"/>
        <v>4700</v>
      </c>
      <c r="K161" s="54"/>
      <c r="L161" s="72">
        <f t="shared" si="24"/>
        <v>4700</v>
      </c>
      <c r="M161" s="54"/>
      <c r="N161" s="72">
        <f t="shared" si="20"/>
        <v>4700</v>
      </c>
      <c r="O161" s="54">
        <v>-4700</v>
      </c>
      <c r="P161" s="72">
        <f t="shared" si="21"/>
        <v>0</v>
      </c>
    </row>
    <row r="162" spans="1:16" ht="61.5" customHeight="1">
      <c r="A162" s="42" t="s">
        <v>516</v>
      </c>
      <c r="B162" s="51" t="s">
        <v>27</v>
      </c>
      <c r="C162" s="51" t="s">
        <v>177</v>
      </c>
      <c r="D162" s="51"/>
      <c r="E162" s="72">
        <f>E163</f>
        <v>10000</v>
      </c>
      <c r="F162" s="72"/>
      <c r="G162" s="72"/>
      <c r="H162" s="72">
        <f t="shared" si="22"/>
        <v>10000</v>
      </c>
      <c r="I162" s="72">
        <f>I163</f>
        <v>6300</v>
      </c>
      <c r="J162" s="72">
        <f t="shared" si="23"/>
        <v>16300</v>
      </c>
      <c r="K162" s="72">
        <f>K164</f>
        <v>0</v>
      </c>
      <c r="L162" s="72">
        <f t="shared" si="24"/>
        <v>16300</v>
      </c>
      <c r="M162" s="72">
        <f>M163</f>
        <v>-4697</v>
      </c>
      <c r="N162" s="72">
        <f t="shared" si="20"/>
        <v>11603</v>
      </c>
      <c r="O162" s="72"/>
      <c r="P162" s="72">
        <f t="shared" si="21"/>
        <v>11603</v>
      </c>
    </row>
    <row r="163" spans="1:16" ht="31.5" customHeight="1">
      <c r="A163" s="44" t="s">
        <v>554</v>
      </c>
      <c r="B163" s="53" t="s">
        <v>27</v>
      </c>
      <c r="C163" s="53" t="s">
        <v>300</v>
      </c>
      <c r="D163" s="53"/>
      <c r="E163" s="54">
        <f>E164</f>
        <v>10000</v>
      </c>
      <c r="F163" s="54"/>
      <c r="G163" s="54"/>
      <c r="H163" s="54">
        <f t="shared" si="22"/>
        <v>10000</v>
      </c>
      <c r="I163" s="54">
        <f>I165</f>
        <v>6300</v>
      </c>
      <c r="J163" s="72">
        <f t="shared" si="23"/>
        <v>16300</v>
      </c>
      <c r="K163" s="54"/>
      <c r="L163" s="72">
        <f t="shared" si="24"/>
        <v>16300</v>
      </c>
      <c r="M163" s="54">
        <f>M164</f>
        <v>-4697</v>
      </c>
      <c r="N163" s="72">
        <f t="shared" si="20"/>
        <v>11603</v>
      </c>
      <c r="O163" s="54"/>
      <c r="P163" s="72">
        <f t="shared" si="21"/>
        <v>11603</v>
      </c>
    </row>
    <row r="164" spans="1:16" ht="42.75" customHeight="1">
      <c r="A164" s="43" t="s">
        <v>112</v>
      </c>
      <c r="B164" s="53" t="s">
        <v>27</v>
      </c>
      <c r="C164" s="53" t="s">
        <v>301</v>
      </c>
      <c r="D164" s="53" t="s">
        <v>111</v>
      </c>
      <c r="E164" s="54">
        <v>10000</v>
      </c>
      <c r="F164" s="54"/>
      <c r="G164" s="54"/>
      <c r="H164" s="54">
        <f t="shared" si="22"/>
        <v>10000</v>
      </c>
      <c r="I164" s="54"/>
      <c r="J164" s="72">
        <f t="shared" si="23"/>
        <v>10000</v>
      </c>
      <c r="K164" s="54"/>
      <c r="L164" s="72">
        <f t="shared" si="24"/>
        <v>10000</v>
      </c>
      <c r="M164" s="54">
        <v>-4697</v>
      </c>
      <c r="N164" s="72">
        <f t="shared" si="20"/>
        <v>5303</v>
      </c>
      <c r="O164" s="54"/>
      <c r="P164" s="72">
        <f t="shared" si="21"/>
        <v>5303</v>
      </c>
    </row>
    <row r="165" spans="1:16" ht="42.75" customHeight="1">
      <c r="A165" s="43" t="s">
        <v>417</v>
      </c>
      <c r="B165" s="59" t="s">
        <v>27</v>
      </c>
      <c r="C165" s="53" t="s">
        <v>603</v>
      </c>
      <c r="D165" s="53" t="s">
        <v>432</v>
      </c>
      <c r="E165" s="54"/>
      <c r="F165" s="54"/>
      <c r="G165" s="54"/>
      <c r="H165" s="72"/>
      <c r="I165" s="54">
        <v>6300</v>
      </c>
      <c r="J165" s="72">
        <f t="shared" si="23"/>
        <v>6300</v>
      </c>
      <c r="K165" s="54"/>
      <c r="L165" s="72">
        <f t="shared" si="24"/>
        <v>6300</v>
      </c>
      <c r="M165" s="54"/>
      <c r="N165" s="72">
        <f t="shared" si="20"/>
        <v>6300</v>
      </c>
      <c r="O165" s="54"/>
      <c r="P165" s="72">
        <f t="shared" si="21"/>
        <v>6300</v>
      </c>
    </row>
    <row r="166" spans="1:16" ht="36.75" customHeight="1">
      <c r="A166" s="42" t="s">
        <v>198</v>
      </c>
      <c r="B166" s="51" t="s">
        <v>231</v>
      </c>
      <c r="C166" s="51"/>
      <c r="D166" s="51"/>
      <c r="E166" s="72">
        <f>SUM(E167)</f>
        <v>25650</v>
      </c>
      <c r="F166" s="72">
        <f t="shared" ref="F166:G166" si="25">SUM(F167)</f>
        <v>0</v>
      </c>
      <c r="G166" s="72">
        <f t="shared" si="25"/>
        <v>11072</v>
      </c>
      <c r="H166" s="72">
        <f t="shared" si="22"/>
        <v>36722</v>
      </c>
      <c r="I166" s="72"/>
      <c r="J166" s="72">
        <f t="shared" si="23"/>
        <v>36722</v>
      </c>
      <c r="K166" s="72">
        <f>K167</f>
        <v>2000</v>
      </c>
      <c r="L166" s="72">
        <f t="shared" si="24"/>
        <v>38722</v>
      </c>
      <c r="M166" s="72">
        <f>M167</f>
        <v>2253</v>
      </c>
      <c r="N166" s="72">
        <f t="shared" si="20"/>
        <v>40975</v>
      </c>
      <c r="O166" s="72">
        <f>O167</f>
        <v>3800</v>
      </c>
      <c r="P166" s="72">
        <f t="shared" si="21"/>
        <v>44775</v>
      </c>
    </row>
    <row r="167" spans="1:16" ht="56.25" customHeight="1">
      <c r="A167" s="42" t="s">
        <v>516</v>
      </c>
      <c r="B167" s="51" t="s">
        <v>231</v>
      </c>
      <c r="C167" s="51"/>
      <c r="D167" s="51"/>
      <c r="E167" s="72">
        <f>E168</f>
        <v>25650</v>
      </c>
      <c r="F167" s="72">
        <f t="shared" ref="F167:G167" si="26">F168</f>
        <v>0</v>
      </c>
      <c r="G167" s="72">
        <f t="shared" si="26"/>
        <v>11072</v>
      </c>
      <c r="H167" s="72">
        <f t="shared" si="22"/>
        <v>36722</v>
      </c>
      <c r="I167" s="72"/>
      <c r="J167" s="72">
        <f t="shared" si="23"/>
        <v>36722</v>
      </c>
      <c r="K167" s="72">
        <f>K168</f>
        <v>2000</v>
      </c>
      <c r="L167" s="72">
        <f t="shared" si="24"/>
        <v>38722</v>
      </c>
      <c r="M167" s="72">
        <f>M168</f>
        <v>2253</v>
      </c>
      <c r="N167" s="72">
        <f t="shared" si="20"/>
        <v>40975</v>
      </c>
      <c r="O167" s="72">
        <f>O168</f>
        <v>3800</v>
      </c>
      <c r="P167" s="72">
        <f t="shared" si="21"/>
        <v>44775</v>
      </c>
    </row>
    <row r="168" spans="1:16" ht="23.25" customHeight="1">
      <c r="A168" s="42" t="s">
        <v>198</v>
      </c>
      <c r="B168" s="51" t="s">
        <v>231</v>
      </c>
      <c r="C168" s="51"/>
      <c r="D168" s="51"/>
      <c r="E168" s="72">
        <f>E169</f>
        <v>25650</v>
      </c>
      <c r="F168" s="72">
        <f t="shared" ref="F168:G168" si="27">F169</f>
        <v>0</v>
      </c>
      <c r="G168" s="72">
        <f t="shared" si="27"/>
        <v>11072</v>
      </c>
      <c r="H168" s="72">
        <f t="shared" si="22"/>
        <v>36722</v>
      </c>
      <c r="I168" s="72"/>
      <c r="J168" s="72">
        <f t="shared" si="23"/>
        <v>36722</v>
      </c>
      <c r="K168" s="72">
        <f>K171</f>
        <v>2000</v>
      </c>
      <c r="L168" s="72">
        <f t="shared" si="24"/>
        <v>38722</v>
      </c>
      <c r="M168" s="72">
        <f>M176</f>
        <v>2253</v>
      </c>
      <c r="N168" s="72">
        <f t="shared" si="20"/>
        <v>40975</v>
      </c>
      <c r="O168" s="72">
        <f>O169</f>
        <v>3800</v>
      </c>
      <c r="P168" s="72">
        <f t="shared" si="21"/>
        <v>44775</v>
      </c>
    </row>
    <row r="169" spans="1:16" ht="48" customHeight="1">
      <c r="A169" s="42" t="s">
        <v>516</v>
      </c>
      <c r="B169" s="51" t="s">
        <v>231</v>
      </c>
      <c r="C169" s="53" t="s">
        <v>177</v>
      </c>
      <c r="D169" s="51"/>
      <c r="E169" s="72">
        <f>E170+E176+E174</f>
        <v>25650</v>
      </c>
      <c r="F169" s="72">
        <f>F170+F176+F174</f>
        <v>0</v>
      </c>
      <c r="G169" s="72">
        <f>G170+G176+G174</f>
        <v>11072</v>
      </c>
      <c r="H169" s="72">
        <f t="shared" si="22"/>
        <v>36722</v>
      </c>
      <c r="I169" s="72"/>
      <c r="J169" s="72">
        <f t="shared" si="23"/>
        <v>36722</v>
      </c>
      <c r="K169" s="72">
        <f>K170</f>
        <v>2000</v>
      </c>
      <c r="L169" s="72">
        <f t="shared" si="24"/>
        <v>38722</v>
      </c>
      <c r="M169" s="72"/>
      <c r="N169" s="72">
        <f t="shared" si="20"/>
        <v>38722</v>
      </c>
      <c r="O169" s="72">
        <f>O170</f>
        <v>3800</v>
      </c>
      <c r="P169" s="72">
        <f t="shared" si="21"/>
        <v>42522</v>
      </c>
    </row>
    <row r="170" spans="1:16" ht="33.75" customHeight="1">
      <c r="A170" s="43" t="s">
        <v>393</v>
      </c>
      <c r="B170" s="88" t="s">
        <v>59</v>
      </c>
      <c r="C170" s="59" t="s">
        <v>301</v>
      </c>
      <c r="D170" s="59"/>
      <c r="E170" s="82">
        <f>E171+E172</f>
        <v>25150</v>
      </c>
      <c r="F170" s="82">
        <f t="shared" ref="F170:G170" si="28">F171+F172</f>
        <v>0</v>
      </c>
      <c r="G170" s="82">
        <f t="shared" si="28"/>
        <v>11072</v>
      </c>
      <c r="H170" s="72">
        <f t="shared" si="22"/>
        <v>36222</v>
      </c>
      <c r="I170" s="82"/>
      <c r="J170" s="72">
        <f t="shared" si="23"/>
        <v>36222</v>
      </c>
      <c r="K170" s="82">
        <f>K171</f>
        <v>2000</v>
      </c>
      <c r="L170" s="72">
        <f t="shared" si="24"/>
        <v>38222</v>
      </c>
      <c r="M170" s="82"/>
      <c r="N170" s="72">
        <f t="shared" si="20"/>
        <v>38222</v>
      </c>
      <c r="O170" s="82">
        <f>O173</f>
        <v>3800</v>
      </c>
      <c r="P170" s="72">
        <f t="shared" si="21"/>
        <v>42022</v>
      </c>
    </row>
    <row r="171" spans="1:16" ht="30" customHeight="1">
      <c r="A171" s="45" t="s">
        <v>394</v>
      </c>
      <c r="B171" s="88" t="s">
        <v>59</v>
      </c>
      <c r="C171" s="59" t="s">
        <v>301</v>
      </c>
      <c r="D171" s="59" t="s">
        <v>552</v>
      </c>
      <c r="E171" s="82">
        <v>23350</v>
      </c>
      <c r="F171" s="82"/>
      <c r="G171" s="112">
        <v>10222</v>
      </c>
      <c r="H171" s="72">
        <f t="shared" si="22"/>
        <v>33572</v>
      </c>
      <c r="I171" s="112"/>
      <c r="J171" s="72">
        <f t="shared" si="23"/>
        <v>33572</v>
      </c>
      <c r="K171" s="112">
        <v>2000</v>
      </c>
      <c r="L171" s="72">
        <f t="shared" si="24"/>
        <v>35572</v>
      </c>
      <c r="M171" s="112"/>
      <c r="N171" s="72">
        <f t="shared" si="20"/>
        <v>35572</v>
      </c>
      <c r="O171" s="112"/>
      <c r="P171" s="72">
        <f t="shared" si="21"/>
        <v>35572</v>
      </c>
    </row>
    <row r="172" spans="1:16" ht="44.25" customHeight="1">
      <c r="A172" s="44" t="s">
        <v>112</v>
      </c>
      <c r="B172" s="88" t="s">
        <v>59</v>
      </c>
      <c r="C172" s="53" t="s">
        <v>301</v>
      </c>
      <c r="D172" s="59" t="s">
        <v>416</v>
      </c>
      <c r="E172" s="82">
        <v>1800</v>
      </c>
      <c r="F172" s="82"/>
      <c r="G172" s="112">
        <v>850</v>
      </c>
      <c r="H172" s="72">
        <f t="shared" si="22"/>
        <v>2650</v>
      </c>
      <c r="I172" s="112"/>
      <c r="J172" s="72">
        <f t="shared" si="23"/>
        <v>2650</v>
      </c>
      <c r="K172" s="112"/>
      <c r="L172" s="72">
        <f t="shared" si="24"/>
        <v>2650</v>
      </c>
      <c r="M172" s="112"/>
      <c r="N172" s="72">
        <f t="shared" si="20"/>
        <v>2650</v>
      </c>
      <c r="O172" s="112"/>
      <c r="P172" s="72">
        <f t="shared" si="21"/>
        <v>2650</v>
      </c>
    </row>
    <row r="173" spans="1:16" ht="44.25" customHeight="1">
      <c r="A173" s="171" t="s">
        <v>637</v>
      </c>
      <c r="B173" s="88" t="s">
        <v>59</v>
      </c>
      <c r="C173" s="53" t="s">
        <v>301</v>
      </c>
      <c r="D173" s="59" t="s">
        <v>636</v>
      </c>
      <c r="E173" s="82"/>
      <c r="F173" s="82"/>
      <c r="G173" s="112"/>
      <c r="H173" s="72"/>
      <c r="I173" s="112"/>
      <c r="J173" s="72"/>
      <c r="K173" s="112"/>
      <c r="L173" s="72"/>
      <c r="M173" s="112"/>
      <c r="N173" s="72"/>
      <c r="O173" s="112">
        <v>3800</v>
      </c>
      <c r="P173" s="72">
        <f t="shared" si="21"/>
        <v>3800</v>
      </c>
    </row>
    <row r="174" spans="1:16" ht="27.75" customHeight="1">
      <c r="A174" s="44" t="s">
        <v>129</v>
      </c>
      <c r="B174" s="88" t="s">
        <v>59</v>
      </c>
      <c r="C174" s="53" t="s">
        <v>395</v>
      </c>
      <c r="D174" s="53"/>
      <c r="E174" s="54">
        <f>E175</f>
        <v>500</v>
      </c>
      <c r="F174" s="54"/>
      <c r="G174" s="54"/>
      <c r="H174" s="72">
        <f t="shared" si="22"/>
        <v>500</v>
      </c>
      <c r="I174" s="54"/>
      <c r="J174" s="72">
        <f t="shared" si="23"/>
        <v>500</v>
      </c>
      <c r="K174" s="54"/>
      <c r="L174" s="72">
        <f t="shared" si="24"/>
        <v>500</v>
      </c>
      <c r="M174" s="54"/>
      <c r="N174" s="72">
        <f t="shared" si="20"/>
        <v>500</v>
      </c>
      <c r="O174" s="54"/>
      <c r="P174" s="72">
        <f t="shared" si="21"/>
        <v>500</v>
      </c>
    </row>
    <row r="175" spans="1:16" ht="42.75" customHeight="1">
      <c r="A175" s="44" t="s">
        <v>112</v>
      </c>
      <c r="B175" s="88" t="s">
        <v>59</v>
      </c>
      <c r="C175" s="53" t="s">
        <v>395</v>
      </c>
      <c r="D175" s="53" t="s">
        <v>111</v>
      </c>
      <c r="E175" s="54">
        <v>500</v>
      </c>
      <c r="F175" s="54"/>
      <c r="G175" s="54"/>
      <c r="H175" s="72">
        <f t="shared" si="22"/>
        <v>500</v>
      </c>
      <c r="I175" s="54"/>
      <c r="J175" s="72">
        <f t="shared" si="23"/>
        <v>500</v>
      </c>
      <c r="K175" s="54"/>
      <c r="L175" s="72">
        <f t="shared" si="24"/>
        <v>500</v>
      </c>
      <c r="M175" s="54"/>
      <c r="N175" s="72">
        <f t="shared" si="20"/>
        <v>500</v>
      </c>
      <c r="O175" s="54"/>
      <c r="P175" s="72">
        <f t="shared" si="21"/>
        <v>500</v>
      </c>
    </row>
    <row r="176" spans="1:16" ht="36" customHeight="1">
      <c r="A176" s="43" t="s">
        <v>634</v>
      </c>
      <c r="B176" s="88" t="s">
        <v>59</v>
      </c>
      <c r="C176" s="53" t="s">
        <v>633</v>
      </c>
      <c r="D176" s="53" t="s">
        <v>111</v>
      </c>
      <c r="E176" s="54">
        <f>SUM(E177)</f>
        <v>0</v>
      </c>
      <c r="F176" s="54"/>
      <c r="G176" s="54"/>
      <c r="H176" s="72">
        <f t="shared" si="22"/>
        <v>0</v>
      </c>
      <c r="I176" s="54"/>
      <c r="J176" s="72">
        <f t="shared" si="23"/>
        <v>0</v>
      </c>
      <c r="K176" s="54"/>
      <c r="L176" s="72">
        <f t="shared" si="24"/>
        <v>0</v>
      </c>
      <c r="M176" s="54">
        <v>2253</v>
      </c>
      <c r="N176" s="72">
        <f t="shared" si="20"/>
        <v>2253</v>
      </c>
      <c r="O176" s="54"/>
      <c r="P176" s="72">
        <f t="shared" si="21"/>
        <v>2253</v>
      </c>
    </row>
    <row r="177" spans="1:16" ht="36" customHeight="1">
      <c r="A177" s="43" t="s">
        <v>112</v>
      </c>
      <c r="B177" s="88" t="s">
        <v>59</v>
      </c>
      <c r="C177" s="53" t="s">
        <v>633</v>
      </c>
      <c r="D177" s="53" t="s">
        <v>111</v>
      </c>
      <c r="E177" s="54">
        <v>0</v>
      </c>
      <c r="F177" s="54"/>
      <c r="G177" s="54"/>
      <c r="H177" s="72">
        <f t="shared" si="22"/>
        <v>0</v>
      </c>
      <c r="I177" s="54"/>
      <c r="J177" s="72">
        <f t="shared" si="23"/>
        <v>0</v>
      </c>
      <c r="K177" s="54"/>
      <c r="L177" s="72">
        <f t="shared" si="24"/>
        <v>0</v>
      </c>
      <c r="M177" s="54">
        <v>2253</v>
      </c>
      <c r="N177" s="72">
        <f t="shared" si="20"/>
        <v>2253</v>
      </c>
      <c r="O177" s="54"/>
      <c r="P177" s="72">
        <f t="shared" si="21"/>
        <v>2253</v>
      </c>
    </row>
    <row r="178" spans="1:16" ht="36" customHeight="1">
      <c r="A178" s="42" t="s">
        <v>440</v>
      </c>
      <c r="B178" s="51" t="s">
        <v>439</v>
      </c>
      <c r="C178" s="53"/>
      <c r="D178" s="53"/>
      <c r="E178" s="72">
        <f>E179+E183+E188</f>
        <v>24906.3</v>
      </c>
      <c r="F178" s="72">
        <f t="shared" ref="F178:G178" si="29">F179+F183+F188</f>
        <v>4237.7</v>
      </c>
      <c r="G178" s="72">
        <f t="shared" si="29"/>
        <v>3656</v>
      </c>
      <c r="H178" s="72">
        <f t="shared" si="22"/>
        <v>32800</v>
      </c>
      <c r="I178" s="72">
        <f>I188</f>
        <v>10118.4</v>
      </c>
      <c r="J178" s="72">
        <f t="shared" si="23"/>
        <v>42918.400000000001</v>
      </c>
      <c r="K178" s="72"/>
      <c r="L178" s="72">
        <f t="shared" si="24"/>
        <v>42918.400000000001</v>
      </c>
      <c r="M178" s="72"/>
      <c r="N178" s="72">
        <f t="shared" si="20"/>
        <v>42918.400000000001</v>
      </c>
      <c r="O178" s="72">
        <f>O183</f>
        <v>4444</v>
      </c>
      <c r="P178" s="72">
        <f t="shared" si="21"/>
        <v>47362.400000000001</v>
      </c>
    </row>
    <row r="179" spans="1:16" ht="47.25" customHeight="1">
      <c r="A179" s="42" t="s">
        <v>530</v>
      </c>
      <c r="B179" s="51" t="s">
        <v>439</v>
      </c>
      <c r="C179" s="51" t="s">
        <v>438</v>
      </c>
      <c r="D179" s="53"/>
      <c r="E179" s="72">
        <f>E180</f>
        <v>16600</v>
      </c>
      <c r="F179" s="72"/>
      <c r="G179" s="54"/>
      <c r="H179" s="72">
        <f t="shared" si="22"/>
        <v>16600</v>
      </c>
      <c r="I179" s="54"/>
      <c r="J179" s="72">
        <f t="shared" si="23"/>
        <v>16600</v>
      </c>
      <c r="K179" s="54"/>
      <c r="L179" s="72">
        <f t="shared" si="24"/>
        <v>16600</v>
      </c>
      <c r="M179" s="54"/>
      <c r="N179" s="72">
        <f t="shared" si="20"/>
        <v>16600</v>
      </c>
      <c r="O179" s="54"/>
      <c r="P179" s="72">
        <f t="shared" si="21"/>
        <v>16600</v>
      </c>
    </row>
    <row r="180" spans="1:16" ht="28.5" customHeight="1">
      <c r="A180" s="43" t="s">
        <v>436</v>
      </c>
      <c r="B180" s="53" t="s">
        <v>439</v>
      </c>
      <c r="C180" s="53" t="s">
        <v>431</v>
      </c>
      <c r="D180" s="53"/>
      <c r="E180" s="54">
        <f>E181+E182</f>
        <v>16600</v>
      </c>
      <c r="F180" s="54"/>
      <c r="G180" s="54"/>
      <c r="H180" s="72">
        <f t="shared" si="22"/>
        <v>16600</v>
      </c>
      <c r="I180" s="54"/>
      <c r="J180" s="72">
        <f t="shared" si="23"/>
        <v>16600</v>
      </c>
      <c r="K180" s="54"/>
      <c r="L180" s="72">
        <f t="shared" si="24"/>
        <v>16600</v>
      </c>
      <c r="M180" s="54"/>
      <c r="N180" s="72">
        <f t="shared" si="20"/>
        <v>16600</v>
      </c>
      <c r="O180" s="54"/>
      <c r="P180" s="72">
        <f t="shared" si="21"/>
        <v>16600</v>
      </c>
    </row>
    <row r="181" spans="1:16" ht="23.25" customHeight="1">
      <c r="A181" s="43" t="s">
        <v>437</v>
      </c>
      <c r="B181" s="53" t="s">
        <v>439</v>
      </c>
      <c r="C181" s="53" t="s">
        <v>431</v>
      </c>
      <c r="D181" s="53" t="s">
        <v>111</v>
      </c>
      <c r="E181" s="54">
        <v>1600</v>
      </c>
      <c r="F181" s="54"/>
      <c r="G181" s="54"/>
      <c r="H181" s="72">
        <f t="shared" si="22"/>
        <v>1600</v>
      </c>
      <c r="I181" s="54"/>
      <c r="J181" s="72">
        <f t="shared" si="23"/>
        <v>1600</v>
      </c>
      <c r="K181" s="54"/>
      <c r="L181" s="72">
        <f t="shared" si="24"/>
        <v>1600</v>
      </c>
      <c r="M181" s="54"/>
      <c r="N181" s="72">
        <f t="shared" si="20"/>
        <v>1600</v>
      </c>
      <c r="O181" s="54"/>
      <c r="P181" s="72">
        <f t="shared" si="21"/>
        <v>1600</v>
      </c>
    </row>
    <row r="182" spans="1:16" ht="24" customHeight="1">
      <c r="A182" s="43" t="s">
        <v>486</v>
      </c>
      <c r="B182" s="53" t="s">
        <v>439</v>
      </c>
      <c r="C182" s="53" t="s">
        <v>431</v>
      </c>
      <c r="D182" s="53" t="s">
        <v>111</v>
      </c>
      <c r="E182" s="54">
        <v>15000</v>
      </c>
      <c r="F182" s="54"/>
      <c r="G182" s="54"/>
      <c r="H182" s="72">
        <f t="shared" si="22"/>
        <v>15000</v>
      </c>
      <c r="I182" s="54"/>
      <c r="J182" s="72">
        <f t="shared" si="23"/>
        <v>15000</v>
      </c>
      <c r="K182" s="54"/>
      <c r="L182" s="72">
        <f t="shared" si="24"/>
        <v>15000</v>
      </c>
      <c r="M182" s="54"/>
      <c r="N182" s="72">
        <f t="shared" si="20"/>
        <v>15000</v>
      </c>
      <c r="O182" s="54"/>
      <c r="P182" s="72">
        <f t="shared" si="21"/>
        <v>15000</v>
      </c>
    </row>
    <row r="183" spans="1:16" ht="41.25" customHeight="1">
      <c r="A183" s="42" t="s">
        <v>516</v>
      </c>
      <c r="B183" s="66" t="s">
        <v>430</v>
      </c>
      <c r="C183" s="51" t="s">
        <v>177</v>
      </c>
      <c r="D183" s="51"/>
      <c r="E183" s="72">
        <f>E186</f>
        <v>4200</v>
      </c>
      <c r="F183" s="72">
        <f t="shared" ref="F183:G183" si="30">F186</f>
        <v>4344</v>
      </c>
      <c r="G183" s="72">
        <f t="shared" si="30"/>
        <v>3656</v>
      </c>
      <c r="H183" s="72">
        <f t="shared" si="22"/>
        <v>12200</v>
      </c>
      <c r="I183" s="72"/>
      <c r="J183" s="72">
        <f t="shared" si="23"/>
        <v>12200</v>
      </c>
      <c r="K183" s="72"/>
      <c r="L183" s="72">
        <f t="shared" si="24"/>
        <v>12200</v>
      </c>
      <c r="M183" s="72"/>
      <c r="N183" s="72">
        <f t="shared" si="20"/>
        <v>12200</v>
      </c>
      <c r="O183" s="72">
        <f>O184+O185+O186</f>
        <v>4444</v>
      </c>
      <c r="P183" s="72">
        <f t="shared" si="21"/>
        <v>16644</v>
      </c>
    </row>
    <row r="184" spans="1:16" ht="41.25" customHeight="1">
      <c r="A184" s="43" t="s">
        <v>640</v>
      </c>
      <c r="B184" s="88" t="s">
        <v>430</v>
      </c>
      <c r="C184" s="53" t="s">
        <v>638</v>
      </c>
      <c r="D184" s="53" t="s">
        <v>416</v>
      </c>
      <c r="E184" s="82"/>
      <c r="F184" s="82"/>
      <c r="G184" s="112"/>
      <c r="H184" s="72"/>
      <c r="I184" s="112"/>
      <c r="J184" s="72"/>
      <c r="K184" s="112"/>
      <c r="L184" s="72"/>
      <c r="M184" s="112"/>
      <c r="N184" s="72"/>
      <c r="O184" s="81">
        <v>1700</v>
      </c>
      <c r="P184" s="72">
        <f t="shared" si="21"/>
        <v>1700</v>
      </c>
    </row>
    <row r="185" spans="1:16" ht="41.25" customHeight="1">
      <c r="A185" s="43" t="s">
        <v>112</v>
      </c>
      <c r="B185" s="88" t="s">
        <v>430</v>
      </c>
      <c r="C185" s="53" t="s">
        <v>301</v>
      </c>
      <c r="D185" s="53" t="s">
        <v>416</v>
      </c>
      <c r="E185" s="82"/>
      <c r="F185" s="82"/>
      <c r="G185" s="112"/>
      <c r="H185" s="72"/>
      <c r="I185" s="112"/>
      <c r="J185" s="72"/>
      <c r="K185" s="112"/>
      <c r="L185" s="72"/>
      <c r="M185" s="112"/>
      <c r="N185" s="72"/>
      <c r="O185" s="81">
        <v>903</v>
      </c>
      <c r="P185" s="72">
        <f t="shared" si="21"/>
        <v>903</v>
      </c>
    </row>
    <row r="186" spans="1:16" ht="21.75" customHeight="1">
      <c r="A186" s="44" t="s">
        <v>129</v>
      </c>
      <c r="B186" s="88" t="s">
        <v>430</v>
      </c>
      <c r="C186" s="53" t="s">
        <v>395</v>
      </c>
      <c r="D186" s="53"/>
      <c r="E186" s="54">
        <f>E187</f>
        <v>4200</v>
      </c>
      <c r="F186" s="54">
        <f t="shared" ref="F186:G186" si="31">F187</f>
        <v>4344</v>
      </c>
      <c r="G186" s="54">
        <f t="shared" si="31"/>
        <v>3656</v>
      </c>
      <c r="H186" s="72">
        <f t="shared" si="22"/>
        <v>12200</v>
      </c>
      <c r="I186" s="54"/>
      <c r="J186" s="72">
        <f t="shared" si="23"/>
        <v>12200</v>
      </c>
      <c r="K186" s="54"/>
      <c r="L186" s="72">
        <f t="shared" si="24"/>
        <v>12200</v>
      </c>
      <c r="M186" s="54"/>
      <c r="N186" s="72">
        <f t="shared" si="20"/>
        <v>12200</v>
      </c>
      <c r="O186" s="54">
        <f>O187</f>
        <v>1841</v>
      </c>
      <c r="P186" s="72">
        <f t="shared" si="21"/>
        <v>14041</v>
      </c>
    </row>
    <row r="187" spans="1:16" ht="31.5" customHeight="1">
      <c r="A187" s="43" t="s">
        <v>112</v>
      </c>
      <c r="B187" s="88" t="s">
        <v>430</v>
      </c>
      <c r="C187" s="53" t="s">
        <v>395</v>
      </c>
      <c r="D187" s="53" t="s">
        <v>111</v>
      </c>
      <c r="E187" s="54">
        <v>4200</v>
      </c>
      <c r="F187" s="54">
        <v>4344</v>
      </c>
      <c r="G187" s="54">
        <v>3656</v>
      </c>
      <c r="H187" s="72">
        <f t="shared" si="22"/>
        <v>12200</v>
      </c>
      <c r="I187" s="54"/>
      <c r="J187" s="72">
        <f t="shared" si="23"/>
        <v>12200</v>
      </c>
      <c r="K187" s="54"/>
      <c r="L187" s="72">
        <f t="shared" si="24"/>
        <v>12200</v>
      </c>
      <c r="M187" s="54"/>
      <c r="N187" s="72">
        <f t="shared" si="20"/>
        <v>12200</v>
      </c>
      <c r="O187" s="54">
        <v>1841</v>
      </c>
      <c r="P187" s="72">
        <f t="shared" si="21"/>
        <v>14041</v>
      </c>
    </row>
    <row r="188" spans="1:16" ht="39" hidden="1" customHeight="1">
      <c r="A188" s="42" t="s">
        <v>465</v>
      </c>
      <c r="B188" s="66" t="s">
        <v>430</v>
      </c>
      <c r="C188" s="51"/>
      <c r="D188" s="51"/>
      <c r="E188" s="72">
        <f>E189+E190</f>
        <v>4106.3</v>
      </c>
      <c r="F188" s="72">
        <f>F189+F190</f>
        <v>-106.3</v>
      </c>
      <c r="G188" s="72"/>
      <c r="H188" s="72">
        <f t="shared" si="22"/>
        <v>4000</v>
      </c>
      <c r="I188" s="72">
        <f>I189</f>
        <v>10118.4</v>
      </c>
      <c r="J188" s="72">
        <f t="shared" si="23"/>
        <v>14118.4</v>
      </c>
      <c r="K188" s="72"/>
      <c r="L188" s="72">
        <f t="shared" si="24"/>
        <v>14118.4</v>
      </c>
      <c r="M188" s="72"/>
      <c r="N188" s="72">
        <f t="shared" si="20"/>
        <v>14118.4</v>
      </c>
      <c r="O188" s="72"/>
      <c r="P188" s="72">
        <f t="shared" si="21"/>
        <v>14118.4</v>
      </c>
    </row>
    <row r="189" spans="1:16" ht="24.75" hidden="1" customHeight="1">
      <c r="A189" s="43" t="s">
        <v>486</v>
      </c>
      <c r="B189" s="88" t="s">
        <v>430</v>
      </c>
      <c r="C189" s="53" t="s">
        <v>468</v>
      </c>
      <c r="D189" s="53" t="s">
        <v>111</v>
      </c>
      <c r="E189" s="54">
        <v>106.3</v>
      </c>
      <c r="F189" s="54">
        <v>-106.3</v>
      </c>
      <c r="G189" s="54"/>
      <c r="H189" s="72">
        <f t="shared" si="22"/>
        <v>0</v>
      </c>
      <c r="I189" s="54">
        <v>10118.4</v>
      </c>
      <c r="J189" s="72">
        <f t="shared" si="23"/>
        <v>10118.4</v>
      </c>
      <c r="K189" s="54"/>
      <c r="L189" s="72">
        <f t="shared" si="24"/>
        <v>10118.4</v>
      </c>
      <c r="M189" s="54"/>
      <c r="N189" s="72">
        <f t="shared" si="20"/>
        <v>10118.4</v>
      </c>
      <c r="O189" s="54"/>
      <c r="P189" s="72">
        <f t="shared" si="21"/>
        <v>10118.4</v>
      </c>
    </row>
    <row r="190" spans="1:16" ht="31.5" hidden="1" customHeight="1">
      <c r="A190" s="43" t="s">
        <v>485</v>
      </c>
      <c r="B190" s="88" t="s">
        <v>430</v>
      </c>
      <c r="C190" s="53" t="s">
        <v>469</v>
      </c>
      <c r="D190" s="53" t="s">
        <v>111</v>
      </c>
      <c r="E190" s="54">
        <v>4000</v>
      </c>
      <c r="F190" s="54"/>
      <c r="G190" s="54"/>
      <c r="H190" s="72">
        <f t="shared" si="22"/>
        <v>4000</v>
      </c>
      <c r="I190" s="54"/>
      <c r="J190" s="72">
        <f t="shared" si="23"/>
        <v>4000</v>
      </c>
      <c r="K190" s="54"/>
      <c r="L190" s="72">
        <f t="shared" si="24"/>
        <v>4000</v>
      </c>
      <c r="M190" s="54"/>
      <c r="N190" s="72">
        <f t="shared" si="20"/>
        <v>4000</v>
      </c>
      <c r="O190" s="54"/>
      <c r="P190" s="72">
        <f t="shared" si="21"/>
        <v>4000</v>
      </c>
    </row>
    <row r="191" spans="1:16" ht="31.5" hidden="1" customHeight="1">
      <c r="A191" s="42" t="s">
        <v>571</v>
      </c>
      <c r="B191" s="66" t="s">
        <v>568</v>
      </c>
      <c r="C191" s="53"/>
      <c r="D191" s="53"/>
      <c r="E191" s="72">
        <f>E192+E195</f>
        <v>50000</v>
      </c>
      <c r="F191" s="72">
        <f>F192+F195</f>
        <v>26689.599999999999</v>
      </c>
      <c r="G191" s="72">
        <f t="shared" ref="G191" si="32">G192+G195</f>
        <v>10000</v>
      </c>
      <c r="H191" s="72">
        <f t="shared" si="22"/>
        <v>86689.600000000006</v>
      </c>
      <c r="I191" s="72"/>
      <c r="J191" s="72">
        <f t="shared" si="23"/>
        <v>86689.600000000006</v>
      </c>
      <c r="K191" s="72"/>
      <c r="L191" s="72">
        <f t="shared" si="24"/>
        <v>86689.600000000006</v>
      </c>
      <c r="M191" s="72"/>
      <c r="N191" s="72">
        <f t="shared" si="20"/>
        <v>86689.600000000006</v>
      </c>
      <c r="O191" s="72"/>
      <c r="P191" s="72">
        <f t="shared" si="21"/>
        <v>86689.600000000006</v>
      </c>
    </row>
    <row r="192" spans="1:16" ht="42.75" hidden="1" customHeight="1">
      <c r="A192" s="42" t="s">
        <v>530</v>
      </c>
      <c r="B192" s="66" t="s">
        <v>568</v>
      </c>
      <c r="C192" s="51" t="s">
        <v>562</v>
      </c>
      <c r="D192" s="53"/>
      <c r="E192" s="72">
        <f>E194</f>
        <v>50000</v>
      </c>
      <c r="F192" s="72">
        <f t="shared" ref="F192:G192" si="33">F194</f>
        <v>25000</v>
      </c>
      <c r="G192" s="72">
        <f t="shared" si="33"/>
        <v>10000</v>
      </c>
      <c r="H192" s="72">
        <f t="shared" si="22"/>
        <v>85000</v>
      </c>
      <c r="I192" s="72"/>
      <c r="J192" s="72">
        <f t="shared" si="23"/>
        <v>85000</v>
      </c>
      <c r="K192" s="72"/>
      <c r="L192" s="72">
        <f t="shared" si="24"/>
        <v>85000</v>
      </c>
      <c r="M192" s="72"/>
      <c r="N192" s="72">
        <f t="shared" si="20"/>
        <v>85000</v>
      </c>
      <c r="O192" s="72"/>
      <c r="P192" s="72">
        <f t="shared" si="21"/>
        <v>85000</v>
      </c>
    </row>
    <row r="193" spans="1:16" ht="25.5" hidden="1" customHeight="1">
      <c r="A193" s="42" t="s">
        <v>590</v>
      </c>
      <c r="B193" s="66" t="s">
        <v>568</v>
      </c>
      <c r="C193" s="51" t="s">
        <v>569</v>
      </c>
      <c r="D193" s="53"/>
      <c r="E193" s="72">
        <f>E194</f>
        <v>50000</v>
      </c>
      <c r="F193" s="72">
        <f>F194</f>
        <v>25000</v>
      </c>
      <c r="G193" s="72">
        <f>G194</f>
        <v>10000</v>
      </c>
      <c r="H193" s="72">
        <f t="shared" si="22"/>
        <v>85000</v>
      </c>
      <c r="I193" s="72"/>
      <c r="J193" s="72">
        <f t="shared" si="23"/>
        <v>85000</v>
      </c>
      <c r="K193" s="72"/>
      <c r="L193" s="72">
        <f t="shared" si="24"/>
        <v>85000</v>
      </c>
      <c r="M193" s="72"/>
      <c r="N193" s="72">
        <f t="shared" si="20"/>
        <v>85000</v>
      </c>
      <c r="O193" s="72"/>
      <c r="P193" s="72">
        <f t="shared" si="21"/>
        <v>85000</v>
      </c>
    </row>
    <row r="194" spans="1:16" ht="36" hidden="1" customHeight="1">
      <c r="A194" s="43" t="s">
        <v>570</v>
      </c>
      <c r="B194" s="88" t="s">
        <v>568</v>
      </c>
      <c r="C194" s="53" t="s">
        <v>569</v>
      </c>
      <c r="D194" s="53" t="s">
        <v>111</v>
      </c>
      <c r="E194" s="54">
        <v>50000</v>
      </c>
      <c r="F194" s="54">
        <v>25000</v>
      </c>
      <c r="G194" s="54">
        <v>10000</v>
      </c>
      <c r="H194" s="72">
        <f t="shared" si="22"/>
        <v>85000</v>
      </c>
      <c r="I194" s="54"/>
      <c r="J194" s="72">
        <f t="shared" si="23"/>
        <v>85000</v>
      </c>
      <c r="K194" s="54"/>
      <c r="L194" s="72">
        <f t="shared" si="24"/>
        <v>85000</v>
      </c>
      <c r="M194" s="54"/>
      <c r="N194" s="72">
        <f t="shared" si="20"/>
        <v>85000</v>
      </c>
      <c r="O194" s="54"/>
      <c r="P194" s="72">
        <f t="shared" si="21"/>
        <v>85000</v>
      </c>
    </row>
    <row r="195" spans="1:16" ht="36" hidden="1" customHeight="1">
      <c r="A195" s="43" t="s">
        <v>594</v>
      </c>
      <c r="B195" s="88" t="s">
        <v>568</v>
      </c>
      <c r="C195" s="53" t="s">
        <v>593</v>
      </c>
      <c r="D195" s="53"/>
      <c r="E195" s="54"/>
      <c r="F195" s="54">
        <f>F196</f>
        <v>1689.6</v>
      </c>
      <c r="G195" s="54"/>
      <c r="H195" s="72">
        <f t="shared" si="22"/>
        <v>1689.6</v>
      </c>
      <c r="I195" s="54"/>
      <c r="J195" s="72">
        <f t="shared" si="23"/>
        <v>1689.6</v>
      </c>
      <c r="K195" s="54"/>
      <c r="L195" s="72">
        <f t="shared" si="24"/>
        <v>1689.6</v>
      </c>
      <c r="M195" s="54"/>
      <c r="N195" s="72">
        <f t="shared" si="20"/>
        <v>1689.6</v>
      </c>
      <c r="O195" s="54"/>
      <c r="P195" s="72">
        <f t="shared" si="21"/>
        <v>1689.6</v>
      </c>
    </row>
    <row r="196" spans="1:16" ht="36" hidden="1" customHeight="1">
      <c r="A196" s="43" t="s">
        <v>112</v>
      </c>
      <c r="B196" s="88" t="s">
        <v>568</v>
      </c>
      <c r="C196" s="53" t="s">
        <v>593</v>
      </c>
      <c r="D196" s="53" t="s">
        <v>111</v>
      </c>
      <c r="E196" s="54"/>
      <c r="F196" s="54">
        <v>1689.6</v>
      </c>
      <c r="G196" s="54"/>
      <c r="H196" s="72">
        <f t="shared" si="22"/>
        <v>1689.6</v>
      </c>
      <c r="I196" s="54"/>
      <c r="J196" s="72">
        <f t="shared" si="23"/>
        <v>1689.6</v>
      </c>
      <c r="K196" s="54"/>
      <c r="L196" s="72">
        <f t="shared" si="24"/>
        <v>1689.6</v>
      </c>
      <c r="M196" s="54"/>
      <c r="N196" s="72">
        <f t="shared" si="20"/>
        <v>1689.6</v>
      </c>
      <c r="O196" s="54"/>
      <c r="P196" s="72">
        <f t="shared" si="21"/>
        <v>1689.6</v>
      </c>
    </row>
    <row r="197" spans="1:16" ht="25.5" customHeight="1">
      <c r="A197" s="153" t="s">
        <v>94</v>
      </c>
      <c r="B197" s="51" t="s">
        <v>93</v>
      </c>
      <c r="C197" s="51"/>
      <c r="D197" s="51"/>
      <c r="E197" s="72">
        <f>SUM(E198,E211,E245,E250,E228)</f>
        <v>567500.39999999991</v>
      </c>
      <c r="F197" s="72">
        <f>SUM(F198,F211,F245,F250,F228)</f>
        <v>25969.200000000004</v>
      </c>
      <c r="G197" s="72">
        <f>SUM(G198,G211,G245,G250,G228)</f>
        <v>2350</v>
      </c>
      <c r="H197" s="72">
        <f t="shared" si="22"/>
        <v>595819.59999999986</v>
      </c>
      <c r="I197" s="72">
        <f>I211+I250</f>
        <v>605</v>
      </c>
      <c r="J197" s="72">
        <f t="shared" si="23"/>
        <v>596424.59999999986</v>
      </c>
      <c r="K197" s="72">
        <f>K198+K211+K250</f>
        <v>23690</v>
      </c>
      <c r="L197" s="72">
        <f t="shared" si="24"/>
        <v>620114.59999999986</v>
      </c>
      <c r="M197" s="72">
        <f>M211+M256</f>
        <v>9376.9</v>
      </c>
      <c r="N197" s="72">
        <f t="shared" si="20"/>
        <v>629491.49999999988</v>
      </c>
      <c r="O197" s="72">
        <f>O211</f>
        <v>201</v>
      </c>
      <c r="P197" s="72">
        <f t="shared" si="21"/>
        <v>629692.49999999988</v>
      </c>
    </row>
    <row r="198" spans="1:16" ht="20.25" customHeight="1">
      <c r="A198" s="42" t="s">
        <v>200</v>
      </c>
      <c r="B198" s="51" t="s">
        <v>233</v>
      </c>
      <c r="C198" s="51"/>
      <c r="D198" s="51"/>
      <c r="E198" s="72">
        <f>SUM(E199)</f>
        <v>169932</v>
      </c>
      <c r="F198" s="72">
        <f t="shared" ref="F198:G198" si="34">SUM(F199)</f>
        <v>9338.6</v>
      </c>
      <c r="G198" s="72">
        <f t="shared" si="34"/>
        <v>0</v>
      </c>
      <c r="H198" s="72">
        <f t="shared" si="22"/>
        <v>179270.6</v>
      </c>
      <c r="I198" s="72"/>
      <c r="J198" s="72">
        <f t="shared" si="23"/>
        <v>179270.6</v>
      </c>
      <c r="K198" s="72">
        <f>K199</f>
        <v>1500</v>
      </c>
      <c r="L198" s="72">
        <f t="shared" si="24"/>
        <v>180770.6</v>
      </c>
      <c r="M198" s="72"/>
      <c r="N198" s="72">
        <f t="shared" si="20"/>
        <v>180770.6</v>
      </c>
      <c r="O198" s="72"/>
      <c r="P198" s="72">
        <f t="shared" si="21"/>
        <v>180770.6</v>
      </c>
    </row>
    <row r="199" spans="1:16" ht="41.25" hidden="1" customHeight="1">
      <c r="A199" s="153" t="s">
        <v>512</v>
      </c>
      <c r="B199" s="51" t="s">
        <v>233</v>
      </c>
      <c r="C199" s="51" t="s">
        <v>178</v>
      </c>
      <c r="D199" s="53"/>
      <c r="E199" s="72">
        <f>SUM(E200)</f>
        <v>169932</v>
      </c>
      <c r="F199" s="72">
        <f t="shared" ref="F199:G199" si="35">SUM(F200)</f>
        <v>9338.6</v>
      </c>
      <c r="G199" s="72">
        <f t="shared" si="35"/>
        <v>0</v>
      </c>
      <c r="H199" s="72">
        <f t="shared" si="22"/>
        <v>179270.6</v>
      </c>
      <c r="I199" s="72"/>
      <c r="J199" s="72">
        <f t="shared" si="23"/>
        <v>179270.6</v>
      </c>
      <c r="K199" s="72">
        <f>K200</f>
        <v>1500</v>
      </c>
      <c r="L199" s="72">
        <f t="shared" si="24"/>
        <v>180770.6</v>
      </c>
      <c r="M199" s="72"/>
      <c r="N199" s="72">
        <f t="shared" si="20"/>
        <v>180770.6</v>
      </c>
      <c r="O199" s="72"/>
      <c r="P199" s="72">
        <f t="shared" si="21"/>
        <v>180770.6</v>
      </c>
    </row>
    <row r="200" spans="1:16" ht="30.75" hidden="1" customHeight="1">
      <c r="A200" s="151" t="s">
        <v>11</v>
      </c>
      <c r="B200" s="51" t="s">
        <v>233</v>
      </c>
      <c r="C200" s="51" t="s">
        <v>179</v>
      </c>
      <c r="D200" s="51"/>
      <c r="E200" s="72">
        <f>SUM(E201)</f>
        <v>169932</v>
      </c>
      <c r="F200" s="72">
        <f t="shared" ref="F200:G200" si="36">SUM(F201)</f>
        <v>9338.6</v>
      </c>
      <c r="G200" s="72">
        <f t="shared" si="36"/>
        <v>0</v>
      </c>
      <c r="H200" s="72">
        <f t="shared" si="22"/>
        <v>179270.6</v>
      </c>
      <c r="I200" s="72"/>
      <c r="J200" s="72">
        <f t="shared" si="23"/>
        <v>179270.6</v>
      </c>
      <c r="K200" s="72">
        <f>K201</f>
        <v>1500</v>
      </c>
      <c r="L200" s="72">
        <f t="shared" si="24"/>
        <v>180770.6</v>
      </c>
      <c r="M200" s="72"/>
      <c r="N200" s="72">
        <f t="shared" si="20"/>
        <v>180770.6</v>
      </c>
      <c r="O200" s="72"/>
      <c r="P200" s="72">
        <f t="shared" si="21"/>
        <v>180770.6</v>
      </c>
    </row>
    <row r="201" spans="1:16" s="6" customFormat="1" ht="38.25" hidden="1" customHeight="1">
      <c r="A201" s="152" t="s">
        <v>279</v>
      </c>
      <c r="B201" s="53" t="s">
        <v>233</v>
      </c>
      <c r="C201" s="53" t="s">
        <v>302</v>
      </c>
      <c r="D201" s="51"/>
      <c r="E201" s="54">
        <f>SUM(E202,E205,)</f>
        <v>169932</v>
      </c>
      <c r="F201" s="54">
        <f>SUM(F202,F205,)</f>
        <v>9338.6</v>
      </c>
      <c r="G201" s="54">
        <f>SUM(G202,G205,)</f>
        <v>0</v>
      </c>
      <c r="H201" s="72">
        <f t="shared" si="22"/>
        <v>179270.6</v>
      </c>
      <c r="I201" s="54"/>
      <c r="J201" s="72">
        <f t="shared" si="23"/>
        <v>179270.6</v>
      </c>
      <c r="K201" s="54">
        <f>K209</f>
        <v>1500</v>
      </c>
      <c r="L201" s="72">
        <f t="shared" si="24"/>
        <v>180770.6</v>
      </c>
      <c r="M201" s="54"/>
      <c r="N201" s="72">
        <f t="shared" si="20"/>
        <v>180770.6</v>
      </c>
      <c r="O201" s="54"/>
      <c r="P201" s="72">
        <f t="shared" si="21"/>
        <v>180770.6</v>
      </c>
    </row>
    <row r="202" spans="1:16" s="9" customFormat="1" ht="65.25" hidden="1" customHeight="1">
      <c r="A202" s="152" t="s">
        <v>187</v>
      </c>
      <c r="B202" s="53" t="s">
        <v>233</v>
      </c>
      <c r="C202" s="53" t="s">
        <v>303</v>
      </c>
      <c r="D202" s="53"/>
      <c r="E202" s="54">
        <f>E203+E204</f>
        <v>91621</v>
      </c>
      <c r="F202" s="54">
        <f t="shared" ref="F202:G202" si="37">F203+F204</f>
        <v>9338.6</v>
      </c>
      <c r="G202" s="54">
        <f t="shared" si="37"/>
        <v>0</v>
      </c>
      <c r="H202" s="72">
        <f t="shared" si="22"/>
        <v>100959.6</v>
      </c>
      <c r="I202" s="54"/>
      <c r="J202" s="72">
        <f t="shared" si="23"/>
        <v>100959.6</v>
      </c>
      <c r="K202" s="54"/>
      <c r="L202" s="72">
        <f t="shared" si="24"/>
        <v>100959.6</v>
      </c>
      <c r="M202" s="54"/>
      <c r="N202" s="72">
        <f t="shared" si="20"/>
        <v>100959.6</v>
      </c>
      <c r="O202" s="54"/>
      <c r="P202" s="72">
        <f t="shared" si="21"/>
        <v>100959.6</v>
      </c>
    </row>
    <row r="203" spans="1:16" s="9" customFormat="1" ht="29.25" hidden="1" customHeight="1">
      <c r="A203" s="44" t="s">
        <v>433</v>
      </c>
      <c r="B203" s="52" t="s">
        <v>233</v>
      </c>
      <c r="C203" s="53" t="s">
        <v>303</v>
      </c>
      <c r="D203" s="53" t="s">
        <v>408</v>
      </c>
      <c r="E203" s="73">
        <v>90661</v>
      </c>
      <c r="F203" s="73">
        <v>9289</v>
      </c>
      <c r="G203" s="54"/>
      <c r="H203" s="72">
        <f t="shared" si="22"/>
        <v>99950</v>
      </c>
      <c r="I203" s="54"/>
      <c r="J203" s="72">
        <f t="shared" si="23"/>
        <v>99950</v>
      </c>
      <c r="K203" s="54"/>
      <c r="L203" s="72">
        <f t="shared" si="24"/>
        <v>99950</v>
      </c>
      <c r="M203" s="54"/>
      <c r="N203" s="72">
        <f t="shared" si="20"/>
        <v>99950</v>
      </c>
      <c r="O203" s="54"/>
      <c r="P203" s="72">
        <f t="shared" si="21"/>
        <v>99950</v>
      </c>
    </row>
    <row r="204" spans="1:16" s="9" customFormat="1" ht="29.25" hidden="1" customHeight="1">
      <c r="A204" s="44" t="s">
        <v>79</v>
      </c>
      <c r="B204" s="52" t="s">
        <v>233</v>
      </c>
      <c r="C204" s="53" t="s">
        <v>442</v>
      </c>
      <c r="D204" s="53" t="s">
        <v>408</v>
      </c>
      <c r="E204" s="73">
        <v>960</v>
      </c>
      <c r="F204" s="73">
        <v>49.6</v>
      </c>
      <c r="G204" s="54"/>
      <c r="H204" s="72">
        <f t="shared" si="22"/>
        <v>1009.6</v>
      </c>
      <c r="I204" s="54"/>
      <c r="J204" s="72">
        <f t="shared" si="23"/>
        <v>1009.6</v>
      </c>
      <c r="K204" s="54"/>
      <c r="L204" s="72">
        <f t="shared" si="24"/>
        <v>1009.6</v>
      </c>
      <c r="M204" s="54"/>
      <c r="N204" s="72">
        <f t="shared" si="20"/>
        <v>1009.6</v>
      </c>
      <c r="O204" s="54"/>
      <c r="P204" s="72">
        <f t="shared" si="21"/>
        <v>1009.6</v>
      </c>
    </row>
    <row r="205" spans="1:16" s="9" customFormat="1" ht="43.5" hidden="1" customHeight="1">
      <c r="A205" s="152" t="s">
        <v>235</v>
      </c>
      <c r="B205" s="53" t="s">
        <v>233</v>
      </c>
      <c r="C205" s="53" t="s">
        <v>304</v>
      </c>
      <c r="D205" s="53"/>
      <c r="E205" s="54">
        <f>E206+E207+E208</f>
        <v>78311</v>
      </c>
      <c r="F205" s="54"/>
      <c r="G205" s="54"/>
      <c r="H205" s="72">
        <f t="shared" si="22"/>
        <v>78311</v>
      </c>
      <c r="I205" s="54"/>
      <c r="J205" s="72">
        <f t="shared" si="23"/>
        <v>78311</v>
      </c>
      <c r="K205" s="54"/>
      <c r="L205" s="72">
        <f t="shared" si="24"/>
        <v>78311</v>
      </c>
      <c r="M205" s="54"/>
      <c r="N205" s="72">
        <f t="shared" si="20"/>
        <v>78311</v>
      </c>
      <c r="O205" s="54"/>
      <c r="P205" s="72">
        <f t="shared" si="21"/>
        <v>78311</v>
      </c>
    </row>
    <row r="206" spans="1:16" s="10" customFormat="1" ht="26.25" hidden="1" customHeight="1">
      <c r="A206" s="152" t="s">
        <v>433</v>
      </c>
      <c r="B206" s="88" t="s">
        <v>364</v>
      </c>
      <c r="C206" s="53" t="s">
        <v>304</v>
      </c>
      <c r="D206" s="53" t="s">
        <v>408</v>
      </c>
      <c r="E206" s="54">
        <v>29968</v>
      </c>
      <c r="F206" s="54"/>
      <c r="G206" s="54"/>
      <c r="H206" s="72">
        <f t="shared" si="22"/>
        <v>29968</v>
      </c>
      <c r="I206" s="54"/>
      <c r="J206" s="72">
        <f t="shared" si="23"/>
        <v>29968</v>
      </c>
      <c r="K206" s="54"/>
      <c r="L206" s="72">
        <f t="shared" si="24"/>
        <v>29968</v>
      </c>
      <c r="M206" s="54"/>
      <c r="N206" s="72">
        <f t="shared" si="20"/>
        <v>29968</v>
      </c>
      <c r="O206" s="54"/>
      <c r="P206" s="72">
        <f t="shared" si="21"/>
        <v>29968</v>
      </c>
    </row>
    <row r="207" spans="1:16" s="10" customFormat="1" ht="26.25" hidden="1" customHeight="1">
      <c r="A207" s="152" t="s">
        <v>79</v>
      </c>
      <c r="B207" s="88" t="s">
        <v>364</v>
      </c>
      <c r="C207" s="53" t="s">
        <v>348</v>
      </c>
      <c r="D207" s="53" t="s">
        <v>408</v>
      </c>
      <c r="E207" s="54">
        <v>29447</v>
      </c>
      <c r="F207" s="54"/>
      <c r="G207" s="54"/>
      <c r="H207" s="72">
        <f t="shared" si="22"/>
        <v>29447</v>
      </c>
      <c r="I207" s="54"/>
      <c r="J207" s="72">
        <f t="shared" si="23"/>
        <v>29447</v>
      </c>
      <c r="K207" s="54"/>
      <c r="L207" s="72">
        <f t="shared" si="24"/>
        <v>29447</v>
      </c>
      <c r="M207" s="54"/>
      <c r="N207" s="72">
        <f t="shared" si="20"/>
        <v>29447</v>
      </c>
      <c r="O207" s="54"/>
      <c r="P207" s="72">
        <f t="shared" ref="P207:P270" si="38">N207+O207</f>
        <v>29447</v>
      </c>
    </row>
    <row r="208" spans="1:16" s="10" customFormat="1" ht="26.25" hidden="1" customHeight="1">
      <c r="A208" s="44" t="s">
        <v>479</v>
      </c>
      <c r="B208" s="88" t="s">
        <v>364</v>
      </c>
      <c r="C208" s="53" t="s">
        <v>478</v>
      </c>
      <c r="D208" s="53" t="s">
        <v>408</v>
      </c>
      <c r="E208" s="54">
        <v>18896</v>
      </c>
      <c r="F208" s="54"/>
      <c r="G208" s="54"/>
      <c r="H208" s="72">
        <f t="shared" si="22"/>
        <v>18896</v>
      </c>
      <c r="I208" s="54"/>
      <c r="J208" s="72">
        <f t="shared" si="23"/>
        <v>18896</v>
      </c>
      <c r="K208" s="54"/>
      <c r="L208" s="72">
        <f t="shared" si="24"/>
        <v>18896</v>
      </c>
      <c r="M208" s="54"/>
      <c r="N208" s="72">
        <f t="shared" ref="N208:N271" si="39">L208+M208</f>
        <v>18896</v>
      </c>
      <c r="O208" s="54"/>
      <c r="P208" s="72">
        <f t="shared" si="38"/>
        <v>18896</v>
      </c>
    </row>
    <row r="209" spans="1:16" s="10" customFormat="1" ht="26.25" hidden="1" customHeight="1">
      <c r="A209" s="42" t="s">
        <v>516</v>
      </c>
      <c r="B209" s="66" t="s">
        <v>364</v>
      </c>
      <c r="C209" s="51" t="s">
        <v>395</v>
      </c>
      <c r="D209" s="51"/>
      <c r="E209" s="54"/>
      <c r="F209" s="54"/>
      <c r="G209" s="54"/>
      <c r="H209" s="72"/>
      <c r="I209" s="54"/>
      <c r="J209" s="72"/>
      <c r="K209" s="54">
        <f>K210</f>
        <v>1500</v>
      </c>
      <c r="L209" s="72">
        <f t="shared" si="24"/>
        <v>1500</v>
      </c>
      <c r="M209" s="54"/>
      <c r="N209" s="72">
        <f t="shared" si="39"/>
        <v>1500</v>
      </c>
      <c r="O209" s="54"/>
      <c r="P209" s="72">
        <f t="shared" si="38"/>
        <v>1500</v>
      </c>
    </row>
    <row r="210" spans="1:16" s="10" customFormat="1" ht="26.25" hidden="1" customHeight="1">
      <c r="A210" s="44" t="s">
        <v>129</v>
      </c>
      <c r="B210" s="88" t="s">
        <v>364</v>
      </c>
      <c r="C210" s="53" t="s">
        <v>395</v>
      </c>
      <c r="D210" s="53" t="s">
        <v>111</v>
      </c>
      <c r="E210" s="54"/>
      <c r="F210" s="54"/>
      <c r="G210" s="54"/>
      <c r="H210" s="72"/>
      <c r="I210" s="54"/>
      <c r="J210" s="72"/>
      <c r="K210" s="54">
        <v>1500</v>
      </c>
      <c r="L210" s="72">
        <f t="shared" si="24"/>
        <v>1500</v>
      </c>
      <c r="M210" s="54"/>
      <c r="N210" s="72">
        <f t="shared" si="39"/>
        <v>1500</v>
      </c>
      <c r="O210" s="54"/>
      <c r="P210" s="72">
        <f t="shared" si="38"/>
        <v>1500</v>
      </c>
    </row>
    <row r="211" spans="1:16" s="10" customFormat="1" ht="24.75" customHeight="1">
      <c r="A211" s="46" t="s">
        <v>201</v>
      </c>
      <c r="B211" s="51" t="s">
        <v>234</v>
      </c>
      <c r="C211" s="51"/>
      <c r="D211" s="51"/>
      <c r="E211" s="72">
        <f>SUM(E212)+E225</f>
        <v>311995.69999999995</v>
      </c>
      <c r="F211" s="72">
        <f t="shared" ref="F211:G211" si="40">SUM(F212)+F225</f>
        <v>16630.600000000002</v>
      </c>
      <c r="G211" s="72">
        <f t="shared" si="40"/>
        <v>1300</v>
      </c>
      <c r="H211" s="72">
        <f t="shared" si="22"/>
        <v>329926.29999999993</v>
      </c>
      <c r="I211" s="72">
        <f>I225</f>
        <v>500</v>
      </c>
      <c r="J211" s="72">
        <f t="shared" si="23"/>
        <v>330426.29999999993</v>
      </c>
      <c r="K211" s="72">
        <f>K212</f>
        <v>21190</v>
      </c>
      <c r="L211" s="72">
        <f t="shared" ref="L211:L278" si="41">J211+K211</f>
        <v>351616.29999999993</v>
      </c>
      <c r="M211" s="72">
        <f>M225+M213</f>
        <v>9257.6</v>
      </c>
      <c r="N211" s="72">
        <f t="shared" si="39"/>
        <v>360873.89999999991</v>
      </c>
      <c r="O211" s="72">
        <f>O212+O225</f>
        <v>201</v>
      </c>
      <c r="P211" s="72">
        <f t="shared" si="38"/>
        <v>361074.89999999991</v>
      </c>
    </row>
    <row r="212" spans="1:16" s="10" customFormat="1" ht="24" customHeight="1">
      <c r="A212" s="46" t="s">
        <v>121</v>
      </c>
      <c r="B212" s="51" t="s">
        <v>234</v>
      </c>
      <c r="C212" s="51" t="s">
        <v>242</v>
      </c>
      <c r="D212" s="51"/>
      <c r="E212" s="72">
        <f>SUM(E213)</f>
        <v>310995.69999999995</v>
      </c>
      <c r="F212" s="72">
        <f t="shared" ref="F212:G212" si="42">SUM(F213)</f>
        <v>16630.600000000002</v>
      </c>
      <c r="G212" s="72">
        <f t="shared" si="42"/>
        <v>200</v>
      </c>
      <c r="H212" s="72">
        <f t="shared" si="22"/>
        <v>327826.29999999993</v>
      </c>
      <c r="I212" s="72"/>
      <c r="J212" s="72">
        <f t="shared" si="23"/>
        <v>327826.29999999993</v>
      </c>
      <c r="K212" s="72">
        <f>K213</f>
        <v>21190</v>
      </c>
      <c r="L212" s="72">
        <f t="shared" si="41"/>
        <v>349016.29999999993</v>
      </c>
      <c r="M212" s="72">
        <f>M213</f>
        <v>2700.6</v>
      </c>
      <c r="N212" s="72">
        <f t="shared" si="39"/>
        <v>351716.89999999991</v>
      </c>
      <c r="O212" s="72">
        <f>O213</f>
        <v>-903</v>
      </c>
      <c r="P212" s="72">
        <f t="shared" si="38"/>
        <v>350813.89999999991</v>
      </c>
    </row>
    <row r="213" spans="1:16" s="10" customFormat="1" ht="47.25" customHeight="1">
      <c r="A213" s="152" t="s">
        <v>280</v>
      </c>
      <c r="B213" s="53" t="s">
        <v>234</v>
      </c>
      <c r="C213" s="53" t="s">
        <v>305</v>
      </c>
      <c r="D213" s="51"/>
      <c r="E213" s="54">
        <f>SUM(E214,E217)</f>
        <v>310995.69999999995</v>
      </c>
      <c r="F213" s="54">
        <f t="shared" ref="F213:G213" si="43">SUM(F214,F217)</f>
        <v>16630.600000000002</v>
      </c>
      <c r="G213" s="54">
        <f t="shared" si="43"/>
        <v>200</v>
      </c>
      <c r="H213" s="72">
        <f t="shared" si="22"/>
        <v>327826.29999999993</v>
      </c>
      <c r="I213" s="54"/>
      <c r="J213" s="72">
        <f t="shared" ref="J213:J281" si="44">H213+I213</f>
        <v>327826.29999999993</v>
      </c>
      <c r="K213" s="54">
        <f>K223+K224+K219+K220</f>
        <v>21190</v>
      </c>
      <c r="L213" s="72">
        <f t="shared" si="41"/>
        <v>349016.29999999993</v>
      </c>
      <c r="M213" s="72">
        <f>M223</f>
        <v>2700.6</v>
      </c>
      <c r="N213" s="72">
        <f t="shared" si="39"/>
        <v>351716.89999999991</v>
      </c>
      <c r="O213" s="72">
        <f>O217</f>
        <v>-903</v>
      </c>
      <c r="P213" s="72">
        <f t="shared" si="38"/>
        <v>350813.89999999991</v>
      </c>
    </row>
    <row r="214" spans="1:16" s="3" customFormat="1" ht="78" customHeight="1">
      <c r="A214" s="152" t="s">
        <v>188</v>
      </c>
      <c r="B214" s="53" t="s">
        <v>234</v>
      </c>
      <c r="C214" s="53" t="s">
        <v>306</v>
      </c>
      <c r="D214" s="53"/>
      <c r="E214" s="54">
        <f>E215+E216</f>
        <v>161279</v>
      </c>
      <c r="F214" s="54">
        <f t="shared" ref="F214:G214" si="45">F215+F216</f>
        <v>16472.7</v>
      </c>
      <c r="G214" s="54">
        <f t="shared" si="45"/>
        <v>0</v>
      </c>
      <c r="H214" s="72">
        <f t="shared" ref="H214:H284" si="46">E214+F214+G214</f>
        <v>177751.7</v>
      </c>
      <c r="I214" s="54"/>
      <c r="J214" s="72">
        <f t="shared" si="44"/>
        <v>177751.7</v>
      </c>
      <c r="K214" s="54"/>
      <c r="L214" s="72">
        <f t="shared" si="41"/>
        <v>177751.7</v>
      </c>
      <c r="M214" s="54"/>
      <c r="N214" s="72">
        <f t="shared" si="39"/>
        <v>177751.7</v>
      </c>
      <c r="O214" s="54"/>
      <c r="P214" s="72">
        <f t="shared" si="38"/>
        <v>177751.7</v>
      </c>
    </row>
    <row r="215" spans="1:16" s="3" customFormat="1" ht="27" customHeight="1">
      <c r="A215" s="44" t="s">
        <v>433</v>
      </c>
      <c r="B215" s="52" t="s">
        <v>234</v>
      </c>
      <c r="C215" s="53" t="s">
        <v>306</v>
      </c>
      <c r="D215" s="53" t="s">
        <v>408</v>
      </c>
      <c r="E215" s="73">
        <v>158959</v>
      </c>
      <c r="F215" s="73">
        <v>17015</v>
      </c>
      <c r="G215" s="54"/>
      <c r="H215" s="72">
        <f t="shared" si="46"/>
        <v>175974</v>
      </c>
      <c r="I215" s="54"/>
      <c r="J215" s="72">
        <f t="shared" si="44"/>
        <v>175974</v>
      </c>
      <c r="K215" s="54"/>
      <c r="L215" s="72">
        <f t="shared" si="41"/>
        <v>175974</v>
      </c>
      <c r="M215" s="54"/>
      <c r="N215" s="72">
        <f t="shared" si="39"/>
        <v>175974</v>
      </c>
      <c r="O215" s="54"/>
      <c r="P215" s="72">
        <f t="shared" si="38"/>
        <v>175974</v>
      </c>
    </row>
    <row r="216" spans="1:16" s="3" customFormat="1" ht="27" customHeight="1">
      <c r="A216" s="44" t="s">
        <v>79</v>
      </c>
      <c r="B216" s="52" t="s">
        <v>234</v>
      </c>
      <c r="C216" s="53" t="s">
        <v>441</v>
      </c>
      <c r="D216" s="53" t="s">
        <v>408</v>
      </c>
      <c r="E216" s="73">
        <v>2320</v>
      </c>
      <c r="F216" s="73">
        <v>-542.29999999999995</v>
      </c>
      <c r="G216" s="54"/>
      <c r="H216" s="72">
        <f t="shared" si="46"/>
        <v>1777.7</v>
      </c>
      <c r="I216" s="54"/>
      <c r="J216" s="72">
        <f t="shared" si="44"/>
        <v>1777.7</v>
      </c>
      <c r="K216" s="54"/>
      <c r="L216" s="72">
        <f t="shared" si="41"/>
        <v>1777.7</v>
      </c>
      <c r="M216" s="54"/>
      <c r="N216" s="72">
        <f t="shared" si="39"/>
        <v>1777.7</v>
      </c>
      <c r="O216" s="54"/>
      <c r="P216" s="72">
        <f t="shared" si="38"/>
        <v>1777.7</v>
      </c>
    </row>
    <row r="217" spans="1:16" s="3" customFormat="1" ht="45" customHeight="1">
      <c r="A217" s="152" t="s">
        <v>189</v>
      </c>
      <c r="B217" s="53" t="s">
        <v>234</v>
      </c>
      <c r="C217" s="53" t="s">
        <v>307</v>
      </c>
      <c r="D217" s="53"/>
      <c r="E217" s="54">
        <f>E218+E219+E220+E221+E222+E223</f>
        <v>149716.69999999998</v>
      </c>
      <c r="F217" s="54">
        <f t="shared" ref="F217:G217" si="47">F218+F219+F220+F221+F222+F223</f>
        <v>157.9</v>
      </c>
      <c r="G217" s="54">
        <f t="shared" si="47"/>
        <v>200</v>
      </c>
      <c r="H217" s="72">
        <f t="shared" si="46"/>
        <v>150074.59999999998</v>
      </c>
      <c r="I217" s="54"/>
      <c r="J217" s="72">
        <f>H217+I217</f>
        <v>150074.59999999998</v>
      </c>
      <c r="K217" s="72">
        <f>K219+K220+K223+K224</f>
        <v>21190</v>
      </c>
      <c r="L217" s="72">
        <f t="shared" si="41"/>
        <v>171264.59999999998</v>
      </c>
      <c r="M217" s="72"/>
      <c r="N217" s="72">
        <f t="shared" si="39"/>
        <v>171264.59999999998</v>
      </c>
      <c r="O217" s="72">
        <f>O220</f>
        <v>-903</v>
      </c>
      <c r="P217" s="72">
        <f t="shared" si="38"/>
        <v>170361.59999999998</v>
      </c>
    </row>
    <row r="218" spans="1:16" s="3" customFormat="1" ht="23.25" customHeight="1">
      <c r="A218" s="44" t="s">
        <v>433</v>
      </c>
      <c r="B218" s="52" t="s">
        <v>234</v>
      </c>
      <c r="C218" s="53" t="s">
        <v>307</v>
      </c>
      <c r="D218" s="53" t="s">
        <v>408</v>
      </c>
      <c r="E218" s="54">
        <v>56347</v>
      </c>
      <c r="F218" s="54"/>
      <c r="G218" s="54"/>
      <c r="H218" s="72">
        <f t="shared" si="46"/>
        <v>56347</v>
      </c>
      <c r="I218" s="54"/>
      <c r="J218" s="72">
        <f t="shared" si="44"/>
        <v>56347</v>
      </c>
      <c r="K218" s="54"/>
      <c r="L218" s="72">
        <f t="shared" si="41"/>
        <v>56347</v>
      </c>
      <c r="M218" s="54"/>
      <c r="N218" s="72">
        <f t="shared" si="39"/>
        <v>56347</v>
      </c>
      <c r="O218" s="54"/>
      <c r="P218" s="72">
        <f t="shared" si="38"/>
        <v>56347</v>
      </c>
    </row>
    <row r="219" spans="1:16" s="3" customFormat="1" ht="23.25" customHeight="1">
      <c r="A219" s="44" t="s">
        <v>79</v>
      </c>
      <c r="B219" s="52" t="s">
        <v>234</v>
      </c>
      <c r="C219" s="53" t="s">
        <v>424</v>
      </c>
      <c r="D219" s="53" t="s">
        <v>408</v>
      </c>
      <c r="E219" s="54">
        <v>45180</v>
      </c>
      <c r="F219" s="54"/>
      <c r="G219" s="54">
        <v>200</v>
      </c>
      <c r="H219" s="72">
        <f t="shared" si="46"/>
        <v>45380</v>
      </c>
      <c r="I219" s="54"/>
      <c r="J219" s="72">
        <f t="shared" si="44"/>
        <v>45380</v>
      </c>
      <c r="K219" s="81">
        <v>19700</v>
      </c>
      <c r="L219" s="72">
        <f t="shared" si="41"/>
        <v>65080</v>
      </c>
      <c r="M219" s="81"/>
      <c r="N219" s="72">
        <f t="shared" si="39"/>
        <v>65080</v>
      </c>
      <c r="O219" s="81"/>
      <c r="P219" s="72">
        <f t="shared" si="38"/>
        <v>65080</v>
      </c>
    </row>
    <row r="220" spans="1:16" s="3" customFormat="1" ht="24.75" customHeight="1">
      <c r="A220" s="44" t="s">
        <v>479</v>
      </c>
      <c r="B220" s="52" t="s">
        <v>234</v>
      </c>
      <c r="C220" s="53" t="s">
        <v>482</v>
      </c>
      <c r="D220" s="53" t="s">
        <v>408</v>
      </c>
      <c r="E220" s="54">
        <v>6997</v>
      </c>
      <c r="F220" s="54"/>
      <c r="G220" s="54"/>
      <c r="H220" s="72">
        <f t="shared" si="46"/>
        <v>6997</v>
      </c>
      <c r="I220" s="54"/>
      <c r="J220" s="72">
        <f t="shared" si="44"/>
        <v>6997</v>
      </c>
      <c r="K220" s="81">
        <v>2500</v>
      </c>
      <c r="L220" s="72">
        <f t="shared" si="41"/>
        <v>9497</v>
      </c>
      <c r="M220" s="81"/>
      <c r="N220" s="72">
        <f t="shared" si="39"/>
        <v>9497</v>
      </c>
      <c r="O220" s="81">
        <v>-903</v>
      </c>
      <c r="P220" s="72">
        <f t="shared" si="38"/>
        <v>8594</v>
      </c>
    </row>
    <row r="221" spans="1:16" s="3" customFormat="1" ht="24.75" customHeight="1">
      <c r="A221" s="60" t="s">
        <v>555</v>
      </c>
      <c r="B221" s="52" t="s">
        <v>234</v>
      </c>
      <c r="C221" s="53" t="s">
        <v>556</v>
      </c>
      <c r="D221" s="53" t="s">
        <v>453</v>
      </c>
      <c r="E221" s="73">
        <v>17186.400000000001</v>
      </c>
      <c r="F221" s="73"/>
      <c r="G221" s="54"/>
      <c r="H221" s="72">
        <f t="shared" si="46"/>
        <v>17186.400000000001</v>
      </c>
      <c r="I221" s="54"/>
      <c r="J221" s="72">
        <f t="shared" si="44"/>
        <v>17186.400000000001</v>
      </c>
      <c r="K221" s="54"/>
      <c r="L221" s="72">
        <f t="shared" si="41"/>
        <v>17186.400000000001</v>
      </c>
      <c r="M221" s="54"/>
      <c r="N221" s="72">
        <f t="shared" si="39"/>
        <v>17186.400000000001</v>
      </c>
      <c r="O221" s="54"/>
      <c r="P221" s="72">
        <f t="shared" si="38"/>
        <v>17186.400000000001</v>
      </c>
    </row>
    <row r="222" spans="1:16" s="3" customFormat="1" ht="29.25" customHeight="1">
      <c r="A222" s="60" t="s">
        <v>557</v>
      </c>
      <c r="B222" s="52" t="s">
        <v>234</v>
      </c>
      <c r="C222" s="53" t="s">
        <v>558</v>
      </c>
      <c r="D222" s="53" t="s">
        <v>453</v>
      </c>
      <c r="E222" s="73">
        <v>17156.3</v>
      </c>
      <c r="F222" s="73">
        <v>157.9</v>
      </c>
      <c r="G222" s="54"/>
      <c r="H222" s="72">
        <f t="shared" si="46"/>
        <v>17314.2</v>
      </c>
      <c r="I222" s="54"/>
      <c r="J222" s="72">
        <f t="shared" si="44"/>
        <v>17314.2</v>
      </c>
      <c r="K222" s="54"/>
      <c r="L222" s="72">
        <f t="shared" si="41"/>
        <v>17314.2</v>
      </c>
      <c r="M222" s="54"/>
      <c r="N222" s="72">
        <f t="shared" si="39"/>
        <v>17314.2</v>
      </c>
      <c r="O222" s="54"/>
      <c r="P222" s="72">
        <f t="shared" si="38"/>
        <v>17314.2</v>
      </c>
    </row>
    <row r="223" spans="1:16" s="3" customFormat="1" ht="30" customHeight="1">
      <c r="A223" s="60" t="s">
        <v>559</v>
      </c>
      <c r="B223" s="52" t="s">
        <v>234</v>
      </c>
      <c r="C223" s="53" t="s">
        <v>560</v>
      </c>
      <c r="D223" s="53" t="s">
        <v>453</v>
      </c>
      <c r="E223" s="73">
        <v>6850</v>
      </c>
      <c r="F223" s="73"/>
      <c r="G223" s="54"/>
      <c r="H223" s="72">
        <f t="shared" si="46"/>
        <v>6850</v>
      </c>
      <c r="I223" s="54"/>
      <c r="J223" s="72">
        <f t="shared" si="44"/>
        <v>6850</v>
      </c>
      <c r="K223" s="54">
        <v>-2000</v>
      </c>
      <c r="L223" s="72">
        <f t="shared" si="41"/>
        <v>4850</v>
      </c>
      <c r="M223" s="54">
        <v>2700.6</v>
      </c>
      <c r="N223" s="72">
        <f t="shared" si="39"/>
        <v>7550.6</v>
      </c>
      <c r="O223" s="54"/>
      <c r="P223" s="72">
        <f t="shared" si="38"/>
        <v>7550.6</v>
      </c>
    </row>
    <row r="224" spans="1:16" s="3" customFormat="1" ht="51.75" customHeight="1">
      <c r="A224" s="60" t="s">
        <v>615</v>
      </c>
      <c r="B224" s="52" t="s">
        <v>234</v>
      </c>
      <c r="C224" s="53" t="s">
        <v>614</v>
      </c>
      <c r="D224" s="53" t="s">
        <v>453</v>
      </c>
      <c r="E224" s="73"/>
      <c r="F224" s="73"/>
      <c r="G224" s="54"/>
      <c r="H224" s="72"/>
      <c r="I224" s="54"/>
      <c r="J224" s="72"/>
      <c r="K224" s="54">
        <v>990</v>
      </c>
      <c r="L224" s="72">
        <f t="shared" si="41"/>
        <v>990</v>
      </c>
      <c r="M224" s="54"/>
      <c r="N224" s="72">
        <f t="shared" si="39"/>
        <v>990</v>
      </c>
      <c r="O224" s="54"/>
      <c r="P224" s="72">
        <f t="shared" si="38"/>
        <v>990</v>
      </c>
    </row>
    <row r="225" spans="1:16" s="3" customFormat="1" ht="57.75" customHeight="1">
      <c r="A225" s="42" t="s">
        <v>516</v>
      </c>
      <c r="B225" s="66" t="s">
        <v>459</v>
      </c>
      <c r="C225" s="51" t="s">
        <v>395</v>
      </c>
      <c r="D225" s="51"/>
      <c r="E225" s="72">
        <f>E226</f>
        <v>1000</v>
      </c>
      <c r="F225" s="72">
        <f t="shared" ref="F225:G225" si="48">F226</f>
        <v>0</v>
      </c>
      <c r="G225" s="72">
        <f t="shared" si="48"/>
        <v>1100</v>
      </c>
      <c r="H225" s="72">
        <f t="shared" si="46"/>
        <v>2100</v>
      </c>
      <c r="I225" s="72">
        <f>I226</f>
        <v>500</v>
      </c>
      <c r="J225" s="72">
        <f t="shared" si="44"/>
        <v>2600</v>
      </c>
      <c r="K225" s="72"/>
      <c r="L225" s="72">
        <f t="shared" si="41"/>
        <v>2600</v>
      </c>
      <c r="M225" s="72">
        <f>M226+M227</f>
        <v>6557</v>
      </c>
      <c r="N225" s="72">
        <f t="shared" si="39"/>
        <v>9157</v>
      </c>
      <c r="O225" s="72">
        <f>O226</f>
        <v>1104</v>
      </c>
      <c r="P225" s="72">
        <f t="shared" si="38"/>
        <v>10261</v>
      </c>
    </row>
    <row r="226" spans="1:16" s="3" customFormat="1" ht="29.25" customHeight="1">
      <c r="A226" s="44" t="s">
        <v>129</v>
      </c>
      <c r="B226" s="88" t="s">
        <v>459</v>
      </c>
      <c r="C226" s="53" t="s">
        <v>395</v>
      </c>
      <c r="D226" s="53" t="s">
        <v>111</v>
      </c>
      <c r="E226" s="54">
        <v>1000</v>
      </c>
      <c r="F226" s="54"/>
      <c r="G226" s="54">
        <v>1100</v>
      </c>
      <c r="H226" s="72">
        <f t="shared" si="46"/>
        <v>2100</v>
      </c>
      <c r="I226" s="54">
        <v>500</v>
      </c>
      <c r="J226" s="72">
        <f t="shared" si="44"/>
        <v>2600</v>
      </c>
      <c r="K226" s="54"/>
      <c r="L226" s="72">
        <f t="shared" si="41"/>
        <v>2600</v>
      </c>
      <c r="M226" s="54">
        <v>4697</v>
      </c>
      <c r="N226" s="72">
        <f t="shared" si="39"/>
        <v>7297</v>
      </c>
      <c r="O226" s="54">
        <v>1104</v>
      </c>
      <c r="P226" s="72">
        <f t="shared" si="38"/>
        <v>8401</v>
      </c>
    </row>
    <row r="227" spans="1:16" s="3" customFormat="1" ht="29.25" customHeight="1">
      <c r="A227" s="44" t="s">
        <v>631</v>
      </c>
      <c r="B227" s="88" t="s">
        <v>459</v>
      </c>
      <c r="C227" s="53" t="s">
        <v>622</v>
      </c>
      <c r="D227" s="53" t="s">
        <v>111</v>
      </c>
      <c r="E227" s="54"/>
      <c r="F227" s="54"/>
      <c r="G227" s="54"/>
      <c r="H227" s="72"/>
      <c r="I227" s="54"/>
      <c r="J227" s="72"/>
      <c r="K227" s="54"/>
      <c r="L227" s="72"/>
      <c r="M227" s="54">
        <v>1860</v>
      </c>
      <c r="N227" s="72">
        <f t="shared" si="39"/>
        <v>1860</v>
      </c>
      <c r="O227" s="54"/>
      <c r="P227" s="72">
        <f t="shared" si="38"/>
        <v>1860</v>
      </c>
    </row>
    <row r="228" spans="1:16" s="3" customFormat="1" ht="24.75" hidden="1" customHeight="1">
      <c r="A228" s="42" t="s">
        <v>363</v>
      </c>
      <c r="B228" s="51" t="s">
        <v>360</v>
      </c>
      <c r="C228" s="53"/>
      <c r="D228" s="53"/>
      <c r="E228" s="72">
        <f>SUM(E229,E236)</f>
        <v>71685.7</v>
      </c>
      <c r="F228" s="72">
        <f t="shared" ref="F228" si="49">SUM(F229,F236)</f>
        <v>0</v>
      </c>
      <c r="G228" s="72">
        <f>SUM(G229,G236)+G243</f>
        <v>1000</v>
      </c>
      <c r="H228" s="72">
        <f t="shared" si="46"/>
        <v>72685.7</v>
      </c>
      <c r="I228" s="72"/>
      <c r="J228" s="72">
        <f t="shared" si="44"/>
        <v>72685.7</v>
      </c>
      <c r="K228" s="72"/>
      <c r="L228" s="72">
        <f t="shared" si="41"/>
        <v>72685.7</v>
      </c>
      <c r="M228" s="72"/>
      <c r="N228" s="72">
        <f t="shared" si="39"/>
        <v>72685.7</v>
      </c>
      <c r="O228" s="72"/>
      <c r="P228" s="72">
        <f t="shared" si="38"/>
        <v>72685.7</v>
      </c>
    </row>
    <row r="229" spans="1:16" s="3" customFormat="1" ht="39.75" hidden="1" customHeight="1">
      <c r="A229" s="46" t="s">
        <v>532</v>
      </c>
      <c r="B229" s="51" t="s">
        <v>360</v>
      </c>
      <c r="C229" s="51" t="s">
        <v>240</v>
      </c>
      <c r="D229" s="53"/>
      <c r="E229" s="72">
        <f>SUM(E230)</f>
        <v>28077.7</v>
      </c>
      <c r="F229" s="72">
        <f t="shared" ref="F229:G229" si="50">SUM(F230)</f>
        <v>0</v>
      </c>
      <c r="G229" s="72">
        <f t="shared" si="50"/>
        <v>0</v>
      </c>
      <c r="H229" s="72">
        <f t="shared" si="46"/>
        <v>28077.7</v>
      </c>
      <c r="I229" s="72"/>
      <c r="J229" s="72">
        <f t="shared" si="44"/>
        <v>28077.7</v>
      </c>
      <c r="K229" s="72"/>
      <c r="L229" s="72">
        <f t="shared" si="41"/>
        <v>28077.7</v>
      </c>
      <c r="M229" s="72"/>
      <c r="N229" s="72">
        <f t="shared" si="39"/>
        <v>28077.7</v>
      </c>
      <c r="O229" s="72"/>
      <c r="P229" s="72">
        <f t="shared" si="38"/>
        <v>28077.7</v>
      </c>
    </row>
    <row r="230" spans="1:16" ht="30.75" hidden="1" customHeight="1">
      <c r="A230" s="44" t="s">
        <v>2</v>
      </c>
      <c r="B230" s="53" t="s">
        <v>360</v>
      </c>
      <c r="C230" s="53" t="s">
        <v>241</v>
      </c>
      <c r="D230" s="53"/>
      <c r="E230" s="54">
        <f>SUM(E231)</f>
        <v>28077.7</v>
      </c>
      <c r="F230" s="54"/>
      <c r="G230" s="54"/>
      <c r="H230" s="72">
        <f t="shared" si="46"/>
        <v>28077.7</v>
      </c>
      <c r="I230" s="54"/>
      <c r="J230" s="72">
        <f t="shared" si="44"/>
        <v>28077.7</v>
      </c>
      <c r="K230" s="54"/>
      <c r="L230" s="72">
        <f t="shared" si="41"/>
        <v>28077.7</v>
      </c>
      <c r="M230" s="54"/>
      <c r="N230" s="72">
        <f t="shared" si="39"/>
        <v>28077.7</v>
      </c>
      <c r="O230" s="54"/>
      <c r="P230" s="72">
        <f t="shared" si="38"/>
        <v>28077.7</v>
      </c>
    </row>
    <row r="231" spans="1:16" ht="24" hidden="1" customHeight="1">
      <c r="A231" s="152" t="s">
        <v>335</v>
      </c>
      <c r="B231" s="53" t="s">
        <v>360</v>
      </c>
      <c r="C231" s="53" t="s">
        <v>336</v>
      </c>
      <c r="D231" s="53"/>
      <c r="E231" s="54">
        <f>SUM(E232)+E234+E235</f>
        <v>28077.7</v>
      </c>
      <c r="F231" s="54"/>
      <c r="G231" s="54"/>
      <c r="H231" s="72">
        <f t="shared" si="46"/>
        <v>28077.7</v>
      </c>
      <c r="I231" s="54"/>
      <c r="J231" s="72">
        <f t="shared" si="44"/>
        <v>28077.7</v>
      </c>
      <c r="K231" s="54"/>
      <c r="L231" s="72">
        <f t="shared" si="41"/>
        <v>28077.7</v>
      </c>
      <c r="M231" s="54"/>
      <c r="N231" s="72">
        <f t="shared" si="39"/>
        <v>28077.7</v>
      </c>
      <c r="O231" s="54"/>
      <c r="P231" s="72">
        <f t="shared" si="38"/>
        <v>28077.7</v>
      </c>
    </row>
    <row r="232" spans="1:16" s="6" customFormat="1" ht="33.75" hidden="1" customHeight="1">
      <c r="A232" s="44" t="s">
        <v>3</v>
      </c>
      <c r="B232" s="53" t="s">
        <v>360</v>
      </c>
      <c r="C232" s="53" t="s">
        <v>337</v>
      </c>
      <c r="D232" s="53"/>
      <c r="E232" s="54">
        <f>SUM(E233)</f>
        <v>20867</v>
      </c>
      <c r="F232" s="54"/>
      <c r="G232" s="54"/>
      <c r="H232" s="72">
        <f t="shared" si="46"/>
        <v>20867</v>
      </c>
      <c r="I232" s="54"/>
      <c r="J232" s="72">
        <f t="shared" si="44"/>
        <v>20867</v>
      </c>
      <c r="K232" s="54"/>
      <c r="L232" s="72">
        <f t="shared" si="41"/>
        <v>20867</v>
      </c>
      <c r="M232" s="54"/>
      <c r="N232" s="72">
        <f t="shared" si="39"/>
        <v>20867</v>
      </c>
      <c r="O232" s="54"/>
      <c r="P232" s="72">
        <f t="shared" si="38"/>
        <v>20867</v>
      </c>
    </row>
    <row r="233" spans="1:16" s="3" customFormat="1" ht="23.25" hidden="1" customHeight="1">
      <c r="A233" s="44" t="s">
        <v>79</v>
      </c>
      <c r="B233" s="53" t="s">
        <v>360</v>
      </c>
      <c r="C233" s="53" t="s">
        <v>337</v>
      </c>
      <c r="D233" s="53" t="s">
        <v>408</v>
      </c>
      <c r="E233" s="54">
        <v>20867</v>
      </c>
      <c r="F233" s="54"/>
      <c r="G233" s="54"/>
      <c r="H233" s="72">
        <f t="shared" si="46"/>
        <v>20867</v>
      </c>
      <c r="I233" s="54"/>
      <c r="J233" s="72">
        <f t="shared" si="44"/>
        <v>20867</v>
      </c>
      <c r="K233" s="54"/>
      <c r="L233" s="72">
        <f t="shared" si="41"/>
        <v>20867</v>
      </c>
      <c r="M233" s="54"/>
      <c r="N233" s="72">
        <f t="shared" si="39"/>
        <v>20867</v>
      </c>
      <c r="O233" s="54"/>
      <c r="P233" s="72">
        <f t="shared" si="38"/>
        <v>20867</v>
      </c>
    </row>
    <row r="234" spans="1:16" s="3" customFormat="1" ht="23.25" hidden="1" customHeight="1">
      <c r="A234" s="44" t="s">
        <v>486</v>
      </c>
      <c r="B234" s="53" t="s">
        <v>360</v>
      </c>
      <c r="C234" s="53" t="s">
        <v>566</v>
      </c>
      <c r="D234" s="53" t="s">
        <v>453</v>
      </c>
      <c r="E234" s="73">
        <v>7209.7</v>
      </c>
      <c r="F234" s="73"/>
      <c r="G234" s="54"/>
      <c r="H234" s="72">
        <f t="shared" si="46"/>
        <v>7209.7</v>
      </c>
      <c r="I234" s="54"/>
      <c r="J234" s="72">
        <f t="shared" si="44"/>
        <v>7209.7</v>
      </c>
      <c r="K234" s="54"/>
      <c r="L234" s="72">
        <f t="shared" si="41"/>
        <v>7209.7</v>
      </c>
      <c r="M234" s="54"/>
      <c r="N234" s="72">
        <f t="shared" si="39"/>
        <v>7209.7</v>
      </c>
      <c r="O234" s="54"/>
      <c r="P234" s="72">
        <f t="shared" si="38"/>
        <v>7209.7</v>
      </c>
    </row>
    <row r="235" spans="1:16" s="3" customFormat="1" ht="23.25" hidden="1" customHeight="1">
      <c r="A235" s="44" t="s">
        <v>451</v>
      </c>
      <c r="B235" s="53" t="s">
        <v>360</v>
      </c>
      <c r="C235" s="59" t="s">
        <v>567</v>
      </c>
      <c r="D235" s="53" t="s">
        <v>453</v>
      </c>
      <c r="E235" s="54">
        <v>1</v>
      </c>
      <c r="F235" s="54"/>
      <c r="G235" s="54"/>
      <c r="H235" s="72">
        <f t="shared" si="46"/>
        <v>1</v>
      </c>
      <c r="I235" s="54"/>
      <c r="J235" s="72">
        <f t="shared" si="44"/>
        <v>1</v>
      </c>
      <c r="K235" s="54"/>
      <c r="L235" s="72">
        <f t="shared" si="41"/>
        <v>1</v>
      </c>
      <c r="M235" s="54"/>
      <c r="N235" s="72">
        <f t="shared" si="39"/>
        <v>1</v>
      </c>
      <c r="O235" s="54"/>
      <c r="P235" s="72">
        <f t="shared" si="38"/>
        <v>1</v>
      </c>
    </row>
    <row r="236" spans="1:16" s="3" customFormat="1" ht="36.75" hidden="1" customHeight="1">
      <c r="A236" s="42" t="s">
        <v>122</v>
      </c>
      <c r="B236" s="51" t="s">
        <v>360</v>
      </c>
      <c r="C236" s="51" t="s">
        <v>243</v>
      </c>
      <c r="D236" s="51"/>
      <c r="E236" s="72">
        <f>SUM(E237)</f>
        <v>43608</v>
      </c>
      <c r="F236" s="72">
        <f t="shared" ref="F236:G236" si="51">SUM(F237)</f>
        <v>0</v>
      </c>
      <c r="G236" s="72">
        <f t="shared" si="51"/>
        <v>0</v>
      </c>
      <c r="H236" s="72">
        <f t="shared" si="46"/>
        <v>43608</v>
      </c>
      <c r="I236" s="72"/>
      <c r="J236" s="72">
        <f t="shared" si="44"/>
        <v>43608</v>
      </c>
      <c r="K236" s="72"/>
      <c r="L236" s="72">
        <f t="shared" si="41"/>
        <v>43608</v>
      </c>
      <c r="M236" s="72"/>
      <c r="N236" s="72">
        <f t="shared" si="39"/>
        <v>43608</v>
      </c>
      <c r="O236" s="72"/>
      <c r="P236" s="72">
        <f t="shared" si="38"/>
        <v>43608</v>
      </c>
    </row>
    <row r="237" spans="1:16" s="3" customFormat="1" ht="36.75" hidden="1" customHeight="1">
      <c r="A237" s="43" t="s">
        <v>269</v>
      </c>
      <c r="B237" s="53" t="s">
        <v>360</v>
      </c>
      <c r="C237" s="53" t="s">
        <v>308</v>
      </c>
      <c r="D237" s="51"/>
      <c r="E237" s="54">
        <f>E238+E240</f>
        <v>43608</v>
      </c>
      <c r="F237" s="54">
        <f t="shared" ref="F237:G237" si="52">F238+F240</f>
        <v>0</v>
      </c>
      <c r="G237" s="54">
        <f t="shared" si="52"/>
        <v>0</v>
      </c>
      <c r="H237" s="72">
        <f t="shared" si="46"/>
        <v>43608</v>
      </c>
      <c r="I237" s="54"/>
      <c r="J237" s="72">
        <f t="shared" si="44"/>
        <v>43608</v>
      </c>
      <c r="K237" s="54"/>
      <c r="L237" s="72">
        <f t="shared" si="41"/>
        <v>43608</v>
      </c>
      <c r="M237" s="54"/>
      <c r="N237" s="72">
        <f t="shared" si="39"/>
        <v>43608</v>
      </c>
      <c r="O237" s="54"/>
      <c r="P237" s="72">
        <f t="shared" si="38"/>
        <v>43608</v>
      </c>
    </row>
    <row r="238" spans="1:16" s="3" customFormat="1" ht="30.75" hidden="1" customHeight="1">
      <c r="A238" s="152" t="s">
        <v>415</v>
      </c>
      <c r="B238" s="53" t="s">
        <v>360</v>
      </c>
      <c r="C238" s="53" t="s">
        <v>309</v>
      </c>
      <c r="D238" s="53"/>
      <c r="E238" s="54">
        <f>E239</f>
        <v>20971</v>
      </c>
      <c r="F238" s="54"/>
      <c r="G238" s="54"/>
      <c r="H238" s="72">
        <f t="shared" si="46"/>
        <v>20971</v>
      </c>
      <c r="I238" s="54"/>
      <c r="J238" s="72">
        <f t="shared" si="44"/>
        <v>20971</v>
      </c>
      <c r="K238" s="54"/>
      <c r="L238" s="72">
        <f t="shared" si="41"/>
        <v>20971</v>
      </c>
      <c r="M238" s="54"/>
      <c r="N238" s="72">
        <f t="shared" si="39"/>
        <v>20971</v>
      </c>
      <c r="O238" s="54"/>
      <c r="P238" s="72">
        <f t="shared" si="38"/>
        <v>20971</v>
      </c>
    </row>
    <row r="239" spans="1:16" s="3" customFormat="1" ht="30.75" hidden="1" customHeight="1">
      <c r="A239" s="44" t="s">
        <v>79</v>
      </c>
      <c r="B239" s="53" t="s">
        <v>360</v>
      </c>
      <c r="C239" s="53" t="s">
        <v>309</v>
      </c>
      <c r="D239" s="53" t="s">
        <v>408</v>
      </c>
      <c r="E239" s="54">
        <v>20971</v>
      </c>
      <c r="F239" s="54"/>
      <c r="G239" s="54"/>
      <c r="H239" s="72">
        <f t="shared" si="46"/>
        <v>20971</v>
      </c>
      <c r="I239" s="54"/>
      <c r="J239" s="72">
        <f t="shared" si="44"/>
        <v>20971</v>
      </c>
      <c r="K239" s="54"/>
      <c r="L239" s="72">
        <f t="shared" si="41"/>
        <v>20971</v>
      </c>
      <c r="M239" s="54"/>
      <c r="N239" s="72">
        <f t="shared" si="39"/>
        <v>20971</v>
      </c>
      <c r="O239" s="54"/>
      <c r="P239" s="72">
        <f t="shared" si="38"/>
        <v>20971</v>
      </c>
    </row>
    <row r="240" spans="1:16" s="3" customFormat="1" ht="26.25" hidden="1" customHeight="1">
      <c r="A240" s="152" t="s">
        <v>414</v>
      </c>
      <c r="B240" s="53" t="s">
        <v>360</v>
      </c>
      <c r="C240" s="53" t="s">
        <v>409</v>
      </c>
      <c r="D240" s="53"/>
      <c r="E240" s="54">
        <f>SUM(E242)+E241</f>
        <v>22637</v>
      </c>
      <c r="F240" s="54"/>
      <c r="G240" s="54"/>
      <c r="H240" s="72">
        <f t="shared" si="46"/>
        <v>22637</v>
      </c>
      <c r="I240" s="54"/>
      <c r="J240" s="72">
        <f t="shared" si="44"/>
        <v>22637</v>
      </c>
      <c r="K240" s="54"/>
      <c r="L240" s="72">
        <f t="shared" si="41"/>
        <v>22637</v>
      </c>
      <c r="M240" s="54"/>
      <c r="N240" s="72">
        <f t="shared" si="39"/>
        <v>22637</v>
      </c>
      <c r="O240" s="54"/>
      <c r="P240" s="72">
        <f t="shared" si="38"/>
        <v>22637</v>
      </c>
    </row>
    <row r="241" spans="1:16" s="3" customFormat="1" ht="26.25" hidden="1" customHeight="1">
      <c r="A241" s="44" t="s">
        <v>79</v>
      </c>
      <c r="B241" s="53" t="s">
        <v>360</v>
      </c>
      <c r="C241" s="53" t="s">
        <v>409</v>
      </c>
      <c r="D241" s="53" t="s">
        <v>408</v>
      </c>
      <c r="E241" s="54">
        <v>20845</v>
      </c>
      <c r="F241" s="54"/>
      <c r="G241" s="54"/>
      <c r="H241" s="72">
        <f t="shared" si="46"/>
        <v>20845</v>
      </c>
      <c r="I241" s="54"/>
      <c r="J241" s="72">
        <f t="shared" si="44"/>
        <v>20845</v>
      </c>
      <c r="K241" s="54"/>
      <c r="L241" s="72">
        <f t="shared" si="41"/>
        <v>20845</v>
      </c>
      <c r="M241" s="54"/>
      <c r="N241" s="72">
        <f t="shared" si="39"/>
        <v>20845</v>
      </c>
      <c r="O241" s="54"/>
      <c r="P241" s="72">
        <f t="shared" si="38"/>
        <v>20845</v>
      </c>
    </row>
    <row r="242" spans="1:16" s="3" customFormat="1" ht="27.75" hidden="1" customHeight="1">
      <c r="A242" s="44" t="s">
        <v>550</v>
      </c>
      <c r="B242" s="53" t="s">
        <v>360</v>
      </c>
      <c r="C242" s="53" t="s">
        <v>477</v>
      </c>
      <c r="D242" s="53" t="s">
        <v>408</v>
      </c>
      <c r="E242" s="54">
        <v>1792</v>
      </c>
      <c r="F242" s="54"/>
      <c r="G242" s="54"/>
      <c r="H242" s="72">
        <f t="shared" si="46"/>
        <v>1792</v>
      </c>
      <c r="I242" s="54"/>
      <c r="J242" s="72">
        <f t="shared" si="44"/>
        <v>1792</v>
      </c>
      <c r="K242" s="54"/>
      <c r="L242" s="72">
        <f t="shared" si="41"/>
        <v>1792</v>
      </c>
      <c r="M242" s="54"/>
      <c r="N242" s="72">
        <f t="shared" si="39"/>
        <v>1792</v>
      </c>
      <c r="O242" s="54"/>
      <c r="P242" s="72">
        <f t="shared" si="38"/>
        <v>1792</v>
      </c>
    </row>
    <row r="243" spans="1:16" s="3" customFormat="1" ht="27.75" hidden="1" customHeight="1">
      <c r="A243" s="42" t="s">
        <v>516</v>
      </c>
      <c r="B243" s="66" t="s">
        <v>595</v>
      </c>
      <c r="C243" s="51" t="s">
        <v>395</v>
      </c>
      <c r="D243" s="51"/>
      <c r="E243" s="72">
        <v>0</v>
      </c>
      <c r="F243" s="54"/>
      <c r="G243" s="72">
        <f>G244</f>
        <v>1000</v>
      </c>
      <c r="H243" s="72">
        <f t="shared" si="46"/>
        <v>1000</v>
      </c>
      <c r="I243" s="72"/>
      <c r="J243" s="72">
        <f t="shared" si="44"/>
        <v>1000</v>
      </c>
      <c r="K243" s="72"/>
      <c r="L243" s="72">
        <f t="shared" si="41"/>
        <v>1000</v>
      </c>
      <c r="M243" s="72"/>
      <c r="N243" s="72">
        <f t="shared" si="39"/>
        <v>1000</v>
      </c>
      <c r="O243" s="72"/>
      <c r="P243" s="72">
        <f t="shared" si="38"/>
        <v>1000</v>
      </c>
    </row>
    <row r="244" spans="1:16" s="3" customFormat="1" ht="27.75" hidden="1" customHeight="1">
      <c r="A244" s="44" t="s">
        <v>129</v>
      </c>
      <c r="B244" s="88" t="s">
        <v>595</v>
      </c>
      <c r="C244" s="53" t="s">
        <v>395</v>
      </c>
      <c r="D244" s="53" t="s">
        <v>111</v>
      </c>
      <c r="E244" s="54">
        <v>0</v>
      </c>
      <c r="F244" s="54"/>
      <c r="G244" s="54">
        <v>1000</v>
      </c>
      <c r="H244" s="72">
        <f t="shared" si="46"/>
        <v>1000</v>
      </c>
      <c r="I244" s="54"/>
      <c r="J244" s="72">
        <f t="shared" si="44"/>
        <v>1000</v>
      </c>
      <c r="K244" s="54"/>
      <c r="L244" s="72">
        <f t="shared" si="41"/>
        <v>1000</v>
      </c>
      <c r="M244" s="54"/>
      <c r="N244" s="72">
        <f t="shared" si="39"/>
        <v>1000</v>
      </c>
      <c r="O244" s="54"/>
      <c r="P244" s="72">
        <f t="shared" si="38"/>
        <v>1000</v>
      </c>
    </row>
    <row r="245" spans="1:16" s="3" customFormat="1" ht="30.75" hidden="1" customHeight="1">
      <c r="A245" s="42" t="s">
        <v>202</v>
      </c>
      <c r="B245" s="51" t="s">
        <v>46</v>
      </c>
      <c r="C245" s="51"/>
      <c r="D245" s="51"/>
      <c r="E245" s="72">
        <f>SUM(E246)</f>
        <v>650</v>
      </c>
      <c r="F245" s="72">
        <f t="shared" ref="F245:G245" si="53">SUM(F246)</f>
        <v>0</v>
      </c>
      <c r="G245" s="72">
        <f t="shared" si="53"/>
        <v>50</v>
      </c>
      <c r="H245" s="72">
        <f t="shared" si="46"/>
        <v>700</v>
      </c>
      <c r="I245" s="72"/>
      <c r="J245" s="72">
        <f t="shared" si="44"/>
        <v>700</v>
      </c>
      <c r="K245" s="72"/>
      <c r="L245" s="72">
        <f t="shared" si="41"/>
        <v>700</v>
      </c>
      <c r="M245" s="72"/>
      <c r="N245" s="72">
        <f t="shared" si="39"/>
        <v>700</v>
      </c>
      <c r="O245" s="72"/>
      <c r="P245" s="72">
        <f t="shared" si="38"/>
        <v>700</v>
      </c>
    </row>
    <row r="246" spans="1:16" s="3" customFormat="1" ht="39" hidden="1" customHeight="1">
      <c r="A246" s="153" t="s">
        <v>511</v>
      </c>
      <c r="B246" s="51" t="s">
        <v>46</v>
      </c>
      <c r="C246" s="51" t="s">
        <v>244</v>
      </c>
      <c r="D246" s="51"/>
      <c r="E246" s="72">
        <f>SUM(E248)</f>
        <v>650</v>
      </c>
      <c r="F246" s="72">
        <f t="shared" ref="F246:G246" si="54">SUM(F248)</f>
        <v>0</v>
      </c>
      <c r="G246" s="72">
        <f t="shared" si="54"/>
        <v>50</v>
      </c>
      <c r="H246" s="72">
        <f t="shared" si="46"/>
        <v>700</v>
      </c>
      <c r="I246" s="72"/>
      <c r="J246" s="72">
        <f t="shared" si="44"/>
        <v>700</v>
      </c>
      <c r="K246" s="72"/>
      <c r="L246" s="72">
        <f t="shared" si="41"/>
        <v>700</v>
      </c>
      <c r="M246" s="72"/>
      <c r="N246" s="72">
        <f t="shared" si="39"/>
        <v>700</v>
      </c>
      <c r="O246" s="72"/>
      <c r="P246" s="72">
        <f t="shared" si="38"/>
        <v>700</v>
      </c>
    </row>
    <row r="247" spans="1:16" s="7" customFormat="1" ht="36" hidden="1" customHeight="1">
      <c r="A247" s="60" t="s">
        <v>310</v>
      </c>
      <c r="B247" s="53" t="s">
        <v>46</v>
      </c>
      <c r="C247" s="53" t="s">
        <v>320</v>
      </c>
      <c r="D247" s="51"/>
      <c r="E247" s="54">
        <f>E248</f>
        <v>650</v>
      </c>
      <c r="F247" s="54">
        <f t="shared" ref="F247:G247" si="55">F248</f>
        <v>0</v>
      </c>
      <c r="G247" s="54">
        <f t="shared" si="55"/>
        <v>50</v>
      </c>
      <c r="H247" s="72">
        <f t="shared" si="46"/>
        <v>700</v>
      </c>
      <c r="I247" s="54"/>
      <c r="J247" s="72">
        <f t="shared" si="44"/>
        <v>700</v>
      </c>
      <c r="K247" s="54"/>
      <c r="L247" s="72">
        <f t="shared" si="41"/>
        <v>700</v>
      </c>
      <c r="M247" s="54"/>
      <c r="N247" s="72">
        <f t="shared" si="39"/>
        <v>700</v>
      </c>
      <c r="O247" s="54"/>
      <c r="P247" s="72">
        <f t="shared" si="38"/>
        <v>700</v>
      </c>
    </row>
    <row r="248" spans="1:16" s="7" customFormat="1" ht="31.5" hidden="1" customHeight="1">
      <c r="A248" s="43" t="s">
        <v>8</v>
      </c>
      <c r="B248" s="53" t="s">
        <v>46</v>
      </c>
      <c r="C248" s="53" t="s">
        <v>311</v>
      </c>
      <c r="D248" s="53"/>
      <c r="E248" s="54">
        <f>SUM(E249)</f>
        <v>650</v>
      </c>
      <c r="F248" s="54">
        <f t="shared" ref="F248:G248" si="56">SUM(F249)</f>
        <v>0</v>
      </c>
      <c r="G248" s="54">
        <f t="shared" si="56"/>
        <v>50</v>
      </c>
      <c r="H248" s="72">
        <f t="shared" si="46"/>
        <v>700</v>
      </c>
      <c r="I248" s="54"/>
      <c r="J248" s="72">
        <f t="shared" si="44"/>
        <v>700</v>
      </c>
      <c r="K248" s="54"/>
      <c r="L248" s="72">
        <f t="shared" si="41"/>
        <v>700</v>
      </c>
      <c r="M248" s="54"/>
      <c r="N248" s="72">
        <f t="shared" si="39"/>
        <v>700</v>
      </c>
      <c r="O248" s="54"/>
      <c r="P248" s="72">
        <f t="shared" si="38"/>
        <v>700</v>
      </c>
    </row>
    <row r="249" spans="1:16" s="7" customFormat="1" ht="34.5" hidden="1" customHeight="1">
      <c r="A249" s="44" t="s">
        <v>112</v>
      </c>
      <c r="B249" s="53" t="s">
        <v>46</v>
      </c>
      <c r="C249" s="53" t="s">
        <v>311</v>
      </c>
      <c r="D249" s="53" t="s">
        <v>111</v>
      </c>
      <c r="E249" s="54">
        <v>650</v>
      </c>
      <c r="F249" s="54"/>
      <c r="G249" s="54">
        <v>50</v>
      </c>
      <c r="H249" s="72">
        <f t="shared" si="46"/>
        <v>700</v>
      </c>
      <c r="I249" s="54"/>
      <c r="J249" s="72">
        <f t="shared" si="44"/>
        <v>700</v>
      </c>
      <c r="K249" s="54"/>
      <c r="L249" s="72">
        <f t="shared" si="41"/>
        <v>700</v>
      </c>
      <c r="M249" s="54"/>
      <c r="N249" s="72">
        <f t="shared" si="39"/>
        <v>700</v>
      </c>
      <c r="O249" s="54"/>
      <c r="P249" s="72">
        <f t="shared" si="38"/>
        <v>700</v>
      </c>
    </row>
    <row r="250" spans="1:16" ht="27" hidden="1" customHeight="1">
      <c r="A250" s="42" t="s">
        <v>36</v>
      </c>
      <c r="B250" s="51" t="s">
        <v>24</v>
      </c>
      <c r="C250" s="51"/>
      <c r="D250" s="51"/>
      <c r="E250" s="72">
        <f>SUM(E256,E253)</f>
        <v>13237</v>
      </c>
      <c r="F250" s="72"/>
      <c r="G250" s="72"/>
      <c r="H250" s="72">
        <f t="shared" si="46"/>
        <v>13237</v>
      </c>
      <c r="I250" s="72">
        <f>I256</f>
        <v>105</v>
      </c>
      <c r="J250" s="72">
        <f t="shared" si="44"/>
        <v>13342</v>
      </c>
      <c r="K250" s="72">
        <f>K251</f>
        <v>1000</v>
      </c>
      <c r="L250" s="72">
        <f t="shared" si="41"/>
        <v>14342</v>
      </c>
      <c r="M250" s="72">
        <f>M256</f>
        <v>119.3</v>
      </c>
      <c r="N250" s="72">
        <f t="shared" si="39"/>
        <v>14461.3</v>
      </c>
      <c r="O250" s="72"/>
      <c r="P250" s="72">
        <f t="shared" si="38"/>
        <v>14461.3</v>
      </c>
    </row>
    <row r="251" spans="1:16" ht="47.25" hidden="1" customHeight="1">
      <c r="A251" s="42" t="s">
        <v>513</v>
      </c>
      <c r="B251" s="51" t="s">
        <v>24</v>
      </c>
      <c r="C251" s="51" t="s">
        <v>245</v>
      </c>
      <c r="D251" s="51"/>
      <c r="E251" s="72">
        <f>SUM(E253)</f>
        <v>9942</v>
      </c>
      <c r="F251" s="72"/>
      <c r="G251" s="72"/>
      <c r="H251" s="72">
        <f t="shared" si="46"/>
        <v>9942</v>
      </c>
      <c r="I251" s="72"/>
      <c r="J251" s="72">
        <f t="shared" si="44"/>
        <v>9942</v>
      </c>
      <c r="K251" s="72">
        <f>K252</f>
        <v>1000</v>
      </c>
      <c r="L251" s="72">
        <f t="shared" si="41"/>
        <v>10942</v>
      </c>
      <c r="M251" s="72"/>
      <c r="N251" s="72">
        <f t="shared" si="39"/>
        <v>10942</v>
      </c>
      <c r="O251" s="72"/>
      <c r="P251" s="72">
        <f t="shared" si="38"/>
        <v>10942</v>
      </c>
    </row>
    <row r="252" spans="1:16" ht="34.5" hidden="1" customHeight="1">
      <c r="A252" s="43" t="s">
        <v>312</v>
      </c>
      <c r="B252" s="53" t="s">
        <v>24</v>
      </c>
      <c r="C252" s="53" t="s">
        <v>313</v>
      </c>
      <c r="D252" s="53"/>
      <c r="E252" s="54">
        <f>SUM(E253)</f>
        <v>9942</v>
      </c>
      <c r="F252" s="54"/>
      <c r="G252" s="54"/>
      <c r="H252" s="72">
        <f t="shared" si="46"/>
        <v>9942</v>
      </c>
      <c r="I252" s="54"/>
      <c r="J252" s="72">
        <f t="shared" si="44"/>
        <v>9942</v>
      </c>
      <c r="K252" s="54">
        <f>K253</f>
        <v>1000</v>
      </c>
      <c r="L252" s="72">
        <f t="shared" si="41"/>
        <v>10942</v>
      </c>
      <c r="M252" s="54"/>
      <c r="N252" s="72">
        <f t="shared" si="39"/>
        <v>10942</v>
      </c>
      <c r="O252" s="54"/>
      <c r="P252" s="72">
        <f t="shared" si="38"/>
        <v>10942</v>
      </c>
    </row>
    <row r="253" spans="1:16" ht="54.75" hidden="1" customHeight="1">
      <c r="A253" s="43" t="s">
        <v>123</v>
      </c>
      <c r="B253" s="53" t="s">
        <v>24</v>
      </c>
      <c r="C253" s="53" t="s">
        <v>313</v>
      </c>
      <c r="D253" s="53"/>
      <c r="E253" s="54">
        <f>SUM(E254:E255)</f>
        <v>9942</v>
      </c>
      <c r="F253" s="54"/>
      <c r="G253" s="54"/>
      <c r="H253" s="72">
        <f t="shared" si="46"/>
        <v>9942</v>
      </c>
      <c r="I253" s="54"/>
      <c r="J253" s="72">
        <f t="shared" si="44"/>
        <v>9942</v>
      </c>
      <c r="K253" s="54">
        <f>K255</f>
        <v>1000</v>
      </c>
      <c r="L253" s="72">
        <f t="shared" si="41"/>
        <v>10942</v>
      </c>
      <c r="M253" s="54"/>
      <c r="N253" s="72">
        <f t="shared" si="39"/>
        <v>10942</v>
      </c>
      <c r="O253" s="54"/>
      <c r="P253" s="72">
        <f t="shared" si="38"/>
        <v>10942</v>
      </c>
    </row>
    <row r="254" spans="1:16" ht="33" hidden="1" customHeight="1">
      <c r="A254" s="152" t="s">
        <v>80</v>
      </c>
      <c r="B254" s="53" t="s">
        <v>24</v>
      </c>
      <c r="C254" s="53" t="s">
        <v>313</v>
      </c>
      <c r="D254" s="53" t="s">
        <v>77</v>
      </c>
      <c r="E254" s="54">
        <v>7906</v>
      </c>
      <c r="F254" s="54"/>
      <c r="G254" s="54"/>
      <c r="H254" s="72">
        <f t="shared" si="46"/>
        <v>7906</v>
      </c>
      <c r="I254" s="54"/>
      <c r="J254" s="72">
        <f t="shared" si="44"/>
        <v>7906</v>
      </c>
      <c r="K254" s="54"/>
      <c r="L254" s="72">
        <f t="shared" si="41"/>
        <v>7906</v>
      </c>
      <c r="M254" s="54"/>
      <c r="N254" s="72">
        <f t="shared" si="39"/>
        <v>7906</v>
      </c>
      <c r="O254" s="54"/>
      <c r="P254" s="72">
        <f t="shared" si="38"/>
        <v>7906</v>
      </c>
    </row>
    <row r="255" spans="1:16" ht="37.5" hidden="1" customHeight="1">
      <c r="A255" s="43" t="s">
        <v>112</v>
      </c>
      <c r="B255" s="53" t="s">
        <v>24</v>
      </c>
      <c r="C255" s="53" t="s">
        <v>313</v>
      </c>
      <c r="D255" s="53" t="s">
        <v>111</v>
      </c>
      <c r="E255" s="54">
        <v>2036</v>
      </c>
      <c r="F255" s="54"/>
      <c r="G255" s="54"/>
      <c r="H255" s="72">
        <f t="shared" si="46"/>
        <v>2036</v>
      </c>
      <c r="I255" s="54"/>
      <c r="J255" s="72">
        <f t="shared" si="44"/>
        <v>2036</v>
      </c>
      <c r="K255" s="54">
        <v>1000</v>
      </c>
      <c r="L255" s="72">
        <f t="shared" si="41"/>
        <v>3036</v>
      </c>
      <c r="M255" s="54"/>
      <c r="N255" s="72">
        <f t="shared" si="39"/>
        <v>3036</v>
      </c>
      <c r="O255" s="54"/>
      <c r="P255" s="72">
        <f t="shared" si="38"/>
        <v>3036</v>
      </c>
    </row>
    <row r="256" spans="1:16" ht="28.5" hidden="1" customHeight="1">
      <c r="A256" s="42" t="s">
        <v>183</v>
      </c>
      <c r="B256" s="51" t="s">
        <v>24</v>
      </c>
      <c r="C256" s="51" t="s">
        <v>247</v>
      </c>
      <c r="D256" s="51"/>
      <c r="E256" s="72">
        <f>SUM(E257)</f>
        <v>3295</v>
      </c>
      <c r="F256" s="72"/>
      <c r="G256" s="72"/>
      <c r="H256" s="72">
        <f t="shared" si="46"/>
        <v>3295</v>
      </c>
      <c r="I256" s="72">
        <v>105</v>
      </c>
      <c r="J256" s="72">
        <f t="shared" si="44"/>
        <v>3400</v>
      </c>
      <c r="K256" s="72"/>
      <c r="L256" s="72">
        <f t="shared" si="41"/>
        <v>3400</v>
      </c>
      <c r="M256" s="72">
        <f>M257</f>
        <v>119.3</v>
      </c>
      <c r="N256" s="72">
        <f t="shared" si="39"/>
        <v>3519.3</v>
      </c>
      <c r="O256" s="72"/>
      <c r="P256" s="72">
        <f t="shared" si="38"/>
        <v>3519.3</v>
      </c>
    </row>
    <row r="257" spans="1:16" ht="33" hidden="1" customHeight="1">
      <c r="A257" s="60" t="s">
        <v>16</v>
      </c>
      <c r="B257" s="53" t="s">
        <v>24</v>
      </c>
      <c r="C257" s="53" t="s">
        <v>248</v>
      </c>
      <c r="D257" s="53"/>
      <c r="E257" s="54">
        <f>SUM(E261,E258)</f>
        <v>3295</v>
      </c>
      <c r="F257" s="54"/>
      <c r="G257" s="54"/>
      <c r="H257" s="72">
        <f t="shared" si="46"/>
        <v>3295</v>
      </c>
      <c r="I257" s="54">
        <v>105</v>
      </c>
      <c r="J257" s="72">
        <f t="shared" si="44"/>
        <v>3400</v>
      </c>
      <c r="K257" s="54"/>
      <c r="L257" s="72">
        <f t="shared" si="41"/>
        <v>3400</v>
      </c>
      <c r="M257" s="72">
        <f>M260</f>
        <v>119.3</v>
      </c>
      <c r="N257" s="72">
        <f t="shared" si="39"/>
        <v>3519.3</v>
      </c>
      <c r="O257" s="72"/>
      <c r="P257" s="72">
        <f t="shared" si="38"/>
        <v>3519.3</v>
      </c>
    </row>
    <row r="258" spans="1:16" ht="41.25" hidden="1" customHeight="1">
      <c r="A258" s="43" t="s">
        <v>114</v>
      </c>
      <c r="B258" s="53" t="s">
        <v>24</v>
      </c>
      <c r="C258" s="53" t="s">
        <v>249</v>
      </c>
      <c r="D258" s="53"/>
      <c r="E258" s="54">
        <f>SUM(E259)</f>
        <v>2785</v>
      </c>
      <c r="F258" s="54"/>
      <c r="G258" s="54"/>
      <c r="H258" s="72">
        <f t="shared" si="46"/>
        <v>2785</v>
      </c>
      <c r="I258" s="54">
        <v>105</v>
      </c>
      <c r="J258" s="72">
        <f t="shared" si="44"/>
        <v>2890</v>
      </c>
      <c r="K258" s="54"/>
      <c r="L258" s="72">
        <f t="shared" si="41"/>
        <v>2890</v>
      </c>
      <c r="M258" s="54"/>
      <c r="N258" s="72">
        <f t="shared" si="39"/>
        <v>2890</v>
      </c>
      <c r="O258" s="54"/>
      <c r="P258" s="72">
        <f t="shared" si="38"/>
        <v>2890</v>
      </c>
    </row>
    <row r="259" spans="1:16" ht="39" hidden="1" customHeight="1">
      <c r="A259" s="43" t="s">
        <v>116</v>
      </c>
      <c r="B259" s="53" t="s">
        <v>24</v>
      </c>
      <c r="C259" s="53" t="s">
        <v>249</v>
      </c>
      <c r="D259" s="53" t="s">
        <v>115</v>
      </c>
      <c r="E259" s="54">
        <v>2785</v>
      </c>
      <c r="F259" s="54"/>
      <c r="G259" s="54"/>
      <c r="H259" s="54">
        <f t="shared" si="46"/>
        <v>2785</v>
      </c>
      <c r="I259" s="54">
        <v>105</v>
      </c>
      <c r="J259" s="72">
        <f t="shared" si="44"/>
        <v>2890</v>
      </c>
      <c r="K259" s="54"/>
      <c r="L259" s="72">
        <f t="shared" si="41"/>
        <v>2890</v>
      </c>
      <c r="M259" s="54"/>
      <c r="N259" s="72">
        <f t="shared" si="39"/>
        <v>2890</v>
      </c>
      <c r="O259" s="54"/>
      <c r="P259" s="72">
        <f t="shared" si="38"/>
        <v>2890</v>
      </c>
    </row>
    <row r="260" spans="1:16" ht="39" hidden="1" customHeight="1">
      <c r="A260" s="43" t="s">
        <v>624</v>
      </c>
      <c r="B260" s="52" t="s">
        <v>24</v>
      </c>
      <c r="C260" s="53" t="s">
        <v>629</v>
      </c>
      <c r="D260" s="53" t="s">
        <v>115</v>
      </c>
      <c r="E260" s="54"/>
      <c r="F260" s="54"/>
      <c r="G260" s="54"/>
      <c r="H260" s="54"/>
      <c r="I260" s="54"/>
      <c r="J260" s="72"/>
      <c r="K260" s="54"/>
      <c r="L260" s="72"/>
      <c r="M260" s="54">
        <v>119.3</v>
      </c>
      <c r="N260" s="72">
        <f t="shared" si="39"/>
        <v>119.3</v>
      </c>
      <c r="O260" s="54"/>
      <c r="P260" s="72">
        <f t="shared" si="38"/>
        <v>119.3</v>
      </c>
    </row>
    <row r="261" spans="1:16" ht="33" hidden="1" customHeight="1">
      <c r="A261" s="43" t="s">
        <v>101</v>
      </c>
      <c r="B261" s="53" t="s">
        <v>24</v>
      </c>
      <c r="C261" s="53" t="s">
        <v>250</v>
      </c>
      <c r="D261" s="53"/>
      <c r="E261" s="54">
        <f>SUM(E262)</f>
        <v>510</v>
      </c>
      <c r="F261" s="54"/>
      <c r="G261" s="54"/>
      <c r="H261" s="72">
        <f t="shared" si="46"/>
        <v>510</v>
      </c>
      <c r="I261" s="54"/>
      <c r="J261" s="72">
        <f t="shared" si="44"/>
        <v>510</v>
      </c>
      <c r="K261" s="54"/>
      <c r="L261" s="72">
        <f t="shared" si="41"/>
        <v>510</v>
      </c>
      <c r="M261" s="54"/>
      <c r="N261" s="72">
        <f t="shared" si="39"/>
        <v>510</v>
      </c>
      <c r="O261" s="54"/>
      <c r="P261" s="72">
        <f t="shared" si="38"/>
        <v>510</v>
      </c>
    </row>
    <row r="262" spans="1:16" ht="36.75" hidden="1" customHeight="1">
      <c r="A262" s="43" t="s">
        <v>112</v>
      </c>
      <c r="B262" s="53" t="s">
        <v>24</v>
      </c>
      <c r="C262" s="53" t="s">
        <v>250</v>
      </c>
      <c r="D262" s="53" t="s">
        <v>111</v>
      </c>
      <c r="E262" s="54">
        <v>510</v>
      </c>
      <c r="F262" s="54"/>
      <c r="G262" s="54"/>
      <c r="H262" s="72">
        <f t="shared" si="46"/>
        <v>510</v>
      </c>
      <c r="I262" s="54"/>
      <c r="J262" s="72">
        <f t="shared" si="44"/>
        <v>510</v>
      </c>
      <c r="K262" s="54"/>
      <c r="L262" s="72">
        <f t="shared" si="41"/>
        <v>510</v>
      </c>
      <c r="M262" s="54"/>
      <c r="N262" s="72">
        <f t="shared" si="39"/>
        <v>510</v>
      </c>
      <c r="O262" s="54"/>
      <c r="P262" s="72">
        <f t="shared" si="38"/>
        <v>510</v>
      </c>
    </row>
    <row r="263" spans="1:16" ht="28.5" customHeight="1">
      <c r="A263" s="42" t="s">
        <v>51</v>
      </c>
      <c r="B263" s="51" t="s">
        <v>52</v>
      </c>
      <c r="C263" s="51"/>
      <c r="D263" s="51"/>
      <c r="E263" s="72">
        <f>E264+E292</f>
        <v>73180.7</v>
      </c>
      <c r="F263" s="72">
        <f t="shared" ref="F263:G263" si="57">F264+F292</f>
        <v>3123</v>
      </c>
      <c r="G263" s="72">
        <f t="shared" si="57"/>
        <v>2100</v>
      </c>
      <c r="H263" s="72">
        <f t="shared" si="46"/>
        <v>78403.7</v>
      </c>
      <c r="I263" s="72">
        <f>I264+I292</f>
        <v>1040</v>
      </c>
      <c r="J263" s="72">
        <f t="shared" si="44"/>
        <v>79443.7</v>
      </c>
      <c r="K263" s="72"/>
      <c r="L263" s="72">
        <f t="shared" si="41"/>
        <v>79443.7</v>
      </c>
      <c r="M263" s="72">
        <f>M264+M292</f>
        <v>7899.5</v>
      </c>
      <c r="N263" s="72">
        <f t="shared" si="39"/>
        <v>87343.2</v>
      </c>
      <c r="O263" s="72"/>
      <c r="P263" s="72">
        <f t="shared" si="38"/>
        <v>87343.2</v>
      </c>
    </row>
    <row r="264" spans="1:16" ht="29.25" hidden="1" customHeight="1">
      <c r="A264" s="42" t="s">
        <v>199</v>
      </c>
      <c r="B264" s="51" t="s">
        <v>53</v>
      </c>
      <c r="C264" s="51"/>
      <c r="D264" s="51"/>
      <c r="E264" s="72">
        <f>E265+E290</f>
        <v>64271.3</v>
      </c>
      <c r="F264" s="72">
        <f>F265+F290</f>
        <v>3123</v>
      </c>
      <c r="G264" s="72">
        <f>G265+G290</f>
        <v>2100</v>
      </c>
      <c r="H264" s="72">
        <f t="shared" si="46"/>
        <v>69494.3</v>
      </c>
      <c r="I264" s="72">
        <f>I290</f>
        <v>1000</v>
      </c>
      <c r="J264" s="72">
        <f t="shared" si="44"/>
        <v>70494.3</v>
      </c>
      <c r="K264" s="72"/>
      <c r="L264" s="72">
        <f t="shared" si="41"/>
        <v>70494.3</v>
      </c>
      <c r="M264" s="72">
        <f>M265+M277+M290</f>
        <v>7840.9</v>
      </c>
      <c r="N264" s="72">
        <f t="shared" si="39"/>
        <v>78335.199999999997</v>
      </c>
      <c r="O264" s="72"/>
      <c r="P264" s="72">
        <f t="shared" si="38"/>
        <v>78335.199999999997</v>
      </c>
    </row>
    <row r="265" spans="1:16" ht="49.5" hidden="1" customHeight="1">
      <c r="A265" s="46" t="s">
        <v>532</v>
      </c>
      <c r="B265" s="51" t="s">
        <v>53</v>
      </c>
      <c r="C265" s="51" t="s">
        <v>240</v>
      </c>
      <c r="D265" s="51"/>
      <c r="E265" s="72">
        <f>E266</f>
        <v>62771.3</v>
      </c>
      <c r="F265" s="72">
        <f t="shared" ref="F265:G265" si="58">F266</f>
        <v>3123</v>
      </c>
      <c r="G265" s="72">
        <f t="shared" si="58"/>
        <v>1500</v>
      </c>
      <c r="H265" s="72">
        <f t="shared" si="46"/>
        <v>67394.3</v>
      </c>
      <c r="I265" s="72"/>
      <c r="J265" s="72">
        <f t="shared" si="44"/>
        <v>67394.3</v>
      </c>
      <c r="K265" s="72"/>
      <c r="L265" s="72">
        <f t="shared" si="41"/>
        <v>67394.3</v>
      </c>
      <c r="M265" s="72">
        <f>M272</f>
        <v>108.5</v>
      </c>
      <c r="N265" s="72">
        <f t="shared" si="39"/>
        <v>67502.8</v>
      </c>
      <c r="O265" s="72"/>
      <c r="P265" s="72">
        <f t="shared" si="38"/>
        <v>67502.8</v>
      </c>
    </row>
    <row r="266" spans="1:16" ht="41.25" hidden="1" customHeight="1">
      <c r="A266" s="46" t="s">
        <v>4</v>
      </c>
      <c r="B266" s="51" t="s">
        <v>53</v>
      </c>
      <c r="C266" s="51" t="s">
        <v>251</v>
      </c>
      <c r="D266" s="51"/>
      <c r="E266" s="72">
        <f>E267+E277+E284</f>
        <v>62771.3</v>
      </c>
      <c r="F266" s="72">
        <f t="shared" ref="F266:G266" si="59">F267+F277+F284</f>
        <v>3123</v>
      </c>
      <c r="G266" s="72">
        <f t="shared" si="59"/>
        <v>1500</v>
      </c>
      <c r="H266" s="72">
        <f t="shared" si="46"/>
        <v>67394.3</v>
      </c>
      <c r="I266" s="72"/>
      <c r="J266" s="72">
        <f t="shared" si="44"/>
        <v>67394.3</v>
      </c>
      <c r="K266" s="72"/>
      <c r="L266" s="72">
        <f t="shared" si="41"/>
        <v>67394.3</v>
      </c>
      <c r="M266" s="72"/>
      <c r="N266" s="72">
        <f t="shared" si="39"/>
        <v>67394.3</v>
      </c>
      <c r="O266" s="72"/>
      <c r="P266" s="72">
        <f t="shared" si="38"/>
        <v>67394.3</v>
      </c>
    </row>
    <row r="267" spans="1:16" ht="44.25" hidden="1" customHeight="1">
      <c r="A267" s="46" t="s">
        <v>332</v>
      </c>
      <c r="B267" s="51" t="s">
        <v>53</v>
      </c>
      <c r="C267" s="51" t="s">
        <v>326</v>
      </c>
      <c r="D267" s="51"/>
      <c r="E267" s="72">
        <f>SUM(E268,E270)</f>
        <v>35878.800000000003</v>
      </c>
      <c r="F267" s="72">
        <f t="shared" ref="F267:G267" si="60">SUM(F268,F270)</f>
        <v>3123</v>
      </c>
      <c r="G267" s="72">
        <f t="shared" si="60"/>
        <v>700</v>
      </c>
      <c r="H267" s="72">
        <f t="shared" si="46"/>
        <v>39701.800000000003</v>
      </c>
      <c r="I267" s="72"/>
      <c r="J267" s="72">
        <f t="shared" si="44"/>
        <v>39701.800000000003</v>
      </c>
      <c r="K267" s="72"/>
      <c r="L267" s="72">
        <f t="shared" si="41"/>
        <v>39701.800000000003</v>
      </c>
      <c r="M267" s="72"/>
      <c r="N267" s="72">
        <f t="shared" si="39"/>
        <v>39701.800000000003</v>
      </c>
      <c r="O267" s="72"/>
      <c r="P267" s="72">
        <f t="shared" si="38"/>
        <v>39701.800000000003</v>
      </c>
    </row>
    <row r="268" spans="1:16" ht="48" hidden="1" customHeight="1">
      <c r="A268" s="152" t="s">
        <v>190</v>
      </c>
      <c r="B268" s="53" t="s">
        <v>53</v>
      </c>
      <c r="C268" s="53" t="s">
        <v>333</v>
      </c>
      <c r="D268" s="51"/>
      <c r="E268" s="54">
        <f>SUM(E269)</f>
        <v>27019</v>
      </c>
      <c r="F268" s="54">
        <f t="shared" ref="F268:G268" si="61">SUM(F269)</f>
        <v>3123</v>
      </c>
      <c r="G268" s="54">
        <f t="shared" si="61"/>
        <v>0</v>
      </c>
      <c r="H268" s="72">
        <f t="shared" si="46"/>
        <v>30142</v>
      </c>
      <c r="I268" s="54"/>
      <c r="J268" s="72">
        <f t="shared" si="44"/>
        <v>30142</v>
      </c>
      <c r="K268" s="54"/>
      <c r="L268" s="72">
        <f t="shared" si="41"/>
        <v>30142</v>
      </c>
      <c r="M268" s="54"/>
      <c r="N268" s="72">
        <f t="shared" si="39"/>
        <v>30142</v>
      </c>
      <c r="O268" s="54"/>
      <c r="P268" s="72">
        <f t="shared" si="38"/>
        <v>30142</v>
      </c>
    </row>
    <row r="269" spans="1:16" ht="32.25" hidden="1" customHeight="1">
      <c r="A269" s="44" t="s">
        <v>79</v>
      </c>
      <c r="B269" s="53" t="s">
        <v>53</v>
      </c>
      <c r="C269" s="53" t="s">
        <v>333</v>
      </c>
      <c r="D269" s="53" t="s">
        <v>408</v>
      </c>
      <c r="E269" s="54">
        <v>27019</v>
      </c>
      <c r="F269" s="54">
        <v>3123</v>
      </c>
      <c r="G269" s="54"/>
      <c r="H269" s="72">
        <f t="shared" si="46"/>
        <v>30142</v>
      </c>
      <c r="I269" s="54"/>
      <c r="J269" s="72">
        <f t="shared" si="44"/>
        <v>30142</v>
      </c>
      <c r="K269" s="54"/>
      <c r="L269" s="72">
        <f t="shared" si="41"/>
        <v>30142</v>
      </c>
      <c r="M269" s="54"/>
      <c r="N269" s="72">
        <f t="shared" si="39"/>
        <v>30142</v>
      </c>
      <c r="O269" s="54"/>
      <c r="P269" s="72">
        <f t="shared" si="38"/>
        <v>30142</v>
      </c>
    </row>
    <row r="270" spans="1:16" ht="33" hidden="1" customHeight="1">
      <c r="A270" s="44" t="s">
        <v>5</v>
      </c>
      <c r="B270" s="53" t="s">
        <v>53</v>
      </c>
      <c r="C270" s="53" t="s">
        <v>334</v>
      </c>
      <c r="D270" s="51"/>
      <c r="E270" s="54">
        <f>SUM(E271)+E272</f>
        <v>8859.7999999999993</v>
      </c>
      <c r="F270" s="54">
        <f t="shared" ref="F270:G270" si="62">SUM(F271)+F272</f>
        <v>0</v>
      </c>
      <c r="G270" s="54">
        <f t="shared" si="62"/>
        <v>700</v>
      </c>
      <c r="H270" s="72">
        <f t="shared" si="46"/>
        <v>9559.7999999999993</v>
      </c>
      <c r="I270" s="54"/>
      <c r="J270" s="72">
        <f t="shared" si="44"/>
        <v>9559.7999999999993</v>
      </c>
      <c r="K270" s="54"/>
      <c r="L270" s="72">
        <f t="shared" si="41"/>
        <v>9559.7999999999993</v>
      </c>
      <c r="M270" s="54"/>
      <c r="N270" s="72">
        <f t="shared" si="39"/>
        <v>9559.7999999999993</v>
      </c>
      <c r="O270" s="54"/>
      <c r="P270" s="72">
        <f t="shared" si="38"/>
        <v>9559.7999999999993</v>
      </c>
    </row>
    <row r="271" spans="1:16" ht="27.75" hidden="1" customHeight="1">
      <c r="A271" s="44" t="s">
        <v>79</v>
      </c>
      <c r="B271" s="52" t="s">
        <v>53</v>
      </c>
      <c r="C271" s="53" t="s">
        <v>334</v>
      </c>
      <c r="D271" s="53" t="s">
        <v>408</v>
      </c>
      <c r="E271" s="54">
        <v>8000</v>
      </c>
      <c r="F271" s="54"/>
      <c r="G271" s="54">
        <v>693</v>
      </c>
      <c r="H271" s="72">
        <f t="shared" si="46"/>
        <v>8693</v>
      </c>
      <c r="I271" s="54"/>
      <c r="J271" s="72">
        <f t="shared" si="44"/>
        <v>8693</v>
      </c>
      <c r="K271" s="54"/>
      <c r="L271" s="72">
        <f t="shared" si="41"/>
        <v>8693</v>
      </c>
      <c r="M271" s="54"/>
      <c r="N271" s="72">
        <f t="shared" si="39"/>
        <v>8693</v>
      </c>
      <c r="O271" s="54"/>
      <c r="P271" s="72">
        <f t="shared" ref="P271:P334" si="63">N271+O271</f>
        <v>8693</v>
      </c>
    </row>
    <row r="272" spans="1:16" ht="23.25" hidden="1" customHeight="1">
      <c r="A272" s="44" t="s">
        <v>473</v>
      </c>
      <c r="B272" s="52" t="s">
        <v>53</v>
      </c>
      <c r="C272" s="53"/>
      <c r="D272" s="53"/>
      <c r="E272" s="54">
        <f>E275+E276</f>
        <v>859.8</v>
      </c>
      <c r="F272" s="54"/>
      <c r="G272" s="54">
        <f>G276</f>
        <v>7</v>
      </c>
      <c r="H272" s="72">
        <f t="shared" si="46"/>
        <v>866.8</v>
      </c>
      <c r="I272" s="54"/>
      <c r="J272" s="72">
        <f t="shared" si="44"/>
        <v>866.8</v>
      </c>
      <c r="K272" s="54"/>
      <c r="L272" s="72">
        <f t="shared" si="41"/>
        <v>866.8</v>
      </c>
      <c r="M272" s="54">
        <f>M273+M274</f>
        <v>108.5</v>
      </c>
      <c r="N272" s="72">
        <f t="shared" ref="N272:N335" si="64">L272+M272</f>
        <v>975.3</v>
      </c>
      <c r="O272" s="54"/>
      <c r="P272" s="72">
        <f t="shared" si="63"/>
        <v>975.3</v>
      </c>
    </row>
    <row r="273" spans="1:16" ht="23.25" hidden="1" customHeight="1">
      <c r="A273" s="44" t="s">
        <v>617</v>
      </c>
      <c r="B273" s="52" t="s">
        <v>53</v>
      </c>
      <c r="C273" s="53" t="s">
        <v>619</v>
      </c>
      <c r="D273" s="53" t="s">
        <v>453</v>
      </c>
      <c r="E273" s="54"/>
      <c r="F273" s="54"/>
      <c r="G273" s="54"/>
      <c r="H273" s="72"/>
      <c r="I273" s="54"/>
      <c r="J273" s="72"/>
      <c r="K273" s="54"/>
      <c r="L273" s="72"/>
      <c r="M273" s="81">
        <v>107.5</v>
      </c>
      <c r="N273" s="72">
        <f t="shared" si="64"/>
        <v>107.5</v>
      </c>
      <c r="O273" s="81"/>
      <c r="P273" s="72">
        <f t="shared" si="63"/>
        <v>107.5</v>
      </c>
    </row>
    <row r="274" spans="1:16" ht="23.25" hidden="1" customHeight="1">
      <c r="A274" s="44" t="s">
        <v>618</v>
      </c>
      <c r="B274" s="52" t="s">
        <v>53</v>
      </c>
      <c r="C274" s="53" t="s">
        <v>619</v>
      </c>
      <c r="D274" s="53" t="s">
        <v>453</v>
      </c>
      <c r="E274" s="54"/>
      <c r="F274" s="54"/>
      <c r="G274" s="54"/>
      <c r="H274" s="72"/>
      <c r="I274" s="54"/>
      <c r="J274" s="72"/>
      <c r="K274" s="54"/>
      <c r="L274" s="72"/>
      <c r="M274" s="81">
        <v>1</v>
      </c>
      <c r="N274" s="72">
        <f t="shared" si="64"/>
        <v>1</v>
      </c>
      <c r="O274" s="81"/>
      <c r="P274" s="72">
        <f t="shared" si="63"/>
        <v>1</v>
      </c>
    </row>
    <row r="275" spans="1:16" ht="16.5" hidden="1" customHeight="1">
      <c r="A275" s="44" t="s">
        <v>486</v>
      </c>
      <c r="B275" s="52" t="s">
        <v>53</v>
      </c>
      <c r="C275" s="53" t="s">
        <v>480</v>
      </c>
      <c r="D275" s="53" t="s">
        <v>453</v>
      </c>
      <c r="E275" s="54">
        <v>858.8</v>
      </c>
      <c r="F275" s="54"/>
      <c r="G275" s="54"/>
      <c r="H275" s="72">
        <f t="shared" si="46"/>
        <v>858.8</v>
      </c>
      <c r="I275" s="54"/>
      <c r="J275" s="72">
        <f t="shared" si="44"/>
        <v>858.8</v>
      </c>
      <c r="K275" s="54"/>
      <c r="L275" s="72">
        <f t="shared" si="41"/>
        <v>858.8</v>
      </c>
      <c r="M275" s="54"/>
      <c r="N275" s="72">
        <f t="shared" si="64"/>
        <v>858.8</v>
      </c>
      <c r="O275" s="54"/>
      <c r="P275" s="72">
        <f t="shared" si="63"/>
        <v>858.8</v>
      </c>
    </row>
    <row r="276" spans="1:16" ht="21.75" hidden="1" customHeight="1">
      <c r="A276" s="44" t="s">
        <v>451</v>
      </c>
      <c r="B276" s="52" t="s">
        <v>53</v>
      </c>
      <c r="C276" s="53" t="s">
        <v>481</v>
      </c>
      <c r="D276" s="53" t="s">
        <v>453</v>
      </c>
      <c r="E276" s="54">
        <v>1</v>
      </c>
      <c r="F276" s="54"/>
      <c r="G276" s="54">
        <v>7</v>
      </c>
      <c r="H276" s="72">
        <f t="shared" si="46"/>
        <v>8</v>
      </c>
      <c r="I276" s="54"/>
      <c r="J276" s="72">
        <f t="shared" si="44"/>
        <v>8</v>
      </c>
      <c r="K276" s="54"/>
      <c r="L276" s="72">
        <f t="shared" si="41"/>
        <v>8</v>
      </c>
      <c r="M276" s="54"/>
      <c r="N276" s="72">
        <f t="shared" si="64"/>
        <v>8</v>
      </c>
      <c r="O276" s="54"/>
      <c r="P276" s="72">
        <f t="shared" si="63"/>
        <v>8</v>
      </c>
    </row>
    <row r="277" spans="1:16" ht="21" hidden="1" customHeight="1">
      <c r="A277" s="46" t="s">
        <v>331</v>
      </c>
      <c r="B277" s="51" t="s">
        <v>53</v>
      </c>
      <c r="C277" s="51" t="s">
        <v>327</v>
      </c>
      <c r="D277" s="53"/>
      <c r="E277" s="72">
        <f>E278+E280+E281</f>
        <v>7494.9</v>
      </c>
      <c r="F277" s="72">
        <f t="shared" ref="F277:G277" si="65">F278+F280+F281</f>
        <v>0</v>
      </c>
      <c r="G277" s="72">
        <f t="shared" si="65"/>
        <v>0</v>
      </c>
      <c r="H277" s="72">
        <f t="shared" si="46"/>
        <v>7494.9</v>
      </c>
      <c r="I277" s="72"/>
      <c r="J277" s="72">
        <f t="shared" si="44"/>
        <v>7494.9</v>
      </c>
      <c r="K277" s="72"/>
      <c r="L277" s="72">
        <f t="shared" si="41"/>
        <v>7494.9</v>
      </c>
      <c r="M277" s="72">
        <f>M282+M283</f>
        <v>8732.4</v>
      </c>
      <c r="N277" s="72">
        <f t="shared" si="64"/>
        <v>16227.3</v>
      </c>
      <c r="O277" s="72"/>
      <c r="P277" s="72">
        <f t="shared" si="63"/>
        <v>16227.3</v>
      </c>
    </row>
    <row r="278" spans="1:16" ht="23.25" hidden="1" customHeight="1">
      <c r="A278" s="44" t="s">
        <v>6</v>
      </c>
      <c r="B278" s="53" t="s">
        <v>53</v>
      </c>
      <c r="C278" s="53" t="s">
        <v>340</v>
      </c>
      <c r="D278" s="51"/>
      <c r="E278" s="54">
        <f>SUM(E279)</f>
        <v>5620</v>
      </c>
      <c r="F278" s="54">
        <f t="shared" ref="F278:G278" si="66">SUM(F279)</f>
        <v>0</v>
      </c>
      <c r="G278" s="54">
        <f t="shared" si="66"/>
        <v>0</v>
      </c>
      <c r="H278" s="72">
        <f t="shared" si="46"/>
        <v>5620</v>
      </c>
      <c r="I278" s="54"/>
      <c r="J278" s="72">
        <f t="shared" si="44"/>
        <v>5620</v>
      </c>
      <c r="K278" s="54"/>
      <c r="L278" s="72">
        <f t="shared" si="41"/>
        <v>5620</v>
      </c>
      <c r="M278" s="54"/>
      <c r="N278" s="72">
        <f t="shared" si="64"/>
        <v>5620</v>
      </c>
      <c r="O278" s="54"/>
      <c r="P278" s="72">
        <f t="shared" si="63"/>
        <v>5620</v>
      </c>
    </row>
    <row r="279" spans="1:16" ht="27" hidden="1" customHeight="1">
      <c r="A279" s="44" t="s">
        <v>79</v>
      </c>
      <c r="B279" s="53" t="s">
        <v>53</v>
      </c>
      <c r="C279" s="53" t="s">
        <v>340</v>
      </c>
      <c r="D279" s="53" t="s">
        <v>408</v>
      </c>
      <c r="E279" s="54">
        <v>5620</v>
      </c>
      <c r="F279" s="54"/>
      <c r="G279" s="54"/>
      <c r="H279" s="72">
        <f t="shared" si="46"/>
        <v>5620</v>
      </c>
      <c r="I279" s="54"/>
      <c r="J279" s="72">
        <f t="shared" si="44"/>
        <v>5620</v>
      </c>
      <c r="K279" s="54"/>
      <c r="L279" s="72">
        <f t="shared" ref="L279:L346" si="67">J279+K279</f>
        <v>5620</v>
      </c>
      <c r="M279" s="54"/>
      <c r="N279" s="72">
        <f t="shared" si="64"/>
        <v>5620</v>
      </c>
      <c r="O279" s="54"/>
      <c r="P279" s="72">
        <f t="shared" si="63"/>
        <v>5620</v>
      </c>
    </row>
    <row r="280" spans="1:16" ht="27" hidden="1" customHeight="1">
      <c r="A280" s="44" t="s">
        <v>486</v>
      </c>
      <c r="B280" s="52" t="s">
        <v>53</v>
      </c>
      <c r="C280" s="53" t="s">
        <v>572</v>
      </c>
      <c r="D280" s="53" t="s">
        <v>78</v>
      </c>
      <c r="E280" s="54">
        <v>1873.9</v>
      </c>
      <c r="F280" s="54"/>
      <c r="G280" s="54"/>
      <c r="H280" s="72">
        <f t="shared" si="46"/>
        <v>1873.9</v>
      </c>
      <c r="I280" s="54"/>
      <c r="J280" s="72">
        <f t="shared" si="44"/>
        <v>1873.9</v>
      </c>
      <c r="K280" s="54"/>
      <c r="L280" s="72">
        <f t="shared" si="67"/>
        <v>1873.9</v>
      </c>
      <c r="M280" s="54"/>
      <c r="N280" s="72">
        <f t="shared" si="64"/>
        <v>1873.9</v>
      </c>
      <c r="O280" s="54"/>
      <c r="P280" s="72">
        <f t="shared" si="63"/>
        <v>1873.9</v>
      </c>
    </row>
    <row r="281" spans="1:16" ht="27" hidden="1" customHeight="1">
      <c r="A281" s="44" t="s">
        <v>451</v>
      </c>
      <c r="B281" s="52" t="s">
        <v>53</v>
      </c>
      <c r="C281" s="53" t="s">
        <v>573</v>
      </c>
      <c r="D281" s="53" t="s">
        <v>78</v>
      </c>
      <c r="E281" s="54">
        <v>1</v>
      </c>
      <c r="F281" s="54"/>
      <c r="G281" s="54"/>
      <c r="H281" s="72">
        <f t="shared" si="46"/>
        <v>1</v>
      </c>
      <c r="I281" s="54"/>
      <c r="J281" s="72">
        <f t="shared" si="44"/>
        <v>1</v>
      </c>
      <c r="K281" s="54"/>
      <c r="L281" s="72">
        <f t="shared" si="67"/>
        <v>1</v>
      </c>
      <c r="M281" s="54"/>
      <c r="N281" s="72">
        <f t="shared" si="64"/>
        <v>1</v>
      </c>
      <c r="O281" s="54"/>
      <c r="P281" s="72">
        <f t="shared" si="63"/>
        <v>1</v>
      </c>
    </row>
    <row r="282" spans="1:16" ht="27" hidden="1" customHeight="1">
      <c r="A282" s="44" t="s">
        <v>632</v>
      </c>
      <c r="B282" s="52" t="s">
        <v>53</v>
      </c>
      <c r="C282" s="59" t="s">
        <v>620</v>
      </c>
      <c r="D282" s="53" t="s">
        <v>78</v>
      </c>
      <c r="E282" s="54"/>
      <c r="F282" s="54"/>
      <c r="G282" s="54"/>
      <c r="H282" s="72"/>
      <c r="I282" s="54"/>
      <c r="J282" s="72"/>
      <c r="K282" s="54"/>
      <c r="L282" s="72"/>
      <c r="M282" s="81">
        <v>7732.4</v>
      </c>
      <c r="N282" s="72">
        <f t="shared" si="64"/>
        <v>7732.4</v>
      </c>
      <c r="O282" s="81"/>
      <c r="P282" s="72">
        <f t="shared" si="63"/>
        <v>7732.4</v>
      </c>
    </row>
    <row r="283" spans="1:16" ht="27" hidden="1" customHeight="1">
      <c r="A283" s="44" t="s">
        <v>451</v>
      </c>
      <c r="B283" s="52" t="s">
        <v>53</v>
      </c>
      <c r="C283" s="59" t="s">
        <v>621</v>
      </c>
      <c r="D283" s="53" t="s">
        <v>78</v>
      </c>
      <c r="E283" s="54"/>
      <c r="F283" s="54"/>
      <c r="G283" s="54"/>
      <c r="H283" s="72"/>
      <c r="I283" s="54"/>
      <c r="J283" s="72"/>
      <c r="K283" s="54"/>
      <c r="L283" s="72"/>
      <c r="M283" s="81">
        <v>1000</v>
      </c>
      <c r="N283" s="72">
        <f t="shared" si="64"/>
        <v>1000</v>
      </c>
      <c r="O283" s="81"/>
      <c r="P283" s="72">
        <f t="shared" si="63"/>
        <v>1000</v>
      </c>
    </row>
    <row r="284" spans="1:16" ht="36" hidden="1" customHeight="1">
      <c r="A284" s="46" t="s">
        <v>328</v>
      </c>
      <c r="B284" s="51" t="s">
        <v>53</v>
      </c>
      <c r="C284" s="51" t="s">
        <v>330</v>
      </c>
      <c r="D284" s="53"/>
      <c r="E284" s="72">
        <f>E285+E287</f>
        <v>19397.599999999999</v>
      </c>
      <c r="F284" s="72">
        <f t="shared" ref="F284:G284" si="68">F285+F287</f>
        <v>0</v>
      </c>
      <c r="G284" s="72">
        <f t="shared" si="68"/>
        <v>800</v>
      </c>
      <c r="H284" s="72">
        <f t="shared" si="46"/>
        <v>20197.599999999999</v>
      </c>
      <c r="I284" s="72"/>
      <c r="J284" s="72">
        <f t="shared" ref="J284:J349" si="69">H284+I284</f>
        <v>20197.599999999999</v>
      </c>
      <c r="K284" s="72"/>
      <c r="L284" s="72">
        <f t="shared" si="67"/>
        <v>20197.599999999999</v>
      </c>
      <c r="M284" s="72"/>
      <c r="N284" s="72">
        <f t="shared" si="64"/>
        <v>20197.599999999999</v>
      </c>
      <c r="O284" s="72"/>
      <c r="P284" s="72">
        <f t="shared" si="63"/>
        <v>20197.599999999999</v>
      </c>
    </row>
    <row r="285" spans="1:16" s="8" customFormat="1" ht="28.5" hidden="1" customHeight="1">
      <c r="A285" s="44" t="s">
        <v>7</v>
      </c>
      <c r="B285" s="53" t="s">
        <v>53</v>
      </c>
      <c r="C285" s="53" t="s">
        <v>329</v>
      </c>
      <c r="D285" s="51"/>
      <c r="E285" s="54">
        <f>E286</f>
        <v>19200</v>
      </c>
      <c r="F285" s="54">
        <f t="shared" ref="F285:G285" si="70">F286</f>
        <v>0</v>
      </c>
      <c r="G285" s="54">
        <f t="shared" si="70"/>
        <v>800</v>
      </c>
      <c r="H285" s="72">
        <f t="shared" ref="H285:H350" si="71">E285+F285+G285</f>
        <v>20000</v>
      </c>
      <c r="I285" s="54"/>
      <c r="J285" s="72">
        <f t="shared" si="69"/>
        <v>20000</v>
      </c>
      <c r="K285" s="54"/>
      <c r="L285" s="72">
        <f t="shared" si="67"/>
        <v>20000</v>
      </c>
      <c r="M285" s="54"/>
      <c r="N285" s="72">
        <f t="shared" si="64"/>
        <v>20000</v>
      </c>
      <c r="O285" s="54"/>
      <c r="P285" s="72">
        <f t="shared" si="63"/>
        <v>20000</v>
      </c>
    </row>
    <row r="286" spans="1:16" ht="32.25" hidden="1" customHeight="1">
      <c r="A286" s="44" t="s">
        <v>79</v>
      </c>
      <c r="B286" s="52" t="s">
        <v>53</v>
      </c>
      <c r="C286" s="53" t="s">
        <v>329</v>
      </c>
      <c r="D286" s="53" t="s">
        <v>408</v>
      </c>
      <c r="E286" s="54">
        <v>19200</v>
      </c>
      <c r="F286" s="54"/>
      <c r="G286" s="54">
        <v>800</v>
      </c>
      <c r="H286" s="72">
        <f t="shared" si="71"/>
        <v>20000</v>
      </c>
      <c r="I286" s="54"/>
      <c r="J286" s="72">
        <f t="shared" si="69"/>
        <v>20000</v>
      </c>
      <c r="K286" s="54"/>
      <c r="L286" s="72">
        <f t="shared" si="67"/>
        <v>20000</v>
      </c>
      <c r="M286" s="54"/>
      <c r="N286" s="72">
        <f t="shared" si="64"/>
        <v>20000</v>
      </c>
      <c r="O286" s="54"/>
      <c r="P286" s="72">
        <f t="shared" si="63"/>
        <v>20000</v>
      </c>
    </row>
    <row r="287" spans="1:16" ht="32.25" hidden="1" customHeight="1">
      <c r="A287" s="44" t="s">
        <v>472</v>
      </c>
      <c r="B287" s="52" t="s">
        <v>53</v>
      </c>
      <c r="C287" s="53"/>
      <c r="D287" s="53"/>
      <c r="E287" s="54">
        <f>E288+E289</f>
        <v>197.6</v>
      </c>
      <c r="F287" s="54"/>
      <c r="G287" s="54"/>
      <c r="H287" s="72">
        <f t="shared" si="71"/>
        <v>197.6</v>
      </c>
      <c r="I287" s="54"/>
      <c r="J287" s="72">
        <f t="shared" si="69"/>
        <v>197.6</v>
      </c>
      <c r="K287" s="54"/>
      <c r="L287" s="72">
        <f t="shared" si="67"/>
        <v>197.6</v>
      </c>
      <c r="M287" s="54"/>
      <c r="N287" s="72">
        <f t="shared" si="64"/>
        <v>197.6</v>
      </c>
      <c r="O287" s="54"/>
      <c r="P287" s="72">
        <f t="shared" si="63"/>
        <v>197.6</v>
      </c>
    </row>
    <row r="288" spans="1:16" ht="32.25" hidden="1" customHeight="1">
      <c r="A288" s="44" t="s">
        <v>486</v>
      </c>
      <c r="B288" s="52" t="s">
        <v>53</v>
      </c>
      <c r="C288" s="53" t="s">
        <v>471</v>
      </c>
      <c r="D288" s="53" t="s">
        <v>453</v>
      </c>
      <c r="E288" s="54">
        <v>196.6</v>
      </c>
      <c r="F288" s="54"/>
      <c r="G288" s="54"/>
      <c r="H288" s="72">
        <f t="shared" si="71"/>
        <v>196.6</v>
      </c>
      <c r="I288" s="54"/>
      <c r="J288" s="72">
        <f t="shared" si="69"/>
        <v>196.6</v>
      </c>
      <c r="K288" s="54"/>
      <c r="L288" s="72">
        <f t="shared" si="67"/>
        <v>196.6</v>
      </c>
      <c r="M288" s="54"/>
      <c r="N288" s="72">
        <f t="shared" si="64"/>
        <v>196.6</v>
      </c>
      <c r="O288" s="54"/>
      <c r="P288" s="72">
        <f t="shared" si="63"/>
        <v>196.6</v>
      </c>
    </row>
    <row r="289" spans="1:16" ht="32.25" hidden="1" customHeight="1">
      <c r="A289" s="44" t="s">
        <v>451</v>
      </c>
      <c r="B289" s="52" t="s">
        <v>53</v>
      </c>
      <c r="C289" s="53" t="s">
        <v>452</v>
      </c>
      <c r="D289" s="53" t="s">
        <v>453</v>
      </c>
      <c r="E289" s="54">
        <v>1</v>
      </c>
      <c r="F289" s="54"/>
      <c r="G289" s="54"/>
      <c r="H289" s="72">
        <f t="shared" si="71"/>
        <v>1</v>
      </c>
      <c r="I289" s="54"/>
      <c r="J289" s="72">
        <f t="shared" si="69"/>
        <v>1</v>
      </c>
      <c r="K289" s="54"/>
      <c r="L289" s="72">
        <f t="shared" si="67"/>
        <v>1</v>
      </c>
      <c r="M289" s="54"/>
      <c r="N289" s="72">
        <f t="shared" si="64"/>
        <v>1</v>
      </c>
      <c r="O289" s="54"/>
      <c r="P289" s="72">
        <f t="shared" si="63"/>
        <v>1</v>
      </c>
    </row>
    <row r="290" spans="1:16" ht="42" hidden="1" customHeight="1">
      <c r="A290" s="42" t="s">
        <v>516</v>
      </c>
      <c r="B290" s="50" t="s">
        <v>53</v>
      </c>
      <c r="C290" s="51" t="s">
        <v>395</v>
      </c>
      <c r="D290" s="51"/>
      <c r="E290" s="72">
        <f>E291</f>
        <v>1500</v>
      </c>
      <c r="F290" s="72">
        <f t="shared" ref="F290:G290" si="72">F291</f>
        <v>0</v>
      </c>
      <c r="G290" s="72">
        <f t="shared" si="72"/>
        <v>600</v>
      </c>
      <c r="H290" s="72">
        <f t="shared" si="71"/>
        <v>2100</v>
      </c>
      <c r="I290" s="72">
        <f>I291</f>
        <v>1000</v>
      </c>
      <c r="J290" s="72">
        <f t="shared" si="69"/>
        <v>3100</v>
      </c>
      <c r="K290" s="72"/>
      <c r="L290" s="72">
        <f t="shared" si="67"/>
        <v>3100</v>
      </c>
      <c r="M290" s="72">
        <f>M291</f>
        <v>-1000</v>
      </c>
      <c r="N290" s="72">
        <f t="shared" si="64"/>
        <v>2100</v>
      </c>
      <c r="O290" s="72"/>
      <c r="P290" s="72">
        <f t="shared" si="63"/>
        <v>2100</v>
      </c>
    </row>
    <row r="291" spans="1:16" ht="32.25" hidden="1" customHeight="1">
      <c r="A291" s="44" t="s">
        <v>129</v>
      </c>
      <c r="B291" s="52" t="s">
        <v>53</v>
      </c>
      <c r="C291" s="53" t="s">
        <v>395</v>
      </c>
      <c r="D291" s="53" t="s">
        <v>416</v>
      </c>
      <c r="E291" s="54">
        <v>1500</v>
      </c>
      <c r="F291" s="54"/>
      <c r="G291" s="54">
        <v>600</v>
      </c>
      <c r="H291" s="72">
        <f t="shared" si="71"/>
        <v>2100</v>
      </c>
      <c r="I291" s="54">
        <v>1000</v>
      </c>
      <c r="J291" s="72">
        <f t="shared" si="69"/>
        <v>3100</v>
      </c>
      <c r="K291" s="54"/>
      <c r="L291" s="72">
        <f t="shared" si="67"/>
        <v>3100</v>
      </c>
      <c r="M291" s="54">
        <v>-1000</v>
      </c>
      <c r="N291" s="72">
        <f t="shared" si="64"/>
        <v>2100</v>
      </c>
      <c r="O291" s="54"/>
      <c r="P291" s="72">
        <f t="shared" si="63"/>
        <v>2100</v>
      </c>
    </row>
    <row r="292" spans="1:16" ht="32.25" hidden="1" customHeight="1">
      <c r="A292" s="153" t="s">
        <v>76</v>
      </c>
      <c r="B292" s="51" t="s">
        <v>54</v>
      </c>
      <c r="C292" s="53"/>
      <c r="D292" s="53"/>
      <c r="E292" s="72">
        <f>E293+E296+E303</f>
        <v>8909.4</v>
      </c>
      <c r="F292" s="72">
        <f>F293+F296+F303</f>
        <v>0</v>
      </c>
      <c r="G292" s="72">
        <f t="shared" ref="G292" si="73">G293+G296+G303</f>
        <v>0</v>
      </c>
      <c r="H292" s="72">
        <f t="shared" si="71"/>
        <v>8909.4</v>
      </c>
      <c r="I292" s="72">
        <f>I296</f>
        <v>40</v>
      </c>
      <c r="J292" s="72">
        <f t="shared" si="69"/>
        <v>8949.4</v>
      </c>
      <c r="K292" s="72"/>
      <c r="L292" s="72">
        <f t="shared" si="67"/>
        <v>8949.4</v>
      </c>
      <c r="M292" s="72">
        <f>M296</f>
        <v>58.6</v>
      </c>
      <c r="N292" s="72">
        <f t="shared" si="64"/>
        <v>9008</v>
      </c>
      <c r="O292" s="72"/>
      <c r="P292" s="72">
        <f t="shared" si="63"/>
        <v>9008</v>
      </c>
    </row>
    <row r="293" spans="1:16" ht="32.25" hidden="1" customHeight="1">
      <c r="A293" s="42" t="s">
        <v>420</v>
      </c>
      <c r="B293" s="51" t="s">
        <v>54</v>
      </c>
      <c r="C293" s="51" t="s">
        <v>421</v>
      </c>
      <c r="D293" s="51"/>
      <c r="E293" s="72">
        <f>E294</f>
        <v>5934</v>
      </c>
      <c r="F293" s="72">
        <f t="shared" ref="F293:G293" si="74">F294</f>
        <v>0</v>
      </c>
      <c r="G293" s="72">
        <f t="shared" si="74"/>
        <v>0</v>
      </c>
      <c r="H293" s="72">
        <f t="shared" si="71"/>
        <v>5934</v>
      </c>
      <c r="I293" s="72"/>
      <c r="J293" s="72">
        <f t="shared" si="69"/>
        <v>5934</v>
      </c>
      <c r="K293" s="72"/>
      <c r="L293" s="72">
        <f t="shared" si="67"/>
        <v>5934</v>
      </c>
      <c r="M293" s="72"/>
      <c r="N293" s="72">
        <f t="shared" si="64"/>
        <v>5934</v>
      </c>
      <c r="O293" s="72"/>
      <c r="P293" s="72">
        <f t="shared" si="63"/>
        <v>5934</v>
      </c>
    </row>
    <row r="294" spans="1:16" ht="32.25" hidden="1" customHeight="1">
      <c r="A294" s="44" t="s">
        <v>422</v>
      </c>
      <c r="B294" s="53" t="s">
        <v>54</v>
      </c>
      <c r="C294" s="53" t="s">
        <v>421</v>
      </c>
      <c r="D294" s="53"/>
      <c r="E294" s="54">
        <f>E295</f>
        <v>5934</v>
      </c>
      <c r="F294" s="54">
        <f t="shared" ref="F294:G294" si="75">F295</f>
        <v>0</v>
      </c>
      <c r="G294" s="54">
        <f t="shared" si="75"/>
        <v>0</v>
      </c>
      <c r="H294" s="72">
        <f t="shared" si="71"/>
        <v>5934</v>
      </c>
      <c r="I294" s="54"/>
      <c r="J294" s="72">
        <f t="shared" si="69"/>
        <v>5934</v>
      </c>
      <c r="K294" s="54"/>
      <c r="L294" s="72">
        <f t="shared" si="67"/>
        <v>5934</v>
      </c>
      <c r="M294" s="54"/>
      <c r="N294" s="72">
        <f t="shared" si="64"/>
        <v>5934</v>
      </c>
      <c r="O294" s="54"/>
      <c r="P294" s="72">
        <f t="shared" si="63"/>
        <v>5934</v>
      </c>
    </row>
    <row r="295" spans="1:16" ht="32.25" hidden="1" customHeight="1">
      <c r="A295" s="44" t="s">
        <v>79</v>
      </c>
      <c r="B295" s="53" t="s">
        <v>54</v>
      </c>
      <c r="C295" s="53" t="s">
        <v>421</v>
      </c>
      <c r="D295" s="53" t="s">
        <v>408</v>
      </c>
      <c r="E295" s="54">
        <v>5934</v>
      </c>
      <c r="F295" s="54"/>
      <c r="G295" s="54"/>
      <c r="H295" s="72">
        <f t="shared" si="71"/>
        <v>5934</v>
      </c>
      <c r="I295" s="54"/>
      <c r="J295" s="72">
        <f t="shared" si="69"/>
        <v>5934</v>
      </c>
      <c r="K295" s="54"/>
      <c r="L295" s="72">
        <f t="shared" si="67"/>
        <v>5934</v>
      </c>
      <c r="M295" s="54"/>
      <c r="N295" s="72">
        <f t="shared" si="64"/>
        <v>5934</v>
      </c>
      <c r="O295" s="54"/>
      <c r="P295" s="72">
        <f t="shared" si="63"/>
        <v>5934</v>
      </c>
    </row>
    <row r="296" spans="1:16" ht="30" hidden="1" customHeight="1">
      <c r="A296" s="42" t="s">
        <v>183</v>
      </c>
      <c r="B296" s="51" t="s">
        <v>54</v>
      </c>
      <c r="C296" s="51" t="s">
        <v>141</v>
      </c>
      <c r="D296" s="51"/>
      <c r="E296" s="72">
        <f>SUM(E297)</f>
        <v>1716</v>
      </c>
      <c r="F296" s="72"/>
      <c r="G296" s="72"/>
      <c r="H296" s="72">
        <f t="shared" si="71"/>
        <v>1716</v>
      </c>
      <c r="I296" s="54">
        <v>40</v>
      </c>
      <c r="J296" s="72">
        <f t="shared" si="69"/>
        <v>1756</v>
      </c>
      <c r="K296" s="54"/>
      <c r="L296" s="72">
        <f t="shared" si="67"/>
        <v>1756</v>
      </c>
      <c r="M296" s="54">
        <f>M297</f>
        <v>58.6</v>
      </c>
      <c r="N296" s="72">
        <f t="shared" si="64"/>
        <v>1814.6</v>
      </c>
      <c r="O296" s="54"/>
      <c r="P296" s="72">
        <f t="shared" si="63"/>
        <v>1814.6</v>
      </c>
    </row>
    <row r="297" spans="1:16" ht="36" hidden="1" customHeight="1">
      <c r="A297" s="60" t="s">
        <v>126</v>
      </c>
      <c r="B297" s="53" t="s">
        <v>54</v>
      </c>
      <c r="C297" s="53" t="s">
        <v>252</v>
      </c>
      <c r="D297" s="53"/>
      <c r="E297" s="54">
        <f>SUM(E298,E301)</f>
        <v>1716</v>
      </c>
      <c r="F297" s="54"/>
      <c r="G297" s="54"/>
      <c r="H297" s="72">
        <f t="shared" si="71"/>
        <v>1716</v>
      </c>
      <c r="I297" s="54">
        <v>40</v>
      </c>
      <c r="J297" s="72">
        <f t="shared" si="69"/>
        <v>1756</v>
      </c>
      <c r="K297" s="54"/>
      <c r="L297" s="72">
        <f t="shared" si="67"/>
        <v>1756</v>
      </c>
      <c r="M297" s="54">
        <f>M300+M302</f>
        <v>58.6</v>
      </c>
      <c r="N297" s="72">
        <f t="shared" si="64"/>
        <v>1814.6</v>
      </c>
      <c r="O297" s="54"/>
      <c r="P297" s="72">
        <f t="shared" si="63"/>
        <v>1814.6</v>
      </c>
    </row>
    <row r="298" spans="1:16" ht="40.5" hidden="1" customHeight="1">
      <c r="A298" s="43" t="s">
        <v>114</v>
      </c>
      <c r="B298" s="53" t="s">
        <v>54</v>
      </c>
      <c r="C298" s="53" t="s">
        <v>253</v>
      </c>
      <c r="D298" s="53"/>
      <c r="E298" s="54">
        <f>SUM(E299)</f>
        <v>1701</v>
      </c>
      <c r="F298" s="54"/>
      <c r="G298" s="54"/>
      <c r="H298" s="72">
        <f t="shared" si="71"/>
        <v>1701</v>
      </c>
      <c r="I298" s="54">
        <v>40</v>
      </c>
      <c r="J298" s="72">
        <f t="shared" si="69"/>
        <v>1741</v>
      </c>
      <c r="K298" s="54"/>
      <c r="L298" s="72">
        <f t="shared" si="67"/>
        <v>1741</v>
      </c>
      <c r="M298" s="54"/>
      <c r="N298" s="72">
        <f t="shared" si="64"/>
        <v>1741</v>
      </c>
      <c r="O298" s="54"/>
      <c r="P298" s="72">
        <f t="shared" si="63"/>
        <v>1741</v>
      </c>
    </row>
    <row r="299" spans="1:16" ht="29.25" hidden="1" customHeight="1">
      <c r="A299" s="43" t="s">
        <v>116</v>
      </c>
      <c r="B299" s="53" t="s">
        <v>54</v>
      </c>
      <c r="C299" s="53" t="s">
        <v>253</v>
      </c>
      <c r="D299" s="53" t="s">
        <v>115</v>
      </c>
      <c r="E299" s="54">
        <v>1701</v>
      </c>
      <c r="F299" s="54"/>
      <c r="G299" s="54"/>
      <c r="H299" s="72">
        <f t="shared" si="71"/>
        <v>1701</v>
      </c>
      <c r="I299" s="54">
        <v>40</v>
      </c>
      <c r="J299" s="72">
        <f t="shared" si="69"/>
        <v>1741</v>
      </c>
      <c r="K299" s="54"/>
      <c r="L299" s="72">
        <f t="shared" si="67"/>
        <v>1741</v>
      </c>
      <c r="M299" s="54"/>
      <c r="N299" s="72">
        <f t="shared" si="64"/>
        <v>1741</v>
      </c>
      <c r="O299" s="54"/>
      <c r="P299" s="72">
        <f t="shared" si="63"/>
        <v>1741</v>
      </c>
    </row>
    <row r="300" spans="1:16" ht="29.25" hidden="1" customHeight="1">
      <c r="A300" s="43" t="s">
        <v>624</v>
      </c>
      <c r="B300" s="53" t="s">
        <v>54</v>
      </c>
      <c r="C300" s="53" t="s">
        <v>630</v>
      </c>
      <c r="D300" s="53" t="s">
        <v>115</v>
      </c>
      <c r="E300" s="54"/>
      <c r="F300" s="54"/>
      <c r="G300" s="54"/>
      <c r="H300" s="72"/>
      <c r="I300" s="54"/>
      <c r="J300" s="72"/>
      <c r="K300" s="54"/>
      <c r="L300" s="72"/>
      <c r="M300" s="54">
        <v>59.6</v>
      </c>
      <c r="N300" s="72">
        <f t="shared" si="64"/>
        <v>59.6</v>
      </c>
      <c r="O300" s="54"/>
      <c r="P300" s="72">
        <f t="shared" si="63"/>
        <v>59.6</v>
      </c>
    </row>
    <row r="301" spans="1:16" ht="38.25" hidden="1" customHeight="1">
      <c r="A301" s="43" t="s">
        <v>101</v>
      </c>
      <c r="B301" s="53" t="s">
        <v>54</v>
      </c>
      <c r="C301" s="53" t="s">
        <v>254</v>
      </c>
      <c r="D301" s="53"/>
      <c r="E301" s="54">
        <f>SUM(E302)</f>
        <v>15</v>
      </c>
      <c r="F301" s="54"/>
      <c r="G301" s="54"/>
      <c r="H301" s="72">
        <f t="shared" si="71"/>
        <v>15</v>
      </c>
      <c r="I301" s="54"/>
      <c r="J301" s="72">
        <f t="shared" si="69"/>
        <v>15</v>
      </c>
      <c r="K301" s="54"/>
      <c r="L301" s="72">
        <f t="shared" si="67"/>
        <v>15</v>
      </c>
      <c r="M301" s="54"/>
      <c r="N301" s="72">
        <f t="shared" si="64"/>
        <v>15</v>
      </c>
      <c r="O301" s="54"/>
      <c r="P301" s="72">
        <f t="shared" si="63"/>
        <v>15</v>
      </c>
    </row>
    <row r="302" spans="1:16" ht="29.25" hidden="1" customHeight="1">
      <c r="A302" s="43" t="s">
        <v>112</v>
      </c>
      <c r="B302" s="53" t="s">
        <v>54</v>
      </c>
      <c r="C302" s="53" t="s">
        <v>254</v>
      </c>
      <c r="D302" s="53" t="s">
        <v>111</v>
      </c>
      <c r="E302" s="54">
        <v>15</v>
      </c>
      <c r="F302" s="54"/>
      <c r="G302" s="54"/>
      <c r="H302" s="72">
        <f t="shared" si="71"/>
        <v>15</v>
      </c>
      <c r="I302" s="54"/>
      <c r="J302" s="72">
        <f t="shared" si="69"/>
        <v>15</v>
      </c>
      <c r="K302" s="54"/>
      <c r="L302" s="72">
        <f t="shared" si="67"/>
        <v>15</v>
      </c>
      <c r="M302" s="54">
        <v>-1</v>
      </c>
      <c r="N302" s="72">
        <f t="shared" si="64"/>
        <v>14</v>
      </c>
      <c r="O302" s="54"/>
      <c r="P302" s="72">
        <f t="shared" si="63"/>
        <v>14</v>
      </c>
    </row>
    <row r="303" spans="1:16" ht="28.5" hidden="1" customHeight="1">
      <c r="A303" s="46" t="s">
        <v>533</v>
      </c>
      <c r="B303" s="51" t="s">
        <v>54</v>
      </c>
      <c r="C303" s="51" t="s">
        <v>455</v>
      </c>
      <c r="D303" s="51"/>
      <c r="E303" s="72">
        <f>E304+E305</f>
        <v>1259.4000000000001</v>
      </c>
      <c r="F303" s="72"/>
      <c r="G303" s="54"/>
      <c r="H303" s="72">
        <f t="shared" si="71"/>
        <v>1259.4000000000001</v>
      </c>
      <c r="I303" s="54"/>
      <c r="J303" s="72">
        <f t="shared" si="69"/>
        <v>1259.4000000000001</v>
      </c>
      <c r="K303" s="54"/>
      <c r="L303" s="72">
        <f t="shared" si="67"/>
        <v>1259.4000000000001</v>
      </c>
      <c r="M303" s="54"/>
      <c r="N303" s="72">
        <f t="shared" si="64"/>
        <v>1259.4000000000001</v>
      </c>
      <c r="O303" s="54"/>
      <c r="P303" s="72">
        <f t="shared" si="63"/>
        <v>1259.4000000000001</v>
      </c>
    </row>
    <row r="304" spans="1:16" ht="48.75" hidden="1" customHeight="1">
      <c r="A304" s="43" t="s">
        <v>457</v>
      </c>
      <c r="B304" s="53" t="s">
        <v>54</v>
      </c>
      <c r="C304" s="53" t="s">
        <v>454</v>
      </c>
      <c r="D304" s="53" t="s">
        <v>111</v>
      </c>
      <c r="E304" s="54">
        <v>1258.4000000000001</v>
      </c>
      <c r="F304" s="54"/>
      <c r="G304" s="54"/>
      <c r="H304" s="72">
        <f t="shared" si="71"/>
        <v>1258.4000000000001</v>
      </c>
      <c r="I304" s="54"/>
      <c r="J304" s="72">
        <f t="shared" si="69"/>
        <v>1258.4000000000001</v>
      </c>
      <c r="K304" s="54"/>
      <c r="L304" s="72">
        <f t="shared" si="67"/>
        <v>1258.4000000000001</v>
      </c>
      <c r="M304" s="54"/>
      <c r="N304" s="72">
        <f t="shared" si="64"/>
        <v>1258.4000000000001</v>
      </c>
      <c r="O304" s="54"/>
      <c r="P304" s="72">
        <f t="shared" si="63"/>
        <v>1258.4000000000001</v>
      </c>
    </row>
    <row r="305" spans="1:16" ht="32.25" hidden="1" customHeight="1">
      <c r="A305" s="43" t="s">
        <v>458</v>
      </c>
      <c r="B305" s="53" t="s">
        <v>54</v>
      </c>
      <c r="C305" s="53" t="s">
        <v>456</v>
      </c>
      <c r="D305" s="53" t="s">
        <v>111</v>
      </c>
      <c r="E305" s="54">
        <v>1</v>
      </c>
      <c r="F305" s="54"/>
      <c r="G305" s="54"/>
      <c r="H305" s="72">
        <f t="shared" si="71"/>
        <v>1</v>
      </c>
      <c r="I305" s="54"/>
      <c r="J305" s="72">
        <f t="shared" si="69"/>
        <v>1</v>
      </c>
      <c r="K305" s="54"/>
      <c r="L305" s="72">
        <f t="shared" si="67"/>
        <v>1</v>
      </c>
      <c r="M305" s="54"/>
      <c r="N305" s="72">
        <f t="shared" si="64"/>
        <v>1</v>
      </c>
      <c r="O305" s="54"/>
      <c r="P305" s="72">
        <f t="shared" si="63"/>
        <v>1</v>
      </c>
    </row>
    <row r="306" spans="1:16" ht="25.5" customHeight="1">
      <c r="A306" s="42" t="s">
        <v>64</v>
      </c>
      <c r="B306" s="51" t="s">
        <v>132</v>
      </c>
      <c r="C306" s="51"/>
      <c r="D306" s="51"/>
      <c r="E306" s="72">
        <f>SUM(E307,E312,E333,E339)</f>
        <v>19876.2</v>
      </c>
      <c r="F306" s="72">
        <f>SUM(F307,F312,F333,F339)</f>
        <v>0</v>
      </c>
      <c r="G306" s="72">
        <f>SUM(G307,G312,G333,G339)</f>
        <v>1700</v>
      </c>
      <c r="H306" s="72">
        <f t="shared" si="71"/>
        <v>21576.2</v>
      </c>
      <c r="I306" s="72"/>
      <c r="J306" s="72">
        <f t="shared" si="69"/>
        <v>21576.2</v>
      </c>
      <c r="K306" s="72">
        <f>K312</f>
        <v>16638.3</v>
      </c>
      <c r="L306" s="72">
        <f t="shared" si="67"/>
        <v>38214.5</v>
      </c>
      <c r="M306" s="72">
        <f>M319</f>
        <v>1011</v>
      </c>
      <c r="N306" s="72">
        <f t="shared" si="64"/>
        <v>39225.5</v>
      </c>
      <c r="O306" s="72">
        <f>O339</f>
        <v>1000</v>
      </c>
      <c r="P306" s="72">
        <f t="shared" si="63"/>
        <v>40225.5</v>
      </c>
    </row>
    <row r="307" spans="1:16" ht="33.75" hidden="1" customHeight="1">
      <c r="A307" s="153" t="s">
        <v>508</v>
      </c>
      <c r="B307" s="51" t="s">
        <v>215</v>
      </c>
      <c r="C307" s="51"/>
      <c r="D307" s="51"/>
      <c r="E307" s="72">
        <f>SUM(E308)</f>
        <v>7300</v>
      </c>
      <c r="F307" s="72"/>
      <c r="G307" s="72"/>
      <c r="H307" s="72">
        <f t="shared" si="71"/>
        <v>7300</v>
      </c>
      <c r="I307" s="72"/>
      <c r="J307" s="72">
        <f t="shared" si="69"/>
        <v>7300</v>
      </c>
      <c r="K307" s="72"/>
      <c r="L307" s="72">
        <f t="shared" si="67"/>
        <v>7300</v>
      </c>
      <c r="M307" s="72"/>
      <c r="N307" s="72">
        <f t="shared" si="64"/>
        <v>7300</v>
      </c>
      <c r="O307" s="72"/>
      <c r="P307" s="72">
        <f t="shared" si="63"/>
        <v>7300</v>
      </c>
    </row>
    <row r="308" spans="1:16" s="3" customFormat="1" ht="28.5" hidden="1" customHeight="1">
      <c r="A308" s="42" t="s">
        <v>131</v>
      </c>
      <c r="B308" s="51" t="s">
        <v>215</v>
      </c>
      <c r="C308" s="51"/>
      <c r="D308" s="51"/>
      <c r="E308" s="72">
        <f>SUM(E309)</f>
        <v>7300</v>
      </c>
      <c r="F308" s="72"/>
      <c r="G308" s="72"/>
      <c r="H308" s="72">
        <f t="shared" si="71"/>
        <v>7300</v>
      </c>
      <c r="I308" s="72"/>
      <c r="J308" s="72">
        <f t="shared" si="69"/>
        <v>7300</v>
      </c>
      <c r="K308" s="72"/>
      <c r="L308" s="72">
        <f t="shared" si="67"/>
        <v>7300</v>
      </c>
      <c r="M308" s="72"/>
      <c r="N308" s="72">
        <f t="shared" si="64"/>
        <v>7300</v>
      </c>
      <c r="O308" s="72"/>
      <c r="P308" s="72">
        <f t="shared" si="63"/>
        <v>7300</v>
      </c>
    </row>
    <row r="309" spans="1:16" s="3" customFormat="1" ht="36.75" hidden="1" customHeight="1">
      <c r="A309" s="60" t="s">
        <v>367</v>
      </c>
      <c r="B309" s="51" t="s">
        <v>215</v>
      </c>
      <c r="C309" s="53" t="s">
        <v>366</v>
      </c>
      <c r="D309" s="51"/>
      <c r="E309" s="72">
        <f>SUM(E310)</f>
        <v>7300</v>
      </c>
      <c r="F309" s="72"/>
      <c r="G309" s="72"/>
      <c r="H309" s="72">
        <f t="shared" si="71"/>
        <v>7300</v>
      </c>
      <c r="I309" s="72"/>
      <c r="J309" s="72">
        <f t="shared" si="69"/>
        <v>7300</v>
      </c>
      <c r="K309" s="72"/>
      <c r="L309" s="72">
        <f t="shared" si="67"/>
        <v>7300</v>
      </c>
      <c r="M309" s="72"/>
      <c r="N309" s="72">
        <f t="shared" si="64"/>
        <v>7300</v>
      </c>
      <c r="O309" s="72"/>
      <c r="P309" s="72">
        <f t="shared" si="63"/>
        <v>7300</v>
      </c>
    </row>
    <row r="310" spans="1:16" ht="30.75" hidden="1" customHeight="1">
      <c r="A310" s="43" t="s">
        <v>191</v>
      </c>
      <c r="B310" s="53" t="s">
        <v>215</v>
      </c>
      <c r="C310" s="53" t="s">
        <v>365</v>
      </c>
      <c r="D310" s="53"/>
      <c r="E310" s="54">
        <f>SUM(E311)</f>
        <v>7300</v>
      </c>
      <c r="F310" s="54"/>
      <c r="G310" s="54"/>
      <c r="H310" s="72">
        <f t="shared" si="71"/>
        <v>7300</v>
      </c>
      <c r="I310" s="54"/>
      <c r="J310" s="72">
        <f t="shared" si="69"/>
        <v>7300</v>
      </c>
      <c r="K310" s="54"/>
      <c r="L310" s="72">
        <f t="shared" si="67"/>
        <v>7300</v>
      </c>
      <c r="M310" s="54"/>
      <c r="N310" s="72">
        <f t="shared" si="64"/>
        <v>7300</v>
      </c>
      <c r="O310" s="54"/>
      <c r="P310" s="72">
        <f t="shared" si="63"/>
        <v>7300</v>
      </c>
    </row>
    <row r="311" spans="1:16" ht="22.5" hidden="1" customHeight="1">
      <c r="A311" s="43" t="s">
        <v>82</v>
      </c>
      <c r="B311" s="53" t="s">
        <v>215</v>
      </c>
      <c r="C311" s="53" t="s">
        <v>365</v>
      </c>
      <c r="D311" s="53" t="s">
        <v>419</v>
      </c>
      <c r="E311" s="54">
        <v>7300</v>
      </c>
      <c r="F311" s="54"/>
      <c r="G311" s="54"/>
      <c r="H311" s="72">
        <f t="shared" si="71"/>
        <v>7300</v>
      </c>
      <c r="I311" s="54"/>
      <c r="J311" s="72">
        <f t="shared" si="69"/>
        <v>7300</v>
      </c>
      <c r="K311" s="54"/>
      <c r="L311" s="72">
        <f t="shared" si="67"/>
        <v>7300</v>
      </c>
      <c r="M311" s="54"/>
      <c r="N311" s="72">
        <f t="shared" si="64"/>
        <v>7300</v>
      </c>
      <c r="O311" s="54"/>
      <c r="P311" s="72">
        <f t="shared" si="63"/>
        <v>7300</v>
      </c>
    </row>
    <row r="312" spans="1:16" ht="34.5" hidden="1" customHeight="1">
      <c r="A312" s="42" t="s">
        <v>58</v>
      </c>
      <c r="B312" s="51" t="s">
        <v>49</v>
      </c>
      <c r="C312" s="51"/>
      <c r="D312" s="51"/>
      <c r="E312" s="72">
        <f>SUM(E313,E319)</f>
        <v>5376.2</v>
      </c>
      <c r="F312" s="72">
        <f t="shared" ref="F312:G312" si="76">SUM(F313,F319)</f>
        <v>0</v>
      </c>
      <c r="G312" s="72">
        <f t="shared" si="76"/>
        <v>1700</v>
      </c>
      <c r="H312" s="72">
        <f t="shared" si="71"/>
        <v>7076.2</v>
      </c>
      <c r="I312" s="72"/>
      <c r="J312" s="72">
        <f t="shared" si="69"/>
        <v>7076.2</v>
      </c>
      <c r="K312" s="72">
        <f>K313</f>
        <v>16638.3</v>
      </c>
      <c r="L312" s="72">
        <f t="shared" si="67"/>
        <v>23714.5</v>
      </c>
      <c r="M312" s="72">
        <f>M319</f>
        <v>1011</v>
      </c>
      <c r="N312" s="72">
        <f t="shared" si="64"/>
        <v>24725.5</v>
      </c>
      <c r="O312" s="72"/>
      <c r="P312" s="72">
        <f t="shared" si="63"/>
        <v>24725.5</v>
      </c>
    </row>
    <row r="313" spans="1:16" ht="38.25" hidden="1" customHeight="1">
      <c r="A313" s="42" t="s">
        <v>582</v>
      </c>
      <c r="B313" s="51" t="s">
        <v>49</v>
      </c>
      <c r="C313" s="51" t="s">
        <v>255</v>
      </c>
      <c r="D313" s="51"/>
      <c r="E313" s="72">
        <f>E314</f>
        <v>3500</v>
      </c>
      <c r="F313" s="72">
        <f t="shared" ref="F313:G313" si="77">F314</f>
        <v>0</v>
      </c>
      <c r="G313" s="72">
        <f t="shared" si="77"/>
        <v>1700</v>
      </c>
      <c r="H313" s="72">
        <f t="shared" si="71"/>
        <v>5200</v>
      </c>
      <c r="I313" s="72"/>
      <c r="J313" s="72">
        <f t="shared" si="69"/>
        <v>5200</v>
      </c>
      <c r="K313" s="72">
        <f>K314</f>
        <v>16638.3</v>
      </c>
      <c r="L313" s="72">
        <f t="shared" si="67"/>
        <v>21838.3</v>
      </c>
      <c r="M313" s="72"/>
      <c r="N313" s="72">
        <f t="shared" si="64"/>
        <v>21838.3</v>
      </c>
      <c r="O313" s="72"/>
      <c r="P313" s="72">
        <f t="shared" si="63"/>
        <v>21838.3</v>
      </c>
    </row>
    <row r="314" spans="1:16" ht="36.75" hidden="1" customHeight="1">
      <c r="A314" s="43" t="s">
        <v>277</v>
      </c>
      <c r="B314" s="53" t="s">
        <v>49</v>
      </c>
      <c r="C314" s="53" t="s">
        <v>314</v>
      </c>
      <c r="D314" s="51"/>
      <c r="E314" s="72">
        <f>SUM(E315)+E317</f>
        <v>3500</v>
      </c>
      <c r="F314" s="72">
        <f t="shared" ref="F314:G314" si="78">SUM(F315)+F317</f>
        <v>0</v>
      </c>
      <c r="G314" s="72">
        <f t="shared" si="78"/>
        <v>1700</v>
      </c>
      <c r="H314" s="72">
        <f t="shared" si="71"/>
        <v>5200</v>
      </c>
      <c r="I314" s="72"/>
      <c r="J314" s="72">
        <f t="shared" si="69"/>
        <v>5200</v>
      </c>
      <c r="K314" s="72">
        <f>K317</f>
        <v>16638.3</v>
      </c>
      <c r="L314" s="72">
        <f t="shared" si="67"/>
        <v>21838.3</v>
      </c>
      <c r="M314" s="72"/>
      <c r="N314" s="72">
        <f t="shared" si="64"/>
        <v>21838.3</v>
      </c>
      <c r="O314" s="72"/>
      <c r="P314" s="72">
        <f t="shared" si="63"/>
        <v>21838.3</v>
      </c>
    </row>
    <row r="315" spans="1:16" ht="36.75" hidden="1" customHeight="1">
      <c r="A315" s="43" t="s">
        <v>10</v>
      </c>
      <c r="B315" s="53" t="s">
        <v>49</v>
      </c>
      <c r="C315" s="53" t="s">
        <v>428</v>
      </c>
      <c r="D315" s="51"/>
      <c r="E315" s="72">
        <f>SUM(E316)</f>
        <v>3500</v>
      </c>
      <c r="F315" s="72">
        <f t="shared" ref="F315:G315" si="79">SUM(F316)</f>
        <v>0</v>
      </c>
      <c r="G315" s="72">
        <f t="shared" si="79"/>
        <v>1700</v>
      </c>
      <c r="H315" s="72">
        <f t="shared" si="71"/>
        <v>5200</v>
      </c>
      <c r="I315" s="72"/>
      <c r="J315" s="72">
        <f t="shared" si="69"/>
        <v>5200</v>
      </c>
      <c r="K315" s="72"/>
      <c r="L315" s="72">
        <f t="shared" si="67"/>
        <v>5200</v>
      </c>
      <c r="M315" s="72"/>
      <c r="N315" s="72">
        <f t="shared" si="64"/>
        <v>5200</v>
      </c>
      <c r="O315" s="72"/>
      <c r="P315" s="72">
        <f t="shared" si="63"/>
        <v>5200</v>
      </c>
    </row>
    <row r="316" spans="1:16" s="3" customFormat="1" ht="31.5" hidden="1" customHeight="1">
      <c r="A316" s="44" t="s">
        <v>85</v>
      </c>
      <c r="B316" s="53" t="s">
        <v>49</v>
      </c>
      <c r="C316" s="53" t="s">
        <v>428</v>
      </c>
      <c r="D316" s="53" t="s">
        <v>83</v>
      </c>
      <c r="E316" s="54">
        <v>3500</v>
      </c>
      <c r="F316" s="54"/>
      <c r="G316" s="54">
        <v>1700</v>
      </c>
      <c r="H316" s="72">
        <f t="shared" si="71"/>
        <v>5200</v>
      </c>
      <c r="I316" s="54"/>
      <c r="J316" s="72">
        <f t="shared" si="69"/>
        <v>5200</v>
      </c>
      <c r="K316" s="54"/>
      <c r="L316" s="72">
        <f t="shared" si="67"/>
        <v>5200</v>
      </c>
      <c r="M316" s="54"/>
      <c r="N316" s="72">
        <f t="shared" si="64"/>
        <v>5200</v>
      </c>
      <c r="O316" s="54"/>
      <c r="P316" s="72">
        <f t="shared" si="63"/>
        <v>5200</v>
      </c>
    </row>
    <row r="317" spans="1:16" s="3" customFormat="1" ht="31.5" hidden="1" customHeight="1">
      <c r="A317" s="60" t="s">
        <v>418</v>
      </c>
      <c r="B317" s="52" t="s">
        <v>49</v>
      </c>
      <c r="C317" s="53" t="s">
        <v>470</v>
      </c>
      <c r="D317" s="53"/>
      <c r="E317" s="54">
        <f>E318</f>
        <v>0</v>
      </c>
      <c r="F317" s="54"/>
      <c r="G317" s="54"/>
      <c r="H317" s="72">
        <f t="shared" si="71"/>
        <v>0</v>
      </c>
      <c r="I317" s="54"/>
      <c r="J317" s="72">
        <f t="shared" si="69"/>
        <v>0</v>
      </c>
      <c r="K317" s="54">
        <f>K318</f>
        <v>16638.3</v>
      </c>
      <c r="L317" s="72">
        <f t="shared" si="67"/>
        <v>16638.3</v>
      </c>
      <c r="M317" s="54"/>
      <c r="N317" s="72">
        <f t="shared" si="64"/>
        <v>16638.3</v>
      </c>
      <c r="O317" s="54"/>
      <c r="P317" s="72">
        <f t="shared" si="63"/>
        <v>16638.3</v>
      </c>
    </row>
    <row r="318" spans="1:16" s="3" customFormat="1" ht="31.5" hidden="1" customHeight="1">
      <c r="A318" s="44" t="s">
        <v>85</v>
      </c>
      <c r="B318" s="52" t="s">
        <v>49</v>
      </c>
      <c r="C318" s="53" t="s">
        <v>470</v>
      </c>
      <c r="D318" s="53" t="s">
        <v>83</v>
      </c>
      <c r="E318" s="54">
        <v>0</v>
      </c>
      <c r="F318" s="54"/>
      <c r="G318" s="54"/>
      <c r="H318" s="72">
        <f t="shared" si="71"/>
        <v>0</v>
      </c>
      <c r="I318" s="54"/>
      <c r="J318" s="72">
        <f t="shared" si="69"/>
        <v>0</v>
      </c>
      <c r="K318" s="54">
        <v>16638.3</v>
      </c>
      <c r="L318" s="72">
        <f t="shared" si="67"/>
        <v>16638.3</v>
      </c>
      <c r="M318" s="54"/>
      <c r="N318" s="72">
        <f t="shared" si="64"/>
        <v>16638.3</v>
      </c>
      <c r="O318" s="54"/>
      <c r="P318" s="72">
        <f t="shared" si="63"/>
        <v>16638.3</v>
      </c>
    </row>
    <row r="319" spans="1:16" s="3" customFormat="1" ht="38.25" hidden="1" customHeight="1">
      <c r="A319" s="153" t="s">
        <v>534</v>
      </c>
      <c r="B319" s="51" t="s">
        <v>49</v>
      </c>
      <c r="C319" s="51" t="s">
        <v>178</v>
      </c>
      <c r="D319" s="51"/>
      <c r="E319" s="72">
        <f>SUM(E320)</f>
        <v>1876.2</v>
      </c>
      <c r="F319" s="72"/>
      <c r="G319" s="72"/>
      <c r="H319" s="72">
        <f t="shared" si="71"/>
        <v>1876.2</v>
      </c>
      <c r="I319" s="72"/>
      <c r="J319" s="72">
        <f t="shared" si="69"/>
        <v>1876.2</v>
      </c>
      <c r="K319" s="72"/>
      <c r="L319" s="72">
        <f t="shared" si="67"/>
        <v>1876.2</v>
      </c>
      <c r="M319" s="72">
        <f>M320</f>
        <v>1011</v>
      </c>
      <c r="N319" s="72">
        <f t="shared" si="64"/>
        <v>2887.2</v>
      </c>
      <c r="O319" s="72"/>
      <c r="P319" s="72">
        <f t="shared" si="63"/>
        <v>2887.2</v>
      </c>
    </row>
    <row r="320" spans="1:16" s="3" customFormat="1" ht="25.5" hidden="1" customHeight="1">
      <c r="A320" s="156" t="s">
        <v>9</v>
      </c>
      <c r="B320" s="53" t="s">
        <v>49</v>
      </c>
      <c r="C320" s="53" t="s">
        <v>256</v>
      </c>
      <c r="D320" s="53"/>
      <c r="E320" s="54">
        <f>SUM(E322)</f>
        <v>1876.2</v>
      </c>
      <c r="F320" s="54"/>
      <c r="G320" s="54"/>
      <c r="H320" s="72">
        <f t="shared" si="71"/>
        <v>1876.2</v>
      </c>
      <c r="I320" s="54"/>
      <c r="J320" s="72">
        <f t="shared" si="69"/>
        <v>1876.2</v>
      </c>
      <c r="K320" s="54"/>
      <c r="L320" s="72">
        <f t="shared" si="67"/>
        <v>1876.2</v>
      </c>
      <c r="M320" s="54">
        <f>M321</f>
        <v>1011</v>
      </c>
      <c r="N320" s="72">
        <f t="shared" si="64"/>
        <v>2887.2</v>
      </c>
      <c r="O320" s="54"/>
      <c r="P320" s="72">
        <f t="shared" si="63"/>
        <v>2887.2</v>
      </c>
    </row>
    <row r="321" spans="1:16" s="3" customFormat="1" ht="29.25" hidden="1" customHeight="1">
      <c r="A321" s="60" t="s">
        <v>321</v>
      </c>
      <c r="B321" s="53" t="s">
        <v>49</v>
      </c>
      <c r="C321" s="53" t="s">
        <v>322</v>
      </c>
      <c r="D321" s="53"/>
      <c r="E321" s="54">
        <f>E322</f>
        <v>1876.2</v>
      </c>
      <c r="F321" s="54"/>
      <c r="G321" s="54"/>
      <c r="H321" s="72">
        <f t="shared" si="71"/>
        <v>1876.2</v>
      </c>
      <c r="I321" s="54"/>
      <c r="J321" s="72">
        <f t="shared" si="69"/>
        <v>1876.2</v>
      </c>
      <c r="K321" s="54"/>
      <c r="L321" s="72">
        <f t="shared" si="67"/>
        <v>1876.2</v>
      </c>
      <c r="M321" s="54">
        <f>M322</f>
        <v>1011</v>
      </c>
      <c r="N321" s="72">
        <f t="shared" si="64"/>
        <v>2887.2</v>
      </c>
      <c r="O321" s="54"/>
      <c r="P321" s="72">
        <f t="shared" si="63"/>
        <v>2887.2</v>
      </c>
    </row>
    <row r="322" spans="1:16" ht="54" hidden="1" customHeight="1">
      <c r="A322" s="43" t="s">
        <v>0</v>
      </c>
      <c r="B322" s="53" t="s">
        <v>49</v>
      </c>
      <c r="C322" s="53" t="s">
        <v>323</v>
      </c>
      <c r="D322" s="53"/>
      <c r="E322" s="54">
        <f>SUM(E323)</f>
        <v>1876.2</v>
      </c>
      <c r="F322" s="54"/>
      <c r="G322" s="54"/>
      <c r="H322" s="72">
        <f t="shared" si="71"/>
        <v>1876.2</v>
      </c>
      <c r="I322" s="54"/>
      <c r="J322" s="72">
        <f t="shared" si="69"/>
        <v>1876.2</v>
      </c>
      <c r="K322" s="54"/>
      <c r="L322" s="72">
        <f t="shared" si="67"/>
        <v>1876.2</v>
      </c>
      <c r="M322" s="54">
        <f>M323</f>
        <v>1011</v>
      </c>
      <c r="N322" s="72">
        <f t="shared" si="64"/>
        <v>2887.2</v>
      </c>
      <c r="O322" s="54"/>
      <c r="P322" s="72">
        <f t="shared" si="63"/>
        <v>2887.2</v>
      </c>
    </row>
    <row r="323" spans="1:16" s="3" customFormat="1" ht="27" hidden="1" customHeight="1">
      <c r="A323" s="43" t="s">
        <v>79</v>
      </c>
      <c r="B323" s="53" t="s">
        <v>49</v>
      </c>
      <c r="C323" s="53" t="s">
        <v>323</v>
      </c>
      <c r="D323" s="53" t="s">
        <v>408</v>
      </c>
      <c r="E323" s="54">
        <v>1876.2</v>
      </c>
      <c r="F323" s="54"/>
      <c r="G323" s="54"/>
      <c r="H323" s="72">
        <f t="shared" si="71"/>
        <v>1876.2</v>
      </c>
      <c r="I323" s="54"/>
      <c r="J323" s="72">
        <f t="shared" si="69"/>
        <v>1876.2</v>
      </c>
      <c r="K323" s="54"/>
      <c r="L323" s="72">
        <f t="shared" si="67"/>
        <v>1876.2</v>
      </c>
      <c r="M323" s="54">
        <v>1011</v>
      </c>
      <c r="N323" s="72">
        <f t="shared" si="64"/>
        <v>2887.2</v>
      </c>
      <c r="O323" s="54"/>
      <c r="P323" s="72">
        <f t="shared" si="63"/>
        <v>2887.2</v>
      </c>
    </row>
    <row r="324" spans="1:16" s="3" customFormat="1" ht="3.75" hidden="1" customHeight="1">
      <c r="A324" s="46"/>
      <c r="B324" s="51"/>
      <c r="C324" s="51"/>
      <c r="D324" s="53"/>
      <c r="E324" s="72"/>
      <c r="F324" s="72"/>
      <c r="G324" s="54"/>
      <c r="H324" s="72"/>
      <c r="I324" s="54"/>
      <c r="J324" s="72"/>
      <c r="K324" s="54"/>
      <c r="L324" s="72">
        <f t="shared" si="67"/>
        <v>0</v>
      </c>
      <c r="M324" s="54"/>
      <c r="N324" s="72">
        <f t="shared" si="64"/>
        <v>0</v>
      </c>
      <c r="O324" s="54"/>
      <c r="P324" s="72">
        <f t="shared" si="63"/>
        <v>0</v>
      </c>
    </row>
    <row r="325" spans="1:16" s="8" customFormat="1" ht="5.25" hidden="1" customHeight="1">
      <c r="A325" s="153"/>
      <c r="B325" s="51"/>
      <c r="C325" s="51"/>
      <c r="D325" s="51"/>
      <c r="E325" s="72"/>
      <c r="F325" s="72"/>
      <c r="G325" s="72"/>
      <c r="H325" s="72"/>
      <c r="I325" s="72"/>
      <c r="J325" s="72"/>
      <c r="K325" s="72"/>
      <c r="L325" s="72">
        <f t="shared" si="67"/>
        <v>0</v>
      </c>
      <c r="M325" s="72"/>
      <c r="N325" s="72">
        <f t="shared" si="64"/>
        <v>0</v>
      </c>
      <c r="O325" s="72"/>
      <c r="P325" s="72">
        <f t="shared" si="63"/>
        <v>0</v>
      </c>
    </row>
    <row r="326" spans="1:16" s="8" customFormat="1" ht="5.25" hidden="1" customHeight="1">
      <c r="A326" s="60"/>
      <c r="B326" s="53"/>
      <c r="C326" s="53"/>
      <c r="D326" s="51"/>
      <c r="E326" s="54"/>
      <c r="F326" s="54"/>
      <c r="G326" s="72"/>
      <c r="H326" s="72"/>
      <c r="I326" s="72"/>
      <c r="J326" s="72"/>
      <c r="K326" s="72"/>
      <c r="L326" s="72">
        <f t="shared" si="67"/>
        <v>0</v>
      </c>
      <c r="M326" s="72"/>
      <c r="N326" s="72">
        <f t="shared" si="64"/>
        <v>0</v>
      </c>
      <c r="O326" s="72"/>
      <c r="P326" s="72">
        <f t="shared" si="63"/>
        <v>0</v>
      </c>
    </row>
    <row r="327" spans="1:16" s="3" customFormat="1" ht="9.75" hidden="1" customHeight="1">
      <c r="A327" s="44"/>
      <c r="B327" s="52"/>
      <c r="C327" s="53"/>
      <c r="D327" s="53"/>
      <c r="E327" s="54"/>
      <c r="F327" s="54"/>
      <c r="G327" s="54"/>
      <c r="H327" s="72"/>
      <c r="I327" s="54"/>
      <c r="J327" s="72"/>
      <c r="K327" s="54"/>
      <c r="L327" s="72">
        <f t="shared" si="67"/>
        <v>0</v>
      </c>
      <c r="M327" s="54"/>
      <c r="N327" s="72">
        <f t="shared" si="64"/>
        <v>0</v>
      </c>
      <c r="O327" s="54"/>
      <c r="P327" s="72">
        <f t="shared" si="63"/>
        <v>0</v>
      </c>
    </row>
    <row r="328" spans="1:16" ht="6.75" hidden="1" customHeight="1">
      <c r="A328" s="44"/>
      <c r="B328" s="52"/>
      <c r="C328" s="53"/>
      <c r="D328" s="53"/>
      <c r="E328" s="54"/>
      <c r="F328" s="54"/>
      <c r="G328" s="54"/>
      <c r="H328" s="72"/>
      <c r="I328" s="54"/>
      <c r="J328" s="72"/>
      <c r="K328" s="54"/>
      <c r="L328" s="72">
        <f t="shared" si="67"/>
        <v>0</v>
      </c>
      <c r="M328" s="54"/>
      <c r="N328" s="72">
        <f t="shared" si="64"/>
        <v>0</v>
      </c>
      <c r="O328" s="54"/>
      <c r="P328" s="72">
        <f t="shared" si="63"/>
        <v>0</v>
      </c>
    </row>
    <row r="329" spans="1:16" s="8" customFormat="1" ht="6.75" hidden="1" customHeight="1">
      <c r="A329" s="42"/>
      <c r="B329" s="51"/>
      <c r="C329" s="51"/>
      <c r="D329" s="53"/>
      <c r="E329" s="72"/>
      <c r="F329" s="72"/>
      <c r="G329" s="54"/>
      <c r="H329" s="72"/>
      <c r="I329" s="54"/>
      <c r="J329" s="72"/>
      <c r="K329" s="54"/>
      <c r="L329" s="72">
        <f t="shared" si="67"/>
        <v>0</v>
      </c>
      <c r="M329" s="54"/>
      <c r="N329" s="72">
        <f t="shared" si="64"/>
        <v>0</v>
      </c>
      <c r="O329" s="54"/>
      <c r="P329" s="72">
        <f t="shared" si="63"/>
        <v>0</v>
      </c>
    </row>
    <row r="330" spans="1:16" ht="10.5" hidden="1" customHeight="1">
      <c r="A330" s="42"/>
      <c r="B330" s="53"/>
      <c r="C330" s="51"/>
      <c r="D330" s="53"/>
      <c r="E330" s="54"/>
      <c r="F330" s="54"/>
      <c r="G330" s="54"/>
      <c r="H330" s="72"/>
      <c r="I330" s="54"/>
      <c r="J330" s="72"/>
      <c r="K330" s="54"/>
      <c r="L330" s="72">
        <f t="shared" si="67"/>
        <v>0</v>
      </c>
      <c r="M330" s="54"/>
      <c r="N330" s="72">
        <f t="shared" si="64"/>
        <v>0</v>
      </c>
      <c r="O330" s="54"/>
      <c r="P330" s="72">
        <f t="shared" si="63"/>
        <v>0</v>
      </c>
    </row>
    <row r="331" spans="1:16" ht="0.75" hidden="1" customHeight="1">
      <c r="A331" s="43"/>
      <c r="B331" s="53"/>
      <c r="C331" s="53"/>
      <c r="D331" s="53"/>
      <c r="E331" s="54"/>
      <c r="F331" s="54"/>
      <c r="G331" s="54"/>
      <c r="H331" s="72"/>
      <c r="I331" s="54"/>
      <c r="J331" s="72"/>
      <c r="K331" s="54"/>
      <c r="L331" s="72">
        <f t="shared" si="67"/>
        <v>0</v>
      </c>
      <c r="M331" s="54"/>
      <c r="N331" s="72">
        <f t="shared" si="64"/>
        <v>0</v>
      </c>
      <c r="O331" s="54"/>
      <c r="P331" s="72">
        <f t="shared" si="63"/>
        <v>0</v>
      </c>
    </row>
    <row r="332" spans="1:16" ht="17.25" hidden="1" customHeight="1">
      <c r="A332" s="43"/>
      <c r="B332" s="53"/>
      <c r="C332" s="53"/>
      <c r="D332" s="53"/>
      <c r="E332" s="54"/>
      <c r="F332" s="54"/>
      <c r="G332" s="54"/>
      <c r="H332" s="72"/>
      <c r="I332" s="54"/>
      <c r="J332" s="72"/>
      <c r="K332" s="54"/>
      <c r="L332" s="72">
        <f t="shared" si="67"/>
        <v>0</v>
      </c>
      <c r="M332" s="54"/>
      <c r="N332" s="72">
        <f t="shared" si="64"/>
        <v>0</v>
      </c>
      <c r="O332" s="54"/>
      <c r="P332" s="72">
        <f t="shared" si="63"/>
        <v>0</v>
      </c>
    </row>
    <row r="333" spans="1:16" ht="18.75" hidden="1" customHeight="1">
      <c r="A333" s="46" t="s">
        <v>57</v>
      </c>
      <c r="B333" s="51" t="s">
        <v>44</v>
      </c>
      <c r="C333" s="51"/>
      <c r="D333" s="51"/>
      <c r="E333" s="72">
        <f>SUM(E334)</f>
        <v>3200</v>
      </c>
      <c r="F333" s="72"/>
      <c r="G333" s="72"/>
      <c r="H333" s="72">
        <f t="shared" si="71"/>
        <v>3200</v>
      </c>
      <c r="I333" s="72"/>
      <c r="J333" s="72">
        <f t="shared" si="69"/>
        <v>3200</v>
      </c>
      <c r="K333" s="72"/>
      <c r="L333" s="72">
        <f t="shared" si="67"/>
        <v>3200</v>
      </c>
      <c r="M333" s="72"/>
      <c r="N333" s="72">
        <f t="shared" si="64"/>
        <v>3200</v>
      </c>
      <c r="O333" s="72"/>
      <c r="P333" s="72">
        <f t="shared" si="63"/>
        <v>3200</v>
      </c>
    </row>
    <row r="334" spans="1:16" ht="30.75" hidden="1" customHeight="1">
      <c r="A334" s="153" t="s">
        <v>534</v>
      </c>
      <c r="B334" s="51" t="s">
        <v>44</v>
      </c>
      <c r="C334" s="51" t="s">
        <v>178</v>
      </c>
      <c r="D334" s="53"/>
      <c r="E334" s="72">
        <f>SUM(E335)</f>
        <v>3200</v>
      </c>
      <c r="F334" s="72"/>
      <c r="G334" s="54"/>
      <c r="H334" s="72">
        <f t="shared" si="71"/>
        <v>3200</v>
      </c>
      <c r="I334" s="54"/>
      <c r="J334" s="72">
        <f t="shared" si="69"/>
        <v>3200</v>
      </c>
      <c r="K334" s="54"/>
      <c r="L334" s="72">
        <f t="shared" si="67"/>
        <v>3200</v>
      </c>
      <c r="M334" s="54"/>
      <c r="N334" s="72">
        <f t="shared" si="64"/>
        <v>3200</v>
      </c>
      <c r="O334" s="54"/>
      <c r="P334" s="72">
        <f t="shared" si="63"/>
        <v>3200</v>
      </c>
    </row>
    <row r="335" spans="1:16" s="8" customFormat="1" ht="20.25" hidden="1" customHeight="1">
      <c r="A335" s="60" t="s">
        <v>19</v>
      </c>
      <c r="B335" s="53" t="s">
        <v>44</v>
      </c>
      <c r="C335" s="53" t="s">
        <v>257</v>
      </c>
      <c r="D335" s="53"/>
      <c r="E335" s="54">
        <f>SUM(E337)</f>
        <v>3200</v>
      </c>
      <c r="F335" s="54"/>
      <c r="G335" s="54"/>
      <c r="H335" s="72">
        <f t="shared" si="71"/>
        <v>3200</v>
      </c>
      <c r="I335" s="54"/>
      <c r="J335" s="72">
        <f t="shared" si="69"/>
        <v>3200</v>
      </c>
      <c r="K335" s="54"/>
      <c r="L335" s="72">
        <f t="shared" si="67"/>
        <v>3200</v>
      </c>
      <c r="M335" s="54"/>
      <c r="N335" s="72">
        <f t="shared" si="64"/>
        <v>3200</v>
      </c>
      <c r="O335" s="54"/>
      <c r="P335" s="72">
        <f t="shared" ref="P335:P364" si="80">N335+O335</f>
        <v>3200</v>
      </c>
    </row>
    <row r="336" spans="1:16" s="8" customFormat="1" ht="30.75" hidden="1" customHeight="1">
      <c r="A336" s="60" t="s">
        <v>321</v>
      </c>
      <c r="B336" s="53" t="s">
        <v>44</v>
      </c>
      <c r="C336" s="53" t="s">
        <v>324</v>
      </c>
      <c r="D336" s="53"/>
      <c r="E336" s="54">
        <f>SUM(E337)</f>
        <v>3200</v>
      </c>
      <c r="F336" s="54"/>
      <c r="G336" s="54"/>
      <c r="H336" s="72">
        <f t="shared" si="71"/>
        <v>3200</v>
      </c>
      <c r="I336" s="54"/>
      <c r="J336" s="72">
        <f t="shared" si="69"/>
        <v>3200</v>
      </c>
      <c r="K336" s="54"/>
      <c r="L336" s="72">
        <f t="shared" si="67"/>
        <v>3200</v>
      </c>
      <c r="M336" s="54"/>
      <c r="N336" s="72">
        <f t="shared" ref="N336:N398" si="81">L336+M336</f>
        <v>3200</v>
      </c>
      <c r="O336" s="54"/>
      <c r="P336" s="72">
        <f t="shared" si="80"/>
        <v>3200</v>
      </c>
    </row>
    <row r="337" spans="1:16" ht="81.75" hidden="1" customHeight="1">
      <c r="A337" s="43" t="s">
        <v>192</v>
      </c>
      <c r="B337" s="53" t="s">
        <v>44</v>
      </c>
      <c r="C337" s="53" t="s">
        <v>325</v>
      </c>
      <c r="D337" s="51"/>
      <c r="E337" s="54">
        <f>SUM(E338)</f>
        <v>3200</v>
      </c>
      <c r="F337" s="54"/>
      <c r="G337" s="72"/>
      <c r="H337" s="72">
        <f t="shared" si="71"/>
        <v>3200</v>
      </c>
      <c r="I337" s="72"/>
      <c r="J337" s="72">
        <f t="shared" si="69"/>
        <v>3200</v>
      </c>
      <c r="K337" s="72"/>
      <c r="L337" s="72">
        <f t="shared" si="67"/>
        <v>3200</v>
      </c>
      <c r="M337" s="72"/>
      <c r="N337" s="72">
        <f t="shared" si="81"/>
        <v>3200</v>
      </c>
      <c r="O337" s="72"/>
      <c r="P337" s="72">
        <f t="shared" si="80"/>
        <v>3200</v>
      </c>
    </row>
    <row r="338" spans="1:16" ht="25.5" hidden="1" customHeight="1">
      <c r="A338" s="43" t="s">
        <v>79</v>
      </c>
      <c r="B338" s="53" t="s">
        <v>44</v>
      </c>
      <c r="C338" s="53" t="s">
        <v>325</v>
      </c>
      <c r="D338" s="53" t="s">
        <v>373</v>
      </c>
      <c r="E338" s="54">
        <v>3200</v>
      </c>
      <c r="F338" s="54"/>
      <c r="G338" s="54"/>
      <c r="H338" s="72">
        <f t="shared" si="71"/>
        <v>3200</v>
      </c>
      <c r="I338" s="54"/>
      <c r="J338" s="72">
        <f t="shared" si="69"/>
        <v>3200</v>
      </c>
      <c r="K338" s="54"/>
      <c r="L338" s="72">
        <f t="shared" si="67"/>
        <v>3200</v>
      </c>
      <c r="M338" s="54"/>
      <c r="N338" s="72">
        <f t="shared" si="81"/>
        <v>3200</v>
      </c>
      <c r="O338" s="54"/>
      <c r="P338" s="72">
        <f t="shared" si="80"/>
        <v>3200</v>
      </c>
    </row>
    <row r="339" spans="1:16" ht="35.25" customHeight="1">
      <c r="A339" s="42" t="s">
        <v>26</v>
      </c>
      <c r="B339" s="51" t="s">
        <v>222</v>
      </c>
      <c r="C339" s="51"/>
      <c r="D339" s="51"/>
      <c r="E339" s="72">
        <f>E340</f>
        <v>4000</v>
      </c>
      <c r="F339" s="72"/>
      <c r="G339" s="72"/>
      <c r="H339" s="72">
        <f t="shared" si="71"/>
        <v>4000</v>
      </c>
      <c r="I339" s="72"/>
      <c r="J339" s="72">
        <f t="shared" si="69"/>
        <v>4000</v>
      </c>
      <c r="K339" s="72"/>
      <c r="L339" s="72">
        <f t="shared" si="67"/>
        <v>4000</v>
      </c>
      <c r="M339" s="72"/>
      <c r="N339" s="72">
        <f t="shared" si="81"/>
        <v>4000</v>
      </c>
      <c r="O339" s="72">
        <f>O340</f>
        <v>1000</v>
      </c>
      <c r="P339" s="72">
        <f t="shared" si="80"/>
        <v>5000</v>
      </c>
    </row>
    <row r="340" spans="1:16" ht="33.75" customHeight="1">
      <c r="A340" s="153" t="s">
        <v>508</v>
      </c>
      <c r="B340" s="51" t="s">
        <v>222</v>
      </c>
      <c r="C340" s="51" t="s">
        <v>165</v>
      </c>
      <c r="D340" s="51"/>
      <c r="E340" s="72">
        <f>SUM(E342,E344,E347,E350)</f>
        <v>4000</v>
      </c>
      <c r="F340" s="72"/>
      <c r="G340" s="72"/>
      <c r="H340" s="72">
        <f t="shared" si="71"/>
        <v>4000</v>
      </c>
      <c r="I340" s="72"/>
      <c r="J340" s="72">
        <f t="shared" si="69"/>
        <v>4000</v>
      </c>
      <c r="K340" s="72"/>
      <c r="L340" s="72">
        <f t="shared" si="67"/>
        <v>4000</v>
      </c>
      <c r="M340" s="72"/>
      <c r="N340" s="72">
        <f t="shared" si="81"/>
        <v>4000</v>
      </c>
      <c r="O340" s="72">
        <f>O341</f>
        <v>1000</v>
      </c>
      <c r="P340" s="72">
        <f t="shared" si="80"/>
        <v>5000</v>
      </c>
    </row>
    <row r="341" spans="1:16" ht="35.25" customHeight="1">
      <c r="A341" s="60" t="s">
        <v>368</v>
      </c>
      <c r="B341" s="53" t="s">
        <v>222</v>
      </c>
      <c r="C341" s="53" t="s">
        <v>316</v>
      </c>
      <c r="D341" s="51"/>
      <c r="E341" s="72">
        <f>E342+E344</f>
        <v>3400</v>
      </c>
      <c r="F341" s="72"/>
      <c r="G341" s="72"/>
      <c r="H341" s="72">
        <f t="shared" si="71"/>
        <v>3400</v>
      </c>
      <c r="I341" s="72"/>
      <c r="J341" s="72">
        <f t="shared" si="69"/>
        <v>3400</v>
      </c>
      <c r="K341" s="72"/>
      <c r="L341" s="72">
        <f t="shared" si="67"/>
        <v>3400</v>
      </c>
      <c r="M341" s="72"/>
      <c r="N341" s="72">
        <f t="shared" si="81"/>
        <v>3400</v>
      </c>
      <c r="O341" s="72">
        <f>O344+O350</f>
        <v>1000</v>
      </c>
      <c r="P341" s="72">
        <f t="shared" si="80"/>
        <v>4400</v>
      </c>
    </row>
    <row r="342" spans="1:16" ht="35.25" customHeight="1">
      <c r="A342" s="60" t="s">
        <v>180</v>
      </c>
      <c r="B342" s="53" t="s">
        <v>222</v>
      </c>
      <c r="C342" s="53" t="s">
        <v>317</v>
      </c>
      <c r="D342" s="51"/>
      <c r="E342" s="72">
        <f>SUM(E343)</f>
        <v>800</v>
      </c>
      <c r="F342" s="72"/>
      <c r="G342" s="72"/>
      <c r="H342" s="72">
        <f t="shared" si="71"/>
        <v>800</v>
      </c>
      <c r="I342" s="72"/>
      <c r="J342" s="72">
        <f t="shared" si="69"/>
        <v>800</v>
      </c>
      <c r="K342" s="72"/>
      <c r="L342" s="72">
        <f t="shared" si="67"/>
        <v>800</v>
      </c>
      <c r="M342" s="72"/>
      <c r="N342" s="72">
        <f t="shared" si="81"/>
        <v>800</v>
      </c>
      <c r="O342" s="72"/>
      <c r="P342" s="72">
        <f t="shared" si="80"/>
        <v>800</v>
      </c>
    </row>
    <row r="343" spans="1:16" s="8" customFormat="1" ht="39" customHeight="1">
      <c r="A343" s="44" t="s">
        <v>112</v>
      </c>
      <c r="B343" s="53" t="s">
        <v>222</v>
      </c>
      <c r="C343" s="53" t="s">
        <v>317</v>
      </c>
      <c r="D343" s="53" t="s">
        <v>111</v>
      </c>
      <c r="E343" s="54">
        <v>800</v>
      </c>
      <c r="F343" s="54"/>
      <c r="G343" s="54"/>
      <c r="H343" s="72">
        <f t="shared" si="71"/>
        <v>800</v>
      </c>
      <c r="I343" s="54"/>
      <c r="J343" s="72">
        <f t="shared" si="69"/>
        <v>800</v>
      </c>
      <c r="K343" s="54"/>
      <c r="L343" s="72">
        <f t="shared" si="67"/>
        <v>800</v>
      </c>
      <c r="M343" s="54"/>
      <c r="N343" s="72">
        <f t="shared" si="81"/>
        <v>800</v>
      </c>
      <c r="O343" s="54"/>
      <c r="P343" s="72">
        <f t="shared" si="80"/>
        <v>800</v>
      </c>
    </row>
    <row r="344" spans="1:16" ht="38.25" customHeight="1">
      <c r="A344" s="43" t="s">
        <v>181</v>
      </c>
      <c r="B344" s="53" t="s">
        <v>222</v>
      </c>
      <c r="C344" s="53" t="s">
        <v>318</v>
      </c>
      <c r="D344" s="51"/>
      <c r="E344" s="72">
        <f>SUM(E346)</f>
        <v>2600</v>
      </c>
      <c r="F344" s="72"/>
      <c r="G344" s="72"/>
      <c r="H344" s="72">
        <f t="shared" si="71"/>
        <v>2600</v>
      </c>
      <c r="I344" s="72"/>
      <c r="J344" s="72">
        <f t="shared" si="69"/>
        <v>2600</v>
      </c>
      <c r="K344" s="72"/>
      <c r="L344" s="72">
        <f t="shared" si="67"/>
        <v>2600</v>
      </c>
      <c r="M344" s="72"/>
      <c r="N344" s="72">
        <f t="shared" si="81"/>
        <v>2600</v>
      </c>
      <c r="O344" s="54">
        <f>O346+O345</f>
        <v>1500</v>
      </c>
      <c r="P344" s="72">
        <f t="shared" si="80"/>
        <v>4100</v>
      </c>
    </row>
    <row r="345" spans="1:16" ht="38.25" customHeight="1">
      <c r="A345" s="44" t="s">
        <v>112</v>
      </c>
      <c r="B345" s="53" t="s">
        <v>222</v>
      </c>
      <c r="C345" s="53" t="s">
        <v>318</v>
      </c>
      <c r="D345" s="53" t="s">
        <v>111</v>
      </c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54">
        <v>500</v>
      </c>
      <c r="P345" s="72">
        <f t="shared" si="80"/>
        <v>500</v>
      </c>
    </row>
    <row r="346" spans="1:16" s="1" customFormat="1" ht="27" customHeight="1">
      <c r="A346" s="154" t="s">
        <v>195</v>
      </c>
      <c r="B346" s="53" t="s">
        <v>222</v>
      </c>
      <c r="C346" s="53" t="s">
        <v>318</v>
      </c>
      <c r="D346" s="53" t="s">
        <v>205</v>
      </c>
      <c r="E346" s="54">
        <v>2600</v>
      </c>
      <c r="F346" s="54"/>
      <c r="G346" s="54"/>
      <c r="H346" s="72">
        <f t="shared" si="71"/>
        <v>2600</v>
      </c>
      <c r="I346" s="54"/>
      <c r="J346" s="72">
        <f t="shared" si="69"/>
        <v>2600</v>
      </c>
      <c r="K346" s="54"/>
      <c r="L346" s="72">
        <f t="shared" si="67"/>
        <v>2600</v>
      </c>
      <c r="M346" s="54"/>
      <c r="N346" s="72">
        <f t="shared" si="81"/>
        <v>2600</v>
      </c>
      <c r="O346" s="54">
        <v>1000</v>
      </c>
      <c r="P346" s="72">
        <f t="shared" si="80"/>
        <v>3600</v>
      </c>
    </row>
    <row r="347" spans="1:16" s="1" customFormat="1" ht="34.5" customHeight="1">
      <c r="A347" s="60" t="s">
        <v>369</v>
      </c>
      <c r="B347" s="53" t="s">
        <v>222</v>
      </c>
      <c r="C347" s="53" t="s">
        <v>371</v>
      </c>
      <c r="D347" s="53"/>
      <c r="E347" s="72">
        <v>100</v>
      </c>
      <c r="F347" s="72"/>
      <c r="G347" s="54"/>
      <c r="H347" s="72">
        <f t="shared" si="71"/>
        <v>100</v>
      </c>
      <c r="I347" s="54"/>
      <c r="J347" s="72">
        <f t="shared" si="69"/>
        <v>100</v>
      </c>
      <c r="K347" s="54"/>
      <c r="L347" s="72">
        <f t="shared" ref="L347:L364" si="82">J347+K347</f>
        <v>100</v>
      </c>
      <c r="M347" s="54"/>
      <c r="N347" s="72">
        <f t="shared" si="81"/>
        <v>100</v>
      </c>
      <c r="O347" s="54"/>
      <c r="P347" s="72">
        <f t="shared" si="80"/>
        <v>100</v>
      </c>
    </row>
    <row r="348" spans="1:16" ht="32.25" customHeight="1">
      <c r="A348" s="43" t="s">
        <v>370</v>
      </c>
      <c r="B348" s="53" t="s">
        <v>222</v>
      </c>
      <c r="C348" s="53" t="s">
        <v>372</v>
      </c>
      <c r="D348" s="53"/>
      <c r="E348" s="54">
        <v>100</v>
      </c>
      <c r="F348" s="54"/>
      <c r="G348" s="54"/>
      <c r="H348" s="72">
        <f t="shared" si="71"/>
        <v>100</v>
      </c>
      <c r="I348" s="54"/>
      <c r="J348" s="72">
        <f t="shared" si="69"/>
        <v>100</v>
      </c>
      <c r="K348" s="54"/>
      <c r="L348" s="72">
        <f t="shared" si="82"/>
        <v>100</v>
      </c>
      <c r="M348" s="54"/>
      <c r="N348" s="72">
        <f t="shared" si="81"/>
        <v>100</v>
      </c>
      <c r="O348" s="54"/>
      <c r="P348" s="72">
        <f t="shared" si="80"/>
        <v>100</v>
      </c>
    </row>
    <row r="349" spans="1:16" s="3" customFormat="1" ht="39" customHeight="1">
      <c r="A349" s="44" t="s">
        <v>112</v>
      </c>
      <c r="B349" s="53" t="s">
        <v>222</v>
      </c>
      <c r="C349" s="53" t="s">
        <v>372</v>
      </c>
      <c r="D349" s="53" t="s">
        <v>111</v>
      </c>
      <c r="E349" s="54">
        <v>100</v>
      </c>
      <c r="F349" s="54"/>
      <c r="G349" s="54"/>
      <c r="H349" s="72">
        <f t="shared" si="71"/>
        <v>100</v>
      </c>
      <c r="I349" s="54"/>
      <c r="J349" s="72">
        <f t="shared" si="69"/>
        <v>100</v>
      </c>
      <c r="K349" s="54"/>
      <c r="L349" s="72">
        <f t="shared" si="82"/>
        <v>100</v>
      </c>
      <c r="M349" s="54"/>
      <c r="N349" s="72">
        <f t="shared" si="81"/>
        <v>100</v>
      </c>
      <c r="O349" s="54"/>
      <c r="P349" s="72">
        <f t="shared" si="80"/>
        <v>100</v>
      </c>
    </row>
    <row r="350" spans="1:16" s="3" customFormat="1" ht="33.75" customHeight="1">
      <c r="A350" s="43" t="s">
        <v>463</v>
      </c>
      <c r="B350" s="51" t="s">
        <v>222</v>
      </c>
      <c r="C350" s="51" t="s">
        <v>462</v>
      </c>
      <c r="D350" s="51"/>
      <c r="E350" s="72">
        <f>E351</f>
        <v>500</v>
      </c>
      <c r="F350" s="72"/>
      <c r="G350" s="72"/>
      <c r="H350" s="72">
        <f t="shared" si="71"/>
        <v>500</v>
      </c>
      <c r="I350" s="72"/>
      <c r="J350" s="72">
        <f t="shared" ref="J350:J392" si="83">H350+I350</f>
        <v>500</v>
      </c>
      <c r="K350" s="72"/>
      <c r="L350" s="72">
        <f t="shared" si="82"/>
        <v>500</v>
      </c>
      <c r="M350" s="72"/>
      <c r="N350" s="72">
        <f t="shared" si="81"/>
        <v>500</v>
      </c>
      <c r="O350" s="72">
        <f>O351</f>
        <v>-500</v>
      </c>
      <c r="P350" s="72">
        <f t="shared" si="80"/>
        <v>0</v>
      </c>
    </row>
    <row r="351" spans="1:16" s="3" customFormat="1" ht="33.75" customHeight="1">
      <c r="A351" s="44" t="s">
        <v>112</v>
      </c>
      <c r="B351" s="53" t="s">
        <v>222</v>
      </c>
      <c r="C351" s="53" t="s">
        <v>462</v>
      </c>
      <c r="D351" s="53" t="s">
        <v>111</v>
      </c>
      <c r="E351" s="54">
        <v>500</v>
      </c>
      <c r="F351" s="54"/>
      <c r="G351" s="54"/>
      <c r="H351" s="72">
        <f t="shared" ref="H351:H392" si="84">E351+F351+G351</f>
        <v>500</v>
      </c>
      <c r="I351" s="54"/>
      <c r="J351" s="72">
        <f t="shared" si="83"/>
        <v>500</v>
      </c>
      <c r="K351" s="54"/>
      <c r="L351" s="72">
        <f t="shared" si="82"/>
        <v>500</v>
      </c>
      <c r="M351" s="54"/>
      <c r="N351" s="72">
        <f t="shared" si="81"/>
        <v>500</v>
      </c>
      <c r="O351" s="54">
        <v>-500</v>
      </c>
      <c r="P351" s="72">
        <f t="shared" si="80"/>
        <v>0</v>
      </c>
    </row>
    <row r="352" spans="1:16" ht="24.75" customHeight="1">
      <c r="A352" s="42" t="s">
        <v>95</v>
      </c>
      <c r="B352" s="51" t="s">
        <v>47</v>
      </c>
      <c r="C352" s="51"/>
      <c r="D352" s="51"/>
      <c r="E352" s="72">
        <f>E353</f>
        <v>17778</v>
      </c>
      <c r="F352" s="72"/>
      <c r="G352" s="72"/>
      <c r="H352" s="72">
        <f t="shared" si="84"/>
        <v>17778</v>
      </c>
      <c r="I352" s="72"/>
      <c r="J352" s="72">
        <f t="shared" si="83"/>
        <v>17778</v>
      </c>
      <c r="K352" s="72">
        <f>K353</f>
        <v>250</v>
      </c>
      <c r="L352" s="72">
        <f t="shared" si="82"/>
        <v>18028</v>
      </c>
      <c r="M352" s="72"/>
      <c r="N352" s="72">
        <f t="shared" si="81"/>
        <v>18028</v>
      </c>
      <c r="O352" s="72">
        <f>O353</f>
        <v>1755</v>
      </c>
      <c r="P352" s="72">
        <f t="shared" si="80"/>
        <v>19783</v>
      </c>
    </row>
    <row r="353" spans="1:16" ht="32.25" customHeight="1">
      <c r="A353" s="42" t="s">
        <v>48</v>
      </c>
      <c r="B353" s="51" t="s">
        <v>227</v>
      </c>
      <c r="C353" s="51"/>
      <c r="D353" s="51"/>
      <c r="E353" s="72">
        <f>SUM(E354)+E363</f>
        <v>17778</v>
      </c>
      <c r="F353" s="72"/>
      <c r="G353" s="72"/>
      <c r="H353" s="72">
        <f t="shared" si="84"/>
        <v>17778</v>
      </c>
      <c r="I353" s="72"/>
      <c r="J353" s="72">
        <f t="shared" si="83"/>
        <v>17778</v>
      </c>
      <c r="K353" s="72">
        <f>K354</f>
        <v>250</v>
      </c>
      <c r="L353" s="72">
        <f t="shared" si="82"/>
        <v>18028</v>
      </c>
      <c r="M353" s="72"/>
      <c r="N353" s="72">
        <f t="shared" si="81"/>
        <v>18028</v>
      </c>
      <c r="O353" s="72">
        <f>O363</f>
        <v>1755</v>
      </c>
      <c r="P353" s="72">
        <f t="shared" si="80"/>
        <v>19783</v>
      </c>
    </row>
    <row r="354" spans="1:16" ht="51.75" customHeight="1">
      <c r="A354" s="153" t="s">
        <v>511</v>
      </c>
      <c r="B354" s="51" t="s">
        <v>227</v>
      </c>
      <c r="C354" s="51" t="s">
        <v>258</v>
      </c>
      <c r="D354" s="51"/>
      <c r="E354" s="72">
        <f>SUM(E358,E360,E356)</f>
        <v>16778</v>
      </c>
      <c r="F354" s="72"/>
      <c r="G354" s="72"/>
      <c r="H354" s="72">
        <f t="shared" si="84"/>
        <v>16778</v>
      </c>
      <c r="I354" s="72"/>
      <c r="J354" s="72">
        <f t="shared" si="83"/>
        <v>16778</v>
      </c>
      <c r="K354" s="72">
        <f>K355</f>
        <v>250</v>
      </c>
      <c r="L354" s="72">
        <f t="shared" si="82"/>
        <v>17028</v>
      </c>
      <c r="M354" s="72"/>
      <c r="N354" s="72">
        <f t="shared" si="81"/>
        <v>17028</v>
      </c>
      <c r="O354" s="72"/>
      <c r="P354" s="72">
        <f t="shared" si="80"/>
        <v>17028</v>
      </c>
    </row>
    <row r="355" spans="1:16" ht="35.25" customHeight="1">
      <c r="A355" s="60" t="s">
        <v>319</v>
      </c>
      <c r="B355" s="53" t="s">
        <v>227</v>
      </c>
      <c r="C355" s="53" t="s">
        <v>349</v>
      </c>
      <c r="D355" s="51"/>
      <c r="E355" s="72">
        <f>SUM(E357,E359,E360)</f>
        <v>16778</v>
      </c>
      <c r="F355" s="72"/>
      <c r="G355" s="72"/>
      <c r="H355" s="72">
        <f t="shared" si="84"/>
        <v>16778</v>
      </c>
      <c r="I355" s="72"/>
      <c r="J355" s="72">
        <f t="shared" si="83"/>
        <v>16778</v>
      </c>
      <c r="K355" s="72">
        <f>K356</f>
        <v>250</v>
      </c>
      <c r="L355" s="72">
        <f t="shared" si="82"/>
        <v>17028</v>
      </c>
      <c r="M355" s="72"/>
      <c r="N355" s="72">
        <f t="shared" si="81"/>
        <v>17028</v>
      </c>
      <c r="O355" s="72"/>
      <c r="P355" s="72">
        <f t="shared" si="80"/>
        <v>17028</v>
      </c>
    </row>
    <row r="356" spans="1:16" ht="26.25" customHeight="1">
      <c r="A356" s="43" t="s">
        <v>359</v>
      </c>
      <c r="B356" s="53" t="s">
        <v>227</v>
      </c>
      <c r="C356" s="53" t="s">
        <v>350</v>
      </c>
      <c r="D356" s="53"/>
      <c r="E356" s="54">
        <f>SUM(E357)</f>
        <v>2200</v>
      </c>
      <c r="F356" s="54"/>
      <c r="G356" s="54"/>
      <c r="H356" s="72">
        <f t="shared" si="84"/>
        <v>2200</v>
      </c>
      <c r="I356" s="54"/>
      <c r="J356" s="72">
        <f t="shared" si="83"/>
        <v>2200</v>
      </c>
      <c r="K356" s="54">
        <f>K357</f>
        <v>250</v>
      </c>
      <c r="L356" s="72">
        <f t="shared" si="82"/>
        <v>2450</v>
      </c>
      <c r="M356" s="54"/>
      <c r="N356" s="72">
        <f t="shared" si="81"/>
        <v>2450</v>
      </c>
      <c r="O356" s="54"/>
      <c r="P356" s="72">
        <f t="shared" si="80"/>
        <v>2450</v>
      </c>
    </row>
    <row r="357" spans="1:16" ht="33" customHeight="1">
      <c r="A357" s="44" t="s">
        <v>112</v>
      </c>
      <c r="B357" s="53" t="s">
        <v>227</v>
      </c>
      <c r="C357" s="53" t="s">
        <v>350</v>
      </c>
      <c r="D357" s="53" t="s">
        <v>111</v>
      </c>
      <c r="E357" s="54">
        <v>2200</v>
      </c>
      <c r="F357" s="54"/>
      <c r="G357" s="54"/>
      <c r="H357" s="72">
        <f t="shared" si="84"/>
        <v>2200</v>
      </c>
      <c r="I357" s="54"/>
      <c r="J357" s="72">
        <f t="shared" si="83"/>
        <v>2200</v>
      </c>
      <c r="K357" s="54">
        <v>250</v>
      </c>
      <c r="L357" s="72">
        <f t="shared" si="82"/>
        <v>2450</v>
      </c>
      <c r="M357" s="54"/>
      <c r="N357" s="72">
        <f t="shared" si="81"/>
        <v>2450</v>
      </c>
      <c r="O357" s="54"/>
      <c r="P357" s="72">
        <f t="shared" si="80"/>
        <v>2450</v>
      </c>
    </row>
    <row r="358" spans="1:16" ht="28.5" customHeight="1">
      <c r="A358" s="43" t="s">
        <v>358</v>
      </c>
      <c r="B358" s="53" t="s">
        <v>227</v>
      </c>
      <c r="C358" s="53" t="s">
        <v>351</v>
      </c>
      <c r="D358" s="53"/>
      <c r="E358" s="54">
        <f>SUM(E359:E359)</f>
        <v>1476</v>
      </c>
      <c r="F358" s="54"/>
      <c r="G358" s="54"/>
      <c r="H358" s="72">
        <f t="shared" si="84"/>
        <v>1476</v>
      </c>
      <c r="I358" s="54"/>
      <c r="J358" s="72">
        <f t="shared" si="83"/>
        <v>1476</v>
      </c>
      <c r="K358" s="54"/>
      <c r="L358" s="72">
        <f t="shared" si="82"/>
        <v>1476</v>
      </c>
      <c r="M358" s="54"/>
      <c r="N358" s="72">
        <f t="shared" si="81"/>
        <v>1476</v>
      </c>
      <c r="O358" s="54"/>
      <c r="P358" s="72">
        <f t="shared" si="80"/>
        <v>1476</v>
      </c>
    </row>
    <row r="359" spans="1:16" ht="32.25" customHeight="1">
      <c r="A359" s="43" t="s">
        <v>357</v>
      </c>
      <c r="B359" s="52" t="s">
        <v>227</v>
      </c>
      <c r="C359" s="53" t="s">
        <v>351</v>
      </c>
      <c r="D359" s="53" t="s">
        <v>355</v>
      </c>
      <c r="E359" s="54">
        <v>1476</v>
      </c>
      <c r="F359" s="54"/>
      <c r="G359" s="54"/>
      <c r="H359" s="72">
        <f t="shared" si="84"/>
        <v>1476</v>
      </c>
      <c r="I359" s="54"/>
      <c r="J359" s="72">
        <f t="shared" si="83"/>
        <v>1476</v>
      </c>
      <c r="K359" s="54"/>
      <c r="L359" s="72">
        <f t="shared" si="82"/>
        <v>1476</v>
      </c>
      <c r="M359" s="54"/>
      <c r="N359" s="72">
        <f t="shared" si="81"/>
        <v>1476</v>
      </c>
      <c r="O359" s="54"/>
      <c r="P359" s="72">
        <f t="shared" si="80"/>
        <v>1476</v>
      </c>
    </row>
    <row r="360" spans="1:16" ht="27" customHeight="1">
      <c r="A360" s="43" t="s">
        <v>362</v>
      </c>
      <c r="B360" s="53" t="s">
        <v>227</v>
      </c>
      <c r="C360" s="53" t="s">
        <v>352</v>
      </c>
      <c r="D360" s="53"/>
      <c r="E360" s="54">
        <f>SUM(E361:E362)</f>
        <v>13102</v>
      </c>
      <c r="F360" s="54"/>
      <c r="G360" s="54"/>
      <c r="H360" s="72">
        <f t="shared" si="84"/>
        <v>13102</v>
      </c>
      <c r="I360" s="54"/>
      <c r="J360" s="72">
        <f t="shared" si="83"/>
        <v>13102</v>
      </c>
      <c r="K360" s="54"/>
      <c r="L360" s="72">
        <f t="shared" si="82"/>
        <v>13102</v>
      </c>
      <c r="M360" s="54"/>
      <c r="N360" s="72">
        <f t="shared" si="81"/>
        <v>13102</v>
      </c>
      <c r="O360" s="54"/>
      <c r="P360" s="72">
        <f t="shared" si="80"/>
        <v>13102</v>
      </c>
    </row>
    <row r="361" spans="1:16" ht="37.5" customHeight="1">
      <c r="A361" s="43" t="s">
        <v>357</v>
      </c>
      <c r="B361" s="53" t="s">
        <v>227</v>
      </c>
      <c r="C361" s="53" t="s">
        <v>352</v>
      </c>
      <c r="D361" s="53" t="s">
        <v>355</v>
      </c>
      <c r="E361" s="54">
        <v>12602</v>
      </c>
      <c r="F361" s="54"/>
      <c r="G361" s="54"/>
      <c r="H361" s="72">
        <f t="shared" si="84"/>
        <v>12602</v>
      </c>
      <c r="I361" s="54"/>
      <c r="J361" s="72">
        <f t="shared" si="83"/>
        <v>12602</v>
      </c>
      <c r="K361" s="54"/>
      <c r="L361" s="72">
        <f t="shared" si="82"/>
        <v>12602</v>
      </c>
      <c r="M361" s="54"/>
      <c r="N361" s="72">
        <f t="shared" si="81"/>
        <v>12602</v>
      </c>
      <c r="O361" s="54"/>
      <c r="P361" s="72">
        <f t="shared" si="80"/>
        <v>12602</v>
      </c>
    </row>
    <row r="362" spans="1:16" s="3" customFormat="1" ht="20.25" customHeight="1">
      <c r="A362" s="43" t="s">
        <v>427</v>
      </c>
      <c r="B362" s="53" t="s">
        <v>227</v>
      </c>
      <c r="C362" s="53" t="s">
        <v>426</v>
      </c>
      <c r="D362" s="53" t="s">
        <v>355</v>
      </c>
      <c r="E362" s="54">
        <v>500</v>
      </c>
      <c r="F362" s="54"/>
      <c r="G362" s="54"/>
      <c r="H362" s="72">
        <f t="shared" si="84"/>
        <v>500</v>
      </c>
      <c r="I362" s="54"/>
      <c r="J362" s="72">
        <f t="shared" si="83"/>
        <v>500</v>
      </c>
      <c r="K362" s="54"/>
      <c r="L362" s="72">
        <f t="shared" si="82"/>
        <v>500</v>
      </c>
      <c r="M362" s="54"/>
      <c r="N362" s="72">
        <f t="shared" si="81"/>
        <v>500</v>
      </c>
      <c r="O362" s="54"/>
      <c r="P362" s="72">
        <f t="shared" si="80"/>
        <v>500</v>
      </c>
    </row>
    <row r="363" spans="1:16" s="3" customFormat="1" ht="44.25" customHeight="1">
      <c r="A363" s="42" t="s">
        <v>516</v>
      </c>
      <c r="B363" s="53" t="s">
        <v>461</v>
      </c>
      <c r="C363" s="53" t="s">
        <v>395</v>
      </c>
      <c r="D363" s="53"/>
      <c r="E363" s="54">
        <f>E364</f>
        <v>1000</v>
      </c>
      <c r="F363" s="54"/>
      <c r="G363" s="54"/>
      <c r="H363" s="72">
        <f t="shared" si="84"/>
        <v>1000</v>
      </c>
      <c r="I363" s="54"/>
      <c r="J363" s="72">
        <f t="shared" si="83"/>
        <v>1000</v>
      </c>
      <c r="K363" s="54"/>
      <c r="L363" s="72">
        <f t="shared" si="82"/>
        <v>1000</v>
      </c>
      <c r="M363" s="54"/>
      <c r="N363" s="72">
        <f t="shared" si="81"/>
        <v>1000</v>
      </c>
      <c r="O363" s="72">
        <f>O364</f>
        <v>1755</v>
      </c>
      <c r="P363" s="72">
        <f t="shared" si="80"/>
        <v>2755</v>
      </c>
    </row>
    <row r="364" spans="1:16" s="3" customFormat="1" ht="33" customHeight="1">
      <c r="A364" s="44" t="s">
        <v>129</v>
      </c>
      <c r="B364" s="53" t="s">
        <v>461</v>
      </c>
      <c r="C364" s="53" t="s">
        <v>395</v>
      </c>
      <c r="D364" s="53" t="s">
        <v>111</v>
      </c>
      <c r="E364" s="54">
        <v>1000</v>
      </c>
      <c r="F364" s="54"/>
      <c r="G364" s="54"/>
      <c r="H364" s="72">
        <f t="shared" si="84"/>
        <v>1000</v>
      </c>
      <c r="I364" s="54"/>
      <c r="J364" s="72">
        <f t="shared" si="83"/>
        <v>1000</v>
      </c>
      <c r="K364" s="54"/>
      <c r="L364" s="72">
        <f t="shared" si="82"/>
        <v>1000</v>
      </c>
      <c r="M364" s="54"/>
      <c r="N364" s="72">
        <f t="shared" si="81"/>
        <v>1000</v>
      </c>
      <c r="O364" s="54">
        <v>1755</v>
      </c>
      <c r="P364" s="72">
        <f t="shared" si="80"/>
        <v>2755</v>
      </c>
    </row>
    <row r="365" spans="1:16" ht="21.75" hidden="1" customHeight="1">
      <c r="A365" s="42" t="s">
        <v>96</v>
      </c>
      <c r="B365" s="51" t="s">
        <v>97</v>
      </c>
      <c r="C365" s="51"/>
      <c r="D365" s="51"/>
      <c r="E365" s="72">
        <f>SUM(E366)</f>
        <v>4000</v>
      </c>
      <c r="F365" s="72"/>
      <c r="G365" s="72"/>
      <c r="H365" s="72">
        <f t="shared" si="84"/>
        <v>4000</v>
      </c>
      <c r="I365" s="72"/>
      <c r="J365" s="72">
        <f t="shared" si="83"/>
        <v>4000</v>
      </c>
      <c r="K365" s="72"/>
      <c r="L365" s="72"/>
      <c r="M365" s="72"/>
      <c r="N365" s="72">
        <f t="shared" si="81"/>
        <v>0</v>
      </c>
      <c r="O365" s="72"/>
      <c r="P365" s="72">
        <f t="shared" ref="P365:P392" si="85">J365+K365</f>
        <v>4000</v>
      </c>
    </row>
    <row r="366" spans="1:16" s="8" customFormat="1" ht="23.25" hidden="1" customHeight="1">
      <c r="A366" s="42" t="s">
        <v>203</v>
      </c>
      <c r="B366" s="51" t="s">
        <v>225</v>
      </c>
      <c r="C366" s="51"/>
      <c r="D366" s="51"/>
      <c r="E366" s="72">
        <f>SUM(E368)</f>
        <v>4000</v>
      </c>
      <c r="F366" s="72"/>
      <c r="G366" s="72"/>
      <c r="H366" s="72">
        <f t="shared" si="84"/>
        <v>4000</v>
      </c>
      <c r="I366" s="72"/>
      <c r="J366" s="72">
        <f t="shared" si="83"/>
        <v>4000</v>
      </c>
      <c r="K366" s="72"/>
      <c r="L366" s="72"/>
      <c r="M366" s="72"/>
      <c r="N366" s="72">
        <f t="shared" si="81"/>
        <v>0</v>
      </c>
      <c r="O366" s="72"/>
      <c r="P366" s="72">
        <f t="shared" si="85"/>
        <v>4000</v>
      </c>
    </row>
    <row r="367" spans="1:16" s="8" customFormat="1" ht="21" hidden="1" customHeight="1">
      <c r="A367" s="43" t="s">
        <v>13</v>
      </c>
      <c r="B367" s="53" t="s">
        <v>225</v>
      </c>
      <c r="C367" s="53" t="s">
        <v>151</v>
      </c>
      <c r="D367" s="53"/>
      <c r="E367" s="54">
        <f>SUM(E368)</f>
        <v>4000</v>
      </c>
      <c r="F367" s="54"/>
      <c r="G367" s="54"/>
      <c r="H367" s="72">
        <f t="shared" si="84"/>
        <v>4000</v>
      </c>
      <c r="I367" s="54"/>
      <c r="J367" s="72">
        <f t="shared" si="83"/>
        <v>4000</v>
      </c>
      <c r="K367" s="54"/>
      <c r="L367" s="54"/>
      <c r="M367" s="54"/>
      <c r="N367" s="72">
        <f t="shared" si="81"/>
        <v>0</v>
      </c>
      <c r="O367" s="54"/>
      <c r="P367" s="72">
        <f t="shared" si="85"/>
        <v>4000</v>
      </c>
    </row>
    <row r="368" spans="1:16" s="8" customFormat="1" ht="33.75" hidden="1" customHeight="1">
      <c r="A368" s="43" t="s">
        <v>104</v>
      </c>
      <c r="B368" s="53" t="s">
        <v>225</v>
      </c>
      <c r="C368" s="53" t="s">
        <v>259</v>
      </c>
      <c r="D368" s="53"/>
      <c r="E368" s="54">
        <f>SUM(E369)</f>
        <v>4000</v>
      </c>
      <c r="F368" s="54"/>
      <c r="G368" s="54"/>
      <c r="H368" s="72">
        <f t="shared" si="84"/>
        <v>4000</v>
      </c>
      <c r="I368" s="54"/>
      <c r="J368" s="72">
        <f t="shared" si="83"/>
        <v>4000</v>
      </c>
      <c r="K368" s="54"/>
      <c r="L368" s="54"/>
      <c r="M368" s="54"/>
      <c r="N368" s="72">
        <f t="shared" si="81"/>
        <v>0</v>
      </c>
      <c r="O368" s="54"/>
      <c r="P368" s="72">
        <f t="shared" si="85"/>
        <v>4000</v>
      </c>
    </row>
    <row r="369" spans="1:16" s="8" customFormat="1" ht="17.25" hidden="1" customHeight="1">
      <c r="A369" s="43" t="s">
        <v>124</v>
      </c>
      <c r="B369" s="53" t="s">
        <v>225</v>
      </c>
      <c r="C369" s="53" t="s">
        <v>260</v>
      </c>
      <c r="D369" s="53"/>
      <c r="E369" s="54">
        <f>SUM(E370)</f>
        <v>4000</v>
      </c>
      <c r="F369" s="54"/>
      <c r="G369" s="54"/>
      <c r="H369" s="72">
        <f t="shared" si="84"/>
        <v>4000</v>
      </c>
      <c r="I369" s="54"/>
      <c r="J369" s="72">
        <f t="shared" si="83"/>
        <v>4000</v>
      </c>
      <c r="K369" s="54"/>
      <c r="L369" s="54"/>
      <c r="M369" s="54"/>
      <c r="N369" s="72">
        <f t="shared" si="81"/>
        <v>0</v>
      </c>
      <c r="O369" s="54"/>
      <c r="P369" s="72">
        <f t="shared" si="85"/>
        <v>4000</v>
      </c>
    </row>
    <row r="370" spans="1:16" s="2" customFormat="1" ht="20.25" hidden="1" customHeight="1">
      <c r="A370" s="43" t="s">
        <v>40</v>
      </c>
      <c r="B370" s="53" t="s">
        <v>225</v>
      </c>
      <c r="C370" s="53" t="s">
        <v>260</v>
      </c>
      <c r="D370" s="53" t="s">
        <v>376</v>
      </c>
      <c r="E370" s="54">
        <v>4000</v>
      </c>
      <c r="F370" s="54"/>
      <c r="G370" s="54"/>
      <c r="H370" s="72">
        <f t="shared" si="84"/>
        <v>4000</v>
      </c>
      <c r="I370" s="54"/>
      <c r="J370" s="72">
        <f t="shared" si="83"/>
        <v>4000</v>
      </c>
      <c r="K370" s="54"/>
      <c r="L370" s="54"/>
      <c r="M370" s="54"/>
      <c r="N370" s="72">
        <f t="shared" si="81"/>
        <v>0</v>
      </c>
      <c r="O370" s="54"/>
      <c r="P370" s="72">
        <f t="shared" si="85"/>
        <v>4000</v>
      </c>
    </row>
    <row r="371" spans="1:16" s="2" customFormat="1" ht="28.5" hidden="1" customHeight="1">
      <c r="A371" s="42" t="s">
        <v>98</v>
      </c>
      <c r="B371" s="51" t="s">
        <v>223</v>
      </c>
      <c r="C371" s="51"/>
      <c r="D371" s="51"/>
      <c r="E371" s="72">
        <f>SUM(E372)</f>
        <v>0</v>
      </c>
      <c r="F371" s="72"/>
      <c r="G371" s="72"/>
      <c r="H371" s="72">
        <f t="shared" si="84"/>
        <v>0</v>
      </c>
      <c r="I371" s="72"/>
      <c r="J371" s="72">
        <f t="shared" si="83"/>
        <v>0</v>
      </c>
      <c r="K371" s="72"/>
      <c r="L371" s="72"/>
      <c r="M371" s="72"/>
      <c r="N371" s="72">
        <f t="shared" si="81"/>
        <v>0</v>
      </c>
      <c r="O371" s="72"/>
      <c r="P371" s="72">
        <f t="shared" si="85"/>
        <v>0</v>
      </c>
    </row>
    <row r="372" spans="1:16" s="2" customFormat="1" ht="36" hidden="1" customHeight="1">
      <c r="A372" s="153" t="s">
        <v>55</v>
      </c>
      <c r="B372" s="51" t="s">
        <v>224</v>
      </c>
      <c r="C372" s="51"/>
      <c r="D372" s="51"/>
      <c r="E372" s="72">
        <f>SUM(E375)</f>
        <v>0</v>
      </c>
      <c r="F372" s="72"/>
      <c r="G372" s="72"/>
      <c r="H372" s="72">
        <f t="shared" si="84"/>
        <v>0</v>
      </c>
      <c r="I372" s="72"/>
      <c r="J372" s="72">
        <f t="shared" si="83"/>
        <v>0</v>
      </c>
      <c r="K372" s="72"/>
      <c r="L372" s="72"/>
      <c r="M372" s="72"/>
      <c r="N372" s="72">
        <f t="shared" si="81"/>
        <v>0</v>
      </c>
      <c r="O372" s="72"/>
      <c r="P372" s="72">
        <f t="shared" si="85"/>
        <v>0</v>
      </c>
    </row>
    <row r="373" spans="1:16" ht="27.75" hidden="1" customHeight="1">
      <c r="A373" s="43" t="s">
        <v>13</v>
      </c>
      <c r="B373" s="53" t="s">
        <v>224</v>
      </c>
      <c r="C373" s="53" t="s">
        <v>151</v>
      </c>
      <c r="D373" s="53"/>
      <c r="E373" s="54">
        <f>SUM(E374)</f>
        <v>0</v>
      </c>
      <c r="F373" s="54"/>
      <c r="G373" s="54"/>
      <c r="H373" s="72">
        <f t="shared" si="84"/>
        <v>0</v>
      </c>
      <c r="I373" s="54"/>
      <c r="J373" s="72">
        <f t="shared" si="83"/>
        <v>0</v>
      </c>
      <c r="K373" s="54"/>
      <c r="L373" s="54"/>
      <c r="M373" s="54"/>
      <c r="N373" s="72">
        <f t="shared" si="81"/>
        <v>0</v>
      </c>
      <c r="O373" s="54"/>
      <c r="P373" s="72">
        <f t="shared" si="85"/>
        <v>0</v>
      </c>
    </row>
    <row r="374" spans="1:16" ht="36" hidden="1" customHeight="1">
      <c r="A374" s="60" t="s">
        <v>197</v>
      </c>
      <c r="B374" s="53" t="s">
        <v>224</v>
      </c>
      <c r="C374" s="53" t="s">
        <v>261</v>
      </c>
      <c r="D374" s="53"/>
      <c r="E374" s="54">
        <f>SUM(E375)</f>
        <v>0</v>
      </c>
      <c r="F374" s="54"/>
      <c r="G374" s="54"/>
      <c r="H374" s="72">
        <f t="shared" si="84"/>
        <v>0</v>
      </c>
      <c r="I374" s="54"/>
      <c r="J374" s="72">
        <f t="shared" si="83"/>
        <v>0</v>
      </c>
      <c r="K374" s="54"/>
      <c r="L374" s="54"/>
      <c r="M374" s="54"/>
      <c r="N374" s="72">
        <f t="shared" si="81"/>
        <v>0</v>
      </c>
      <c r="O374" s="54"/>
      <c r="P374" s="72">
        <f t="shared" si="85"/>
        <v>0</v>
      </c>
    </row>
    <row r="375" spans="1:16" ht="22.5" hidden="1" customHeight="1">
      <c r="A375" s="157" t="s">
        <v>86</v>
      </c>
      <c r="B375" s="53" t="s">
        <v>224</v>
      </c>
      <c r="C375" s="53" t="s">
        <v>262</v>
      </c>
      <c r="D375" s="53"/>
      <c r="E375" s="54">
        <f>SUM(E376)</f>
        <v>0</v>
      </c>
      <c r="F375" s="54"/>
      <c r="G375" s="54"/>
      <c r="H375" s="72">
        <f t="shared" si="84"/>
        <v>0</v>
      </c>
      <c r="I375" s="54"/>
      <c r="J375" s="72">
        <f t="shared" si="83"/>
        <v>0</v>
      </c>
      <c r="K375" s="54"/>
      <c r="L375" s="54"/>
      <c r="M375" s="54"/>
      <c r="N375" s="72">
        <f t="shared" si="81"/>
        <v>0</v>
      </c>
      <c r="O375" s="54"/>
      <c r="P375" s="72">
        <f t="shared" si="85"/>
        <v>0</v>
      </c>
    </row>
    <row r="376" spans="1:16" ht="26.25" hidden="1" customHeight="1">
      <c r="A376" s="43" t="s">
        <v>197</v>
      </c>
      <c r="B376" s="53" t="s">
        <v>224</v>
      </c>
      <c r="C376" s="53" t="s">
        <v>262</v>
      </c>
      <c r="D376" s="53" t="s">
        <v>38</v>
      </c>
      <c r="E376" s="54">
        <v>0</v>
      </c>
      <c r="F376" s="54"/>
      <c r="G376" s="54"/>
      <c r="H376" s="72">
        <f t="shared" si="84"/>
        <v>0</v>
      </c>
      <c r="I376" s="54"/>
      <c r="J376" s="72">
        <f t="shared" si="83"/>
        <v>0</v>
      </c>
      <c r="K376" s="54"/>
      <c r="L376" s="54"/>
      <c r="M376" s="54"/>
      <c r="N376" s="72">
        <f t="shared" si="81"/>
        <v>0</v>
      </c>
      <c r="O376" s="54"/>
      <c r="P376" s="72">
        <f t="shared" si="85"/>
        <v>0</v>
      </c>
    </row>
    <row r="377" spans="1:16" ht="47.25" hidden="1" customHeight="1">
      <c r="A377" s="153" t="s">
        <v>100</v>
      </c>
      <c r="B377" s="51" t="s">
        <v>99</v>
      </c>
      <c r="C377" s="51"/>
      <c r="D377" s="51"/>
      <c r="E377" s="72">
        <f>SUM(E379)+E390</f>
        <v>33984</v>
      </c>
      <c r="F377" s="72">
        <f t="shared" ref="F377:G377" si="86">SUM(F379)+F390</f>
        <v>0</v>
      </c>
      <c r="G377" s="72">
        <f t="shared" si="86"/>
        <v>5000</v>
      </c>
      <c r="H377" s="72">
        <f t="shared" si="84"/>
        <v>38984</v>
      </c>
      <c r="I377" s="72">
        <f>I390</f>
        <v>760</v>
      </c>
      <c r="J377" s="72">
        <f t="shared" si="83"/>
        <v>39744</v>
      </c>
      <c r="K377" s="72"/>
      <c r="L377" s="72"/>
      <c r="M377" s="72"/>
      <c r="N377" s="72">
        <f t="shared" si="81"/>
        <v>0</v>
      </c>
      <c r="O377" s="72"/>
      <c r="P377" s="72">
        <f t="shared" si="85"/>
        <v>39744</v>
      </c>
    </row>
    <row r="378" spans="1:16" ht="42" hidden="1" customHeight="1">
      <c r="A378" s="153" t="s">
        <v>194</v>
      </c>
      <c r="B378" s="51" t="s">
        <v>56</v>
      </c>
      <c r="C378" s="51"/>
      <c r="D378" s="51"/>
      <c r="E378" s="72">
        <f>E379</f>
        <v>33984</v>
      </c>
      <c r="F378" s="72"/>
      <c r="G378" s="72"/>
      <c r="H378" s="72">
        <f t="shared" si="84"/>
        <v>33984</v>
      </c>
      <c r="I378" s="72"/>
      <c r="J378" s="72">
        <f t="shared" si="83"/>
        <v>33984</v>
      </c>
      <c r="K378" s="72"/>
      <c r="L378" s="72"/>
      <c r="M378" s="72"/>
      <c r="N378" s="72">
        <f t="shared" si="81"/>
        <v>0</v>
      </c>
      <c r="O378" s="72"/>
      <c r="P378" s="72">
        <f t="shared" si="85"/>
        <v>33984</v>
      </c>
    </row>
    <row r="379" spans="1:16" ht="20.25" hidden="1" customHeight="1">
      <c r="A379" s="42" t="s">
        <v>13</v>
      </c>
      <c r="B379" s="51" t="s">
        <v>56</v>
      </c>
      <c r="C379" s="51" t="s">
        <v>151</v>
      </c>
      <c r="D379" s="51"/>
      <c r="E379" s="72">
        <f>SUM(E380,E385)</f>
        <v>33984</v>
      </c>
      <c r="F379" s="72"/>
      <c r="G379" s="72"/>
      <c r="H379" s="72">
        <f t="shared" si="84"/>
        <v>33984</v>
      </c>
      <c r="I379" s="72"/>
      <c r="J379" s="72">
        <f t="shared" si="83"/>
        <v>33984</v>
      </c>
      <c r="K379" s="72"/>
      <c r="L379" s="72"/>
      <c r="M379" s="72"/>
      <c r="N379" s="72">
        <f t="shared" si="81"/>
        <v>0</v>
      </c>
      <c r="O379" s="72"/>
      <c r="P379" s="72">
        <f t="shared" si="85"/>
        <v>33984</v>
      </c>
    </row>
    <row r="380" spans="1:16" ht="21.75" hidden="1" customHeight="1">
      <c r="A380" s="153" t="s">
        <v>29</v>
      </c>
      <c r="B380" s="51" t="s">
        <v>56</v>
      </c>
      <c r="C380" s="51" t="s">
        <v>169</v>
      </c>
      <c r="D380" s="51"/>
      <c r="E380" s="72">
        <f>SUM(E381,E383)</f>
        <v>23365.8</v>
      </c>
      <c r="F380" s="72"/>
      <c r="G380" s="72"/>
      <c r="H380" s="72">
        <f t="shared" si="84"/>
        <v>23365.8</v>
      </c>
      <c r="I380" s="72"/>
      <c r="J380" s="72">
        <f t="shared" si="83"/>
        <v>23365.8</v>
      </c>
      <c r="K380" s="72"/>
      <c r="L380" s="72"/>
      <c r="M380" s="72"/>
      <c r="N380" s="72">
        <f t="shared" si="81"/>
        <v>0</v>
      </c>
      <c r="O380" s="72"/>
      <c r="P380" s="72">
        <f t="shared" si="85"/>
        <v>23365.8</v>
      </c>
    </row>
    <row r="381" spans="1:16" ht="45" hidden="1" customHeight="1">
      <c r="A381" s="45" t="s">
        <v>32</v>
      </c>
      <c r="B381" s="53" t="s">
        <v>56</v>
      </c>
      <c r="C381" s="53" t="s">
        <v>344</v>
      </c>
      <c r="D381" s="53"/>
      <c r="E381" s="73">
        <f>E382</f>
        <v>1498.8</v>
      </c>
      <c r="F381" s="73"/>
      <c r="G381" s="54"/>
      <c r="H381" s="72">
        <f t="shared" si="84"/>
        <v>1498.8</v>
      </c>
      <c r="I381" s="54"/>
      <c r="J381" s="72">
        <f t="shared" si="83"/>
        <v>1498.8</v>
      </c>
      <c r="K381" s="54"/>
      <c r="L381" s="54"/>
      <c r="M381" s="54"/>
      <c r="N381" s="72">
        <f t="shared" si="81"/>
        <v>0</v>
      </c>
      <c r="O381" s="54"/>
      <c r="P381" s="72">
        <f t="shared" si="85"/>
        <v>1498.8</v>
      </c>
    </row>
    <row r="382" spans="1:16" ht="23.25" hidden="1" customHeight="1">
      <c r="A382" s="45" t="s">
        <v>220</v>
      </c>
      <c r="B382" s="53" t="s">
        <v>56</v>
      </c>
      <c r="C382" s="53" t="s">
        <v>344</v>
      </c>
      <c r="D382" s="53" t="s">
        <v>219</v>
      </c>
      <c r="E382" s="76">
        <v>1498.8</v>
      </c>
      <c r="F382" s="76"/>
      <c r="G382" s="54"/>
      <c r="H382" s="72">
        <f t="shared" si="84"/>
        <v>1498.8</v>
      </c>
      <c r="I382" s="54"/>
      <c r="J382" s="72">
        <f t="shared" si="83"/>
        <v>1498.8</v>
      </c>
      <c r="K382" s="54"/>
      <c r="L382" s="54"/>
      <c r="M382" s="54"/>
      <c r="N382" s="72">
        <f t="shared" si="81"/>
        <v>0</v>
      </c>
      <c r="O382" s="54"/>
      <c r="P382" s="72">
        <f t="shared" si="85"/>
        <v>1498.8</v>
      </c>
    </row>
    <row r="383" spans="1:16" s="4" customFormat="1" ht="46.5" hidden="1" customHeight="1">
      <c r="A383" s="45" t="s">
        <v>33</v>
      </c>
      <c r="B383" s="58" t="s">
        <v>56</v>
      </c>
      <c r="C383" s="58" t="s">
        <v>263</v>
      </c>
      <c r="D383" s="58"/>
      <c r="E383" s="54">
        <f>SUM(E384)</f>
        <v>21867</v>
      </c>
      <c r="F383" s="54"/>
      <c r="G383" s="76"/>
      <c r="H383" s="72">
        <f t="shared" si="84"/>
        <v>21867</v>
      </c>
      <c r="I383" s="76"/>
      <c r="J383" s="72">
        <f t="shared" si="83"/>
        <v>21867</v>
      </c>
      <c r="K383" s="76"/>
      <c r="L383" s="76"/>
      <c r="M383" s="76"/>
      <c r="N383" s="72">
        <f t="shared" si="81"/>
        <v>0</v>
      </c>
      <c r="O383" s="76"/>
      <c r="P383" s="72">
        <f t="shared" si="85"/>
        <v>21867</v>
      </c>
    </row>
    <row r="384" spans="1:16" s="4" customFormat="1" ht="24.75" hidden="1" customHeight="1">
      <c r="A384" s="45" t="s">
        <v>220</v>
      </c>
      <c r="B384" s="58" t="s">
        <v>56</v>
      </c>
      <c r="C384" s="58" t="s">
        <v>263</v>
      </c>
      <c r="D384" s="58" t="s">
        <v>219</v>
      </c>
      <c r="E384" s="76">
        <v>21867</v>
      </c>
      <c r="F384" s="76"/>
      <c r="G384" s="76"/>
      <c r="H384" s="72">
        <f t="shared" si="84"/>
        <v>21867</v>
      </c>
      <c r="I384" s="76"/>
      <c r="J384" s="72">
        <f t="shared" si="83"/>
        <v>21867</v>
      </c>
      <c r="K384" s="76"/>
      <c r="L384" s="76"/>
      <c r="M384" s="76"/>
      <c r="N384" s="72">
        <f t="shared" si="81"/>
        <v>0</v>
      </c>
      <c r="O384" s="76"/>
      <c r="P384" s="72">
        <f t="shared" si="85"/>
        <v>21867</v>
      </c>
    </row>
    <row r="385" spans="1:16" ht="28.5" hidden="1" customHeight="1">
      <c r="A385" s="153" t="s">
        <v>35</v>
      </c>
      <c r="B385" s="51" t="s">
        <v>56</v>
      </c>
      <c r="C385" s="51" t="s">
        <v>238</v>
      </c>
      <c r="D385" s="51"/>
      <c r="E385" s="72">
        <f>SUM(E386,E388)</f>
        <v>10618.2</v>
      </c>
      <c r="F385" s="72"/>
      <c r="G385" s="72"/>
      <c r="H385" s="72">
        <f t="shared" si="84"/>
        <v>10618.2</v>
      </c>
      <c r="I385" s="72"/>
      <c r="J385" s="72">
        <f t="shared" si="83"/>
        <v>10618.2</v>
      </c>
      <c r="K385" s="72"/>
      <c r="L385" s="72"/>
      <c r="M385" s="72"/>
      <c r="N385" s="72">
        <f t="shared" si="81"/>
        <v>0</v>
      </c>
      <c r="O385" s="72"/>
      <c r="P385" s="72">
        <f t="shared" si="85"/>
        <v>10618.2</v>
      </c>
    </row>
    <row r="386" spans="1:16" ht="42" hidden="1" customHeight="1">
      <c r="A386" s="45" t="s">
        <v>31</v>
      </c>
      <c r="B386" s="53" t="s">
        <v>56</v>
      </c>
      <c r="C386" s="53" t="s">
        <v>345</v>
      </c>
      <c r="D386" s="53"/>
      <c r="E386" s="54">
        <f>E387</f>
        <v>2485.1999999999998</v>
      </c>
      <c r="F386" s="54"/>
      <c r="G386" s="54"/>
      <c r="H386" s="72">
        <f t="shared" si="84"/>
        <v>2485.1999999999998</v>
      </c>
      <c r="I386" s="54"/>
      <c r="J386" s="72">
        <f t="shared" si="83"/>
        <v>2485.1999999999998</v>
      </c>
      <c r="K386" s="54"/>
      <c r="L386" s="54"/>
      <c r="M386" s="54"/>
      <c r="N386" s="72">
        <f t="shared" si="81"/>
        <v>0</v>
      </c>
      <c r="O386" s="54"/>
      <c r="P386" s="72">
        <f t="shared" si="85"/>
        <v>2485.1999999999998</v>
      </c>
    </row>
    <row r="387" spans="1:16" ht="22.5" hidden="1" customHeight="1">
      <c r="A387" s="45" t="s">
        <v>220</v>
      </c>
      <c r="B387" s="53" t="s">
        <v>56</v>
      </c>
      <c r="C387" s="53" t="s">
        <v>345</v>
      </c>
      <c r="D387" s="53" t="s">
        <v>219</v>
      </c>
      <c r="E387" s="54">
        <v>2485.1999999999998</v>
      </c>
      <c r="F387" s="54"/>
      <c r="G387" s="54"/>
      <c r="H387" s="72">
        <f t="shared" si="84"/>
        <v>2485.1999999999998</v>
      </c>
      <c r="I387" s="54"/>
      <c r="J387" s="72">
        <f t="shared" si="83"/>
        <v>2485.1999999999998</v>
      </c>
      <c r="K387" s="54"/>
      <c r="L387" s="54"/>
      <c r="M387" s="54"/>
      <c r="N387" s="72">
        <f t="shared" si="81"/>
        <v>0</v>
      </c>
      <c r="O387" s="54"/>
      <c r="P387" s="72">
        <f t="shared" si="85"/>
        <v>2485.1999999999998</v>
      </c>
    </row>
    <row r="388" spans="1:16" s="8" customFormat="1" ht="39.75" hidden="1" customHeight="1">
      <c r="A388" s="45" t="s">
        <v>549</v>
      </c>
      <c r="B388" s="58" t="s">
        <v>56</v>
      </c>
      <c r="C388" s="58" t="s">
        <v>264</v>
      </c>
      <c r="D388" s="58"/>
      <c r="E388" s="54">
        <f>SUM(E389)</f>
        <v>8133</v>
      </c>
      <c r="F388" s="54"/>
      <c r="G388" s="76"/>
      <c r="H388" s="72">
        <f t="shared" si="84"/>
        <v>8133</v>
      </c>
      <c r="I388" s="76"/>
      <c r="J388" s="72">
        <f t="shared" si="83"/>
        <v>8133</v>
      </c>
      <c r="K388" s="76"/>
      <c r="L388" s="76"/>
      <c r="M388" s="76"/>
      <c r="N388" s="72">
        <f t="shared" si="81"/>
        <v>0</v>
      </c>
      <c r="O388" s="76"/>
      <c r="P388" s="72">
        <f t="shared" si="85"/>
        <v>8133</v>
      </c>
    </row>
    <row r="389" spans="1:16" s="8" customFormat="1" ht="24.75" hidden="1" customHeight="1">
      <c r="A389" s="45" t="s">
        <v>220</v>
      </c>
      <c r="B389" s="58" t="s">
        <v>56</v>
      </c>
      <c r="C389" s="58" t="s">
        <v>264</v>
      </c>
      <c r="D389" s="58" t="s">
        <v>219</v>
      </c>
      <c r="E389" s="76">
        <v>8133</v>
      </c>
      <c r="F389" s="76"/>
      <c r="G389" s="76"/>
      <c r="H389" s="72">
        <f t="shared" si="84"/>
        <v>8133</v>
      </c>
      <c r="I389" s="76"/>
      <c r="J389" s="72">
        <f t="shared" si="83"/>
        <v>8133</v>
      </c>
      <c r="K389" s="76"/>
      <c r="L389" s="76"/>
      <c r="M389" s="76"/>
      <c r="N389" s="72">
        <f t="shared" si="81"/>
        <v>0</v>
      </c>
      <c r="O389" s="76"/>
      <c r="P389" s="72">
        <f t="shared" si="85"/>
        <v>8133</v>
      </c>
    </row>
    <row r="390" spans="1:16" ht="24" hidden="1" customHeight="1">
      <c r="A390" s="158" t="s">
        <v>497</v>
      </c>
      <c r="B390" s="55" t="s">
        <v>496</v>
      </c>
      <c r="C390" s="55" t="s">
        <v>495</v>
      </c>
      <c r="D390" s="55"/>
      <c r="E390" s="77">
        <f>E392+E391</f>
        <v>0</v>
      </c>
      <c r="F390" s="77">
        <f t="shared" ref="F390:G390" si="87">F392+F391</f>
        <v>0</v>
      </c>
      <c r="G390" s="77">
        <f t="shared" si="87"/>
        <v>5000</v>
      </c>
      <c r="H390" s="72">
        <f t="shared" si="84"/>
        <v>5000</v>
      </c>
      <c r="I390" s="77">
        <f>I391</f>
        <v>760</v>
      </c>
      <c r="J390" s="72">
        <f t="shared" si="83"/>
        <v>5760</v>
      </c>
      <c r="K390" s="77"/>
      <c r="L390" s="77"/>
      <c r="M390" s="77"/>
      <c r="N390" s="72">
        <f t="shared" si="81"/>
        <v>0</v>
      </c>
      <c r="O390" s="77"/>
      <c r="P390" s="72">
        <f t="shared" si="85"/>
        <v>5760</v>
      </c>
    </row>
    <row r="391" spans="1:16" ht="35.25" hidden="1" customHeight="1">
      <c r="A391" s="152" t="s">
        <v>498</v>
      </c>
      <c r="B391" s="58" t="s">
        <v>496</v>
      </c>
      <c r="C391" s="58" t="s">
        <v>495</v>
      </c>
      <c r="D391" s="55"/>
      <c r="E391" s="77"/>
      <c r="F391" s="77"/>
      <c r="G391" s="76">
        <v>1000</v>
      </c>
      <c r="H391" s="72">
        <f t="shared" si="84"/>
        <v>1000</v>
      </c>
      <c r="I391" s="76">
        <v>760</v>
      </c>
      <c r="J391" s="72">
        <f t="shared" si="83"/>
        <v>1760</v>
      </c>
      <c r="K391" s="76"/>
      <c r="L391" s="76"/>
      <c r="M391" s="76"/>
      <c r="N391" s="72">
        <f t="shared" si="81"/>
        <v>0</v>
      </c>
      <c r="O391" s="76"/>
      <c r="P391" s="72">
        <f t="shared" si="85"/>
        <v>1760</v>
      </c>
    </row>
    <row r="392" spans="1:16" ht="37.5" hidden="1" customHeight="1">
      <c r="A392" s="152" t="s">
        <v>599</v>
      </c>
      <c r="B392" s="58" t="s">
        <v>496</v>
      </c>
      <c r="C392" s="58" t="s">
        <v>592</v>
      </c>
      <c r="D392" s="58" t="s">
        <v>499</v>
      </c>
      <c r="E392" s="73"/>
      <c r="F392" s="73"/>
      <c r="G392" s="76">
        <v>4000</v>
      </c>
      <c r="H392" s="72">
        <f t="shared" si="84"/>
        <v>4000</v>
      </c>
      <c r="I392" s="76"/>
      <c r="J392" s="72">
        <f t="shared" si="83"/>
        <v>4000</v>
      </c>
      <c r="K392" s="76"/>
      <c r="L392" s="76"/>
      <c r="M392" s="76"/>
      <c r="N392" s="72">
        <f t="shared" si="81"/>
        <v>0</v>
      </c>
      <c r="O392" s="76"/>
      <c r="P392" s="72">
        <f t="shared" si="85"/>
        <v>4000</v>
      </c>
    </row>
    <row r="393" spans="1:16" ht="45.75" hidden="1" customHeight="1">
      <c r="N393" s="72">
        <f t="shared" si="81"/>
        <v>0</v>
      </c>
    </row>
    <row r="394" spans="1:16" ht="21" hidden="1" customHeight="1">
      <c r="N394" s="72">
        <f t="shared" si="81"/>
        <v>0</v>
      </c>
    </row>
    <row r="395" spans="1:16" ht="42.75" hidden="1" customHeight="1">
      <c r="N395" s="72">
        <f t="shared" si="81"/>
        <v>0</v>
      </c>
    </row>
    <row r="396" spans="1:16" ht="21" hidden="1" customHeight="1">
      <c r="N396" s="72">
        <f t="shared" si="81"/>
        <v>0</v>
      </c>
    </row>
    <row r="397" spans="1:16" ht="24.75" hidden="1" customHeight="1">
      <c r="N397" s="72">
        <f t="shared" si="81"/>
        <v>0</v>
      </c>
    </row>
    <row r="398" spans="1:16" ht="48" hidden="1" customHeight="1">
      <c r="N398" s="72">
        <f t="shared" si="81"/>
        <v>0</v>
      </c>
    </row>
    <row r="399" spans="1:16" ht="21" hidden="1" customHeight="1"/>
    <row r="400" spans="1:16" s="7" customFormat="1" ht="36.75" customHeight="1">
      <c r="A400" s="147"/>
      <c r="B400" s="26"/>
      <c r="C400" s="26"/>
      <c r="D400" s="26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</row>
    <row r="401" spans="1:16" s="7" customFormat="1" ht="24.75" customHeight="1">
      <c r="A401" s="147"/>
      <c r="B401" s="26"/>
      <c r="C401" s="26"/>
      <c r="D401" s="26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</row>
  </sheetData>
  <mergeCells count="4">
    <mergeCell ref="A8:P8"/>
    <mergeCell ref="C6:P6"/>
    <mergeCell ref="E3:Q3"/>
    <mergeCell ref="E5:P5"/>
  </mergeCells>
  <phoneticPr fontId="4" type="noConversion"/>
  <pageMargins left="0.78740157480314965" right="0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78"/>
  <sheetViews>
    <sheetView topLeftCell="B2" workbookViewId="0">
      <selection activeCell="E3" sqref="E3:P3"/>
    </sheetView>
  </sheetViews>
  <sheetFormatPr defaultRowHeight="12.75"/>
  <cols>
    <col min="1" max="1" width="0" hidden="1" customWidth="1"/>
    <col min="2" max="2" width="45" style="26" customWidth="1"/>
    <col min="3" max="3" width="13.28515625" style="26" customWidth="1"/>
    <col min="4" max="4" width="10.28515625" style="26" customWidth="1"/>
    <col min="5" max="5" width="12.28515625" style="26" customWidth="1"/>
    <col min="6" max="6" width="12.140625" style="67" hidden="1" customWidth="1"/>
    <col min="7" max="7" width="10.7109375" style="67" hidden="1" customWidth="1"/>
    <col min="8" max="8" width="12.28515625" style="67" hidden="1" customWidth="1"/>
    <col min="9" max="9" width="10.7109375" style="67" hidden="1" customWidth="1"/>
    <col min="10" max="10" width="11.85546875" style="67" hidden="1" customWidth="1"/>
    <col min="11" max="13" width="12.42578125" style="67" hidden="1" customWidth="1"/>
    <col min="14" max="14" width="13" style="67" customWidth="1"/>
    <col min="15" max="15" width="12.42578125" style="67" customWidth="1"/>
    <col min="16" max="16" width="15.140625" style="67" customWidth="1"/>
  </cols>
  <sheetData>
    <row r="2" spans="2:18">
      <c r="F2" s="132"/>
      <c r="P2" s="132" t="s">
        <v>587</v>
      </c>
    </row>
    <row r="3" spans="2:18" ht="66" customHeight="1">
      <c r="D3" s="130"/>
      <c r="E3" s="200" t="s">
        <v>691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29"/>
      <c r="R3" s="129"/>
    </row>
    <row r="4" spans="2:18">
      <c r="B4" s="211" t="s">
        <v>444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2:18" ht="41.25" customHeight="1">
      <c r="B5" s="62"/>
      <c r="C5" s="130"/>
      <c r="D5" s="130"/>
      <c r="E5" s="213" t="s">
        <v>551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2:18" ht="18" hidden="1" customHeight="1">
      <c r="B6" s="63"/>
      <c r="C6" s="63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2:18" ht="18" customHeight="1">
      <c r="B7" s="63"/>
      <c r="C7" s="63"/>
      <c r="D7" s="127"/>
      <c r="E7" s="127"/>
      <c r="F7" s="85"/>
      <c r="G7" s="85"/>
      <c r="H7" s="85"/>
      <c r="I7" s="85"/>
      <c r="J7" s="85"/>
      <c r="K7" s="85"/>
      <c r="L7" s="85"/>
      <c r="M7" s="85"/>
      <c r="N7" s="85"/>
      <c r="O7" s="85"/>
      <c r="P7" s="85" t="s">
        <v>107</v>
      </c>
    </row>
    <row r="8" spans="2:18" ht="60.75" customHeight="1">
      <c r="B8" s="212" t="s">
        <v>565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2:18" ht="18.75" customHeight="1">
      <c r="B9" s="27"/>
      <c r="C9" s="27"/>
      <c r="D9" s="27"/>
      <c r="E9" s="27"/>
      <c r="F9" s="86" t="s">
        <v>204</v>
      </c>
      <c r="G9" s="124"/>
      <c r="H9" s="124"/>
      <c r="I9" s="124"/>
      <c r="J9" s="124"/>
      <c r="K9" s="124"/>
      <c r="L9" s="124"/>
      <c r="M9" s="124"/>
      <c r="N9" s="124"/>
      <c r="O9" s="124"/>
      <c r="P9" s="86" t="s">
        <v>204</v>
      </c>
    </row>
    <row r="10" spans="2:18" ht="32.25" customHeight="1">
      <c r="B10" s="28" t="s">
        <v>88</v>
      </c>
      <c r="C10" s="28" t="s">
        <v>110</v>
      </c>
      <c r="D10" s="28" t="s">
        <v>67</v>
      </c>
      <c r="E10" s="28" t="s">
        <v>68</v>
      </c>
      <c r="F10" s="75" t="s">
        <v>464</v>
      </c>
      <c r="G10" s="72" t="s">
        <v>585</v>
      </c>
      <c r="H10" s="75" t="s">
        <v>464</v>
      </c>
      <c r="I10" s="72" t="s">
        <v>585</v>
      </c>
      <c r="J10" s="75" t="s">
        <v>464</v>
      </c>
      <c r="K10" s="72" t="s">
        <v>585</v>
      </c>
      <c r="L10" s="72" t="s">
        <v>464</v>
      </c>
      <c r="M10" s="72" t="s">
        <v>585</v>
      </c>
      <c r="N10" s="72" t="s">
        <v>464</v>
      </c>
      <c r="O10" s="72" t="s">
        <v>585</v>
      </c>
      <c r="P10" s="75" t="s">
        <v>464</v>
      </c>
    </row>
    <row r="11" spans="2:18" ht="23.25" customHeight="1">
      <c r="B11" s="17" t="s">
        <v>346</v>
      </c>
      <c r="C11" s="28"/>
      <c r="D11" s="28"/>
      <c r="E11" s="28"/>
      <c r="F11" s="72">
        <f>SUM(F221,F222,F248)</f>
        <v>954053.29999999993</v>
      </c>
      <c r="G11" s="72">
        <f>SUM(G221,G222,G248)</f>
        <v>102515.5</v>
      </c>
      <c r="H11" s="72">
        <f>F11+G11</f>
        <v>1056568.7999999998</v>
      </c>
      <c r="I11" s="72">
        <f>SUM(I221,I222,I248)</f>
        <v>28478.400000000001</v>
      </c>
      <c r="J11" s="72">
        <f>H11+I11</f>
        <v>1085047.1999999997</v>
      </c>
      <c r="K11" s="72">
        <f>SUM(K221,K222,K248)</f>
        <v>44918.200000000004</v>
      </c>
      <c r="L11" s="72">
        <f>J11+K11</f>
        <v>1129965.3999999997</v>
      </c>
      <c r="M11" s="72">
        <f>M29+M94+M248+M222+M182</f>
        <v>20192</v>
      </c>
      <c r="N11" s="72">
        <f>L11+M11</f>
        <v>1150157.3999999997</v>
      </c>
      <c r="O11" s="72">
        <f>O221+O222+O248</f>
        <v>6500</v>
      </c>
      <c r="P11" s="72">
        <f>N11+O11</f>
        <v>1156657.3999999997</v>
      </c>
    </row>
    <row r="12" spans="2:18" ht="34.5" customHeight="1">
      <c r="B12" s="32" t="s">
        <v>508</v>
      </c>
      <c r="C12" s="51" t="s">
        <v>165</v>
      </c>
      <c r="D12" s="51"/>
      <c r="E12" s="51"/>
      <c r="F12" s="72">
        <f>F13</f>
        <v>11300</v>
      </c>
      <c r="G12" s="72">
        <f>G13</f>
        <v>0</v>
      </c>
      <c r="H12" s="72">
        <f t="shared" ref="H12:H78" si="0">F12+G12</f>
        <v>11300</v>
      </c>
      <c r="I12" s="72"/>
      <c r="J12" s="72">
        <f t="shared" ref="J12:J78" si="1">H12+I12</f>
        <v>11300</v>
      </c>
      <c r="K12" s="72"/>
      <c r="L12" s="72">
        <f t="shared" ref="L12:L78" si="2">J12+K12</f>
        <v>11300</v>
      </c>
      <c r="M12" s="72"/>
      <c r="N12" s="72">
        <f t="shared" ref="N12:N76" si="3">L12+M12</f>
        <v>11300</v>
      </c>
      <c r="O12" s="72">
        <f>O13</f>
        <v>1000</v>
      </c>
      <c r="P12" s="72">
        <f t="shared" ref="P12:P76" si="4">N12+O12</f>
        <v>12300</v>
      </c>
    </row>
    <row r="13" spans="2:18" ht="24.75" customHeight="1">
      <c r="B13" s="15" t="s">
        <v>64</v>
      </c>
      <c r="C13" s="53" t="s">
        <v>443</v>
      </c>
      <c r="D13" s="53" t="s">
        <v>132</v>
      </c>
      <c r="E13" s="53"/>
      <c r="F13" s="54">
        <f>F14+F16+F19+F22+F24</f>
        <v>11300</v>
      </c>
      <c r="G13" s="54"/>
      <c r="H13" s="72">
        <f t="shared" si="0"/>
        <v>11300</v>
      </c>
      <c r="I13" s="54"/>
      <c r="J13" s="72">
        <f t="shared" si="1"/>
        <v>11300</v>
      </c>
      <c r="K13" s="54"/>
      <c r="L13" s="72">
        <f t="shared" si="2"/>
        <v>11300</v>
      </c>
      <c r="M13" s="54"/>
      <c r="N13" s="72">
        <f t="shared" si="3"/>
        <v>11300</v>
      </c>
      <c r="O13" s="54">
        <f>O19+O24</f>
        <v>1000</v>
      </c>
      <c r="P13" s="72">
        <f t="shared" si="4"/>
        <v>12300</v>
      </c>
    </row>
    <row r="14" spans="2:18" ht="28.5" customHeight="1">
      <c r="B14" s="15" t="s">
        <v>191</v>
      </c>
      <c r="C14" s="53" t="s">
        <v>365</v>
      </c>
      <c r="D14" s="53" t="s">
        <v>215</v>
      </c>
      <c r="E14" s="53"/>
      <c r="F14" s="54">
        <f>SUM(F15)</f>
        <v>7300</v>
      </c>
      <c r="G14" s="54"/>
      <c r="H14" s="72">
        <f t="shared" si="0"/>
        <v>7300</v>
      </c>
      <c r="I14" s="54"/>
      <c r="J14" s="72">
        <f t="shared" si="1"/>
        <v>7300</v>
      </c>
      <c r="K14" s="54"/>
      <c r="L14" s="72">
        <f t="shared" si="2"/>
        <v>7300</v>
      </c>
      <c r="M14" s="54"/>
      <c r="N14" s="72">
        <f t="shared" si="3"/>
        <v>7300</v>
      </c>
      <c r="O14" s="54"/>
      <c r="P14" s="72">
        <f t="shared" si="4"/>
        <v>7300</v>
      </c>
    </row>
    <row r="15" spans="2:18" ht="30" customHeight="1">
      <c r="B15" s="15" t="s">
        <v>82</v>
      </c>
      <c r="C15" s="53" t="s">
        <v>365</v>
      </c>
      <c r="D15" s="53" t="s">
        <v>215</v>
      </c>
      <c r="E15" s="53" t="s">
        <v>81</v>
      </c>
      <c r="F15" s="54">
        <v>7300</v>
      </c>
      <c r="G15" s="54"/>
      <c r="H15" s="72">
        <f t="shared" si="0"/>
        <v>7300</v>
      </c>
      <c r="I15" s="54"/>
      <c r="J15" s="72">
        <f t="shared" si="1"/>
        <v>7300</v>
      </c>
      <c r="K15" s="54"/>
      <c r="L15" s="72">
        <f t="shared" si="2"/>
        <v>7300</v>
      </c>
      <c r="M15" s="54"/>
      <c r="N15" s="72">
        <f t="shared" si="3"/>
        <v>7300</v>
      </c>
      <c r="O15" s="54"/>
      <c r="P15" s="72">
        <f t="shared" si="4"/>
        <v>7300</v>
      </c>
    </row>
    <row r="16" spans="2:18" ht="20.25" customHeight="1">
      <c r="B16" s="23" t="s">
        <v>180</v>
      </c>
      <c r="C16" s="53" t="s">
        <v>317</v>
      </c>
      <c r="D16" s="53"/>
      <c r="E16" s="53"/>
      <c r="F16" s="54">
        <f>F17</f>
        <v>800</v>
      </c>
      <c r="G16" s="54"/>
      <c r="H16" s="72">
        <f t="shared" si="0"/>
        <v>800</v>
      </c>
      <c r="I16" s="54"/>
      <c r="J16" s="72">
        <f t="shared" si="1"/>
        <v>800</v>
      </c>
      <c r="K16" s="54"/>
      <c r="L16" s="72">
        <f t="shared" si="2"/>
        <v>800</v>
      </c>
      <c r="M16" s="54"/>
      <c r="N16" s="72">
        <f t="shared" si="3"/>
        <v>800</v>
      </c>
      <c r="O16" s="54"/>
      <c r="P16" s="72">
        <f t="shared" si="4"/>
        <v>800</v>
      </c>
    </row>
    <row r="17" spans="2:16" ht="18" customHeight="1">
      <c r="B17" s="15" t="s">
        <v>26</v>
      </c>
      <c r="C17" s="53" t="s">
        <v>317</v>
      </c>
      <c r="D17" s="53" t="s">
        <v>222</v>
      </c>
      <c r="E17" s="53"/>
      <c r="F17" s="54">
        <f>F18</f>
        <v>800</v>
      </c>
      <c r="G17" s="54"/>
      <c r="H17" s="72">
        <f t="shared" si="0"/>
        <v>800</v>
      </c>
      <c r="I17" s="54"/>
      <c r="J17" s="72">
        <f t="shared" si="1"/>
        <v>800</v>
      </c>
      <c r="K17" s="54"/>
      <c r="L17" s="72">
        <f t="shared" si="2"/>
        <v>800</v>
      </c>
      <c r="M17" s="54"/>
      <c r="N17" s="72">
        <f t="shared" si="3"/>
        <v>800</v>
      </c>
      <c r="O17" s="54"/>
      <c r="P17" s="72">
        <f t="shared" si="4"/>
        <v>800</v>
      </c>
    </row>
    <row r="18" spans="2:16" ht="33" customHeight="1">
      <c r="B18" s="18" t="s">
        <v>112</v>
      </c>
      <c r="C18" s="53" t="s">
        <v>317</v>
      </c>
      <c r="D18" s="53" t="s">
        <v>222</v>
      </c>
      <c r="E18" s="53" t="s">
        <v>111</v>
      </c>
      <c r="F18" s="54">
        <v>800</v>
      </c>
      <c r="G18" s="54"/>
      <c r="H18" s="72">
        <f t="shared" si="0"/>
        <v>800</v>
      </c>
      <c r="I18" s="54"/>
      <c r="J18" s="72">
        <f t="shared" si="1"/>
        <v>800</v>
      </c>
      <c r="K18" s="54"/>
      <c r="L18" s="72">
        <f t="shared" si="2"/>
        <v>800</v>
      </c>
      <c r="M18" s="54"/>
      <c r="N18" s="72">
        <f t="shared" si="3"/>
        <v>800</v>
      </c>
      <c r="O18" s="54"/>
      <c r="P18" s="72">
        <f t="shared" si="4"/>
        <v>800</v>
      </c>
    </row>
    <row r="19" spans="2:16" ht="30.75" customHeight="1">
      <c r="B19" s="15" t="s">
        <v>181</v>
      </c>
      <c r="C19" s="53" t="s">
        <v>318</v>
      </c>
      <c r="D19" s="53"/>
      <c r="E19" s="53"/>
      <c r="F19" s="54">
        <f>SUM(F21)</f>
        <v>2600</v>
      </c>
      <c r="G19" s="54"/>
      <c r="H19" s="72">
        <f t="shared" si="0"/>
        <v>2600</v>
      </c>
      <c r="I19" s="54"/>
      <c r="J19" s="72">
        <f t="shared" si="1"/>
        <v>2600</v>
      </c>
      <c r="K19" s="54"/>
      <c r="L19" s="72">
        <f t="shared" si="2"/>
        <v>2600</v>
      </c>
      <c r="M19" s="54"/>
      <c r="N19" s="72">
        <f t="shared" si="3"/>
        <v>2600</v>
      </c>
      <c r="O19" s="54">
        <f>O20+O21</f>
        <v>1500</v>
      </c>
      <c r="P19" s="72">
        <f t="shared" si="4"/>
        <v>4100</v>
      </c>
    </row>
    <row r="20" spans="2:16" ht="30.75" customHeight="1">
      <c r="B20" s="18" t="s">
        <v>112</v>
      </c>
      <c r="C20" s="53" t="s">
        <v>318</v>
      </c>
      <c r="D20" s="53" t="s">
        <v>222</v>
      </c>
      <c r="E20" s="53" t="s">
        <v>111</v>
      </c>
      <c r="F20" s="54"/>
      <c r="G20" s="54"/>
      <c r="H20" s="72"/>
      <c r="I20" s="54"/>
      <c r="J20" s="72"/>
      <c r="K20" s="54"/>
      <c r="L20" s="72"/>
      <c r="M20" s="54"/>
      <c r="N20" s="72"/>
      <c r="O20" s="54">
        <v>500</v>
      </c>
      <c r="P20" s="72">
        <f t="shared" si="4"/>
        <v>500</v>
      </c>
    </row>
    <row r="21" spans="2:16" ht="21.75" customHeight="1">
      <c r="B21" s="37" t="s">
        <v>195</v>
      </c>
      <c r="C21" s="53" t="s">
        <v>318</v>
      </c>
      <c r="D21" s="53" t="s">
        <v>222</v>
      </c>
      <c r="E21" s="53" t="s">
        <v>205</v>
      </c>
      <c r="F21" s="54">
        <v>2600</v>
      </c>
      <c r="G21" s="54"/>
      <c r="H21" s="72">
        <f t="shared" si="0"/>
        <v>2600</v>
      </c>
      <c r="I21" s="54"/>
      <c r="J21" s="72">
        <f t="shared" si="1"/>
        <v>2600</v>
      </c>
      <c r="K21" s="54"/>
      <c r="L21" s="72">
        <f t="shared" si="2"/>
        <v>2600</v>
      </c>
      <c r="M21" s="54"/>
      <c r="N21" s="72">
        <f t="shared" si="3"/>
        <v>2600</v>
      </c>
      <c r="O21" s="54">
        <v>1000</v>
      </c>
      <c r="P21" s="72">
        <f t="shared" si="4"/>
        <v>3600</v>
      </c>
    </row>
    <row r="22" spans="2:16" ht="21" customHeight="1">
      <c r="B22" s="38" t="s">
        <v>374</v>
      </c>
      <c r="C22" s="53" t="s">
        <v>372</v>
      </c>
      <c r="D22" s="53" t="s">
        <v>222</v>
      </c>
      <c r="E22" s="53"/>
      <c r="F22" s="54">
        <v>100</v>
      </c>
      <c r="G22" s="54"/>
      <c r="H22" s="72">
        <f t="shared" si="0"/>
        <v>100</v>
      </c>
      <c r="I22" s="54"/>
      <c r="J22" s="72">
        <f t="shared" si="1"/>
        <v>100</v>
      </c>
      <c r="K22" s="54"/>
      <c r="L22" s="72">
        <f t="shared" si="2"/>
        <v>100</v>
      </c>
      <c r="M22" s="54"/>
      <c r="N22" s="72">
        <f t="shared" si="3"/>
        <v>100</v>
      </c>
      <c r="O22" s="54"/>
      <c r="P22" s="72">
        <f t="shared" si="4"/>
        <v>100</v>
      </c>
    </row>
    <row r="23" spans="2:16" ht="37.5" customHeight="1">
      <c r="B23" s="18" t="s">
        <v>112</v>
      </c>
      <c r="C23" s="53" t="s">
        <v>372</v>
      </c>
      <c r="D23" s="53" t="s">
        <v>222</v>
      </c>
      <c r="E23" s="53" t="s">
        <v>111</v>
      </c>
      <c r="F23" s="54">
        <v>100</v>
      </c>
      <c r="G23" s="54"/>
      <c r="H23" s="72">
        <f t="shared" si="0"/>
        <v>100</v>
      </c>
      <c r="I23" s="54"/>
      <c r="J23" s="72">
        <f t="shared" si="1"/>
        <v>100</v>
      </c>
      <c r="K23" s="54"/>
      <c r="L23" s="72">
        <f t="shared" si="2"/>
        <v>100</v>
      </c>
      <c r="M23" s="54"/>
      <c r="N23" s="72">
        <f t="shared" si="3"/>
        <v>100</v>
      </c>
      <c r="O23" s="54"/>
      <c r="P23" s="72">
        <f t="shared" si="4"/>
        <v>100</v>
      </c>
    </row>
    <row r="24" spans="2:16" ht="22.5" customHeight="1">
      <c r="B24" s="38" t="s">
        <v>463</v>
      </c>
      <c r="C24" s="53" t="s">
        <v>462</v>
      </c>
      <c r="D24" s="53" t="s">
        <v>222</v>
      </c>
      <c r="E24" s="53"/>
      <c r="F24" s="54">
        <f>F25</f>
        <v>500</v>
      </c>
      <c r="G24" s="54"/>
      <c r="H24" s="72">
        <f t="shared" si="0"/>
        <v>500</v>
      </c>
      <c r="I24" s="54"/>
      <c r="J24" s="72">
        <f t="shared" si="1"/>
        <v>500</v>
      </c>
      <c r="K24" s="54"/>
      <c r="L24" s="72">
        <f t="shared" si="2"/>
        <v>500</v>
      </c>
      <c r="M24" s="54"/>
      <c r="N24" s="72">
        <f t="shared" si="3"/>
        <v>500</v>
      </c>
      <c r="O24" s="54">
        <f>O25</f>
        <v>-500</v>
      </c>
      <c r="P24" s="72">
        <f t="shared" si="4"/>
        <v>0</v>
      </c>
    </row>
    <row r="25" spans="2:16" ht="27" customHeight="1">
      <c r="B25" s="18" t="s">
        <v>112</v>
      </c>
      <c r="C25" s="53" t="s">
        <v>462</v>
      </c>
      <c r="D25" s="53" t="s">
        <v>222</v>
      </c>
      <c r="E25" s="53" t="s">
        <v>111</v>
      </c>
      <c r="F25" s="54">
        <v>500</v>
      </c>
      <c r="G25" s="54"/>
      <c r="H25" s="72">
        <f t="shared" si="0"/>
        <v>500</v>
      </c>
      <c r="I25" s="54"/>
      <c r="J25" s="72">
        <f t="shared" si="1"/>
        <v>500</v>
      </c>
      <c r="K25" s="54"/>
      <c r="L25" s="72">
        <f t="shared" si="2"/>
        <v>500</v>
      </c>
      <c r="M25" s="54"/>
      <c r="N25" s="72">
        <f t="shared" si="3"/>
        <v>500</v>
      </c>
      <c r="O25" s="54">
        <v>-500</v>
      </c>
      <c r="P25" s="72">
        <f t="shared" si="4"/>
        <v>0</v>
      </c>
    </row>
    <row r="26" spans="2:16" ht="42.75" customHeight="1">
      <c r="B26" s="35" t="s">
        <v>535</v>
      </c>
      <c r="C26" s="51" t="s">
        <v>162</v>
      </c>
      <c r="D26" s="50" t="s">
        <v>214</v>
      </c>
      <c r="E26" s="51"/>
      <c r="F26" s="72">
        <f>F27</f>
        <v>900</v>
      </c>
      <c r="G26" s="72"/>
      <c r="H26" s="72">
        <f t="shared" si="0"/>
        <v>900</v>
      </c>
      <c r="I26" s="72"/>
      <c r="J26" s="72">
        <f t="shared" si="1"/>
        <v>900</v>
      </c>
      <c r="K26" s="72"/>
      <c r="L26" s="72">
        <f t="shared" si="2"/>
        <v>900</v>
      </c>
      <c r="M26" s="72"/>
      <c r="N26" s="72">
        <f t="shared" si="3"/>
        <v>900</v>
      </c>
      <c r="O26" s="72"/>
      <c r="P26" s="72">
        <f t="shared" si="4"/>
        <v>900</v>
      </c>
    </row>
    <row r="27" spans="2:16" ht="30" hidden="1" customHeight="1">
      <c r="B27" s="15" t="s">
        <v>295</v>
      </c>
      <c r="C27" s="53" t="s">
        <v>296</v>
      </c>
      <c r="D27" s="52"/>
      <c r="E27" s="53"/>
      <c r="F27" s="54">
        <f>F28</f>
        <v>900</v>
      </c>
      <c r="G27" s="54"/>
      <c r="H27" s="72">
        <f t="shared" si="0"/>
        <v>900</v>
      </c>
      <c r="I27" s="54"/>
      <c r="J27" s="72">
        <f t="shared" si="1"/>
        <v>900</v>
      </c>
      <c r="K27" s="54"/>
      <c r="L27" s="72">
        <f t="shared" si="2"/>
        <v>900</v>
      </c>
      <c r="M27" s="54"/>
      <c r="N27" s="72">
        <f t="shared" si="3"/>
        <v>900</v>
      </c>
      <c r="O27" s="54"/>
      <c r="P27" s="72">
        <f t="shared" si="4"/>
        <v>900</v>
      </c>
    </row>
    <row r="28" spans="2:16" ht="30" hidden="1" customHeight="1">
      <c r="B28" s="18" t="s">
        <v>1</v>
      </c>
      <c r="C28" s="53" t="s">
        <v>339</v>
      </c>
      <c r="D28" s="52"/>
      <c r="E28" s="53"/>
      <c r="F28" s="54">
        <v>900</v>
      </c>
      <c r="G28" s="54"/>
      <c r="H28" s="72">
        <f t="shared" si="0"/>
        <v>900</v>
      </c>
      <c r="I28" s="54"/>
      <c r="J28" s="72">
        <f t="shared" si="1"/>
        <v>900</v>
      </c>
      <c r="K28" s="54"/>
      <c r="L28" s="72">
        <f t="shared" si="2"/>
        <v>900</v>
      </c>
      <c r="M28" s="54"/>
      <c r="N28" s="72">
        <f t="shared" si="3"/>
        <v>900</v>
      </c>
      <c r="O28" s="54"/>
      <c r="P28" s="72">
        <f t="shared" si="4"/>
        <v>900</v>
      </c>
    </row>
    <row r="29" spans="2:16" ht="32.25" customHeight="1">
      <c r="B29" s="29" t="s">
        <v>536</v>
      </c>
      <c r="C29" s="51" t="s">
        <v>240</v>
      </c>
      <c r="D29" s="51"/>
      <c r="E29" s="53"/>
      <c r="F29" s="72">
        <f>SUM(F30,F37)</f>
        <v>98042.400000000009</v>
      </c>
      <c r="G29" s="72">
        <f>SUM(G30,G37)</f>
        <v>4623</v>
      </c>
      <c r="H29" s="72">
        <f t="shared" si="0"/>
        <v>102665.40000000001</v>
      </c>
      <c r="I29" s="72"/>
      <c r="J29" s="72">
        <f t="shared" si="1"/>
        <v>102665.40000000001</v>
      </c>
      <c r="K29" s="72"/>
      <c r="L29" s="72">
        <f t="shared" si="2"/>
        <v>102665.40000000001</v>
      </c>
      <c r="M29" s="72">
        <v>8840.9</v>
      </c>
      <c r="N29" s="72">
        <f t="shared" si="3"/>
        <v>111506.3</v>
      </c>
      <c r="O29" s="72"/>
      <c r="P29" s="72">
        <f t="shared" si="4"/>
        <v>111506.3</v>
      </c>
    </row>
    <row r="30" spans="2:16" ht="31.5" hidden="1" customHeight="1">
      <c r="B30" s="29" t="s">
        <v>2</v>
      </c>
      <c r="C30" s="51" t="s">
        <v>241</v>
      </c>
      <c r="D30" s="51"/>
      <c r="E30" s="51"/>
      <c r="F30" s="72">
        <f>F31</f>
        <v>28274.3</v>
      </c>
      <c r="G30" s="72">
        <f>G31</f>
        <v>0</v>
      </c>
      <c r="H30" s="72">
        <f t="shared" si="0"/>
        <v>28274.3</v>
      </c>
      <c r="I30" s="72"/>
      <c r="J30" s="72">
        <f t="shared" si="1"/>
        <v>28274.3</v>
      </c>
      <c r="K30" s="72"/>
      <c r="L30" s="72">
        <f t="shared" si="2"/>
        <v>28274.3</v>
      </c>
      <c r="M30" s="72"/>
      <c r="N30" s="72">
        <f t="shared" si="3"/>
        <v>28274.3</v>
      </c>
      <c r="O30" s="72"/>
      <c r="P30" s="72">
        <f t="shared" si="4"/>
        <v>28274.3</v>
      </c>
    </row>
    <row r="31" spans="2:16" ht="23.25" hidden="1" customHeight="1">
      <c r="B31" s="36" t="s">
        <v>335</v>
      </c>
      <c r="C31" s="53" t="s">
        <v>336</v>
      </c>
      <c r="D31" s="51"/>
      <c r="E31" s="51"/>
      <c r="F31" s="54">
        <f>SUM(F32)+F35+F36</f>
        <v>28274.3</v>
      </c>
      <c r="G31" s="72"/>
      <c r="H31" s="72">
        <f t="shared" si="0"/>
        <v>28274.3</v>
      </c>
      <c r="I31" s="72"/>
      <c r="J31" s="72">
        <f t="shared" si="1"/>
        <v>28274.3</v>
      </c>
      <c r="K31" s="72"/>
      <c r="L31" s="72">
        <f t="shared" si="2"/>
        <v>28274.3</v>
      </c>
      <c r="M31" s="72"/>
      <c r="N31" s="72">
        <f t="shared" si="3"/>
        <v>28274.3</v>
      </c>
      <c r="O31" s="72"/>
      <c r="P31" s="72">
        <f t="shared" si="4"/>
        <v>28274.3</v>
      </c>
    </row>
    <row r="32" spans="2:16" ht="27" hidden="1" customHeight="1">
      <c r="B32" s="18" t="s">
        <v>3</v>
      </c>
      <c r="C32" s="53" t="s">
        <v>337</v>
      </c>
      <c r="D32" s="53"/>
      <c r="E32" s="53"/>
      <c r="F32" s="54">
        <f>F33</f>
        <v>20867</v>
      </c>
      <c r="G32" s="54"/>
      <c r="H32" s="72">
        <f t="shared" si="0"/>
        <v>20867</v>
      </c>
      <c r="I32" s="54"/>
      <c r="J32" s="72">
        <f t="shared" si="1"/>
        <v>20867</v>
      </c>
      <c r="K32" s="54"/>
      <c r="L32" s="72">
        <f t="shared" si="2"/>
        <v>20867</v>
      </c>
      <c r="M32" s="54"/>
      <c r="N32" s="72">
        <f t="shared" si="3"/>
        <v>20867</v>
      </c>
      <c r="O32" s="54"/>
      <c r="P32" s="72">
        <f t="shared" si="4"/>
        <v>20867</v>
      </c>
    </row>
    <row r="33" spans="2:16" ht="19.5" hidden="1" customHeight="1">
      <c r="B33" s="23" t="s">
        <v>94</v>
      </c>
      <c r="C33" s="53" t="s">
        <v>337</v>
      </c>
      <c r="D33" s="53" t="s">
        <v>93</v>
      </c>
      <c r="E33" s="53"/>
      <c r="F33" s="54">
        <f>F34</f>
        <v>20867</v>
      </c>
      <c r="G33" s="54"/>
      <c r="H33" s="72">
        <f t="shared" si="0"/>
        <v>20867</v>
      </c>
      <c r="I33" s="54"/>
      <c r="J33" s="72">
        <f t="shared" si="1"/>
        <v>20867</v>
      </c>
      <c r="K33" s="54"/>
      <c r="L33" s="72">
        <f t="shared" si="2"/>
        <v>20867</v>
      </c>
      <c r="M33" s="54"/>
      <c r="N33" s="72">
        <f t="shared" si="3"/>
        <v>20867</v>
      </c>
      <c r="O33" s="54"/>
      <c r="P33" s="72">
        <f t="shared" si="4"/>
        <v>20867</v>
      </c>
    </row>
    <row r="34" spans="2:16" ht="27.75" hidden="1" customHeight="1">
      <c r="B34" s="18" t="s">
        <v>201</v>
      </c>
      <c r="C34" s="53" t="s">
        <v>337</v>
      </c>
      <c r="D34" s="53" t="s">
        <v>360</v>
      </c>
      <c r="E34" s="53" t="s">
        <v>408</v>
      </c>
      <c r="F34" s="54">
        <v>20867</v>
      </c>
      <c r="G34" s="54"/>
      <c r="H34" s="72">
        <f t="shared" si="0"/>
        <v>20867</v>
      </c>
      <c r="I34" s="54"/>
      <c r="J34" s="72">
        <f t="shared" si="1"/>
        <v>20867</v>
      </c>
      <c r="K34" s="54"/>
      <c r="L34" s="72">
        <f t="shared" si="2"/>
        <v>20867</v>
      </c>
      <c r="M34" s="54"/>
      <c r="N34" s="72">
        <f t="shared" si="3"/>
        <v>20867</v>
      </c>
      <c r="O34" s="54"/>
      <c r="P34" s="72">
        <f t="shared" si="4"/>
        <v>20867</v>
      </c>
    </row>
    <row r="35" spans="2:16" ht="20.25" hidden="1" customHeight="1">
      <c r="B35" s="18" t="s">
        <v>486</v>
      </c>
      <c r="C35" s="53" t="s">
        <v>566</v>
      </c>
      <c r="D35" s="53" t="s">
        <v>360</v>
      </c>
      <c r="E35" s="53" t="s">
        <v>453</v>
      </c>
      <c r="F35" s="73">
        <v>7406.3</v>
      </c>
      <c r="G35" s="54"/>
      <c r="H35" s="72">
        <f t="shared" si="0"/>
        <v>7406.3</v>
      </c>
      <c r="I35" s="54"/>
      <c r="J35" s="72">
        <f t="shared" si="1"/>
        <v>7406.3</v>
      </c>
      <c r="K35" s="54"/>
      <c r="L35" s="72">
        <f t="shared" si="2"/>
        <v>7406.3</v>
      </c>
      <c r="M35" s="54"/>
      <c r="N35" s="72">
        <f t="shared" si="3"/>
        <v>7406.3</v>
      </c>
      <c r="O35" s="54"/>
      <c r="P35" s="72">
        <f t="shared" si="4"/>
        <v>7406.3</v>
      </c>
    </row>
    <row r="36" spans="2:16" ht="27.75" hidden="1" customHeight="1">
      <c r="B36" s="18" t="s">
        <v>451</v>
      </c>
      <c r="C36" s="59" t="s">
        <v>567</v>
      </c>
      <c r="D36" s="53" t="s">
        <v>360</v>
      </c>
      <c r="E36" s="53" t="s">
        <v>453</v>
      </c>
      <c r="F36" s="54">
        <v>1</v>
      </c>
      <c r="G36" s="54"/>
      <c r="H36" s="72">
        <f t="shared" si="0"/>
        <v>1</v>
      </c>
      <c r="I36" s="54"/>
      <c r="J36" s="72">
        <f t="shared" si="1"/>
        <v>1</v>
      </c>
      <c r="K36" s="54"/>
      <c r="L36" s="72">
        <f t="shared" si="2"/>
        <v>1</v>
      </c>
      <c r="M36" s="54"/>
      <c r="N36" s="72">
        <f t="shared" si="3"/>
        <v>1</v>
      </c>
      <c r="O36" s="54"/>
      <c r="P36" s="72">
        <f t="shared" si="4"/>
        <v>1</v>
      </c>
    </row>
    <row r="37" spans="2:16" ht="42.75" hidden="1" customHeight="1">
      <c r="B37" s="29" t="s">
        <v>18</v>
      </c>
      <c r="C37" s="51" t="s">
        <v>266</v>
      </c>
      <c r="D37" s="51"/>
      <c r="E37" s="51"/>
      <c r="F37" s="72">
        <f>F38+F48+F56+F62+F65</f>
        <v>69768.100000000006</v>
      </c>
      <c r="G37" s="72">
        <f>G38+G48+G56+G62+G65</f>
        <v>4623</v>
      </c>
      <c r="H37" s="72">
        <f t="shared" si="0"/>
        <v>74391.100000000006</v>
      </c>
      <c r="I37" s="72"/>
      <c r="J37" s="72">
        <f t="shared" si="1"/>
        <v>74391.100000000006</v>
      </c>
      <c r="K37" s="72"/>
      <c r="L37" s="72">
        <f t="shared" si="2"/>
        <v>74391.100000000006</v>
      </c>
      <c r="M37" s="72">
        <f>M44+M45+M52+M53</f>
        <v>8840.9</v>
      </c>
      <c r="N37" s="72">
        <f t="shared" si="3"/>
        <v>83232</v>
      </c>
      <c r="O37" s="72"/>
      <c r="P37" s="72">
        <f t="shared" si="4"/>
        <v>83232</v>
      </c>
    </row>
    <row r="38" spans="2:16" ht="30" hidden="1" customHeight="1">
      <c r="B38" s="18" t="s">
        <v>389</v>
      </c>
      <c r="C38" s="53" t="s">
        <v>326</v>
      </c>
      <c r="D38" s="53"/>
      <c r="E38" s="53"/>
      <c r="F38" s="72">
        <f>SUM(F39)</f>
        <v>35878.800000000003</v>
      </c>
      <c r="G38" s="72">
        <f>SUM(G39)</f>
        <v>3823</v>
      </c>
      <c r="H38" s="72">
        <f t="shared" si="0"/>
        <v>39701.800000000003</v>
      </c>
      <c r="I38" s="72"/>
      <c r="J38" s="72">
        <f t="shared" si="1"/>
        <v>39701.800000000003</v>
      </c>
      <c r="K38" s="72"/>
      <c r="L38" s="72">
        <f t="shared" si="2"/>
        <v>39701.800000000003</v>
      </c>
      <c r="M38" s="72"/>
      <c r="N38" s="72">
        <f t="shared" si="3"/>
        <v>39701.800000000003</v>
      </c>
      <c r="O38" s="72"/>
      <c r="P38" s="72">
        <f t="shared" si="4"/>
        <v>39701.800000000003</v>
      </c>
    </row>
    <row r="39" spans="2:16" ht="23.25" hidden="1" customHeight="1">
      <c r="B39" s="15" t="s">
        <v>51</v>
      </c>
      <c r="C39" s="53" t="s">
        <v>326</v>
      </c>
      <c r="D39" s="53" t="s">
        <v>52</v>
      </c>
      <c r="E39" s="53"/>
      <c r="F39" s="54">
        <f>F40+F42</f>
        <v>35878.800000000003</v>
      </c>
      <c r="G39" s="54">
        <f>G40+G42</f>
        <v>3823</v>
      </c>
      <c r="H39" s="72">
        <f t="shared" si="0"/>
        <v>39701.800000000003</v>
      </c>
      <c r="I39" s="54"/>
      <c r="J39" s="72">
        <f t="shared" si="1"/>
        <v>39701.800000000003</v>
      </c>
      <c r="K39" s="54"/>
      <c r="L39" s="72">
        <f t="shared" si="2"/>
        <v>39701.800000000003</v>
      </c>
      <c r="M39" s="54"/>
      <c r="N39" s="72">
        <f t="shared" si="3"/>
        <v>39701.800000000003</v>
      </c>
      <c r="O39" s="54"/>
      <c r="P39" s="72">
        <f t="shared" si="4"/>
        <v>39701.800000000003</v>
      </c>
    </row>
    <row r="40" spans="2:16" ht="31.5" hidden="1" customHeight="1">
      <c r="B40" s="36" t="s">
        <v>190</v>
      </c>
      <c r="C40" s="53" t="s">
        <v>333</v>
      </c>
      <c r="D40" s="53" t="s">
        <v>53</v>
      </c>
      <c r="E40" s="53"/>
      <c r="F40" s="54">
        <f>SUM(F41)</f>
        <v>27019</v>
      </c>
      <c r="G40" s="54">
        <f>G41</f>
        <v>3123</v>
      </c>
      <c r="H40" s="72">
        <f t="shared" si="0"/>
        <v>30142</v>
      </c>
      <c r="I40" s="54"/>
      <c r="J40" s="72">
        <f t="shared" si="1"/>
        <v>30142</v>
      </c>
      <c r="K40" s="54"/>
      <c r="L40" s="72">
        <f t="shared" si="2"/>
        <v>30142</v>
      </c>
      <c r="M40" s="54"/>
      <c r="N40" s="72">
        <f t="shared" si="3"/>
        <v>30142</v>
      </c>
      <c r="O40" s="54"/>
      <c r="P40" s="72">
        <f t="shared" si="4"/>
        <v>30142</v>
      </c>
    </row>
    <row r="41" spans="2:16" ht="23.25" hidden="1" customHeight="1">
      <c r="B41" s="18" t="s">
        <v>79</v>
      </c>
      <c r="C41" s="53" t="s">
        <v>333</v>
      </c>
      <c r="D41" s="53" t="s">
        <v>53</v>
      </c>
      <c r="E41" s="53" t="s">
        <v>408</v>
      </c>
      <c r="F41" s="54">
        <v>27019</v>
      </c>
      <c r="G41" s="54">
        <v>3123</v>
      </c>
      <c r="H41" s="72">
        <f t="shared" si="0"/>
        <v>30142</v>
      </c>
      <c r="I41" s="54"/>
      <c r="J41" s="72">
        <f t="shared" si="1"/>
        <v>30142</v>
      </c>
      <c r="K41" s="54"/>
      <c r="L41" s="72">
        <f t="shared" si="2"/>
        <v>30142</v>
      </c>
      <c r="M41" s="54"/>
      <c r="N41" s="72">
        <f t="shared" si="3"/>
        <v>30142</v>
      </c>
      <c r="O41" s="54"/>
      <c r="P41" s="72">
        <f t="shared" si="4"/>
        <v>30142</v>
      </c>
    </row>
    <row r="42" spans="2:16" ht="19.5" hidden="1" customHeight="1">
      <c r="B42" s="15" t="s">
        <v>199</v>
      </c>
      <c r="C42" s="53" t="s">
        <v>334</v>
      </c>
      <c r="D42" s="53" t="s">
        <v>53</v>
      </c>
      <c r="E42" s="53"/>
      <c r="F42" s="54">
        <f>F43+F44+F45+F46+F47</f>
        <v>8859.7999999999993</v>
      </c>
      <c r="G42" s="54">
        <f>G43+G44+G45+G46+G47</f>
        <v>700</v>
      </c>
      <c r="H42" s="72">
        <f t="shared" si="0"/>
        <v>9559.7999999999993</v>
      </c>
      <c r="I42" s="54"/>
      <c r="J42" s="72">
        <f t="shared" si="1"/>
        <v>9559.7999999999993</v>
      </c>
      <c r="K42" s="54"/>
      <c r="L42" s="72">
        <f t="shared" si="2"/>
        <v>9559.7999999999993</v>
      </c>
      <c r="M42" s="54"/>
      <c r="N42" s="72">
        <f t="shared" si="3"/>
        <v>9559.7999999999993</v>
      </c>
      <c r="O42" s="54"/>
      <c r="P42" s="72">
        <f t="shared" si="4"/>
        <v>9559.7999999999993</v>
      </c>
    </row>
    <row r="43" spans="2:16" ht="24" hidden="1" customHeight="1">
      <c r="B43" s="18" t="s">
        <v>79</v>
      </c>
      <c r="C43" s="53" t="s">
        <v>334</v>
      </c>
      <c r="D43" s="53" t="s">
        <v>53</v>
      </c>
      <c r="E43" s="53" t="s">
        <v>408</v>
      </c>
      <c r="F43" s="54">
        <v>8000</v>
      </c>
      <c r="G43" s="54">
        <v>700</v>
      </c>
      <c r="H43" s="72">
        <f t="shared" si="0"/>
        <v>8700</v>
      </c>
      <c r="I43" s="54"/>
      <c r="J43" s="72">
        <f t="shared" si="1"/>
        <v>8700</v>
      </c>
      <c r="K43" s="54"/>
      <c r="L43" s="72">
        <f t="shared" si="2"/>
        <v>8700</v>
      </c>
      <c r="M43" s="54"/>
      <c r="N43" s="72">
        <f t="shared" si="3"/>
        <v>8700</v>
      </c>
      <c r="O43" s="54"/>
      <c r="P43" s="72">
        <f t="shared" si="4"/>
        <v>8700</v>
      </c>
    </row>
    <row r="44" spans="2:16" ht="24" hidden="1" customHeight="1">
      <c r="B44" s="44" t="s">
        <v>617</v>
      </c>
      <c r="C44" s="53" t="s">
        <v>619</v>
      </c>
      <c r="D44" s="53" t="s">
        <v>53</v>
      </c>
      <c r="E44" s="53"/>
      <c r="F44" s="54"/>
      <c r="G44" s="54"/>
      <c r="H44" s="72">
        <f t="shared" si="0"/>
        <v>0</v>
      </c>
      <c r="I44" s="54"/>
      <c r="J44" s="72">
        <f t="shared" si="1"/>
        <v>0</v>
      </c>
      <c r="K44" s="54"/>
      <c r="L44" s="72">
        <f t="shared" si="2"/>
        <v>0</v>
      </c>
      <c r="M44" s="81">
        <v>107.5</v>
      </c>
      <c r="N44" s="72">
        <f t="shared" si="3"/>
        <v>107.5</v>
      </c>
      <c r="O44" s="81"/>
      <c r="P44" s="72">
        <f t="shared" si="4"/>
        <v>107.5</v>
      </c>
    </row>
    <row r="45" spans="2:16" ht="24" hidden="1" customHeight="1">
      <c r="B45" s="44" t="s">
        <v>618</v>
      </c>
      <c r="C45" s="53" t="s">
        <v>619</v>
      </c>
      <c r="D45" s="53" t="s">
        <v>53</v>
      </c>
      <c r="E45" s="53"/>
      <c r="F45" s="54"/>
      <c r="G45" s="54"/>
      <c r="H45" s="72">
        <f t="shared" si="0"/>
        <v>0</v>
      </c>
      <c r="I45" s="54"/>
      <c r="J45" s="72">
        <f t="shared" si="1"/>
        <v>0</v>
      </c>
      <c r="K45" s="54"/>
      <c r="L45" s="72">
        <f t="shared" si="2"/>
        <v>0</v>
      </c>
      <c r="M45" s="81">
        <v>1</v>
      </c>
      <c r="N45" s="72">
        <f t="shared" si="3"/>
        <v>1</v>
      </c>
      <c r="O45" s="81"/>
      <c r="P45" s="72">
        <f t="shared" si="4"/>
        <v>1</v>
      </c>
    </row>
    <row r="46" spans="2:16" ht="24" hidden="1" customHeight="1">
      <c r="B46" s="18" t="s">
        <v>486</v>
      </c>
      <c r="C46" s="53" t="s">
        <v>480</v>
      </c>
      <c r="D46" s="53" t="s">
        <v>53</v>
      </c>
      <c r="E46" s="53" t="s">
        <v>453</v>
      </c>
      <c r="F46" s="54">
        <v>858.8</v>
      </c>
      <c r="G46" s="54"/>
      <c r="H46" s="72">
        <f t="shared" si="0"/>
        <v>858.8</v>
      </c>
      <c r="I46" s="54"/>
      <c r="J46" s="72">
        <f t="shared" si="1"/>
        <v>858.8</v>
      </c>
      <c r="K46" s="54"/>
      <c r="L46" s="72">
        <f t="shared" si="2"/>
        <v>858.8</v>
      </c>
      <c r="M46" s="54"/>
      <c r="N46" s="72">
        <f t="shared" si="3"/>
        <v>858.8</v>
      </c>
      <c r="O46" s="54"/>
      <c r="P46" s="72">
        <f t="shared" si="4"/>
        <v>858.8</v>
      </c>
    </row>
    <row r="47" spans="2:16" ht="24" hidden="1" customHeight="1">
      <c r="B47" s="18" t="s">
        <v>451</v>
      </c>
      <c r="C47" s="53" t="s">
        <v>481</v>
      </c>
      <c r="D47" s="53" t="s">
        <v>53</v>
      </c>
      <c r="E47" s="53" t="s">
        <v>453</v>
      </c>
      <c r="F47" s="54">
        <v>1</v>
      </c>
      <c r="G47" s="54"/>
      <c r="H47" s="72">
        <f t="shared" si="0"/>
        <v>1</v>
      </c>
      <c r="I47" s="54"/>
      <c r="J47" s="72">
        <f t="shared" si="1"/>
        <v>1</v>
      </c>
      <c r="K47" s="54"/>
      <c r="L47" s="72">
        <f t="shared" si="2"/>
        <v>1</v>
      </c>
      <c r="M47" s="54"/>
      <c r="N47" s="72">
        <f t="shared" si="3"/>
        <v>1</v>
      </c>
      <c r="O47" s="54"/>
      <c r="P47" s="72">
        <f t="shared" si="4"/>
        <v>1</v>
      </c>
    </row>
    <row r="48" spans="2:16" ht="24" hidden="1" customHeight="1">
      <c r="B48" s="18" t="s">
        <v>390</v>
      </c>
      <c r="C48" s="53" t="s">
        <v>340</v>
      </c>
      <c r="D48" s="53"/>
      <c r="E48" s="53"/>
      <c r="F48" s="72">
        <f>SUM(F51)+F54+F55</f>
        <v>7494.9</v>
      </c>
      <c r="G48" s="54"/>
      <c r="H48" s="72">
        <f t="shared" si="0"/>
        <v>7494.9</v>
      </c>
      <c r="I48" s="54"/>
      <c r="J48" s="72">
        <f t="shared" si="1"/>
        <v>7494.9</v>
      </c>
      <c r="K48" s="54"/>
      <c r="L48" s="72">
        <f t="shared" si="2"/>
        <v>7494.9</v>
      </c>
      <c r="M48" s="54"/>
      <c r="N48" s="72">
        <f t="shared" si="3"/>
        <v>7494.9</v>
      </c>
      <c r="O48" s="54"/>
      <c r="P48" s="72">
        <f t="shared" si="4"/>
        <v>7494.9</v>
      </c>
    </row>
    <row r="49" spans="2:16" ht="24.75" hidden="1" customHeight="1">
      <c r="B49" s="15" t="s">
        <v>51</v>
      </c>
      <c r="C49" s="53" t="s">
        <v>340</v>
      </c>
      <c r="D49" s="53" t="s">
        <v>52</v>
      </c>
      <c r="E49" s="53"/>
      <c r="F49" s="54">
        <f>F50</f>
        <v>5620</v>
      </c>
      <c r="G49" s="54"/>
      <c r="H49" s="72">
        <f t="shared" si="0"/>
        <v>5620</v>
      </c>
      <c r="I49" s="54"/>
      <c r="J49" s="72">
        <f t="shared" si="1"/>
        <v>5620</v>
      </c>
      <c r="K49" s="54"/>
      <c r="L49" s="72">
        <f t="shared" si="2"/>
        <v>5620</v>
      </c>
      <c r="M49" s="54"/>
      <c r="N49" s="72">
        <f t="shared" si="3"/>
        <v>5620</v>
      </c>
      <c r="O49" s="54"/>
      <c r="P49" s="72">
        <f t="shared" si="4"/>
        <v>5620</v>
      </c>
    </row>
    <row r="50" spans="2:16" ht="19.5" hidden="1" customHeight="1">
      <c r="B50" s="15" t="s">
        <v>199</v>
      </c>
      <c r="C50" s="53" t="s">
        <v>340</v>
      </c>
      <c r="D50" s="53" t="s">
        <v>53</v>
      </c>
      <c r="E50" s="53"/>
      <c r="F50" s="54">
        <f>F51</f>
        <v>5620</v>
      </c>
      <c r="G50" s="54"/>
      <c r="H50" s="72">
        <f t="shared" si="0"/>
        <v>5620</v>
      </c>
      <c r="I50" s="54"/>
      <c r="J50" s="72">
        <f t="shared" si="1"/>
        <v>5620</v>
      </c>
      <c r="K50" s="54"/>
      <c r="L50" s="72">
        <f t="shared" si="2"/>
        <v>5620</v>
      </c>
      <c r="M50" s="54"/>
      <c r="N50" s="72">
        <f t="shared" si="3"/>
        <v>5620</v>
      </c>
      <c r="O50" s="54"/>
      <c r="P50" s="72">
        <f t="shared" si="4"/>
        <v>5620</v>
      </c>
    </row>
    <row r="51" spans="2:16" ht="25.5" hidden="1" customHeight="1">
      <c r="B51" s="18" t="s">
        <v>79</v>
      </c>
      <c r="C51" s="53" t="s">
        <v>340</v>
      </c>
      <c r="D51" s="53" t="s">
        <v>53</v>
      </c>
      <c r="E51" s="53" t="s">
        <v>453</v>
      </c>
      <c r="F51" s="54">
        <v>5620</v>
      </c>
      <c r="G51" s="54"/>
      <c r="H51" s="72">
        <f t="shared" si="0"/>
        <v>5620</v>
      </c>
      <c r="I51" s="54"/>
      <c r="J51" s="72">
        <f t="shared" si="1"/>
        <v>5620</v>
      </c>
      <c r="K51" s="54"/>
      <c r="L51" s="72">
        <f t="shared" si="2"/>
        <v>5620</v>
      </c>
      <c r="M51" s="54"/>
      <c r="N51" s="72">
        <f t="shared" si="3"/>
        <v>5620</v>
      </c>
      <c r="O51" s="54"/>
      <c r="P51" s="72">
        <f t="shared" si="4"/>
        <v>5620</v>
      </c>
    </row>
    <row r="52" spans="2:16" ht="25.5" hidden="1" customHeight="1">
      <c r="B52" s="44" t="s">
        <v>632</v>
      </c>
      <c r="C52" s="59" t="s">
        <v>620</v>
      </c>
      <c r="D52" s="53" t="s">
        <v>53</v>
      </c>
      <c r="E52" s="53" t="s">
        <v>453</v>
      </c>
      <c r="F52" s="54"/>
      <c r="G52" s="54"/>
      <c r="H52" s="72"/>
      <c r="I52" s="54"/>
      <c r="J52" s="72"/>
      <c r="K52" s="54"/>
      <c r="L52" s="72"/>
      <c r="M52" s="81">
        <v>7732.4</v>
      </c>
      <c r="N52" s="72">
        <f t="shared" si="3"/>
        <v>7732.4</v>
      </c>
      <c r="O52" s="81"/>
      <c r="P52" s="72">
        <f t="shared" si="4"/>
        <v>7732.4</v>
      </c>
    </row>
    <row r="53" spans="2:16" ht="25.5" hidden="1" customHeight="1">
      <c r="B53" s="44" t="s">
        <v>451</v>
      </c>
      <c r="C53" s="59" t="s">
        <v>621</v>
      </c>
      <c r="D53" s="53" t="s">
        <v>53</v>
      </c>
      <c r="E53" s="53" t="s">
        <v>453</v>
      </c>
      <c r="F53" s="54"/>
      <c r="G53" s="54"/>
      <c r="H53" s="72"/>
      <c r="I53" s="54"/>
      <c r="J53" s="72"/>
      <c r="K53" s="54"/>
      <c r="L53" s="72"/>
      <c r="M53" s="81">
        <v>1000</v>
      </c>
      <c r="N53" s="72">
        <f t="shared" si="3"/>
        <v>1000</v>
      </c>
      <c r="O53" s="81"/>
      <c r="P53" s="72">
        <f t="shared" si="4"/>
        <v>1000</v>
      </c>
    </row>
    <row r="54" spans="2:16" ht="25.5" hidden="1" customHeight="1">
      <c r="B54" s="18" t="s">
        <v>486</v>
      </c>
      <c r="C54" s="53" t="s">
        <v>572</v>
      </c>
      <c r="D54" s="53" t="s">
        <v>53</v>
      </c>
      <c r="E54" s="53" t="s">
        <v>453</v>
      </c>
      <c r="F54" s="54">
        <v>1873.9</v>
      </c>
      <c r="G54" s="54"/>
      <c r="H54" s="72">
        <f t="shared" si="0"/>
        <v>1873.9</v>
      </c>
      <c r="I54" s="54"/>
      <c r="J54" s="72">
        <f t="shared" si="1"/>
        <v>1873.9</v>
      </c>
      <c r="K54" s="54"/>
      <c r="L54" s="72">
        <f t="shared" si="2"/>
        <v>1873.9</v>
      </c>
      <c r="M54" s="54"/>
      <c r="N54" s="72">
        <f t="shared" si="3"/>
        <v>1873.9</v>
      </c>
      <c r="O54" s="54"/>
      <c r="P54" s="72">
        <f t="shared" si="4"/>
        <v>1873.9</v>
      </c>
    </row>
    <row r="55" spans="2:16" ht="25.5" hidden="1" customHeight="1">
      <c r="B55" s="18" t="s">
        <v>451</v>
      </c>
      <c r="C55" s="53" t="s">
        <v>574</v>
      </c>
      <c r="D55" s="53" t="s">
        <v>53</v>
      </c>
      <c r="E55" s="53" t="s">
        <v>453</v>
      </c>
      <c r="F55" s="54">
        <v>1</v>
      </c>
      <c r="G55" s="54"/>
      <c r="H55" s="72">
        <f t="shared" si="0"/>
        <v>1</v>
      </c>
      <c r="I55" s="54"/>
      <c r="J55" s="72">
        <f t="shared" si="1"/>
        <v>1</v>
      </c>
      <c r="K55" s="54"/>
      <c r="L55" s="72">
        <f t="shared" si="2"/>
        <v>1</v>
      </c>
      <c r="M55" s="54"/>
      <c r="N55" s="72">
        <f t="shared" si="3"/>
        <v>1</v>
      </c>
      <c r="O55" s="54"/>
      <c r="P55" s="72">
        <f t="shared" si="4"/>
        <v>1</v>
      </c>
    </row>
    <row r="56" spans="2:16" ht="27" hidden="1" customHeight="1">
      <c r="B56" s="18" t="s">
        <v>391</v>
      </c>
      <c r="C56" s="53" t="s">
        <v>329</v>
      </c>
      <c r="D56" s="53"/>
      <c r="E56" s="53"/>
      <c r="F56" s="72">
        <f>F57</f>
        <v>19200</v>
      </c>
      <c r="G56" s="72">
        <f>G57</f>
        <v>800</v>
      </c>
      <c r="H56" s="72">
        <f t="shared" si="0"/>
        <v>20000</v>
      </c>
      <c r="I56" s="72"/>
      <c r="J56" s="72">
        <f t="shared" si="1"/>
        <v>20000</v>
      </c>
      <c r="K56" s="72"/>
      <c r="L56" s="72">
        <f t="shared" si="2"/>
        <v>20000</v>
      </c>
      <c r="M56" s="72"/>
      <c r="N56" s="72">
        <f t="shared" si="3"/>
        <v>20000</v>
      </c>
      <c r="O56" s="72"/>
      <c r="P56" s="72">
        <f t="shared" si="4"/>
        <v>20000</v>
      </c>
    </row>
    <row r="57" spans="2:16" ht="24.75" hidden="1" customHeight="1">
      <c r="B57" s="15" t="s">
        <v>51</v>
      </c>
      <c r="C57" s="53" t="s">
        <v>329</v>
      </c>
      <c r="D57" s="53" t="s">
        <v>52</v>
      </c>
      <c r="E57" s="53"/>
      <c r="F57" s="54">
        <f>F58</f>
        <v>19200</v>
      </c>
      <c r="G57" s="54">
        <f>G58</f>
        <v>800</v>
      </c>
      <c r="H57" s="72">
        <f t="shared" si="0"/>
        <v>20000</v>
      </c>
      <c r="I57" s="54"/>
      <c r="J57" s="72">
        <f t="shared" si="1"/>
        <v>20000</v>
      </c>
      <c r="K57" s="54"/>
      <c r="L57" s="72">
        <f t="shared" si="2"/>
        <v>20000</v>
      </c>
      <c r="M57" s="54"/>
      <c r="N57" s="72">
        <f t="shared" si="3"/>
        <v>20000</v>
      </c>
      <c r="O57" s="54"/>
      <c r="P57" s="72">
        <f t="shared" si="4"/>
        <v>20000</v>
      </c>
    </row>
    <row r="58" spans="2:16" ht="19.5" hidden="1" customHeight="1">
      <c r="B58" s="15" t="s">
        <v>199</v>
      </c>
      <c r="C58" s="53" t="s">
        <v>329</v>
      </c>
      <c r="D58" s="53" t="s">
        <v>53</v>
      </c>
      <c r="E58" s="53"/>
      <c r="F58" s="54">
        <f>F59+F60+F61</f>
        <v>19200</v>
      </c>
      <c r="G58" s="54">
        <f>G59+G60+G61</f>
        <v>800</v>
      </c>
      <c r="H58" s="72">
        <f t="shared" si="0"/>
        <v>20000</v>
      </c>
      <c r="I58" s="54"/>
      <c r="J58" s="72">
        <f t="shared" si="1"/>
        <v>20000</v>
      </c>
      <c r="K58" s="54"/>
      <c r="L58" s="72">
        <f t="shared" si="2"/>
        <v>20000</v>
      </c>
      <c r="M58" s="54"/>
      <c r="N58" s="72">
        <f t="shared" si="3"/>
        <v>20000</v>
      </c>
      <c r="O58" s="54"/>
      <c r="P58" s="72">
        <f t="shared" si="4"/>
        <v>20000</v>
      </c>
    </row>
    <row r="59" spans="2:16" ht="25.5" hidden="1" customHeight="1">
      <c r="B59" s="18" t="s">
        <v>79</v>
      </c>
      <c r="C59" s="53" t="s">
        <v>329</v>
      </c>
      <c r="D59" s="53" t="s">
        <v>53</v>
      </c>
      <c r="E59" s="53" t="s">
        <v>408</v>
      </c>
      <c r="F59" s="54">
        <v>19200</v>
      </c>
      <c r="G59" s="54">
        <v>800</v>
      </c>
      <c r="H59" s="72">
        <f t="shared" si="0"/>
        <v>20000</v>
      </c>
      <c r="I59" s="54"/>
      <c r="J59" s="72">
        <f t="shared" si="1"/>
        <v>20000</v>
      </c>
      <c r="K59" s="54"/>
      <c r="L59" s="72">
        <f t="shared" si="2"/>
        <v>20000</v>
      </c>
      <c r="M59" s="54"/>
      <c r="N59" s="72">
        <f t="shared" si="3"/>
        <v>20000</v>
      </c>
      <c r="O59" s="54"/>
      <c r="P59" s="72">
        <f t="shared" si="4"/>
        <v>20000</v>
      </c>
    </row>
    <row r="60" spans="2:16" ht="25.5" hidden="1" customHeight="1">
      <c r="B60" s="18" t="s">
        <v>486</v>
      </c>
      <c r="C60" s="53" t="s">
        <v>471</v>
      </c>
      <c r="D60" s="53" t="s">
        <v>53</v>
      </c>
      <c r="E60" s="53" t="s">
        <v>453</v>
      </c>
      <c r="F60" s="54"/>
      <c r="G60" s="54"/>
      <c r="H60" s="72">
        <f t="shared" si="0"/>
        <v>0</v>
      </c>
      <c r="I60" s="54"/>
      <c r="J60" s="72">
        <f t="shared" si="1"/>
        <v>0</v>
      </c>
      <c r="K60" s="54"/>
      <c r="L60" s="72">
        <f t="shared" si="2"/>
        <v>0</v>
      </c>
      <c r="M60" s="54"/>
      <c r="N60" s="72">
        <f t="shared" si="3"/>
        <v>0</v>
      </c>
      <c r="O60" s="54"/>
      <c r="P60" s="72">
        <f t="shared" si="4"/>
        <v>0</v>
      </c>
    </row>
    <row r="61" spans="2:16" ht="25.5" hidden="1" customHeight="1">
      <c r="B61" s="18" t="s">
        <v>451</v>
      </c>
      <c r="C61" s="53" t="s">
        <v>452</v>
      </c>
      <c r="D61" s="53" t="s">
        <v>53</v>
      </c>
      <c r="E61" s="53" t="s">
        <v>453</v>
      </c>
      <c r="F61" s="54"/>
      <c r="G61" s="54"/>
      <c r="H61" s="72">
        <f t="shared" si="0"/>
        <v>0</v>
      </c>
      <c r="I61" s="54"/>
      <c r="J61" s="72">
        <f t="shared" si="1"/>
        <v>0</v>
      </c>
      <c r="K61" s="54"/>
      <c r="L61" s="72">
        <f t="shared" si="2"/>
        <v>0</v>
      </c>
      <c r="M61" s="54"/>
      <c r="N61" s="72">
        <f t="shared" si="3"/>
        <v>0</v>
      </c>
      <c r="O61" s="54"/>
      <c r="P61" s="72">
        <f t="shared" si="4"/>
        <v>0</v>
      </c>
    </row>
    <row r="62" spans="2:16" ht="33" hidden="1" customHeight="1">
      <c r="B62" s="17" t="s">
        <v>420</v>
      </c>
      <c r="C62" s="51" t="s">
        <v>421</v>
      </c>
      <c r="D62" s="51" t="s">
        <v>54</v>
      </c>
      <c r="E62" s="51"/>
      <c r="F62" s="72">
        <f>F63</f>
        <v>5935</v>
      </c>
      <c r="G62" s="72"/>
      <c r="H62" s="72">
        <f t="shared" si="0"/>
        <v>5935</v>
      </c>
      <c r="I62" s="72"/>
      <c r="J62" s="72">
        <f t="shared" si="1"/>
        <v>5935</v>
      </c>
      <c r="K62" s="72"/>
      <c r="L62" s="72">
        <f t="shared" si="2"/>
        <v>5935</v>
      </c>
      <c r="M62" s="72"/>
      <c r="N62" s="72">
        <f t="shared" si="3"/>
        <v>5935</v>
      </c>
      <c r="O62" s="72"/>
      <c r="P62" s="72">
        <f t="shared" si="4"/>
        <v>5935</v>
      </c>
    </row>
    <row r="63" spans="2:16" ht="29.25" hidden="1" customHeight="1">
      <c r="B63" s="18" t="s">
        <v>422</v>
      </c>
      <c r="C63" s="53" t="s">
        <v>421</v>
      </c>
      <c r="D63" s="53" t="s">
        <v>54</v>
      </c>
      <c r="E63" s="53"/>
      <c r="F63" s="54">
        <f>F64</f>
        <v>5935</v>
      </c>
      <c r="G63" s="54"/>
      <c r="H63" s="72">
        <f t="shared" si="0"/>
        <v>5935</v>
      </c>
      <c r="I63" s="54"/>
      <c r="J63" s="72">
        <f t="shared" si="1"/>
        <v>5935</v>
      </c>
      <c r="K63" s="54"/>
      <c r="L63" s="72">
        <f t="shared" si="2"/>
        <v>5935</v>
      </c>
      <c r="M63" s="54"/>
      <c r="N63" s="72">
        <f t="shared" si="3"/>
        <v>5935</v>
      </c>
      <c r="O63" s="54"/>
      <c r="P63" s="72">
        <f t="shared" si="4"/>
        <v>5935</v>
      </c>
    </row>
    <row r="64" spans="2:16" ht="25.5" hidden="1" customHeight="1">
      <c r="B64" s="18" t="s">
        <v>79</v>
      </c>
      <c r="C64" s="53" t="s">
        <v>421</v>
      </c>
      <c r="D64" s="53" t="s">
        <v>54</v>
      </c>
      <c r="E64" s="53" t="s">
        <v>408</v>
      </c>
      <c r="F64" s="54">
        <v>5935</v>
      </c>
      <c r="G64" s="54"/>
      <c r="H64" s="72">
        <f t="shared" si="0"/>
        <v>5935</v>
      </c>
      <c r="I64" s="54"/>
      <c r="J64" s="72">
        <f t="shared" si="1"/>
        <v>5935</v>
      </c>
      <c r="K64" s="54"/>
      <c r="L64" s="72">
        <f t="shared" si="2"/>
        <v>5935</v>
      </c>
      <c r="M64" s="54"/>
      <c r="N64" s="72">
        <f t="shared" si="3"/>
        <v>5935</v>
      </c>
      <c r="O64" s="54"/>
      <c r="P64" s="72">
        <f t="shared" si="4"/>
        <v>5935</v>
      </c>
    </row>
    <row r="65" spans="2:16" ht="33.75" hidden="1" customHeight="1">
      <c r="B65" s="29" t="s">
        <v>533</v>
      </c>
      <c r="C65" s="53" t="s">
        <v>455</v>
      </c>
      <c r="D65" s="53" t="s">
        <v>54</v>
      </c>
      <c r="E65" s="53"/>
      <c r="F65" s="72">
        <f>F66+F67</f>
        <v>1259.4000000000001</v>
      </c>
      <c r="G65" s="54"/>
      <c r="H65" s="72">
        <f t="shared" si="0"/>
        <v>1259.4000000000001</v>
      </c>
      <c r="I65" s="54"/>
      <c r="J65" s="72">
        <f t="shared" si="1"/>
        <v>1259.4000000000001</v>
      </c>
      <c r="K65" s="54"/>
      <c r="L65" s="72">
        <f t="shared" si="2"/>
        <v>1259.4000000000001</v>
      </c>
      <c r="M65" s="54"/>
      <c r="N65" s="72">
        <f t="shared" si="3"/>
        <v>1259.4000000000001</v>
      </c>
      <c r="O65" s="54"/>
      <c r="P65" s="72">
        <f t="shared" si="4"/>
        <v>1259.4000000000001</v>
      </c>
    </row>
    <row r="66" spans="2:16" ht="32.25" hidden="1" customHeight="1">
      <c r="B66" s="15" t="s">
        <v>457</v>
      </c>
      <c r="C66" s="53" t="s">
        <v>454</v>
      </c>
      <c r="D66" s="53" t="s">
        <v>54</v>
      </c>
      <c r="E66" s="53" t="s">
        <v>111</v>
      </c>
      <c r="F66" s="54">
        <v>1258.4000000000001</v>
      </c>
      <c r="G66" s="54"/>
      <c r="H66" s="72">
        <f t="shared" si="0"/>
        <v>1258.4000000000001</v>
      </c>
      <c r="I66" s="54"/>
      <c r="J66" s="72">
        <f t="shared" si="1"/>
        <v>1258.4000000000001</v>
      </c>
      <c r="K66" s="54"/>
      <c r="L66" s="72">
        <f t="shared" si="2"/>
        <v>1258.4000000000001</v>
      </c>
      <c r="M66" s="54"/>
      <c r="N66" s="72">
        <f t="shared" si="3"/>
        <v>1258.4000000000001</v>
      </c>
      <c r="O66" s="54"/>
      <c r="P66" s="72">
        <f t="shared" si="4"/>
        <v>1258.4000000000001</v>
      </c>
    </row>
    <row r="67" spans="2:16" ht="32.25" hidden="1" customHeight="1">
      <c r="B67" s="15" t="s">
        <v>458</v>
      </c>
      <c r="C67" s="53" t="s">
        <v>456</v>
      </c>
      <c r="D67" s="53" t="s">
        <v>54</v>
      </c>
      <c r="E67" s="53" t="s">
        <v>111</v>
      </c>
      <c r="F67" s="54">
        <v>1</v>
      </c>
      <c r="G67" s="54"/>
      <c r="H67" s="72">
        <f t="shared" si="0"/>
        <v>1</v>
      </c>
      <c r="I67" s="54"/>
      <c r="J67" s="72">
        <f t="shared" si="1"/>
        <v>1</v>
      </c>
      <c r="K67" s="54"/>
      <c r="L67" s="72">
        <f t="shared" si="2"/>
        <v>1</v>
      </c>
      <c r="M67" s="54"/>
      <c r="N67" s="72">
        <f t="shared" si="3"/>
        <v>1</v>
      </c>
      <c r="O67" s="54"/>
      <c r="P67" s="72">
        <f t="shared" si="4"/>
        <v>1</v>
      </c>
    </row>
    <row r="68" spans="2:16" ht="45.75" hidden="1" customHeight="1">
      <c r="B68" s="13" t="s">
        <v>527</v>
      </c>
      <c r="C68" s="51" t="s">
        <v>546</v>
      </c>
      <c r="D68" s="51"/>
      <c r="E68" s="53"/>
      <c r="F68" s="72">
        <f>SUM(F69)</f>
        <v>100</v>
      </c>
      <c r="G68" s="54"/>
      <c r="H68" s="72">
        <f t="shared" si="0"/>
        <v>100</v>
      </c>
      <c r="I68" s="54"/>
      <c r="J68" s="72">
        <f t="shared" si="1"/>
        <v>100</v>
      </c>
      <c r="K68" s="54"/>
      <c r="L68" s="72">
        <f t="shared" si="2"/>
        <v>100</v>
      </c>
      <c r="M68" s="54"/>
      <c r="N68" s="72">
        <f t="shared" si="3"/>
        <v>100</v>
      </c>
      <c r="O68" s="54"/>
      <c r="P68" s="72">
        <f t="shared" si="4"/>
        <v>100</v>
      </c>
    </row>
    <row r="69" spans="2:16" ht="32.25" hidden="1" customHeight="1">
      <c r="B69" s="36" t="s">
        <v>405</v>
      </c>
      <c r="C69" s="53" t="s">
        <v>401</v>
      </c>
      <c r="D69" s="53" t="s">
        <v>214</v>
      </c>
      <c r="E69" s="53"/>
      <c r="F69" s="54">
        <f>SUM(F70)</f>
        <v>100</v>
      </c>
      <c r="G69" s="54"/>
      <c r="H69" s="72">
        <f t="shared" si="0"/>
        <v>100</v>
      </c>
      <c r="I69" s="54"/>
      <c r="J69" s="72">
        <f t="shared" si="1"/>
        <v>100</v>
      </c>
      <c r="K69" s="54"/>
      <c r="L69" s="72">
        <f t="shared" si="2"/>
        <v>100</v>
      </c>
      <c r="M69" s="54"/>
      <c r="N69" s="72">
        <f t="shared" si="3"/>
        <v>100</v>
      </c>
      <c r="O69" s="54"/>
      <c r="P69" s="72">
        <f t="shared" si="4"/>
        <v>100</v>
      </c>
    </row>
    <row r="70" spans="2:16" ht="27.75" hidden="1" customHeight="1">
      <c r="B70" s="18" t="s">
        <v>112</v>
      </c>
      <c r="C70" s="53" t="s">
        <v>401</v>
      </c>
      <c r="D70" s="53" t="s">
        <v>214</v>
      </c>
      <c r="E70" s="53" t="s">
        <v>111</v>
      </c>
      <c r="F70" s="54">
        <v>100</v>
      </c>
      <c r="G70" s="54"/>
      <c r="H70" s="72">
        <f t="shared" si="0"/>
        <v>100</v>
      </c>
      <c r="I70" s="54"/>
      <c r="J70" s="72">
        <f t="shared" si="1"/>
        <v>100</v>
      </c>
      <c r="K70" s="54"/>
      <c r="L70" s="72">
        <f t="shared" si="2"/>
        <v>100</v>
      </c>
      <c r="M70" s="54"/>
      <c r="N70" s="72">
        <f t="shared" si="3"/>
        <v>100</v>
      </c>
      <c r="O70" s="54"/>
      <c r="P70" s="72">
        <f t="shared" si="4"/>
        <v>100</v>
      </c>
    </row>
    <row r="71" spans="2:16" ht="39" hidden="1" customHeight="1">
      <c r="B71" s="35" t="s">
        <v>537</v>
      </c>
      <c r="C71" s="51" t="s">
        <v>158</v>
      </c>
      <c r="D71" s="51"/>
      <c r="E71" s="51"/>
      <c r="F71" s="72">
        <f>SUM(F72)</f>
        <v>590</v>
      </c>
      <c r="G71" s="72"/>
      <c r="H71" s="72">
        <f t="shared" si="0"/>
        <v>590</v>
      </c>
      <c r="I71" s="72"/>
      <c r="J71" s="72">
        <f t="shared" si="1"/>
        <v>590</v>
      </c>
      <c r="K71" s="72"/>
      <c r="L71" s="72">
        <f t="shared" si="2"/>
        <v>590</v>
      </c>
      <c r="M71" s="72"/>
      <c r="N71" s="72">
        <f t="shared" si="3"/>
        <v>590</v>
      </c>
      <c r="O71" s="72"/>
      <c r="P71" s="72">
        <f t="shared" si="4"/>
        <v>590</v>
      </c>
    </row>
    <row r="72" spans="2:16" ht="32.25" hidden="1" customHeight="1">
      <c r="B72" s="34" t="s">
        <v>271</v>
      </c>
      <c r="C72" s="53" t="s">
        <v>283</v>
      </c>
      <c r="D72" s="51"/>
      <c r="E72" s="51"/>
      <c r="F72" s="54">
        <f>SUM(F73)</f>
        <v>590</v>
      </c>
      <c r="G72" s="72"/>
      <c r="H72" s="72">
        <f t="shared" si="0"/>
        <v>590</v>
      </c>
      <c r="I72" s="72"/>
      <c r="J72" s="72">
        <f t="shared" si="1"/>
        <v>590</v>
      </c>
      <c r="K72" s="72"/>
      <c r="L72" s="72">
        <f t="shared" si="2"/>
        <v>590</v>
      </c>
      <c r="M72" s="72"/>
      <c r="N72" s="72">
        <f t="shared" si="3"/>
        <v>590</v>
      </c>
      <c r="O72" s="72"/>
      <c r="P72" s="72">
        <f t="shared" si="4"/>
        <v>590</v>
      </c>
    </row>
    <row r="73" spans="2:16" ht="42" hidden="1" customHeight="1">
      <c r="B73" s="37" t="s">
        <v>541</v>
      </c>
      <c r="C73" s="53" t="s">
        <v>284</v>
      </c>
      <c r="D73" s="53"/>
      <c r="E73" s="53"/>
      <c r="F73" s="54">
        <f>SUM(F74)</f>
        <v>590</v>
      </c>
      <c r="G73" s="54"/>
      <c r="H73" s="72">
        <f t="shared" si="0"/>
        <v>590</v>
      </c>
      <c r="I73" s="54"/>
      <c r="J73" s="72">
        <f t="shared" si="1"/>
        <v>590</v>
      </c>
      <c r="K73" s="54"/>
      <c r="L73" s="72">
        <f t="shared" si="2"/>
        <v>590</v>
      </c>
      <c r="M73" s="54"/>
      <c r="N73" s="72">
        <f t="shared" si="3"/>
        <v>590</v>
      </c>
      <c r="O73" s="54"/>
      <c r="P73" s="72">
        <f t="shared" si="4"/>
        <v>590</v>
      </c>
    </row>
    <row r="74" spans="2:16" ht="43.5" hidden="1" customHeight="1">
      <c r="B74" s="18" t="s">
        <v>112</v>
      </c>
      <c r="C74" s="53" t="s">
        <v>284</v>
      </c>
      <c r="D74" s="53" t="s">
        <v>25</v>
      </c>
      <c r="E74" s="53" t="s">
        <v>111</v>
      </c>
      <c r="F74" s="54">
        <v>590</v>
      </c>
      <c r="G74" s="54"/>
      <c r="H74" s="72">
        <f t="shared" si="0"/>
        <v>590</v>
      </c>
      <c r="I74" s="54"/>
      <c r="J74" s="72">
        <f t="shared" si="1"/>
        <v>590</v>
      </c>
      <c r="K74" s="54"/>
      <c r="L74" s="72">
        <f t="shared" si="2"/>
        <v>590</v>
      </c>
      <c r="M74" s="54"/>
      <c r="N74" s="72">
        <f t="shared" si="3"/>
        <v>590</v>
      </c>
      <c r="O74" s="54"/>
      <c r="P74" s="72">
        <f t="shared" si="4"/>
        <v>590</v>
      </c>
    </row>
    <row r="75" spans="2:16" ht="42.75" hidden="1" customHeight="1">
      <c r="B75" s="35" t="s">
        <v>529</v>
      </c>
      <c r="C75" s="51" t="s">
        <v>159</v>
      </c>
      <c r="D75" s="51"/>
      <c r="E75" s="51"/>
      <c r="F75" s="72">
        <f>SUM(F76)</f>
        <v>35</v>
      </c>
      <c r="G75" s="72"/>
      <c r="H75" s="72">
        <f t="shared" si="0"/>
        <v>35</v>
      </c>
      <c r="I75" s="72"/>
      <c r="J75" s="72">
        <f t="shared" si="1"/>
        <v>35</v>
      </c>
      <c r="K75" s="72"/>
      <c r="L75" s="72">
        <f t="shared" si="2"/>
        <v>35</v>
      </c>
      <c r="M75" s="72"/>
      <c r="N75" s="72">
        <f t="shared" si="3"/>
        <v>35</v>
      </c>
      <c r="O75" s="72"/>
      <c r="P75" s="72">
        <f t="shared" si="4"/>
        <v>35</v>
      </c>
    </row>
    <row r="76" spans="2:16" ht="38.25" hidden="1" customHeight="1">
      <c r="B76" s="34" t="s">
        <v>270</v>
      </c>
      <c r="C76" s="53" t="s">
        <v>285</v>
      </c>
      <c r="D76" s="51"/>
      <c r="E76" s="51"/>
      <c r="F76" s="54">
        <f>SUM(F77)</f>
        <v>35</v>
      </c>
      <c r="G76" s="72"/>
      <c r="H76" s="72">
        <f t="shared" si="0"/>
        <v>35</v>
      </c>
      <c r="I76" s="72"/>
      <c r="J76" s="72">
        <f t="shared" si="1"/>
        <v>35</v>
      </c>
      <c r="K76" s="72"/>
      <c r="L76" s="72">
        <f t="shared" si="2"/>
        <v>35</v>
      </c>
      <c r="M76" s="72"/>
      <c r="N76" s="72">
        <f t="shared" si="3"/>
        <v>35</v>
      </c>
      <c r="O76" s="72"/>
      <c r="P76" s="72">
        <f t="shared" si="4"/>
        <v>35</v>
      </c>
    </row>
    <row r="77" spans="2:16" ht="42.75" hidden="1" customHeight="1">
      <c r="B77" s="37" t="s">
        <v>542</v>
      </c>
      <c r="C77" s="53" t="s">
        <v>286</v>
      </c>
      <c r="D77" s="53"/>
      <c r="E77" s="53"/>
      <c r="F77" s="54">
        <f>SUM(F78)</f>
        <v>35</v>
      </c>
      <c r="G77" s="54"/>
      <c r="H77" s="72">
        <f t="shared" si="0"/>
        <v>35</v>
      </c>
      <c r="I77" s="54"/>
      <c r="J77" s="72">
        <f t="shared" si="1"/>
        <v>35</v>
      </c>
      <c r="K77" s="54"/>
      <c r="L77" s="72">
        <f t="shared" si="2"/>
        <v>35</v>
      </c>
      <c r="M77" s="54"/>
      <c r="N77" s="72">
        <f t="shared" ref="N77:N140" si="5">L77+M77</f>
        <v>35</v>
      </c>
      <c r="O77" s="54"/>
      <c r="P77" s="72">
        <f t="shared" ref="P77:P140" si="6">N77+O77</f>
        <v>35</v>
      </c>
    </row>
    <row r="78" spans="2:16" ht="32.25" hidden="1" customHeight="1">
      <c r="B78" s="18" t="s">
        <v>112</v>
      </c>
      <c r="C78" s="53" t="s">
        <v>286</v>
      </c>
      <c r="D78" s="53" t="s">
        <v>25</v>
      </c>
      <c r="E78" s="53" t="s">
        <v>416</v>
      </c>
      <c r="F78" s="54">
        <v>35</v>
      </c>
      <c r="G78" s="54"/>
      <c r="H78" s="72">
        <f t="shared" si="0"/>
        <v>35</v>
      </c>
      <c r="I78" s="54"/>
      <c r="J78" s="72">
        <f t="shared" si="1"/>
        <v>35</v>
      </c>
      <c r="K78" s="54"/>
      <c r="L78" s="72">
        <f t="shared" si="2"/>
        <v>35</v>
      </c>
      <c r="M78" s="54"/>
      <c r="N78" s="72">
        <f t="shared" si="5"/>
        <v>35</v>
      </c>
      <c r="O78" s="54"/>
      <c r="P78" s="72">
        <f t="shared" si="6"/>
        <v>35</v>
      </c>
    </row>
    <row r="79" spans="2:16" ht="48" hidden="1" customHeight="1">
      <c r="B79" s="35" t="s">
        <v>543</v>
      </c>
      <c r="C79" s="51" t="s">
        <v>267</v>
      </c>
      <c r="D79" s="51"/>
      <c r="E79" s="51"/>
      <c r="F79" s="72">
        <f>SUM(F80)</f>
        <v>50</v>
      </c>
      <c r="G79" s="72"/>
      <c r="H79" s="72">
        <f t="shared" ref="H79:H143" si="7">F79+G79</f>
        <v>50</v>
      </c>
      <c r="I79" s="72"/>
      <c r="J79" s="72">
        <f t="shared" ref="J79:J142" si="8">H79+I79</f>
        <v>50</v>
      </c>
      <c r="K79" s="72"/>
      <c r="L79" s="72">
        <f t="shared" ref="L79:L142" si="9">J79+K79</f>
        <v>50</v>
      </c>
      <c r="M79" s="72"/>
      <c r="N79" s="72">
        <f t="shared" si="5"/>
        <v>50</v>
      </c>
      <c r="O79" s="72"/>
      <c r="P79" s="72">
        <f t="shared" si="6"/>
        <v>50</v>
      </c>
    </row>
    <row r="80" spans="2:16" ht="42" hidden="1" customHeight="1">
      <c r="B80" s="34" t="s">
        <v>272</v>
      </c>
      <c r="C80" s="53" t="s">
        <v>343</v>
      </c>
      <c r="D80" s="51"/>
      <c r="E80" s="51"/>
      <c r="F80" s="54">
        <f>SUM(F81)</f>
        <v>50</v>
      </c>
      <c r="G80" s="72"/>
      <c r="H80" s="72">
        <f t="shared" si="7"/>
        <v>50</v>
      </c>
      <c r="I80" s="72"/>
      <c r="J80" s="72">
        <f t="shared" si="8"/>
        <v>50</v>
      </c>
      <c r="K80" s="72"/>
      <c r="L80" s="72">
        <f t="shared" si="9"/>
        <v>50</v>
      </c>
      <c r="M80" s="72"/>
      <c r="N80" s="72">
        <f t="shared" si="5"/>
        <v>50</v>
      </c>
      <c r="O80" s="72"/>
      <c r="P80" s="72">
        <f t="shared" si="6"/>
        <v>50</v>
      </c>
    </row>
    <row r="81" spans="2:16" ht="50.25" hidden="1" customHeight="1">
      <c r="B81" s="37" t="s">
        <v>538</v>
      </c>
      <c r="C81" s="53" t="s">
        <v>338</v>
      </c>
      <c r="D81" s="53"/>
      <c r="E81" s="53"/>
      <c r="F81" s="54">
        <f>SUM(F82)</f>
        <v>50</v>
      </c>
      <c r="G81" s="54"/>
      <c r="H81" s="72">
        <f t="shared" si="7"/>
        <v>50</v>
      </c>
      <c r="I81" s="54"/>
      <c r="J81" s="72">
        <f t="shared" si="8"/>
        <v>50</v>
      </c>
      <c r="K81" s="54"/>
      <c r="L81" s="72">
        <f t="shared" si="9"/>
        <v>50</v>
      </c>
      <c r="M81" s="54"/>
      <c r="N81" s="72">
        <f t="shared" si="5"/>
        <v>50</v>
      </c>
      <c r="O81" s="54"/>
      <c r="P81" s="72">
        <f t="shared" si="6"/>
        <v>50</v>
      </c>
    </row>
    <row r="82" spans="2:16" ht="36" hidden="1" customHeight="1">
      <c r="B82" s="18" t="s">
        <v>112</v>
      </c>
      <c r="C82" s="53" t="s">
        <v>338</v>
      </c>
      <c r="D82" s="53" t="s">
        <v>25</v>
      </c>
      <c r="E82" s="53" t="s">
        <v>416</v>
      </c>
      <c r="F82" s="54">
        <v>50</v>
      </c>
      <c r="G82" s="54"/>
      <c r="H82" s="72">
        <f t="shared" si="7"/>
        <v>50</v>
      </c>
      <c r="I82" s="54"/>
      <c r="J82" s="72">
        <f t="shared" si="8"/>
        <v>50</v>
      </c>
      <c r="K82" s="54"/>
      <c r="L82" s="72">
        <f t="shared" si="9"/>
        <v>50</v>
      </c>
      <c r="M82" s="54"/>
      <c r="N82" s="72">
        <f t="shared" si="5"/>
        <v>50</v>
      </c>
      <c r="O82" s="54"/>
      <c r="P82" s="72">
        <f t="shared" si="6"/>
        <v>50</v>
      </c>
    </row>
    <row r="83" spans="2:16" ht="38.25" hidden="1" customHeight="1">
      <c r="B83" s="35" t="s">
        <v>539</v>
      </c>
      <c r="C83" s="51" t="s">
        <v>161</v>
      </c>
      <c r="D83" s="51"/>
      <c r="E83" s="51"/>
      <c r="F83" s="72">
        <f>SUM(F84)</f>
        <v>50</v>
      </c>
      <c r="G83" s="72"/>
      <c r="H83" s="72">
        <f t="shared" si="7"/>
        <v>50</v>
      </c>
      <c r="I83" s="72"/>
      <c r="J83" s="72">
        <f t="shared" si="8"/>
        <v>50</v>
      </c>
      <c r="K83" s="72"/>
      <c r="L83" s="72">
        <f t="shared" si="9"/>
        <v>50</v>
      </c>
      <c r="M83" s="72"/>
      <c r="N83" s="72">
        <f t="shared" si="5"/>
        <v>50</v>
      </c>
      <c r="O83" s="72"/>
      <c r="P83" s="72">
        <f t="shared" si="6"/>
        <v>50</v>
      </c>
    </row>
    <row r="84" spans="2:16" ht="52.5" hidden="1" customHeight="1">
      <c r="B84" s="34" t="s">
        <v>273</v>
      </c>
      <c r="C84" s="53" t="s">
        <v>287</v>
      </c>
      <c r="D84" s="51"/>
      <c r="E84" s="51"/>
      <c r="F84" s="54">
        <f>SUM(F85)</f>
        <v>50</v>
      </c>
      <c r="G84" s="72"/>
      <c r="H84" s="72">
        <f t="shared" si="7"/>
        <v>50</v>
      </c>
      <c r="I84" s="72"/>
      <c r="J84" s="72">
        <f t="shared" si="8"/>
        <v>50</v>
      </c>
      <c r="K84" s="72"/>
      <c r="L84" s="72">
        <f t="shared" si="9"/>
        <v>50</v>
      </c>
      <c r="M84" s="72"/>
      <c r="N84" s="72">
        <f t="shared" si="5"/>
        <v>50</v>
      </c>
      <c r="O84" s="72"/>
      <c r="P84" s="72">
        <f t="shared" si="6"/>
        <v>50</v>
      </c>
    </row>
    <row r="85" spans="2:16" ht="42" hidden="1" customHeight="1">
      <c r="B85" s="37" t="s">
        <v>540</v>
      </c>
      <c r="C85" s="53" t="s">
        <v>288</v>
      </c>
      <c r="D85" s="53"/>
      <c r="E85" s="53"/>
      <c r="F85" s="54">
        <f>SUM(F86)</f>
        <v>50</v>
      </c>
      <c r="G85" s="54"/>
      <c r="H85" s="72">
        <f t="shared" si="7"/>
        <v>50</v>
      </c>
      <c r="I85" s="54"/>
      <c r="J85" s="72">
        <f t="shared" si="8"/>
        <v>50</v>
      </c>
      <c r="K85" s="54"/>
      <c r="L85" s="72">
        <f t="shared" si="9"/>
        <v>50</v>
      </c>
      <c r="M85" s="54"/>
      <c r="N85" s="72">
        <f t="shared" si="5"/>
        <v>50</v>
      </c>
      <c r="O85" s="54"/>
      <c r="P85" s="72">
        <f t="shared" si="6"/>
        <v>50</v>
      </c>
    </row>
    <row r="86" spans="2:16" ht="36.75" hidden="1" customHeight="1">
      <c r="B86" s="18" t="s">
        <v>112</v>
      </c>
      <c r="C86" s="53" t="s">
        <v>288</v>
      </c>
      <c r="D86" s="53" t="s">
        <v>25</v>
      </c>
      <c r="E86" s="53" t="s">
        <v>416</v>
      </c>
      <c r="F86" s="54">
        <v>50</v>
      </c>
      <c r="G86" s="54"/>
      <c r="H86" s="72">
        <f t="shared" si="7"/>
        <v>50</v>
      </c>
      <c r="I86" s="54"/>
      <c r="J86" s="72">
        <f t="shared" si="8"/>
        <v>50</v>
      </c>
      <c r="K86" s="54"/>
      <c r="L86" s="72">
        <f t="shared" si="9"/>
        <v>50</v>
      </c>
      <c r="M86" s="54"/>
      <c r="N86" s="72">
        <f t="shared" si="5"/>
        <v>50</v>
      </c>
      <c r="O86" s="54"/>
      <c r="P86" s="72">
        <f t="shared" si="6"/>
        <v>50</v>
      </c>
    </row>
    <row r="87" spans="2:16" ht="47.25" hidden="1" customHeight="1">
      <c r="B87" s="32" t="s">
        <v>509</v>
      </c>
      <c r="C87" s="51" t="s">
        <v>174</v>
      </c>
      <c r="D87" s="51"/>
      <c r="E87" s="53"/>
      <c r="F87" s="72">
        <f>SUM(F89)</f>
        <v>6352</v>
      </c>
      <c r="G87" s="54"/>
      <c r="H87" s="72">
        <f t="shared" si="7"/>
        <v>6352</v>
      </c>
      <c r="I87" s="54"/>
      <c r="J87" s="72">
        <f t="shared" si="8"/>
        <v>6352</v>
      </c>
      <c r="K87" s="54"/>
      <c r="L87" s="72">
        <f t="shared" si="9"/>
        <v>6352</v>
      </c>
      <c r="M87" s="54"/>
      <c r="N87" s="72">
        <f t="shared" si="5"/>
        <v>6352</v>
      </c>
      <c r="O87" s="54"/>
      <c r="P87" s="72">
        <f t="shared" si="6"/>
        <v>6352</v>
      </c>
    </row>
    <row r="88" spans="2:16" ht="39" hidden="1" customHeight="1">
      <c r="B88" s="34" t="s">
        <v>274</v>
      </c>
      <c r="C88" s="53" t="s">
        <v>281</v>
      </c>
      <c r="D88" s="53"/>
      <c r="E88" s="53"/>
      <c r="F88" s="54">
        <f>SUM(F89)</f>
        <v>6352</v>
      </c>
      <c r="G88" s="54"/>
      <c r="H88" s="72">
        <f t="shared" si="7"/>
        <v>6352</v>
      </c>
      <c r="I88" s="54"/>
      <c r="J88" s="72">
        <f t="shared" si="8"/>
        <v>6352</v>
      </c>
      <c r="K88" s="54"/>
      <c r="L88" s="72">
        <f t="shared" si="9"/>
        <v>6352</v>
      </c>
      <c r="M88" s="54"/>
      <c r="N88" s="72">
        <f t="shared" si="5"/>
        <v>6352</v>
      </c>
      <c r="O88" s="54"/>
      <c r="P88" s="72">
        <f t="shared" si="6"/>
        <v>6352</v>
      </c>
    </row>
    <row r="89" spans="2:16" ht="35.25" hidden="1" customHeight="1">
      <c r="B89" s="36" t="s">
        <v>103</v>
      </c>
      <c r="C89" s="53" t="s">
        <v>282</v>
      </c>
      <c r="D89" s="53"/>
      <c r="E89" s="53"/>
      <c r="F89" s="54">
        <f>SUM(F90)</f>
        <v>6352</v>
      </c>
      <c r="G89" s="54"/>
      <c r="H89" s="72">
        <f t="shared" si="7"/>
        <v>6352</v>
      </c>
      <c r="I89" s="54"/>
      <c r="J89" s="72">
        <f t="shared" si="8"/>
        <v>6352</v>
      </c>
      <c r="K89" s="54"/>
      <c r="L89" s="72">
        <f t="shared" si="9"/>
        <v>6352</v>
      </c>
      <c r="M89" s="54"/>
      <c r="N89" s="72">
        <f t="shared" si="5"/>
        <v>6352</v>
      </c>
      <c r="O89" s="54"/>
      <c r="P89" s="72">
        <f t="shared" si="6"/>
        <v>6352</v>
      </c>
    </row>
    <row r="90" spans="2:16" ht="38.25" hidden="1" customHeight="1">
      <c r="B90" s="23" t="s">
        <v>89</v>
      </c>
      <c r="C90" s="53" t="s">
        <v>282</v>
      </c>
      <c r="D90" s="53" t="s">
        <v>90</v>
      </c>
      <c r="E90" s="53"/>
      <c r="F90" s="54">
        <f>SUM(F91)</f>
        <v>6352</v>
      </c>
      <c r="G90" s="54"/>
      <c r="H90" s="72">
        <f t="shared" si="7"/>
        <v>6352</v>
      </c>
      <c r="I90" s="54"/>
      <c r="J90" s="72">
        <f t="shared" si="8"/>
        <v>6352</v>
      </c>
      <c r="K90" s="54"/>
      <c r="L90" s="72">
        <f t="shared" si="9"/>
        <v>6352</v>
      </c>
      <c r="M90" s="54"/>
      <c r="N90" s="72">
        <f t="shared" si="5"/>
        <v>6352</v>
      </c>
      <c r="O90" s="54"/>
      <c r="P90" s="72">
        <f t="shared" si="6"/>
        <v>6352</v>
      </c>
    </row>
    <row r="91" spans="2:16" ht="37.5" hidden="1" customHeight="1">
      <c r="B91" s="23" t="s">
        <v>84</v>
      </c>
      <c r="C91" s="53" t="s">
        <v>282</v>
      </c>
      <c r="D91" s="53" t="s">
        <v>113</v>
      </c>
      <c r="E91" s="53"/>
      <c r="F91" s="54">
        <f>SUM(F92:F93)</f>
        <v>6352</v>
      </c>
      <c r="G91" s="54"/>
      <c r="H91" s="72">
        <f t="shared" si="7"/>
        <v>6352</v>
      </c>
      <c r="I91" s="54"/>
      <c r="J91" s="72">
        <f t="shared" si="8"/>
        <v>6352</v>
      </c>
      <c r="K91" s="54"/>
      <c r="L91" s="72">
        <f t="shared" si="9"/>
        <v>6352</v>
      </c>
      <c r="M91" s="54"/>
      <c r="N91" s="72">
        <f t="shared" si="5"/>
        <v>6352</v>
      </c>
      <c r="O91" s="54"/>
      <c r="P91" s="72">
        <f t="shared" si="6"/>
        <v>6352</v>
      </c>
    </row>
    <row r="92" spans="2:16" ht="24" hidden="1" customHeight="1">
      <c r="B92" s="15" t="s">
        <v>80</v>
      </c>
      <c r="C92" s="53" t="s">
        <v>282</v>
      </c>
      <c r="D92" s="53" t="s">
        <v>113</v>
      </c>
      <c r="E92" s="53" t="s">
        <v>77</v>
      </c>
      <c r="F92" s="54">
        <v>5010</v>
      </c>
      <c r="G92" s="54"/>
      <c r="H92" s="72">
        <f t="shared" si="7"/>
        <v>5010</v>
      </c>
      <c r="I92" s="54"/>
      <c r="J92" s="72">
        <f t="shared" si="8"/>
        <v>5010</v>
      </c>
      <c r="K92" s="54"/>
      <c r="L92" s="72">
        <f t="shared" si="9"/>
        <v>5010</v>
      </c>
      <c r="M92" s="54"/>
      <c r="N92" s="72">
        <f t="shared" si="5"/>
        <v>5010</v>
      </c>
      <c r="O92" s="54"/>
      <c r="P92" s="72">
        <f t="shared" si="6"/>
        <v>5010</v>
      </c>
    </row>
    <row r="93" spans="2:16" ht="32.25" hidden="1" customHeight="1">
      <c r="B93" s="15" t="s">
        <v>112</v>
      </c>
      <c r="C93" s="53" t="s">
        <v>282</v>
      </c>
      <c r="D93" s="58" t="s">
        <v>113</v>
      </c>
      <c r="E93" s="58" t="s">
        <v>111</v>
      </c>
      <c r="F93" s="76">
        <v>1342</v>
      </c>
      <c r="G93" s="76"/>
      <c r="H93" s="72">
        <f t="shared" si="7"/>
        <v>1342</v>
      </c>
      <c r="I93" s="76"/>
      <c r="J93" s="72">
        <f t="shared" si="8"/>
        <v>1342</v>
      </c>
      <c r="K93" s="76"/>
      <c r="L93" s="72">
        <f t="shared" si="9"/>
        <v>1342</v>
      </c>
      <c r="M93" s="76"/>
      <c r="N93" s="72">
        <f t="shared" si="5"/>
        <v>1342</v>
      </c>
      <c r="O93" s="76"/>
      <c r="P93" s="72">
        <f t="shared" si="6"/>
        <v>1342</v>
      </c>
    </row>
    <row r="94" spans="2:16" ht="40.5" customHeight="1">
      <c r="B94" s="32" t="s">
        <v>512</v>
      </c>
      <c r="C94" s="51" t="s">
        <v>178</v>
      </c>
      <c r="D94" s="51"/>
      <c r="E94" s="53"/>
      <c r="F94" s="72">
        <f>F95+F101+F111+F118+F125+F129</f>
        <v>539553.89999999991</v>
      </c>
      <c r="G94" s="72">
        <f>G95+G101+G111+G118+G125+G129</f>
        <v>26169.200000000004</v>
      </c>
      <c r="H94" s="72">
        <f t="shared" si="7"/>
        <v>565723.09999999986</v>
      </c>
      <c r="I94" s="72"/>
      <c r="J94" s="72">
        <f t="shared" si="8"/>
        <v>565723.09999999986</v>
      </c>
      <c r="K94" s="72">
        <f>K101</f>
        <v>22190</v>
      </c>
      <c r="L94" s="72">
        <f t="shared" si="9"/>
        <v>587913.09999999986</v>
      </c>
      <c r="M94" s="72">
        <f>M101+M125</f>
        <v>3711.6</v>
      </c>
      <c r="N94" s="72">
        <f t="shared" si="5"/>
        <v>591624.69999999984</v>
      </c>
      <c r="O94" s="72">
        <f>O101</f>
        <v>-903</v>
      </c>
      <c r="P94" s="72">
        <f t="shared" si="6"/>
        <v>590721.69999999984</v>
      </c>
    </row>
    <row r="95" spans="2:16" ht="30" hidden="1" customHeight="1">
      <c r="B95" s="13" t="s">
        <v>11</v>
      </c>
      <c r="C95" s="51" t="s">
        <v>179</v>
      </c>
      <c r="D95" s="51"/>
      <c r="E95" s="51"/>
      <c r="F95" s="72">
        <f>F96</f>
        <v>169932</v>
      </c>
      <c r="G95" s="72">
        <f>G96</f>
        <v>9338.6</v>
      </c>
      <c r="H95" s="72">
        <f t="shared" si="7"/>
        <v>179270.6</v>
      </c>
      <c r="I95" s="72"/>
      <c r="J95" s="72">
        <f t="shared" si="8"/>
        <v>179270.6</v>
      </c>
      <c r="K95" s="72"/>
      <c r="L95" s="72">
        <f t="shared" si="9"/>
        <v>179270.6</v>
      </c>
      <c r="M95" s="72"/>
      <c r="N95" s="72">
        <f t="shared" si="5"/>
        <v>179270.6</v>
      </c>
      <c r="O95" s="72"/>
      <c r="P95" s="72">
        <f t="shared" si="6"/>
        <v>179270.6</v>
      </c>
    </row>
    <row r="96" spans="2:16" ht="31.5" hidden="1" customHeight="1">
      <c r="B96" s="36" t="s">
        <v>279</v>
      </c>
      <c r="C96" s="51" t="s">
        <v>302</v>
      </c>
      <c r="D96" s="51"/>
      <c r="E96" s="51"/>
      <c r="F96" s="72">
        <f>F97+F99</f>
        <v>169932</v>
      </c>
      <c r="G96" s="72">
        <f>G97+G99</f>
        <v>9338.6</v>
      </c>
      <c r="H96" s="72">
        <f t="shared" si="7"/>
        <v>179270.6</v>
      </c>
      <c r="I96" s="72"/>
      <c r="J96" s="72">
        <f t="shared" si="8"/>
        <v>179270.6</v>
      </c>
      <c r="K96" s="72"/>
      <c r="L96" s="72">
        <f t="shared" si="9"/>
        <v>179270.6</v>
      </c>
      <c r="M96" s="72"/>
      <c r="N96" s="72">
        <f t="shared" si="5"/>
        <v>179270.6</v>
      </c>
      <c r="O96" s="72"/>
      <c r="P96" s="72">
        <f t="shared" si="6"/>
        <v>179270.6</v>
      </c>
    </row>
    <row r="97" spans="2:16" ht="67.5" hidden="1" customHeight="1">
      <c r="B97" s="36" t="s">
        <v>187</v>
      </c>
      <c r="C97" s="53" t="s">
        <v>303</v>
      </c>
      <c r="D97" s="53" t="s">
        <v>233</v>
      </c>
      <c r="E97" s="51"/>
      <c r="F97" s="54">
        <f>F98</f>
        <v>91621</v>
      </c>
      <c r="G97" s="54">
        <f>G98</f>
        <v>9338.6</v>
      </c>
      <c r="H97" s="72">
        <f t="shared" si="7"/>
        <v>100959.6</v>
      </c>
      <c r="I97" s="54"/>
      <c r="J97" s="72">
        <f t="shared" si="8"/>
        <v>100959.6</v>
      </c>
      <c r="K97" s="54"/>
      <c r="L97" s="72">
        <f t="shared" si="9"/>
        <v>100959.6</v>
      </c>
      <c r="M97" s="54"/>
      <c r="N97" s="72">
        <f t="shared" si="5"/>
        <v>100959.6</v>
      </c>
      <c r="O97" s="54"/>
      <c r="P97" s="72">
        <f t="shared" si="6"/>
        <v>100959.6</v>
      </c>
    </row>
    <row r="98" spans="2:16" ht="26.25" hidden="1" customHeight="1">
      <c r="B98" s="15" t="s">
        <v>407</v>
      </c>
      <c r="C98" s="53" t="s">
        <v>303</v>
      </c>
      <c r="D98" s="53" t="s">
        <v>233</v>
      </c>
      <c r="E98" s="53" t="s">
        <v>408</v>
      </c>
      <c r="F98" s="54">
        <v>91621</v>
      </c>
      <c r="G98" s="54">
        <v>9338.6</v>
      </c>
      <c r="H98" s="72">
        <f t="shared" si="7"/>
        <v>100959.6</v>
      </c>
      <c r="I98" s="54"/>
      <c r="J98" s="72">
        <f t="shared" si="8"/>
        <v>100959.6</v>
      </c>
      <c r="K98" s="54"/>
      <c r="L98" s="72">
        <f t="shared" si="9"/>
        <v>100959.6</v>
      </c>
      <c r="M98" s="54"/>
      <c r="N98" s="72">
        <f t="shared" si="5"/>
        <v>100959.6</v>
      </c>
      <c r="O98" s="54"/>
      <c r="P98" s="72">
        <f t="shared" si="6"/>
        <v>100959.6</v>
      </c>
    </row>
    <row r="99" spans="2:16" ht="38.25" hidden="1" customHeight="1">
      <c r="B99" s="36" t="s">
        <v>235</v>
      </c>
      <c r="C99" s="53" t="s">
        <v>402</v>
      </c>
      <c r="D99" s="53"/>
      <c r="E99" s="53"/>
      <c r="F99" s="54">
        <f>F100</f>
        <v>78311</v>
      </c>
      <c r="G99" s="54"/>
      <c r="H99" s="72">
        <f t="shared" si="7"/>
        <v>78311</v>
      </c>
      <c r="I99" s="54"/>
      <c r="J99" s="72">
        <f t="shared" si="8"/>
        <v>78311</v>
      </c>
      <c r="K99" s="54"/>
      <c r="L99" s="72">
        <f t="shared" si="9"/>
        <v>78311</v>
      </c>
      <c r="M99" s="54"/>
      <c r="N99" s="72">
        <f t="shared" si="5"/>
        <v>78311</v>
      </c>
      <c r="O99" s="54"/>
      <c r="P99" s="72">
        <f t="shared" si="6"/>
        <v>78311</v>
      </c>
    </row>
    <row r="100" spans="2:16" ht="18.75" hidden="1" customHeight="1">
      <c r="B100" s="15" t="s">
        <v>407</v>
      </c>
      <c r="C100" s="53" t="s">
        <v>348</v>
      </c>
      <c r="D100" s="53" t="s">
        <v>233</v>
      </c>
      <c r="E100" s="53" t="s">
        <v>408</v>
      </c>
      <c r="F100" s="54">
        <v>78311</v>
      </c>
      <c r="G100" s="54"/>
      <c r="H100" s="72">
        <f t="shared" si="7"/>
        <v>78311</v>
      </c>
      <c r="I100" s="54"/>
      <c r="J100" s="72">
        <f t="shared" si="8"/>
        <v>78311</v>
      </c>
      <c r="K100" s="54"/>
      <c r="L100" s="72">
        <f t="shared" si="9"/>
        <v>78311</v>
      </c>
      <c r="M100" s="54"/>
      <c r="N100" s="72">
        <f t="shared" si="5"/>
        <v>78311</v>
      </c>
      <c r="O100" s="54"/>
      <c r="P100" s="72">
        <f t="shared" si="6"/>
        <v>78311</v>
      </c>
    </row>
    <row r="101" spans="2:16" ht="20.25" customHeight="1">
      <c r="B101" s="29" t="s">
        <v>121</v>
      </c>
      <c r="C101" s="51" t="s">
        <v>242</v>
      </c>
      <c r="D101" s="51"/>
      <c r="E101" s="51"/>
      <c r="F101" s="72">
        <f>F102</f>
        <v>310995.69999999995</v>
      </c>
      <c r="G101" s="72">
        <f>G102</f>
        <v>16830.600000000002</v>
      </c>
      <c r="H101" s="72">
        <f t="shared" si="7"/>
        <v>327826.29999999993</v>
      </c>
      <c r="I101" s="72"/>
      <c r="J101" s="72">
        <f t="shared" si="8"/>
        <v>327826.29999999993</v>
      </c>
      <c r="K101" s="72">
        <f>K105</f>
        <v>22190</v>
      </c>
      <c r="L101" s="72">
        <f t="shared" si="9"/>
        <v>350016.29999999993</v>
      </c>
      <c r="M101" s="72">
        <f>M102</f>
        <v>2700.6</v>
      </c>
      <c r="N101" s="72">
        <f t="shared" si="5"/>
        <v>352716.89999999991</v>
      </c>
      <c r="O101" s="72">
        <f>O102</f>
        <v>-903</v>
      </c>
      <c r="P101" s="72">
        <f t="shared" si="6"/>
        <v>351813.89999999991</v>
      </c>
    </row>
    <row r="102" spans="2:16" ht="44.25" customHeight="1">
      <c r="B102" s="36" t="s">
        <v>280</v>
      </c>
      <c r="C102" s="53" t="s">
        <v>305</v>
      </c>
      <c r="D102" s="51"/>
      <c r="E102" s="51"/>
      <c r="F102" s="54">
        <f>SUM(F103,F105)</f>
        <v>310995.69999999995</v>
      </c>
      <c r="G102" s="54">
        <f>SUM(G103,G105)</f>
        <v>16830.600000000002</v>
      </c>
      <c r="H102" s="72">
        <f t="shared" si="7"/>
        <v>327826.29999999993</v>
      </c>
      <c r="I102" s="54"/>
      <c r="J102" s="72">
        <f t="shared" si="8"/>
        <v>327826.29999999993</v>
      </c>
      <c r="K102" s="54"/>
      <c r="L102" s="72">
        <f t="shared" si="9"/>
        <v>327826.29999999993</v>
      </c>
      <c r="M102" s="54">
        <f>M109</f>
        <v>2700.6</v>
      </c>
      <c r="N102" s="72">
        <f t="shared" si="5"/>
        <v>330526.89999999991</v>
      </c>
      <c r="O102" s="54">
        <f>O105</f>
        <v>-903</v>
      </c>
      <c r="P102" s="72">
        <f t="shared" si="6"/>
        <v>329623.89999999991</v>
      </c>
    </row>
    <row r="103" spans="2:16" ht="91.5" customHeight="1">
      <c r="B103" s="36" t="s">
        <v>188</v>
      </c>
      <c r="C103" s="53" t="s">
        <v>306</v>
      </c>
      <c r="D103" s="53" t="s">
        <v>234</v>
      </c>
      <c r="E103" s="51"/>
      <c r="F103" s="54">
        <f>SUM(F104:F104)</f>
        <v>161279</v>
      </c>
      <c r="G103" s="54">
        <f>SUM(G104:G104)</f>
        <v>16472.7</v>
      </c>
      <c r="H103" s="72">
        <f t="shared" si="7"/>
        <v>177751.7</v>
      </c>
      <c r="I103" s="54"/>
      <c r="J103" s="72">
        <f t="shared" si="8"/>
        <v>177751.7</v>
      </c>
      <c r="K103" s="54"/>
      <c r="L103" s="72">
        <f t="shared" si="9"/>
        <v>177751.7</v>
      </c>
      <c r="M103" s="54"/>
      <c r="N103" s="72">
        <f t="shared" si="5"/>
        <v>177751.7</v>
      </c>
      <c r="O103" s="54"/>
      <c r="P103" s="72">
        <f t="shared" si="6"/>
        <v>177751.7</v>
      </c>
    </row>
    <row r="104" spans="2:16" ht="23.25" customHeight="1">
      <c r="B104" s="15" t="s">
        <v>407</v>
      </c>
      <c r="C104" s="53" t="s">
        <v>306</v>
      </c>
      <c r="D104" s="53" t="s">
        <v>234</v>
      </c>
      <c r="E104" s="53" t="s">
        <v>408</v>
      </c>
      <c r="F104" s="54">
        <v>161279</v>
      </c>
      <c r="G104" s="72">
        <v>16472.7</v>
      </c>
      <c r="H104" s="72">
        <f t="shared" si="7"/>
        <v>177751.7</v>
      </c>
      <c r="I104" s="72"/>
      <c r="J104" s="72">
        <f t="shared" si="8"/>
        <v>177751.7</v>
      </c>
      <c r="K104" s="72"/>
      <c r="L104" s="72">
        <f t="shared" si="9"/>
        <v>177751.7</v>
      </c>
      <c r="M104" s="72"/>
      <c r="N104" s="72">
        <f t="shared" si="5"/>
        <v>177751.7</v>
      </c>
      <c r="O104" s="72"/>
      <c r="P104" s="72">
        <f t="shared" si="6"/>
        <v>177751.7</v>
      </c>
    </row>
    <row r="105" spans="2:16" ht="42" customHeight="1">
      <c r="B105" s="36" t="s">
        <v>189</v>
      </c>
      <c r="C105" s="53" t="s">
        <v>307</v>
      </c>
      <c r="D105" s="53" t="s">
        <v>234</v>
      </c>
      <c r="E105" s="53"/>
      <c r="F105" s="54">
        <f>SUM(F106)+F107+F108+F109</f>
        <v>149716.69999999998</v>
      </c>
      <c r="G105" s="54">
        <f>SUM(G106)+G107+G108+G109</f>
        <v>357.9</v>
      </c>
      <c r="H105" s="72">
        <f t="shared" si="7"/>
        <v>150074.59999999998</v>
      </c>
      <c r="I105" s="54"/>
      <c r="J105" s="72">
        <f t="shared" si="8"/>
        <v>150074.59999999998</v>
      </c>
      <c r="K105" s="54">
        <f>K106+K109+K110</f>
        <v>22190</v>
      </c>
      <c r="L105" s="72">
        <f t="shared" si="9"/>
        <v>172264.59999999998</v>
      </c>
      <c r="M105" s="54"/>
      <c r="N105" s="72">
        <f t="shared" si="5"/>
        <v>172264.59999999998</v>
      </c>
      <c r="O105" s="54">
        <f>O106</f>
        <v>-903</v>
      </c>
      <c r="P105" s="72">
        <f t="shared" si="6"/>
        <v>171361.59999999998</v>
      </c>
    </row>
    <row r="106" spans="2:16" ht="29.25" customHeight="1">
      <c r="B106" s="15" t="s">
        <v>407</v>
      </c>
      <c r="C106" s="53" t="s">
        <v>307</v>
      </c>
      <c r="D106" s="53" t="s">
        <v>234</v>
      </c>
      <c r="E106" s="53" t="s">
        <v>408</v>
      </c>
      <c r="F106" s="54">
        <v>108524</v>
      </c>
      <c r="G106" s="54">
        <v>200</v>
      </c>
      <c r="H106" s="72">
        <f t="shared" si="7"/>
        <v>108724</v>
      </c>
      <c r="I106" s="54"/>
      <c r="J106" s="72">
        <f t="shared" si="8"/>
        <v>108724</v>
      </c>
      <c r="K106" s="54">
        <v>23200</v>
      </c>
      <c r="L106" s="72">
        <f t="shared" si="9"/>
        <v>131924</v>
      </c>
      <c r="M106" s="54"/>
      <c r="N106" s="72">
        <f t="shared" si="5"/>
        <v>131924</v>
      </c>
      <c r="O106" s="54">
        <v>-903</v>
      </c>
      <c r="P106" s="72">
        <f t="shared" si="6"/>
        <v>131021</v>
      </c>
    </row>
    <row r="107" spans="2:16" ht="29.25" customHeight="1">
      <c r="B107" s="25" t="s">
        <v>555</v>
      </c>
      <c r="C107" s="53" t="s">
        <v>556</v>
      </c>
      <c r="D107" s="53" t="s">
        <v>234</v>
      </c>
      <c r="E107" s="53"/>
      <c r="F107" s="73">
        <v>17186.400000000001</v>
      </c>
      <c r="G107" s="54"/>
      <c r="H107" s="72">
        <f t="shared" si="7"/>
        <v>17186.400000000001</v>
      </c>
      <c r="I107" s="54"/>
      <c r="J107" s="72">
        <f t="shared" si="8"/>
        <v>17186.400000000001</v>
      </c>
      <c r="K107" s="54"/>
      <c r="L107" s="72">
        <f t="shared" si="9"/>
        <v>17186.400000000001</v>
      </c>
      <c r="M107" s="54"/>
      <c r="N107" s="72">
        <f t="shared" si="5"/>
        <v>17186.400000000001</v>
      </c>
      <c r="O107" s="54"/>
      <c r="P107" s="72">
        <f t="shared" si="6"/>
        <v>17186.400000000001</v>
      </c>
    </row>
    <row r="108" spans="2:16" ht="29.25" customHeight="1">
      <c r="B108" s="25" t="s">
        <v>557</v>
      </c>
      <c r="C108" s="53" t="s">
        <v>558</v>
      </c>
      <c r="D108" s="53" t="s">
        <v>234</v>
      </c>
      <c r="E108" s="53"/>
      <c r="F108" s="73">
        <v>17156.3</v>
      </c>
      <c r="G108" s="54">
        <v>157.9</v>
      </c>
      <c r="H108" s="72">
        <f t="shared" si="7"/>
        <v>17314.2</v>
      </c>
      <c r="I108" s="54"/>
      <c r="J108" s="72">
        <f t="shared" si="8"/>
        <v>17314.2</v>
      </c>
      <c r="K108" s="54"/>
      <c r="L108" s="72">
        <f t="shared" si="9"/>
        <v>17314.2</v>
      </c>
      <c r="M108" s="54"/>
      <c r="N108" s="72">
        <f t="shared" si="5"/>
        <v>17314.2</v>
      </c>
      <c r="O108" s="54"/>
      <c r="P108" s="72">
        <f t="shared" si="6"/>
        <v>17314.2</v>
      </c>
    </row>
    <row r="109" spans="2:16" ht="29.25" customHeight="1">
      <c r="B109" s="25" t="s">
        <v>559</v>
      </c>
      <c r="C109" s="53" t="s">
        <v>560</v>
      </c>
      <c r="D109" s="53" t="s">
        <v>234</v>
      </c>
      <c r="E109" s="53"/>
      <c r="F109" s="73">
        <v>6850</v>
      </c>
      <c r="G109" s="54"/>
      <c r="H109" s="72">
        <f t="shared" si="7"/>
        <v>6850</v>
      </c>
      <c r="I109" s="54"/>
      <c r="J109" s="72">
        <f t="shared" si="8"/>
        <v>6850</v>
      </c>
      <c r="K109" s="54">
        <v>-2000</v>
      </c>
      <c r="L109" s="72">
        <f t="shared" si="9"/>
        <v>4850</v>
      </c>
      <c r="M109" s="54">
        <v>2700.6</v>
      </c>
      <c r="N109" s="72">
        <f t="shared" si="5"/>
        <v>7550.6</v>
      </c>
      <c r="O109" s="54"/>
      <c r="P109" s="72">
        <f t="shared" si="6"/>
        <v>7550.6</v>
      </c>
    </row>
    <row r="110" spans="2:16" ht="46.5" customHeight="1">
      <c r="B110" s="25" t="s">
        <v>615</v>
      </c>
      <c r="C110" s="53" t="s">
        <v>614</v>
      </c>
      <c r="D110" s="53" t="s">
        <v>234</v>
      </c>
      <c r="E110" s="53"/>
      <c r="F110" s="73"/>
      <c r="G110" s="54"/>
      <c r="H110" s="72"/>
      <c r="I110" s="54"/>
      <c r="J110" s="72">
        <f t="shared" si="8"/>
        <v>0</v>
      </c>
      <c r="K110" s="54">
        <v>990</v>
      </c>
      <c r="L110" s="72">
        <f t="shared" si="9"/>
        <v>990</v>
      </c>
      <c r="M110" s="54"/>
      <c r="N110" s="72">
        <f t="shared" si="5"/>
        <v>990</v>
      </c>
      <c r="O110" s="54"/>
      <c r="P110" s="72">
        <f t="shared" si="6"/>
        <v>990</v>
      </c>
    </row>
    <row r="111" spans="2:16" ht="29.25" hidden="1" customHeight="1">
      <c r="B111" s="17" t="s">
        <v>122</v>
      </c>
      <c r="C111" s="51" t="s">
        <v>243</v>
      </c>
      <c r="D111" s="51"/>
      <c r="E111" s="51"/>
      <c r="F111" s="72">
        <f>SUM(F112)</f>
        <v>43608</v>
      </c>
      <c r="G111" s="72"/>
      <c r="H111" s="72">
        <f t="shared" si="7"/>
        <v>43608</v>
      </c>
      <c r="I111" s="72"/>
      <c r="J111" s="72">
        <f t="shared" si="8"/>
        <v>43608</v>
      </c>
      <c r="K111" s="72"/>
      <c r="L111" s="72">
        <f t="shared" si="9"/>
        <v>43608</v>
      </c>
      <c r="M111" s="72"/>
      <c r="N111" s="72">
        <f t="shared" si="5"/>
        <v>43608</v>
      </c>
      <c r="O111" s="72"/>
      <c r="P111" s="72">
        <f t="shared" si="6"/>
        <v>43608</v>
      </c>
    </row>
    <row r="112" spans="2:16" ht="30" hidden="1" customHeight="1">
      <c r="B112" s="15" t="s">
        <v>269</v>
      </c>
      <c r="C112" s="53" t="s">
        <v>308</v>
      </c>
      <c r="D112" s="53"/>
      <c r="E112" s="53"/>
      <c r="F112" s="54">
        <f>F113+F115</f>
        <v>43608</v>
      </c>
      <c r="G112" s="54"/>
      <c r="H112" s="72">
        <f t="shared" si="7"/>
        <v>43608</v>
      </c>
      <c r="I112" s="54"/>
      <c r="J112" s="72">
        <f t="shared" si="8"/>
        <v>43608</v>
      </c>
      <c r="K112" s="54"/>
      <c r="L112" s="72">
        <f t="shared" si="9"/>
        <v>43608</v>
      </c>
      <c r="M112" s="54"/>
      <c r="N112" s="72">
        <f t="shared" si="5"/>
        <v>43608</v>
      </c>
      <c r="O112" s="54"/>
      <c r="P112" s="72">
        <f t="shared" si="6"/>
        <v>43608</v>
      </c>
    </row>
    <row r="113" spans="2:16" ht="32.25" hidden="1" customHeight="1">
      <c r="B113" s="36" t="s">
        <v>411</v>
      </c>
      <c r="C113" s="53" t="s">
        <v>309</v>
      </c>
      <c r="D113" s="53" t="s">
        <v>360</v>
      </c>
      <c r="E113" s="53"/>
      <c r="F113" s="54">
        <f>F114</f>
        <v>20971</v>
      </c>
      <c r="G113" s="54"/>
      <c r="H113" s="72">
        <f t="shared" si="7"/>
        <v>20971</v>
      </c>
      <c r="I113" s="54"/>
      <c r="J113" s="72">
        <f t="shared" si="8"/>
        <v>20971</v>
      </c>
      <c r="K113" s="54"/>
      <c r="L113" s="72">
        <f t="shared" si="9"/>
        <v>20971</v>
      </c>
      <c r="M113" s="54"/>
      <c r="N113" s="72">
        <f t="shared" si="5"/>
        <v>20971</v>
      </c>
      <c r="O113" s="54"/>
      <c r="P113" s="72">
        <f t="shared" si="6"/>
        <v>20971</v>
      </c>
    </row>
    <row r="114" spans="2:16" ht="25.5" hidden="1" customHeight="1">
      <c r="B114" s="15" t="s">
        <v>407</v>
      </c>
      <c r="C114" s="53" t="s">
        <v>309</v>
      </c>
      <c r="D114" s="53" t="s">
        <v>360</v>
      </c>
      <c r="E114" s="53" t="s">
        <v>408</v>
      </c>
      <c r="F114" s="54">
        <v>20971</v>
      </c>
      <c r="G114" s="54"/>
      <c r="H114" s="72">
        <f t="shared" si="7"/>
        <v>20971</v>
      </c>
      <c r="I114" s="54"/>
      <c r="J114" s="72">
        <f t="shared" si="8"/>
        <v>20971</v>
      </c>
      <c r="K114" s="54"/>
      <c r="L114" s="72">
        <f t="shared" si="9"/>
        <v>20971</v>
      </c>
      <c r="M114" s="54"/>
      <c r="N114" s="72">
        <f t="shared" si="5"/>
        <v>20971</v>
      </c>
      <c r="O114" s="54"/>
      <c r="P114" s="72">
        <f t="shared" si="6"/>
        <v>20971</v>
      </c>
    </row>
    <row r="115" spans="2:16" ht="33" hidden="1" customHeight="1">
      <c r="B115" s="36" t="s">
        <v>410</v>
      </c>
      <c r="C115" s="53" t="s">
        <v>309</v>
      </c>
      <c r="D115" s="53" t="s">
        <v>360</v>
      </c>
      <c r="E115" s="53"/>
      <c r="F115" s="54">
        <f>F116+F117</f>
        <v>22637</v>
      </c>
      <c r="G115" s="54"/>
      <c r="H115" s="72">
        <f t="shared" si="7"/>
        <v>22637</v>
      </c>
      <c r="I115" s="54"/>
      <c r="J115" s="72">
        <f t="shared" si="8"/>
        <v>22637</v>
      </c>
      <c r="K115" s="54"/>
      <c r="L115" s="72">
        <f t="shared" si="9"/>
        <v>22637</v>
      </c>
      <c r="M115" s="54"/>
      <c r="N115" s="72">
        <f t="shared" si="5"/>
        <v>22637</v>
      </c>
      <c r="O115" s="54"/>
      <c r="P115" s="72">
        <f t="shared" si="6"/>
        <v>22637</v>
      </c>
    </row>
    <row r="116" spans="2:16" ht="22.5" hidden="1" customHeight="1">
      <c r="B116" s="15" t="s">
        <v>407</v>
      </c>
      <c r="C116" s="53" t="s">
        <v>409</v>
      </c>
      <c r="D116" s="53" t="s">
        <v>360</v>
      </c>
      <c r="E116" s="53" t="s">
        <v>408</v>
      </c>
      <c r="F116" s="54">
        <v>20845</v>
      </c>
      <c r="G116" s="54"/>
      <c r="H116" s="72">
        <f t="shared" si="7"/>
        <v>20845</v>
      </c>
      <c r="I116" s="54"/>
      <c r="J116" s="72">
        <f t="shared" si="8"/>
        <v>20845</v>
      </c>
      <c r="K116" s="54"/>
      <c r="L116" s="72">
        <f t="shared" si="9"/>
        <v>20845</v>
      </c>
      <c r="M116" s="54"/>
      <c r="N116" s="72">
        <f t="shared" si="5"/>
        <v>20845</v>
      </c>
      <c r="O116" s="54"/>
      <c r="P116" s="72">
        <f t="shared" si="6"/>
        <v>20845</v>
      </c>
    </row>
    <row r="117" spans="2:16" ht="27.75" hidden="1" customHeight="1">
      <c r="B117" s="18" t="s">
        <v>550</v>
      </c>
      <c r="C117" s="61" t="s">
        <v>477</v>
      </c>
      <c r="D117" s="53" t="s">
        <v>360</v>
      </c>
      <c r="E117" s="53" t="s">
        <v>408</v>
      </c>
      <c r="F117" s="54">
        <v>1792</v>
      </c>
      <c r="G117" s="54"/>
      <c r="H117" s="72">
        <f t="shared" si="7"/>
        <v>1792</v>
      </c>
      <c r="I117" s="54"/>
      <c r="J117" s="72">
        <f t="shared" si="8"/>
        <v>1792</v>
      </c>
      <c r="K117" s="54"/>
      <c r="L117" s="72">
        <f t="shared" si="9"/>
        <v>1792</v>
      </c>
      <c r="M117" s="54"/>
      <c r="N117" s="72">
        <f t="shared" si="5"/>
        <v>1792</v>
      </c>
      <c r="O117" s="54"/>
      <c r="P117" s="72">
        <f t="shared" si="6"/>
        <v>1792</v>
      </c>
    </row>
    <row r="118" spans="2:16" ht="46.5" hidden="1" customHeight="1">
      <c r="B118" s="17" t="s">
        <v>513</v>
      </c>
      <c r="C118" s="51" t="s">
        <v>245</v>
      </c>
      <c r="D118" s="51"/>
      <c r="E118" s="51"/>
      <c r="F118" s="72">
        <f>SUM(F120)</f>
        <v>9942</v>
      </c>
      <c r="G118" s="72"/>
      <c r="H118" s="72">
        <f t="shared" si="7"/>
        <v>9942</v>
      </c>
      <c r="I118" s="72"/>
      <c r="J118" s="72">
        <f t="shared" si="8"/>
        <v>9942</v>
      </c>
      <c r="K118" s="72"/>
      <c r="L118" s="72">
        <f t="shared" si="9"/>
        <v>9942</v>
      </c>
      <c r="M118" s="72"/>
      <c r="N118" s="72">
        <f t="shared" si="5"/>
        <v>9942</v>
      </c>
      <c r="O118" s="72"/>
      <c r="P118" s="72">
        <f t="shared" si="6"/>
        <v>9942</v>
      </c>
    </row>
    <row r="119" spans="2:16" ht="33" hidden="1" customHeight="1">
      <c r="B119" s="15" t="s">
        <v>312</v>
      </c>
      <c r="C119" s="53" t="s">
        <v>342</v>
      </c>
      <c r="D119" s="53"/>
      <c r="E119" s="53"/>
      <c r="F119" s="54">
        <f>SUM(F120)</f>
        <v>9942</v>
      </c>
      <c r="G119" s="54"/>
      <c r="H119" s="72">
        <f t="shared" si="7"/>
        <v>9942</v>
      </c>
      <c r="I119" s="54"/>
      <c r="J119" s="72">
        <f t="shared" si="8"/>
        <v>9942</v>
      </c>
      <c r="K119" s="54"/>
      <c r="L119" s="72">
        <f t="shared" si="9"/>
        <v>9942</v>
      </c>
      <c r="M119" s="54"/>
      <c r="N119" s="72">
        <f t="shared" si="5"/>
        <v>9942</v>
      </c>
      <c r="O119" s="54"/>
      <c r="P119" s="72">
        <f t="shared" si="6"/>
        <v>9942</v>
      </c>
    </row>
    <row r="120" spans="2:16" ht="47.25" hidden="1" customHeight="1">
      <c r="B120" s="15" t="s">
        <v>403</v>
      </c>
      <c r="C120" s="53" t="s">
        <v>313</v>
      </c>
      <c r="D120" s="53"/>
      <c r="E120" s="53"/>
      <c r="F120" s="54">
        <f>SUM(F123:F124)</f>
        <v>9942</v>
      </c>
      <c r="G120" s="54"/>
      <c r="H120" s="72">
        <f t="shared" si="7"/>
        <v>9942</v>
      </c>
      <c r="I120" s="54"/>
      <c r="J120" s="72">
        <f t="shared" si="8"/>
        <v>9942</v>
      </c>
      <c r="K120" s="54"/>
      <c r="L120" s="72">
        <f t="shared" si="9"/>
        <v>9942</v>
      </c>
      <c r="M120" s="54"/>
      <c r="N120" s="72">
        <f t="shared" si="5"/>
        <v>9942</v>
      </c>
      <c r="O120" s="54"/>
      <c r="P120" s="72">
        <f t="shared" si="6"/>
        <v>9942</v>
      </c>
    </row>
    <row r="121" spans="2:16" ht="23.25" hidden="1" customHeight="1">
      <c r="B121" s="23" t="s">
        <v>94</v>
      </c>
      <c r="C121" s="53" t="s">
        <v>246</v>
      </c>
      <c r="D121" s="53" t="s">
        <v>93</v>
      </c>
      <c r="E121" s="53"/>
      <c r="F121" s="54">
        <f>SUM(F122)</f>
        <v>9942</v>
      </c>
      <c r="G121" s="54"/>
      <c r="H121" s="72">
        <f t="shared" si="7"/>
        <v>9942</v>
      </c>
      <c r="I121" s="54"/>
      <c r="J121" s="72">
        <f t="shared" si="8"/>
        <v>9942</v>
      </c>
      <c r="K121" s="54"/>
      <c r="L121" s="72">
        <f t="shared" si="9"/>
        <v>9942</v>
      </c>
      <c r="M121" s="54"/>
      <c r="N121" s="72">
        <f t="shared" si="5"/>
        <v>9942</v>
      </c>
      <c r="O121" s="54"/>
      <c r="P121" s="72">
        <f t="shared" si="6"/>
        <v>9942</v>
      </c>
    </row>
    <row r="122" spans="2:16" ht="24" hidden="1" customHeight="1">
      <c r="B122" s="15" t="s">
        <v>36</v>
      </c>
      <c r="C122" s="53" t="s">
        <v>246</v>
      </c>
      <c r="D122" s="53" t="s">
        <v>24</v>
      </c>
      <c r="E122" s="53"/>
      <c r="F122" s="54">
        <f>SUM(F123:F124)</f>
        <v>9942</v>
      </c>
      <c r="G122" s="54"/>
      <c r="H122" s="72">
        <f t="shared" si="7"/>
        <v>9942</v>
      </c>
      <c r="I122" s="54"/>
      <c r="J122" s="72">
        <f t="shared" si="8"/>
        <v>9942</v>
      </c>
      <c r="K122" s="54"/>
      <c r="L122" s="72">
        <f t="shared" si="9"/>
        <v>9942</v>
      </c>
      <c r="M122" s="54"/>
      <c r="N122" s="72">
        <f t="shared" si="5"/>
        <v>9942</v>
      </c>
      <c r="O122" s="54"/>
      <c r="P122" s="72">
        <f t="shared" si="6"/>
        <v>9942</v>
      </c>
    </row>
    <row r="123" spans="2:16" ht="20.25" hidden="1" customHeight="1">
      <c r="B123" s="36" t="s">
        <v>80</v>
      </c>
      <c r="C123" s="53" t="s">
        <v>246</v>
      </c>
      <c r="D123" s="53" t="s">
        <v>24</v>
      </c>
      <c r="E123" s="53" t="s">
        <v>77</v>
      </c>
      <c r="F123" s="54">
        <v>7906</v>
      </c>
      <c r="G123" s="54"/>
      <c r="H123" s="72">
        <f t="shared" si="7"/>
        <v>7906</v>
      </c>
      <c r="I123" s="54"/>
      <c r="J123" s="72">
        <f t="shared" si="8"/>
        <v>7906</v>
      </c>
      <c r="K123" s="54"/>
      <c r="L123" s="72">
        <f t="shared" si="9"/>
        <v>7906</v>
      </c>
      <c r="M123" s="54"/>
      <c r="N123" s="72">
        <f t="shared" si="5"/>
        <v>7906</v>
      </c>
      <c r="O123" s="54"/>
      <c r="P123" s="72">
        <f t="shared" si="6"/>
        <v>7906</v>
      </c>
    </row>
    <row r="124" spans="2:16" ht="30" hidden="1" customHeight="1">
      <c r="B124" s="15" t="s">
        <v>112</v>
      </c>
      <c r="C124" s="53" t="s">
        <v>246</v>
      </c>
      <c r="D124" s="53" t="s">
        <v>24</v>
      </c>
      <c r="E124" s="53" t="s">
        <v>111</v>
      </c>
      <c r="F124" s="54">
        <v>2036</v>
      </c>
      <c r="G124" s="54"/>
      <c r="H124" s="72">
        <f t="shared" si="7"/>
        <v>2036</v>
      </c>
      <c r="I124" s="54"/>
      <c r="J124" s="72">
        <f t="shared" si="8"/>
        <v>2036</v>
      </c>
      <c r="K124" s="54"/>
      <c r="L124" s="72">
        <f t="shared" si="9"/>
        <v>2036</v>
      </c>
      <c r="M124" s="54"/>
      <c r="N124" s="72">
        <f t="shared" si="5"/>
        <v>2036</v>
      </c>
      <c r="O124" s="54"/>
      <c r="P124" s="72">
        <f t="shared" si="6"/>
        <v>2036</v>
      </c>
    </row>
    <row r="125" spans="2:16" ht="20.25" hidden="1" customHeight="1">
      <c r="B125" s="110" t="s">
        <v>9</v>
      </c>
      <c r="C125" s="51" t="s">
        <v>256</v>
      </c>
      <c r="D125" s="51" t="s">
        <v>49</v>
      </c>
      <c r="E125" s="51"/>
      <c r="F125" s="72">
        <f>SUM(F127)</f>
        <v>1876.2</v>
      </c>
      <c r="G125" s="72"/>
      <c r="H125" s="72">
        <f t="shared" si="7"/>
        <v>1876.2</v>
      </c>
      <c r="I125" s="72"/>
      <c r="J125" s="72">
        <f t="shared" si="8"/>
        <v>1876.2</v>
      </c>
      <c r="K125" s="72"/>
      <c r="L125" s="72">
        <f t="shared" si="9"/>
        <v>1876.2</v>
      </c>
      <c r="M125" s="72">
        <f>M126</f>
        <v>1011</v>
      </c>
      <c r="N125" s="72">
        <f t="shared" si="5"/>
        <v>2887.2</v>
      </c>
      <c r="O125" s="72"/>
      <c r="P125" s="72">
        <f t="shared" si="6"/>
        <v>2887.2</v>
      </c>
    </row>
    <row r="126" spans="2:16" ht="30.75" hidden="1" customHeight="1">
      <c r="B126" s="25" t="s">
        <v>321</v>
      </c>
      <c r="C126" s="53" t="s">
        <v>322</v>
      </c>
      <c r="D126" s="53" t="s">
        <v>49</v>
      </c>
      <c r="E126" s="53"/>
      <c r="F126" s="54">
        <f>F127</f>
        <v>1876.2</v>
      </c>
      <c r="G126" s="54"/>
      <c r="H126" s="72">
        <f t="shared" si="7"/>
        <v>1876.2</v>
      </c>
      <c r="I126" s="54"/>
      <c r="J126" s="72">
        <f t="shared" si="8"/>
        <v>1876.2</v>
      </c>
      <c r="K126" s="54"/>
      <c r="L126" s="72">
        <f t="shared" si="9"/>
        <v>1876.2</v>
      </c>
      <c r="M126" s="54">
        <f>M127</f>
        <v>1011</v>
      </c>
      <c r="N126" s="72">
        <f t="shared" si="5"/>
        <v>2887.2</v>
      </c>
      <c r="O126" s="54"/>
      <c r="P126" s="72">
        <f t="shared" si="6"/>
        <v>2887.2</v>
      </c>
    </row>
    <row r="127" spans="2:16" ht="66" hidden="1" customHeight="1">
      <c r="B127" s="15" t="s">
        <v>0</v>
      </c>
      <c r="C127" s="53" t="s">
        <v>323</v>
      </c>
      <c r="D127" s="53" t="s">
        <v>49</v>
      </c>
      <c r="E127" s="53"/>
      <c r="F127" s="54">
        <f>SUM(F128)</f>
        <v>1876.2</v>
      </c>
      <c r="G127" s="54"/>
      <c r="H127" s="72">
        <f t="shared" si="7"/>
        <v>1876.2</v>
      </c>
      <c r="I127" s="54"/>
      <c r="J127" s="72">
        <f t="shared" si="8"/>
        <v>1876.2</v>
      </c>
      <c r="K127" s="54"/>
      <c r="L127" s="72">
        <f t="shared" si="9"/>
        <v>1876.2</v>
      </c>
      <c r="M127" s="54">
        <f>M128</f>
        <v>1011</v>
      </c>
      <c r="N127" s="72">
        <f t="shared" si="5"/>
        <v>2887.2</v>
      </c>
      <c r="O127" s="54"/>
      <c r="P127" s="72">
        <f t="shared" si="6"/>
        <v>2887.2</v>
      </c>
    </row>
    <row r="128" spans="2:16" ht="33.75" hidden="1" customHeight="1">
      <c r="B128" s="15" t="s">
        <v>112</v>
      </c>
      <c r="C128" s="53" t="s">
        <v>323</v>
      </c>
      <c r="D128" s="53" t="s">
        <v>49</v>
      </c>
      <c r="E128" s="53" t="s">
        <v>111</v>
      </c>
      <c r="F128" s="54">
        <v>1876.2</v>
      </c>
      <c r="G128" s="54"/>
      <c r="H128" s="72">
        <f t="shared" si="7"/>
        <v>1876.2</v>
      </c>
      <c r="I128" s="54"/>
      <c r="J128" s="72">
        <f t="shared" si="8"/>
        <v>1876.2</v>
      </c>
      <c r="K128" s="54"/>
      <c r="L128" s="72">
        <f t="shared" si="9"/>
        <v>1876.2</v>
      </c>
      <c r="M128" s="54">
        <v>1011</v>
      </c>
      <c r="N128" s="72">
        <f t="shared" si="5"/>
        <v>2887.2</v>
      </c>
      <c r="O128" s="54"/>
      <c r="P128" s="72">
        <f t="shared" si="6"/>
        <v>2887.2</v>
      </c>
    </row>
    <row r="129" spans="2:16" ht="23.25" hidden="1" customHeight="1">
      <c r="B129" s="110" t="s">
        <v>19</v>
      </c>
      <c r="C129" s="51" t="s">
        <v>257</v>
      </c>
      <c r="D129" s="51" t="s">
        <v>44</v>
      </c>
      <c r="E129" s="51"/>
      <c r="F129" s="72">
        <f>SUM(F131)</f>
        <v>3200</v>
      </c>
      <c r="G129" s="72"/>
      <c r="H129" s="72">
        <f t="shared" si="7"/>
        <v>3200</v>
      </c>
      <c r="I129" s="72"/>
      <c r="J129" s="72">
        <f t="shared" si="8"/>
        <v>3200</v>
      </c>
      <c r="K129" s="72"/>
      <c r="L129" s="72">
        <f t="shared" si="9"/>
        <v>3200</v>
      </c>
      <c r="M129" s="72"/>
      <c r="N129" s="72">
        <f t="shared" si="5"/>
        <v>3200</v>
      </c>
      <c r="O129" s="72"/>
      <c r="P129" s="72">
        <f t="shared" si="6"/>
        <v>3200</v>
      </c>
    </row>
    <row r="130" spans="2:16" ht="31.5" hidden="1" customHeight="1">
      <c r="B130" s="25" t="s">
        <v>321</v>
      </c>
      <c r="C130" s="53" t="s">
        <v>324</v>
      </c>
      <c r="D130" s="53" t="s">
        <v>44</v>
      </c>
      <c r="E130" s="53"/>
      <c r="F130" s="54">
        <f>SUM(F131)</f>
        <v>3200</v>
      </c>
      <c r="G130" s="54"/>
      <c r="H130" s="72">
        <f t="shared" si="7"/>
        <v>3200</v>
      </c>
      <c r="I130" s="54"/>
      <c r="J130" s="72">
        <f t="shared" si="8"/>
        <v>3200</v>
      </c>
      <c r="K130" s="54"/>
      <c r="L130" s="72">
        <f t="shared" si="9"/>
        <v>3200</v>
      </c>
      <c r="M130" s="54"/>
      <c r="N130" s="72">
        <f t="shared" si="5"/>
        <v>3200</v>
      </c>
      <c r="O130" s="54"/>
      <c r="P130" s="72">
        <f t="shared" si="6"/>
        <v>3200</v>
      </c>
    </row>
    <row r="131" spans="2:16" ht="60.75" hidden="1" customHeight="1">
      <c r="B131" s="47" t="s">
        <v>192</v>
      </c>
      <c r="C131" s="53" t="s">
        <v>325</v>
      </c>
      <c r="D131" s="53" t="s">
        <v>44</v>
      </c>
      <c r="E131" s="51"/>
      <c r="F131" s="54">
        <f>SUM(F132)</f>
        <v>3200</v>
      </c>
      <c r="G131" s="72"/>
      <c r="H131" s="72">
        <f t="shared" si="7"/>
        <v>3200</v>
      </c>
      <c r="I131" s="72"/>
      <c r="J131" s="72">
        <f t="shared" si="8"/>
        <v>3200</v>
      </c>
      <c r="K131" s="72"/>
      <c r="L131" s="72">
        <f t="shared" si="9"/>
        <v>3200</v>
      </c>
      <c r="M131" s="72"/>
      <c r="N131" s="72">
        <f t="shared" si="5"/>
        <v>3200</v>
      </c>
      <c r="O131" s="72"/>
      <c r="P131" s="72">
        <f t="shared" si="6"/>
        <v>3200</v>
      </c>
    </row>
    <row r="132" spans="2:16" ht="34.5" hidden="1" customHeight="1">
      <c r="B132" s="15" t="s">
        <v>196</v>
      </c>
      <c r="C132" s="53" t="s">
        <v>325</v>
      </c>
      <c r="D132" s="53" t="s">
        <v>44</v>
      </c>
      <c r="E132" s="53" t="s">
        <v>81</v>
      </c>
      <c r="F132" s="54">
        <v>3200</v>
      </c>
      <c r="G132" s="54"/>
      <c r="H132" s="72">
        <f t="shared" si="7"/>
        <v>3200</v>
      </c>
      <c r="I132" s="54"/>
      <c r="J132" s="72">
        <f t="shared" si="8"/>
        <v>3200</v>
      </c>
      <c r="K132" s="54"/>
      <c r="L132" s="72">
        <f t="shared" si="9"/>
        <v>3200</v>
      </c>
      <c r="M132" s="54"/>
      <c r="N132" s="72">
        <f t="shared" si="5"/>
        <v>3200</v>
      </c>
      <c r="O132" s="54"/>
      <c r="P132" s="72">
        <f t="shared" si="6"/>
        <v>3200</v>
      </c>
    </row>
    <row r="133" spans="2:16" ht="39" hidden="1" customHeight="1">
      <c r="B133" s="110" t="s">
        <v>511</v>
      </c>
      <c r="C133" s="51" t="s">
        <v>258</v>
      </c>
      <c r="D133" s="50" t="s">
        <v>46</v>
      </c>
      <c r="E133" s="51"/>
      <c r="F133" s="72">
        <f>SUM(F134,F137)</f>
        <v>17428</v>
      </c>
      <c r="G133" s="72">
        <f>SUM(G134,G137)</f>
        <v>50</v>
      </c>
      <c r="H133" s="72">
        <f t="shared" si="7"/>
        <v>17478</v>
      </c>
      <c r="I133" s="72"/>
      <c r="J133" s="72">
        <f t="shared" si="8"/>
        <v>17478</v>
      </c>
      <c r="K133" s="72">
        <f>K137</f>
        <v>250</v>
      </c>
      <c r="L133" s="72">
        <f t="shared" si="9"/>
        <v>17728</v>
      </c>
      <c r="M133" s="72"/>
      <c r="N133" s="72">
        <f t="shared" si="5"/>
        <v>17728</v>
      </c>
      <c r="O133" s="72"/>
      <c r="P133" s="72">
        <f t="shared" si="6"/>
        <v>17728</v>
      </c>
    </row>
    <row r="134" spans="2:16" ht="36" hidden="1" customHeight="1">
      <c r="B134" s="25" t="s">
        <v>310</v>
      </c>
      <c r="C134" s="53" t="s">
        <v>320</v>
      </c>
      <c r="D134" s="52" t="s">
        <v>46</v>
      </c>
      <c r="E134" s="53"/>
      <c r="F134" s="72">
        <f>F135</f>
        <v>650</v>
      </c>
      <c r="G134" s="72">
        <f>G135</f>
        <v>50</v>
      </c>
      <c r="H134" s="72">
        <f t="shared" si="7"/>
        <v>700</v>
      </c>
      <c r="I134" s="72"/>
      <c r="J134" s="72">
        <f t="shared" si="8"/>
        <v>700</v>
      </c>
      <c r="K134" s="72"/>
      <c r="L134" s="72">
        <f t="shared" si="9"/>
        <v>700</v>
      </c>
      <c r="M134" s="72"/>
      <c r="N134" s="72">
        <f t="shared" si="5"/>
        <v>700</v>
      </c>
      <c r="O134" s="72"/>
      <c r="P134" s="72">
        <f t="shared" si="6"/>
        <v>700</v>
      </c>
    </row>
    <row r="135" spans="2:16" ht="22.5" hidden="1" customHeight="1">
      <c r="B135" s="15" t="s">
        <v>8</v>
      </c>
      <c r="C135" s="53" t="s">
        <v>311</v>
      </c>
      <c r="D135" s="52" t="s">
        <v>46</v>
      </c>
      <c r="E135" s="53"/>
      <c r="F135" s="54">
        <f>F136</f>
        <v>650</v>
      </c>
      <c r="G135" s="54">
        <f>G136</f>
        <v>50</v>
      </c>
      <c r="H135" s="72">
        <f t="shared" si="7"/>
        <v>700</v>
      </c>
      <c r="I135" s="54"/>
      <c r="J135" s="72">
        <f t="shared" si="8"/>
        <v>700</v>
      </c>
      <c r="K135" s="54"/>
      <c r="L135" s="72">
        <f t="shared" si="9"/>
        <v>700</v>
      </c>
      <c r="M135" s="54"/>
      <c r="N135" s="72">
        <f t="shared" si="5"/>
        <v>700</v>
      </c>
      <c r="O135" s="54"/>
      <c r="P135" s="72">
        <f t="shared" si="6"/>
        <v>700</v>
      </c>
    </row>
    <row r="136" spans="2:16" ht="31.5" hidden="1" customHeight="1">
      <c r="B136" s="18" t="s">
        <v>112</v>
      </c>
      <c r="C136" s="53" t="s">
        <v>311</v>
      </c>
      <c r="D136" s="52" t="s">
        <v>46</v>
      </c>
      <c r="E136" s="53" t="s">
        <v>111</v>
      </c>
      <c r="F136" s="54">
        <v>650</v>
      </c>
      <c r="G136" s="54">
        <v>50</v>
      </c>
      <c r="H136" s="72">
        <f t="shared" si="7"/>
        <v>700</v>
      </c>
      <c r="I136" s="54"/>
      <c r="J136" s="72">
        <f t="shared" si="8"/>
        <v>700</v>
      </c>
      <c r="K136" s="54"/>
      <c r="L136" s="72">
        <f t="shared" si="9"/>
        <v>700</v>
      </c>
      <c r="M136" s="54"/>
      <c r="N136" s="72">
        <f t="shared" si="5"/>
        <v>700</v>
      </c>
      <c r="O136" s="54"/>
      <c r="P136" s="72">
        <f t="shared" si="6"/>
        <v>700</v>
      </c>
    </row>
    <row r="137" spans="2:16" ht="33.75" hidden="1" customHeight="1">
      <c r="B137" s="23" t="s">
        <v>319</v>
      </c>
      <c r="C137" s="53" t="s">
        <v>349</v>
      </c>
      <c r="D137" s="52" t="s">
        <v>227</v>
      </c>
      <c r="E137" s="53"/>
      <c r="F137" s="54">
        <f>SUM(F138,F140,F142)</f>
        <v>16778</v>
      </c>
      <c r="G137" s="54"/>
      <c r="H137" s="72">
        <f t="shared" si="7"/>
        <v>16778</v>
      </c>
      <c r="I137" s="54"/>
      <c r="J137" s="72">
        <f t="shared" si="8"/>
        <v>16778</v>
      </c>
      <c r="K137" s="54">
        <f>K138</f>
        <v>250</v>
      </c>
      <c r="L137" s="72">
        <f t="shared" si="9"/>
        <v>17028</v>
      </c>
      <c r="M137" s="54"/>
      <c r="N137" s="72">
        <f t="shared" si="5"/>
        <v>17028</v>
      </c>
      <c r="O137" s="54"/>
      <c r="P137" s="72">
        <f t="shared" si="6"/>
        <v>17028</v>
      </c>
    </row>
    <row r="138" spans="2:16" ht="17.25" hidden="1" customHeight="1">
      <c r="B138" s="48" t="s">
        <v>361</v>
      </c>
      <c r="C138" s="53" t="s">
        <v>350</v>
      </c>
      <c r="D138" s="53" t="s">
        <v>227</v>
      </c>
      <c r="E138" s="53"/>
      <c r="F138" s="54">
        <f>F139</f>
        <v>2200</v>
      </c>
      <c r="G138" s="54"/>
      <c r="H138" s="72">
        <f t="shared" si="7"/>
        <v>2200</v>
      </c>
      <c r="I138" s="54"/>
      <c r="J138" s="72">
        <f t="shared" si="8"/>
        <v>2200</v>
      </c>
      <c r="K138" s="54">
        <f>K139</f>
        <v>250</v>
      </c>
      <c r="L138" s="72">
        <f t="shared" si="9"/>
        <v>2450</v>
      </c>
      <c r="M138" s="54"/>
      <c r="N138" s="72">
        <f t="shared" si="5"/>
        <v>2450</v>
      </c>
      <c r="O138" s="54"/>
      <c r="P138" s="72">
        <f t="shared" si="6"/>
        <v>2450</v>
      </c>
    </row>
    <row r="139" spans="2:16" ht="29.25" hidden="1" customHeight="1">
      <c r="B139" s="18" t="s">
        <v>112</v>
      </c>
      <c r="C139" s="53" t="s">
        <v>350</v>
      </c>
      <c r="D139" s="53" t="s">
        <v>227</v>
      </c>
      <c r="E139" s="53" t="s">
        <v>111</v>
      </c>
      <c r="F139" s="54">
        <v>2200</v>
      </c>
      <c r="G139" s="54"/>
      <c r="H139" s="72">
        <f t="shared" si="7"/>
        <v>2200</v>
      </c>
      <c r="I139" s="54"/>
      <c r="J139" s="72">
        <f t="shared" si="8"/>
        <v>2200</v>
      </c>
      <c r="K139" s="54">
        <v>250</v>
      </c>
      <c r="L139" s="72">
        <f t="shared" si="9"/>
        <v>2450</v>
      </c>
      <c r="M139" s="54"/>
      <c r="N139" s="72">
        <f t="shared" si="5"/>
        <v>2450</v>
      </c>
      <c r="O139" s="54"/>
      <c r="P139" s="72">
        <f t="shared" si="6"/>
        <v>2450</v>
      </c>
    </row>
    <row r="140" spans="2:16" ht="18.75" hidden="1" customHeight="1">
      <c r="B140" s="48" t="s">
        <v>358</v>
      </c>
      <c r="C140" s="53" t="s">
        <v>351</v>
      </c>
      <c r="D140" s="53" t="s">
        <v>227</v>
      </c>
      <c r="E140" s="53"/>
      <c r="F140" s="54">
        <f>SUM(F141)</f>
        <v>1476</v>
      </c>
      <c r="G140" s="54"/>
      <c r="H140" s="72">
        <f t="shared" si="7"/>
        <v>1476</v>
      </c>
      <c r="I140" s="54"/>
      <c r="J140" s="72">
        <f t="shared" si="8"/>
        <v>1476</v>
      </c>
      <c r="K140" s="54"/>
      <c r="L140" s="72">
        <f t="shared" si="9"/>
        <v>1476</v>
      </c>
      <c r="M140" s="54"/>
      <c r="N140" s="72">
        <f t="shared" si="5"/>
        <v>1476</v>
      </c>
      <c r="O140" s="54"/>
      <c r="P140" s="72">
        <f t="shared" si="6"/>
        <v>1476</v>
      </c>
    </row>
    <row r="141" spans="2:16" ht="18.75" hidden="1" customHeight="1">
      <c r="B141" s="15" t="s">
        <v>357</v>
      </c>
      <c r="C141" s="53" t="s">
        <v>351</v>
      </c>
      <c r="D141" s="52" t="s">
        <v>227</v>
      </c>
      <c r="E141" s="53" t="s">
        <v>355</v>
      </c>
      <c r="F141" s="54">
        <v>1476</v>
      </c>
      <c r="G141" s="54"/>
      <c r="H141" s="72">
        <f t="shared" si="7"/>
        <v>1476</v>
      </c>
      <c r="I141" s="54"/>
      <c r="J141" s="72">
        <f t="shared" si="8"/>
        <v>1476</v>
      </c>
      <c r="K141" s="54"/>
      <c r="L141" s="72">
        <f t="shared" si="9"/>
        <v>1476</v>
      </c>
      <c r="M141" s="54"/>
      <c r="N141" s="72">
        <f t="shared" ref="N141:N207" si="10">L141+M141</f>
        <v>1476</v>
      </c>
      <c r="O141" s="54"/>
      <c r="P141" s="72">
        <f t="shared" ref="P141:P207" si="11">N141+O141</f>
        <v>1476</v>
      </c>
    </row>
    <row r="142" spans="2:16" ht="19.5" hidden="1" customHeight="1">
      <c r="B142" s="48" t="s">
        <v>375</v>
      </c>
      <c r="C142" s="53" t="s">
        <v>352</v>
      </c>
      <c r="D142" s="52" t="s">
        <v>227</v>
      </c>
      <c r="E142" s="53"/>
      <c r="F142" s="54">
        <f>F143</f>
        <v>13102</v>
      </c>
      <c r="G142" s="54"/>
      <c r="H142" s="72">
        <f t="shared" si="7"/>
        <v>13102</v>
      </c>
      <c r="I142" s="54"/>
      <c r="J142" s="72">
        <f t="shared" si="8"/>
        <v>13102</v>
      </c>
      <c r="K142" s="54"/>
      <c r="L142" s="72">
        <f t="shared" si="9"/>
        <v>13102</v>
      </c>
      <c r="M142" s="54"/>
      <c r="N142" s="72">
        <f t="shared" si="10"/>
        <v>13102</v>
      </c>
      <c r="O142" s="54"/>
      <c r="P142" s="72">
        <f t="shared" si="11"/>
        <v>13102</v>
      </c>
    </row>
    <row r="143" spans="2:16" ht="20.25" hidden="1" customHeight="1">
      <c r="B143" s="15" t="s">
        <v>357</v>
      </c>
      <c r="C143" s="53" t="s">
        <v>352</v>
      </c>
      <c r="D143" s="52" t="s">
        <v>227</v>
      </c>
      <c r="E143" s="53" t="s">
        <v>355</v>
      </c>
      <c r="F143" s="54">
        <v>13102</v>
      </c>
      <c r="G143" s="54"/>
      <c r="H143" s="72">
        <f t="shared" si="7"/>
        <v>13102</v>
      </c>
      <c r="I143" s="54"/>
      <c r="J143" s="72">
        <f t="shared" ref="J143:J212" si="12">H143+I143</f>
        <v>13102</v>
      </c>
      <c r="K143" s="54"/>
      <c r="L143" s="72">
        <f t="shared" ref="L143:L211" si="13">J143+K143</f>
        <v>13102</v>
      </c>
      <c r="M143" s="54"/>
      <c r="N143" s="72">
        <f t="shared" si="10"/>
        <v>13102</v>
      </c>
      <c r="O143" s="54"/>
      <c r="P143" s="72">
        <f t="shared" si="11"/>
        <v>13102</v>
      </c>
    </row>
    <row r="144" spans="2:16" ht="37.5" hidden="1" customHeight="1">
      <c r="B144" s="17" t="s">
        <v>515</v>
      </c>
      <c r="C144" s="51" t="s">
        <v>255</v>
      </c>
      <c r="D144" s="51"/>
      <c r="E144" s="51"/>
      <c r="F144" s="72">
        <f>F145+F150</f>
        <v>3500</v>
      </c>
      <c r="G144" s="72">
        <f>G145+G150</f>
        <v>1700</v>
      </c>
      <c r="H144" s="72">
        <f t="shared" ref="H144:H213" si="14">F144+G144</f>
        <v>5200</v>
      </c>
      <c r="I144" s="72"/>
      <c r="J144" s="72">
        <f t="shared" si="12"/>
        <v>5200</v>
      </c>
      <c r="K144" s="72">
        <f>K145</f>
        <v>16638.3</v>
      </c>
      <c r="L144" s="72">
        <f t="shared" si="13"/>
        <v>21838.3</v>
      </c>
      <c r="M144" s="72"/>
      <c r="N144" s="72">
        <f t="shared" si="10"/>
        <v>21838.3</v>
      </c>
      <c r="O144" s="72"/>
      <c r="P144" s="72">
        <f t="shared" si="11"/>
        <v>21838.3</v>
      </c>
    </row>
    <row r="145" spans="2:16" ht="30" hidden="1" customHeight="1">
      <c r="B145" s="15" t="s">
        <v>277</v>
      </c>
      <c r="C145" s="53" t="s">
        <v>315</v>
      </c>
      <c r="D145" s="51"/>
      <c r="E145" s="51"/>
      <c r="F145" s="54">
        <f>F146</f>
        <v>3500</v>
      </c>
      <c r="G145" s="54">
        <f>G146</f>
        <v>1700</v>
      </c>
      <c r="H145" s="72">
        <f t="shared" si="14"/>
        <v>5200</v>
      </c>
      <c r="I145" s="54"/>
      <c r="J145" s="72">
        <f t="shared" si="12"/>
        <v>5200</v>
      </c>
      <c r="K145" s="54">
        <f>K146</f>
        <v>16638.3</v>
      </c>
      <c r="L145" s="72">
        <f t="shared" si="13"/>
        <v>21838.3</v>
      </c>
      <c r="M145" s="54"/>
      <c r="N145" s="72">
        <f t="shared" si="10"/>
        <v>21838.3</v>
      </c>
      <c r="O145" s="54"/>
      <c r="P145" s="72">
        <f t="shared" si="11"/>
        <v>21838.3</v>
      </c>
    </row>
    <row r="146" spans="2:16" ht="28.5" hidden="1" customHeight="1">
      <c r="B146" s="15" t="s">
        <v>10</v>
      </c>
      <c r="C146" s="53" t="s">
        <v>315</v>
      </c>
      <c r="D146" s="53"/>
      <c r="E146" s="51"/>
      <c r="F146" s="54">
        <f>SUM(F147)</f>
        <v>3500</v>
      </c>
      <c r="G146" s="54">
        <f>SUM(G147)</f>
        <v>1700</v>
      </c>
      <c r="H146" s="72">
        <f t="shared" si="14"/>
        <v>5200</v>
      </c>
      <c r="I146" s="54"/>
      <c r="J146" s="72">
        <f t="shared" si="12"/>
        <v>5200</v>
      </c>
      <c r="K146" s="54">
        <f>K147</f>
        <v>16638.3</v>
      </c>
      <c r="L146" s="72">
        <f t="shared" si="13"/>
        <v>21838.3</v>
      </c>
      <c r="M146" s="54"/>
      <c r="N146" s="72">
        <f t="shared" si="10"/>
        <v>21838.3</v>
      </c>
      <c r="O146" s="54"/>
      <c r="P146" s="72">
        <f t="shared" si="11"/>
        <v>21838.3</v>
      </c>
    </row>
    <row r="147" spans="2:16" ht="21" hidden="1" customHeight="1">
      <c r="B147" s="15" t="s">
        <v>64</v>
      </c>
      <c r="C147" s="53" t="s">
        <v>428</v>
      </c>
      <c r="D147" s="53" t="s">
        <v>132</v>
      </c>
      <c r="E147" s="51"/>
      <c r="F147" s="54">
        <f>F148</f>
        <v>3500</v>
      </c>
      <c r="G147" s="54">
        <f>G148</f>
        <v>1700</v>
      </c>
      <c r="H147" s="72">
        <f t="shared" si="14"/>
        <v>5200</v>
      </c>
      <c r="I147" s="54"/>
      <c r="J147" s="72">
        <f t="shared" si="12"/>
        <v>5200</v>
      </c>
      <c r="K147" s="54">
        <f>K148</f>
        <v>16638.3</v>
      </c>
      <c r="L147" s="72">
        <f t="shared" si="13"/>
        <v>21838.3</v>
      </c>
      <c r="M147" s="54"/>
      <c r="N147" s="72">
        <f t="shared" si="10"/>
        <v>21838.3</v>
      </c>
      <c r="O147" s="54"/>
      <c r="P147" s="72">
        <f t="shared" si="11"/>
        <v>21838.3</v>
      </c>
    </row>
    <row r="148" spans="2:16" ht="28.5" hidden="1" customHeight="1">
      <c r="B148" s="15" t="s">
        <v>58</v>
      </c>
      <c r="C148" s="53" t="s">
        <v>428</v>
      </c>
      <c r="D148" s="53" t="s">
        <v>49</v>
      </c>
      <c r="E148" s="51"/>
      <c r="F148" s="54">
        <f>F149</f>
        <v>3500</v>
      </c>
      <c r="G148" s="54">
        <f>G149</f>
        <v>1700</v>
      </c>
      <c r="H148" s="72">
        <f t="shared" si="14"/>
        <v>5200</v>
      </c>
      <c r="I148" s="54"/>
      <c r="J148" s="72">
        <f t="shared" si="12"/>
        <v>5200</v>
      </c>
      <c r="K148" s="54">
        <f>K150</f>
        <v>16638.3</v>
      </c>
      <c r="L148" s="72">
        <f t="shared" si="13"/>
        <v>21838.3</v>
      </c>
      <c r="M148" s="54"/>
      <c r="N148" s="72">
        <f t="shared" si="10"/>
        <v>21838.3</v>
      </c>
      <c r="O148" s="54"/>
      <c r="P148" s="72">
        <f t="shared" si="11"/>
        <v>21838.3</v>
      </c>
    </row>
    <row r="149" spans="2:16" ht="38.25" hidden="1" customHeight="1">
      <c r="B149" s="18" t="s">
        <v>85</v>
      </c>
      <c r="C149" s="53" t="s">
        <v>428</v>
      </c>
      <c r="D149" s="53" t="s">
        <v>49</v>
      </c>
      <c r="E149" s="53" t="s">
        <v>83</v>
      </c>
      <c r="F149" s="54">
        <v>3500</v>
      </c>
      <c r="G149" s="54">
        <v>1700</v>
      </c>
      <c r="H149" s="72">
        <f t="shared" si="14"/>
        <v>5200</v>
      </c>
      <c r="I149" s="54"/>
      <c r="J149" s="72">
        <f t="shared" si="12"/>
        <v>5200</v>
      </c>
      <c r="K149" s="54"/>
      <c r="L149" s="72">
        <f t="shared" si="13"/>
        <v>5200</v>
      </c>
      <c r="M149" s="54"/>
      <c r="N149" s="72">
        <f t="shared" si="10"/>
        <v>5200</v>
      </c>
      <c r="O149" s="54"/>
      <c r="P149" s="72">
        <f t="shared" si="11"/>
        <v>5200</v>
      </c>
    </row>
    <row r="150" spans="2:16" ht="38.25" hidden="1" customHeight="1">
      <c r="B150" s="14" t="s">
        <v>418</v>
      </c>
      <c r="C150" s="53" t="s">
        <v>470</v>
      </c>
      <c r="D150" s="53" t="s">
        <v>49</v>
      </c>
      <c r="E150" s="53" t="s">
        <v>83</v>
      </c>
      <c r="F150" s="54">
        <v>0</v>
      </c>
      <c r="G150" s="54"/>
      <c r="H150" s="72">
        <f t="shared" si="14"/>
        <v>0</v>
      </c>
      <c r="I150" s="54"/>
      <c r="J150" s="72">
        <f t="shared" si="12"/>
        <v>0</v>
      </c>
      <c r="K150" s="54">
        <v>16638.3</v>
      </c>
      <c r="L150" s="72">
        <f t="shared" si="13"/>
        <v>16638.3</v>
      </c>
      <c r="M150" s="54"/>
      <c r="N150" s="72">
        <f t="shared" si="10"/>
        <v>16638.3</v>
      </c>
      <c r="O150" s="54"/>
      <c r="P150" s="72">
        <f t="shared" si="11"/>
        <v>16638.3</v>
      </c>
    </row>
    <row r="151" spans="2:16" ht="42" hidden="1" customHeight="1">
      <c r="B151" s="110" t="s">
        <v>525</v>
      </c>
      <c r="C151" s="51" t="s">
        <v>163</v>
      </c>
      <c r="D151" s="51"/>
      <c r="E151" s="128"/>
      <c r="F151" s="69">
        <f>SUM(F152)</f>
        <v>1300</v>
      </c>
      <c r="G151" s="133"/>
      <c r="H151" s="72">
        <f t="shared" si="14"/>
        <v>1300</v>
      </c>
      <c r="I151" s="133"/>
      <c r="J151" s="72">
        <f t="shared" si="12"/>
        <v>1300</v>
      </c>
      <c r="K151" s="133"/>
      <c r="L151" s="72">
        <f t="shared" si="13"/>
        <v>1300</v>
      </c>
      <c r="M151" s="133"/>
      <c r="N151" s="72">
        <f t="shared" si="10"/>
        <v>1300</v>
      </c>
      <c r="O151" s="133"/>
      <c r="P151" s="72">
        <f t="shared" si="11"/>
        <v>1300</v>
      </c>
    </row>
    <row r="152" spans="2:16" ht="33.75" hidden="1" customHeight="1">
      <c r="B152" s="15" t="s">
        <v>275</v>
      </c>
      <c r="C152" s="53" t="s">
        <v>298</v>
      </c>
      <c r="D152" s="53"/>
      <c r="E152" s="65"/>
      <c r="F152" s="73">
        <f>SUM(F153)</f>
        <v>1300</v>
      </c>
      <c r="G152" s="134"/>
      <c r="H152" s="72">
        <f t="shared" si="14"/>
        <v>1300</v>
      </c>
      <c r="I152" s="134"/>
      <c r="J152" s="72">
        <f t="shared" si="12"/>
        <v>1300</v>
      </c>
      <c r="K152" s="134"/>
      <c r="L152" s="72">
        <f t="shared" si="13"/>
        <v>1300</v>
      </c>
      <c r="M152" s="134"/>
      <c r="N152" s="72">
        <f t="shared" si="10"/>
        <v>1300</v>
      </c>
      <c r="O152" s="134"/>
      <c r="P152" s="72">
        <f t="shared" si="11"/>
        <v>1300</v>
      </c>
    </row>
    <row r="153" spans="2:16" ht="42" hidden="1" customHeight="1">
      <c r="B153" s="25" t="s">
        <v>545</v>
      </c>
      <c r="C153" s="53" t="s">
        <v>299</v>
      </c>
      <c r="D153" s="53"/>
      <c r="E153" s="65"/>
      <c r="F153" s="73">
        <f>SUM(F154)</f>
        <v>1300</v>
      </c>
      <c r="G153" s="134"/>
      <c r="H153" s="72">
        <f t="shared" si="14"/>
        <v>1300</v>
      </c>
      <c r="I153" s="134"/>
      <c r="J153" s="72">
        <f t="shared" si="12"/>
        <v>1300</v>
      </c>
      <c r="K153" s="134"/>
      <c r="L153" s="72">
        <f t="shared" si="13"/>
        <v>1300</v>
      </c>
      <c r="M153" s="134"/>
      <c r="N153" s="72">
        <f t="shared" si="10"/>
        <v>1300</v>
      </c>
      <c r="O153" s="134"/>
      <c r="P153" s="72">
        <f t="shared" si="11"/>
        <v>1300</v>
      </c>
    </row>
    <row r="154" spans="2:16" ht="21" hidden="1" customHeight="1">
      <c r="B154" s="15" t="s">
        <v>91</v>
      </c>
      <c r="C154" s="53" t="s">
        <v>299</v>
      </c>
      <c r="D154" s="58" t="s">
        <v>92</v>
      </c>
      <c r="E154" s="65"/>
      <c r="F154" s="73">
        <f>F155</f>
        <v>1300</v>
      </c>
      <c r="G154" s="134"/>
      <c r="H154" s="72">
        <f t="shared" si="14"/>
        <v>1300</v>
      </c>
      <c r="I154" s="134"/>
      <c r="J154" s="72">
        <f t="shared" si="12"/>
        <v>1300</v>
      </c>
      <c r="K154" s="134"/>
      <c r="L154" s="72">
        <f t="shared" si="13"/>
        <v>1300</v>
      </c>
      <c r="M154" s="134"/>
      <c r="N154" s="72">
        <f t="shared" si="10"/>
        <v>1300</v>
      </c>
      <c r="O154" s="134"/>
      <c r="P154" s="72">
        <f t="shared" si="11"/>
        <v>1300</v>
      </c>
    </row>
    <row r="155" spans="2:16" ht="24" hidden="1" customHeight="1">
      <c r="B155" s="37" t="s">
        <v>23</v>
      </c>
      <c r="C155" s="53" t="s">
        <v>299</v>
      </c>
      <c r="D155" s="53" t="s">
        <v>214</v>
      </c>
      <c r="E155" s="65"/>
      <c r="F155" s="73">
        <f>F156</f>
        <v>1300</v>
      </c>
      <c r="G155" s="134"/>
      <c r="H155" s="72">
        <f t="shared" si="14"/>
        <v>1300</v>
      </c>
      <c r="I155" s="134"/>
      <c r="J155" s="72">
        <f t="shared" si="12"/>
        <v>1300</v>
      </c>
      <c r="K155" s="134"/>
      <c r="L155" s="72">
        <f t="shared" si="13"/>
        <v>1300</v>
      </c>
      <c r="M155" s="134"/>
      <c r="N155" s="72">
        <f t="shared" si="10"/>
        <v>1300</v>
      </c>
      <c r="O155" s="134"/>
      <c r="P155" s="72">
        <f t="shared" si="11"/>
        <v>1300</v>
      </c>
    </row>
    <row r="156" spans="2:16" ht="31.5" hidden="1" customHeight="1">
      <c r="B156" s="18" t="s">
        <v>112</v>
      </c>
      <c r="C156" s="53" t="s">
        <v>299</v>
      </c>
      <c r="D156" s="53" t="s">
        <v>214</v>
      </c>
      <c r="E156" s="53" t="s">
        <v>111</v>
      </c>
      <c r="F156" s="54">
        <v>1300</v>
      </c>
      <c r="G156" s="54"/>
      <c r="H156" s="72">
        <f t="shared" si="14"/>
        <v>1300</v>
      </c>
      <c r="I156" s="54"/>
      <c r="J156" s="72">
        <f t="shared" si="12"/>
        <v>1300</v>
      </c>
      <c r="K156" s="54"/>
      <c r="L156" s="72">
        <f t="shared" si="13"/>
        <v>1300</v>
      </c>
      <c r="M156" s="54"/>
      <c r="N156" s="72">
        <f t="shared" si="10"/>
        <v>1300</v>
      </c>
      <c r="O156" s="54"/>
      <c r="P156" s="72">
        <f t="shared" si="11"/>
        <v>1300</v>
      </c>
    </row>
    <row r="157" spans="2:16" ht="63.75" hidden="1" customHeight="1">
      <c r="B157" s="29" t="s">
        <v>383</v>
      </c>
      <c r="C157" s="51" t="s">
        <v>164</v>
      </c>
      <c r="D157" s="53"/>
      <c r="E157" s="53"/>
      <c r="F157" s="72">
        <v>0</v>
      </c>
      <c r="G157" s="54"/>
      <c r="H157" s="72">
        <f t="shared" si="14"/>
        <v>0</v>
      </c>
      <c r="I157" s="54"/>
      <c r="J157" s="72">
        <f t="shared" si="12"/>
        <v>0</v>
      </c>
      <c r="K157" s="54"/>
      <c r="L157" s="72">
        <f t="shared" si="13"/>
        <v>0</v>
      </c>
      <c r="M157" s="54"/>
      <c r="N157" s="72">
        <f t="shared" si="10"/>
        <v>0</v>
      </c>
      <c r="O157" s="54"/>
      <c r="P157" s="72">
        <f t="shared" si="11"/>
        <v>0</v>
      </c>
    </row>
    <row r="158" spans="2:16" ht="36.75" hidden="1" customHeight="1">
      <c r="B158" s="32" t="s">
        <v>387</v>
      </c>
      <c r="C158" s="51" t="s">
        <v>384</v>
      </c>
      <c r="D158" s="51"/>
      <c r="E158" s="51"/>
      <c r="F158" s="72">
        <f>F159</f>
        <v>0</v>
      </c>
      <c r="G158" s="72"/>
      <c r="H158" s="72">
        <f t="shared" si="14"/>
        <v>0</v>
      </c>
      <c r="I158" s="72"/>
      <c r="J158" s="72">
        <f t="shared" si="12"/>
        <v>0</v>
      </c>
      <c r="K158" s="72"/>
      <c r="L158" s="72">
        <f t="shared" si="13"/>
        <v>0</v>
      </c>
      <c r="M158" s="72"/>
      <c r="N158" s="72">
        <f t="shared" si="10"/>
        <v>0</v>
      </c>
      <c r="O158" s="72"/>
      <c r="P158" s="72">
        <f t="shared" si="11"/>
        <v>0</v>
      </c>
    </row>
    <row r="159" spans="2:16" ht="61.5" hidden="1" customHeight="1">
      <c r="B159" s="25" t="s">
        <v>388</v>
      </c>
      <c r="C159" s="53" t="s">
        <v>385</v>
      </c>
      <c r="D159" s="53"/>
      <c r="E159" s="53"/>
      <c r="F159" s="54">
        <v>0</v>
      </c>
      <c r="G159" s="54"/>
      <c r="H159" s="72">
        <f t="shared" si="14"/>
        <v>0</v>
      </c>
      <c r="I159" s="54"/>
      <c r="J159" s="72">
        <f t="shared" si="12"/>
        <v>0</v>
      </c>
      <c r="K159" s="54"/>
      <c r="L159" s="72">
        <f t="shared" si="13"/>
        <v>0</v>
      </c>
      <c r="M159" s="54"/>
      <c r="N159" s="72">
        <f t="shared" si="10"/>
        <v>0</v>
      </c>
      <c r="O159" s="54"/>
      <c r="P159" s="72">
        <f t="shared" si="11"/>
        <v>0</v>
      </c>
    </row>
    <row r="160" spans="2:16" ht="48.75" hidden="1" customHeight="1">
      <c r="B160" s="18" t="s">
        <v>392</v>
      </c>
      <c r="C160" s="53" t="s">
        <v>386</v>
      </c>
      <c r="D160" s="53"/>
      <c r="E160" s="53"/>
      <c r="F160" s="54">
        <v>0</v>
      </c>
      <c r="G160" s="54"/>
      <c r="H160" s="72">
        <f t="shared" si="14"/>
        <v>0</v>
      </c>
      <c r="I160" s="54"/>
      <c r="J160" s="72">
        <f t="shared" si="12"/>
        <v>0</v>
      </c>
      <c r="K160" s="54"/>
      <c r="L160" s="72">
        <f t="shared" si="13"/>
        <v>0</v>
      </c>
      <c r="M160" s="54"/>
      <c r="N160" s="72">
        <f t="shared" si="10"/>
        <v>0</v>
      </c>
      <c r="O160" s="54"/>
      <c r="P160" s="72">
        <f t="shared" si="11"/>
        <v>0</v>
      </c>
    </row>
    <row r="161" spans="2:16" ht="29.25" hidden="1" customHeight="1">
      <c r="B161" s="15" t="s">
        <v>64</v>
      </c>
      <c r="C161" s="53" t="s">
        <v>386</v>
      </c>
      <c r="D161" s="53" t="s">
        <v>132</v>
      </c>
      <c r="E161" s="53"/>
      <c r="F161" s="54">
        <f>F162</f>
        <v>0</v>
      </c>
      <c r="G161" s="54"/>
      <c r="H161" s="72">
        <f t="shared" si="14"/>
        <v>0</v>
      </c>
      <c r="I161" s="54"/>
      <c r="J161" s="72">
        <f t="shared" si="12"/>
        <v>0</v>
      </c>
      <c r="K161" s="54"/>
      <c r="L161" s="72">
        <f t="shared" si="13"/>
        <v>0</v>
      </c>
      <c r="M161" s="54"/>
      <c r="N161" s="72">
        <f t="shared" si="10"/>
        <v>0</v>
      </c>
      <c r="O161" s="54"/>
      <c r="P161" s="72">
        <f t="shared" si="11"/>
        <v>0</v>
      </c>
    </row>
    <row r="162" spans="2:16" ht="21" hidden="1" customHeight="1">
      <c r="B162" s="15" t="s">
        <v>58</v>
      </c>
      <c r="C162" s="53" t="s">
        <v>386</v>
      </c>
      <c r="D162" s="53" t="s">
        <v>49</v>
      </c>
      <c r="E162" s="53"/>
      <c r="F162" s="54">
        <f>F163</f>
        <v>0</v>
      </c>
      <c r="G162" s="54"/>
      <c r="H162" s="72">
        <f t="shared" si="14"/>
        <v>0</v>
      </c>
      <c r="I162" s="54"/>
      <c r="J162" s="72">
        <f t="shared" si="12"/>
        <v>0</v>
      </c>
      <c r="K162" s="54"/>
      <c r="L162" s="72">
        <f t="shared" si="13"/>
        <v>0</v>
      </c>
      <c r="M162" s="54"/>
      <c r="N162" s="72">
        <f t="shared" si="10"/>
        <v>0</v>
      </c>
      <c r="O162" s="54"/>
      <c r="P162" s="72">
        <f t="shared" si="11"/>
        <v>0</v>
      </c>
    </row>
    <row r="163" spans="2:16" ht="38.25" hidden="1" customHeight="1">
      <c r="B163" s="18" t="s">
        <v>85</v>
      </c>
      <c r="C163" s="53" t="s">
        <v>386</v>
      </c>
      <c r="D163" s="53" t="s">
        <v>49</v>
      </c>
      <c r="E163" s="53" t="s">
        <v>83</v>
      </c>
      <c r="F163" s="54">
        <v>0</v>
      </c>
      <c r="G163" s="54"/>
      <c r="H163" s="72">
        <f t="shared" si="14"/>
        <v>0</v>
      </c>
      <c r="I163" s="54"/>
      <c r="J163" s="72">
        <f t="shared" si="12"/>
        <v>0</v>
      </c>
      <c r="K163" s="54"/>
      <c r="L163" s="72">
        <f t="shared" si="13"/>
        <v>0</v>
      </c>
      <c r="M163" s="54"/>
      <c r="N163" s="72">
        <f t="shared" si="10"/>
        <v>0</v>
      </c>
      <c r="O163" s="54"/>
      <c r="P163" s="72">
        <f t="shared" si="11"/>
        <v>0</v>
      </c>
    </row>
    <row r="164" spans="2:16" ht="45" hidden="1" customHeight="1">
      <c r="B164" s="35" t="s">
        <v>519</v>
      </c>
      <c r="C164" s="51" t="s">
        <v>173</v>
      </c>
      <c r="D164" s="51"/>
      <c r="E164" s="51"/>
      <c r="F164" s="72">
        <f>SUM(F165)</f>
        <v>4000</v>
      </c>
      <c r="G164" s="72">
        <f>SUM(G165)</f>
        <v>3160</v>
      </c>
      <c r="H164" s="72">
        <f t="shared" si="14"/>
        <v>7160</v>
      </c>
      <c r="I164" s="72">
        <f t="shared" ref="I164:I166" si="15">I165</f>
        <v>2200</v>
      </c>
      <c r="J164" s="72">
        <f t="shared" si="12"/>
        <v>9360</v>
      </c>
      <c r="K164" s="72"/>
      <c r="L164" s="72">
        <f t="shared" si="13"/>
        <v>9360</v>
      </c>
      <c r="M164" s="72"/>
      <c r="N164" s="72">
        <f t="shared" si="10"/>
        <v>9360</v>
      </c>
      <c r="O164" s="72"/>
      <c r="P164" s="72">
        <f t="shared" si="11"/>
        <v>9360</v>
      </c>
    </row>
    <row r="165" spans="2:16" ht="37.5" hidden="1" customHeight="1">
      <c r="B165" s="15" t="s">
        <v>276</v>
      </c>
      <c r="C165" s="53" t="s">
        <v>293</v>
      </c>
      <c r="D165" s="53"/>
      <c r="E165" s="53"/>
      <c r="F165" s="54">
        <f>SUM(F166)</f>
        <v>4000</v>
      </c>
      <c r="G165" s="54">
        <f>SUM(G166)</f>
        <v>3160</v>
      </c>
      <c r="H165" s="72">
        <f t="shared" si="14"/>
        <v>7160</v>
      </c>
      <c r="I165" s="54">
        <f t="shared" si="15"/>
        <v>2200</v>
      </c>
      <c r="J165" s="72">
        <f t="shared" si="12"/>
        <v>9360</v>
      </c>
      <c r="K165" s="54"/>
      <c r="L165" s="72">
        <f t="shared" si="13"/>
        <v>9360</v>
      </c>
      <c r="M165" s="54"/>
      <c r="N165" s="72">
        <f t="shared" si="10"/>
        <v>9360</v>
      </c>
      <c r="O165" s="54"/>
      <c r="P165" s="72">
        <f t="shared" si="11"/>
        <v>9360</v>
      </c>
    </row>
    <row r="166" spans="2:16" ht="26.25" hidden="1" customHeight="1">
      <c r="B166" s="18" t="s">
        <v>129</v>
      </c>
      <c r="C166" s="53" t="s">
        <v>294</v>
      </c>
      <c r="D166" s="53"/>
      <c r="E166" s="53"/>
      <c r="F166" s="54">
        <f>F167</f>
        <v>4000</v>
      </c>
      <c r="G166" s="54">
        <f>G167</f>
        <v>3160</v>
      </c>
      <c r="H166" s="72">
        <f t="shared" si="14"/>
        <v>7160</v>
      </c>
      <c r="I166" s="54">
        <f t="shared" si="15"/>
        <v>2200</v>
      </c>
      <c r="J166" s="72">
        <f t="shared" si="12"/>
        <v>9360</v>
      </c>
      <c r="K166" s="54"/>
      <c r="L166" s="72">
        <f t="shared" si="13"/>
        <v>9360</v>
      </c>
      <c r="M166" s="54"/>
      <c r="N166" s="72">
        <f t="shared" si="10"/>
        <v>9360</v>
      </c>
      <c r="O166" s="54"/>
      <c r="P166" s="72">
        <f t="shared" si="11"/>
        <v>9360</v>
      </c>
    </row>
    <row r="167" spans="2:16" ht="21.75" hidden="1" customHeight="1">
      <c r="B167" s="15" t="s">
        <v>91</v>
      </c>
      <c r="C167" s="53" t="s">
        <v>294</v>
      </c>
      <c r="D167" s="58" t="s">
        <v>92</v>
      </c>
      <c r="E167" s="53"/>
      <c r="F167" s="54">
        <f>F168</f>
        <v>4000</v>
      </c>
      <c r="G167" s="54">
        <f>G168</f>
        <v>3160</v>
      </c>
      <c r="H167" s="72">
        <f t="shared" si="14"/>
        <v>7160</v>
      </c>
      <c r="I167" s="54">
        <f>I168</f>
        <v>2200</v>
      </c>
      <c r="J167" s="72">
        <f t="shared" si="12"/>
        <v>9360</v>
      </c>
      <c r="K167" s="54"/>
      <c r="L167" s="72">
        <f t="shared" si="13"/>
        <v>9360</v>
      </c>
      <c r="M167" s="54"/>
      <c r="N167" s="72">
        <f t="shared" si="10"/>
        <v>9360</v>
      </c>
      <c r="O167" s="54"/>
      <c r="P167" s="72">
        <f t="shared" si="11"/>
        <v>9360</v>
      </c>
    </row>
    <row r="168" spans="2:16" ht="29.25" hidden="1" customHeight="1">
      <c r="B168" s="37" t="s">
        <v>23</v>
      </c>
      <c r="C168" s="53" t="s">
        <v>601</v>
      </c>
      <c r="D168" s="53" t="s">
        <v>214</v>
      </c>
      <c r="E168" s="53"/>
      <c r="F168" s="54">
        <f>F169+F170</f>
        <v>4000</v>
      </c>
      <c r="G168" s="54">
        <f>G169+G170</f>
        <v>3160</v>
      </c>
      <c r="H168" s="72">
        <f t="shared" si="14"/>
        <v>7160</v>
      </c>
      <c r="I168" s="54">
        <f>I170</f>
        <v>2200</v>
      </c>
      <c r="J168" s="72">
        <f t="shared" si="12"/>
        <v>9360</v>
      </c>
      <c r="K168" s="54"/>
      <c r="L168" s="72">
        <f t="shared" si="13"/>
        <v>9360</v>
      </c>
      <c r="M168" s="54"/>
      <c r="N168" s="72">
        <f t="shared" si="10"/>
        <v>9360</v>
      </c>
      <c r="O168" s="54"/>
      <c r="P168" s="72">
        <f t="shared" si="11"/>
        <v>9360</v>
      </c>
    </row>
    <row r="169" spans="2:16" ht="28.5" hidden="1" customHeight="1">
      <c r="B169" s="18" t="s">
        <v>112</v>
      </c>
      <c r="C169" s="53" t="s">
        <v>294</v>
      </c>
      <c r="D169" s="53" t="s">
        <v>214</v>
      </c>
      <c r="E169" s="53" t="s">
        <v>111</v>
      </c>
      <c r="F169" s="54">
        <v>3000</v>
      </c>
      <c r="G169" s="54"/>
      <c r="H169" s="72">
        <f t="shared" si="14"/>
        <v>3000</v>
      </c>
      <c r="I169" s="54"/>
      <c r="J169" s="72">
        <f t="shared" si="12"/>
        <v>3000</v>
      </c>
      <c r="K169" s="54"/>
      <c r="L169" s="72">
        <f t="shared" si="13"/>
        <v>3000</v>
      </c>
      <c r="M169" s="54"/>
      <c r="N169" s="72">
        <f t="shared" si="10"/>
        <v>3000</v>
      </c>
      <c r="O169" s="54"/>
      <c r="P169" s="72">
        <f t="shared" si="11"/>
        <v>3000</v>
      </c>
    </row>
    <row r="170" spans="2:16" ht="28.5" hidden="1" customHeight="1">
      <c r="B170" s="18" t="s">
        <v>112</v>
      </c>
      <c r="C170" s="53" t="s">
        <v>522</v>
      </c>
      <c r="D170" s="53" t="s">
        <v>214</v>
      </c>
      <c r="E170" s="53" t="s">
        <v>111</v>
      </c>
      <c r="F170" s="54">
        <v>1000</v>
      </c>
      <c r="G170" s="54">
        <v>3160</v>
      </c>
      <c r="H170" s="72">
        <f t="shared" si="14"/>
        <v>4160</v>
      </c>
      <c r="I170" s="54">
        <v>2200</v>
      </c>
      <c r="J170" s="72">
        <f t="shared" si="12"/>
        <v>6360</v>
      </c>
      <c r="K170" s="54"/>
      <c r="L170" s="72">
        <f t="shared" si="13"/>
        <v>6360</v>
      </c>
      <c r="M170" s="54"/>
      <c r="N170" s="72">
        <f t="shared" si="10"/>
        <v>6360</v>
      </c>
      <c r="O170" s="54"/>
      <c r="P170" s="72">
        <f t="shared" si="11"/>
        <v>6360</v>
      </c>
    </row>
    <row r="171" spans="2:16" ht="49.5" hidden="1" customHeight="1">
      <c r="B171" s="17" t="s">
        <v>544</v>
      </c>
      <c r="C171" s="51" t="s">
        <v>175</v>
      </c>
      <c r="D171" s="51"/>
      <c r="E171" s="51"/>
      <c r="F171" s="72">
        <f>F172</f>
        <v>42559.6</v>
      </c>
      <c r="G171" s="72">
        <f>G172</f>
        <v>1258</v>
      </c>
      <c r="H171" s="72">
        <f t="shared" si="14"/>
        <v>43817.599999999999</v>
      </c>
      <c r="I171" s="72">
        <v>6300</v>
      </c>
      <c r="J171" s="72">
        <f t="shared" si="12"/>
        <v>50117.599999999999</v>
      </c>
      <c r="K171" s="72"/>
      <c r="L171" s="72">
        <f t="shared" si="13"/>
        <v>50117.599999999999</v>
      </c>
      <c r="M171" s="72"/>
      <c r="N171" s="72">
        <f t="shared" si="10"/>
        <v>50117.599999999999</v>
      </c>
      <c r="O171" s="72"/>
      <c r="P171" s="72">
        <f t="shared" si="11"/>
        <v>50117.599999999999</v>
      </c>
    </row>
    <row r="172" spans="2:16" ht="35.25" hidden="1" customHeight="1">
      <c r="B172" s="34" t="s">
        <v>289</v>
      </c>
      <c r="C172" s="53" t="s">
        <v>291</v>
      </c>
      <c r="D172" s="53"/>
      <c r="E172" s="53"/>
      <c r="F172" s="54">
        <f>F173+F181</f>
        <v>42559.6</v>
      </c>
      <c r="G172" s="54">
        <f>G173+G181</f>
        <v>1258</v>
      </c>
      <c r="H172" s="72">
        <f t="shared" si="14"/>
        <v>43817.599999999999</v>
      </c>
      <c r="I172" s="54">
        <v>6300</v>
      </c>
      <c r="J172" s="72">
        <f t="shared" si="12"/>
        <v>50117.599999999999</v>
      </c>
      <c r="K172" s="54"/>
      <c r="L172" s="72">
        <f t="shared" si="13"/>
        <v>50117.599999999999</v>
      </c>
      <c r="M172" s="54"/>
      <c r="N172" s="72">
        <f t="shared" si="10"/>
        <v>50117.599999999999</v>
      </c>
      <c r="O172" s="54"/>
      <c r="P172" s="72">
        <f t="shared" si="11"/>
        <v>50117.599999999999</v>
      </c>
    </row>
    <row r="173" spans="2:16" ht="34.5" hidden="1" customHeight="1">
      <c r="B173" s="37" t="s">
        <v>87</v>
      </c>
      <c r="C173" s="53" t="s">
        <v>176</v>
      </c>
      <c r="D173" s="53"/>
      <c r="E173" s="53"/>
      <c r="F173" s="54">
        <f>F176+F180</f>
        <v>21180</v>
      </c>
      <c r="G173" s="54">
        <f>G176+G180</f>
        <v>1258</v>
      </c>
      <c r="H173" s="72">
        <f t="shared" si="14"/>
        <v>22438</v>
      </c>
      <c r="I173" s="54">
        <v>6300</v>
      </c>
      <c r="J173" s="72">
        <f t="shared" si="12"/>
        <v>28738</v>
      </c>
      <c r="K173" s="54"/>
      <c r="L173" s="72">
        <f t="shared" si="13"/>
        <v>28738</v>
      </c>
      <c r="M173" s="54"/>
      <c r="N173" s="72">
        <f t="shared" si="10"/>
        <v>28738</v>
      </c>
      <c r="O173" s="54"/>
      <c r="P173" s="72">
        <f t="shared" si="11"/>
        <v>28738</v>
      </c>
    </row>
    <row r="174" spans="2:16" ht="24.75" hidden="1" customHeight="1">
      <c r="B174" s="15" t="s">
        <v>91</v>
      </c>
      <c r="C174" s="53" t="s">
        <v>176</v>
      </c>
      <c r="D174" s="58" t="s">
        <v>92</v>
      </c>
      <c r="E174" s="53"/>
      <c r="F174" s="54">
        <f>F175</f>
        <v>20054</v>
      </c>
      <c r="G174" s="54">
        <f>G175</f>
        <v>1258</v>
      </c>
      <c r="H174" s="72">
        <f t="shared" si="14"/>
        <v>21312</v>
      </c>
      <c r="I174" s="54">
        <v>6300</v>
      </c>
      <c r="J174" s="72">
        <f t="shared" si="12"/>
        <v>27612</v>
      </c>
      <c r="K174" s="54"/>
      <c r="L174" s="72">
        <f t="shared" si="13"/>
        <v>27612</v>
      </c>
      <c r="M174" s="54"/>
      <c r="N174" s="72">
        <f t="shared" si="10"/>
        <v>27612</v>
      </c>
      <c r="O174" s="54"/>
      <c r="P174" s="72">
        <f t="shared" si="11"/>
        <v>27612</v>
      </c>
    </row>
    <row r="175" spans="2:16" ht="22.5" hidden="1" customHeight="1">
      <c r="B175" s="15" t="s">
        <v>62</v>
      </c>
      <c r="C175" s="53" t="s">
        <v>176</v>
      </c>
      <c r="D175" s="53" t="s">
        <v>63</v>
      </c>
      <c r="E175" s="53"/>
      <c r="F175" s="54">
        <f>F176</f>
        <v>20054</v>
      </c>
      <c r="G175" s="54">
        <f>G176</f>
        <v>1258</v>
      </c>
      <c r="H175" s="72">
        <f t="shared" si="14"/>
        <v>21312</v>
      </c>
      <c r="I175" s="54">
        <v>6300</v>
      </c>
      <c r="J175" s="72">
        <f t="shared" si="12"/>
        <v>27612</v>
      </c>
      <c r="K175" s="54"/>
      <c r="L175" s="72">
        <f t="shared" si="13"/>
        <v>27612</v>
      </c>
      <c r="M175" s="54"/>
      <c r="N175" s="72">
        <f t="shared" si="10"/>
        <v>27612</v>
      </c>
      <c r="O175" s="54"/>
      <c r="P175" s="72">
        <f t="shared" si="11"/>
        <v>27612</v>
      </c>
    </row>
    <row r="176" spans="2:16" ht="32.25" hidden="1" customHeight="1">
      <c r="B176" s="15" t="s">
        <v>112</v>
      </c>
      <c r="C176" s="53" t="s">
        <v>176</v>
      </c>
      <c r="D176" s="53" t="s">
        <v>63</v>
      </c>
      <c r="E176" s="53" t="s">
        <v>111</v>
      </c>
      <c r="F176" s="54">
        <v>20054</v>
      </c>
      <c r="G176" s="54">
        <v>1258</v>
      </c>
      <c r="H176" s="72">
        <f t="shared" si="14"/>
        <v>21312</v>
      </c>
      <c r="I176" s="54">
        <v>6300</v>
      </c>
      <c r="J176" s="72">
        <f t="shared" si="12"/>
        <v>27612</v>
      </c>
      <c r="K176" s="54"/>
      <c r="L176" s="72">
        <f t="shared" si="13"/>
        <v>27612</v>
      </c>
      <c r="M176" s="54"/>
      <c r="N176" s="72">
        <f t="shared" si="10"/>
        <v>27612</v>
      </c>
      <c r="O176" s="54"/>
      <c r="P176" s="72">
        <f t="shared" si="11"/>
        <v>27612</v>
      </c>
    </row>
    <row r="177" spans="2:16" ht="24" hidden="1" customHeight="1">
      <c r="B177" s="15" t="s">
        <v>12</v>
      </c>
      <c r="C177" s="53" t="s">
        <v>353</v>
      </c>
      <c r="D177" s="53"/>
      <c r="E177" s="53"/>
      <c r="F177" s="54">
        <f>F178</f>
        <v>1126</v>
      </c>
      <c r="G177" s="54"/>
      <c r="H177" s="72">
        <f t="shared" si="14"/>
        <v>1126</v>
      </c>
      <c r="I177" s="54"/>
      <c r="J177" s="72">
        <f t="shared" si="12"/>
        <v>1126</v>
      </c>
      <c r="K177" s="54"/>
      <c r="L177" s="72">
        <f t="shared" si="13"/>
        <v>1126</v>
      </c>
      <c r="M177" s="54"/>
      <c r="N177" s="72">
        <f t="shared" si="10"/>
        <v>1126</v>
      </c>
      <c r="O177" s="54"/>
      <c r="P177" s="72">
        <f t="shared" si="11"/>
        <v>1126</v>
      </c>
    </row>
    <row r="178" spans="2:16" ht="23.25" hidden="1" customHeight="1">
      <c r="B178" s="15" t="s">
        <v>91</v>
      </c>
      <c r="C178" s="53" t="s">
        <v>353</v>
      </c>
      <c r="D178" s="58" t="s">
        <v>92</v>
      </c>
      <c r="E178" s="53"/>
      <c r="F178" s="54">
        <f>F179</f>
        <v>1126</v>
      </c>
      <c r="G178" s="54"/>
      <c r="H178" s="72">
        <f t="shared" si="14"/>
        <v>1126</v>
      </c>
      <c r="I178" s="54"/>
      <c r="J178" s="72">
        <f t="shared" si="12"/>
        <v>1126</v>
      </c>
      <c r="K178" s="54"/>
      <c r="L178" s="72">
        <f t="shared" si="13"/>
        <v>1126</v>
      </c>
      <c r="M178" s="54"/>
      <c r="N178" s="72">
        <f t="shared" si="10"/>
        <v>1126</v>
      </c>
      <c r="O178" s="54"/>
      <c r="P178" s="72">
        <f t="shared" si="11"/>
        <v>1126</v>
      </c>
    </row>
    <row r="179" spans="2:16" ht="27.75" hidden="1" customHeight="1">
      <c r="B179" s="15" t="s">
        <v>62</v>
      </c>
      <c r="C179" s="53" t="s">
        <v>353</v>
      </c>
      <c r="D179" s="53" t="s">
        <v>63</v>
      </c>
      <c r="E179" s="53"/>
      <c r="F179" s="54">
        <f>F180</f>
        <v>1126</v>
      </c>
      <c r="G179" s="54"/>
      <c r="H179" s="72">
        <f t="shared" si="14"/>
        <v>1126</v>
      </c>
      <c r="I179" s="54"/>
      <c r="J179" s="72">
        <f t="shared" si="12"/>
        <v>1126</v>
      </c>
      <c r="K179" s="54"/>
      <c r="L179" s="72">
        <f t="shared" si="13"/>
        <v>1126</v>
      </c>
      <c r="M179" s="54"/>
      <c r="N179" s="72">
        <f t="shared" si="10"/>
        <v>1126</v>
      </c>
      <c r="O179" s="54"/>
      <c r="P179" s="72">
        <f t="shared" si="11"/>
        <v>1126</v>
      </c>
    </row>
    <row r="180" spans="2:16" ht="39" hidden="1" customHeight="1">
      <c r="B180" s="15" t="s">
        <v>112</v>
      </c>
      <c r="C180" s="53" t="s">
        <v>353</v>
      </c>
      <c r="D180" s="53" t="s">
        <v>63</v>
      </c>
      <c r="E180" s="53" t="s">
        <v>111</v>
      </c>
      <c r="F180" s="54">
        <v>1126</v>
      </c>
      <c r="G180" s="54"/>
      <c r="H180" s="72">
        <f t="shared" si="14"/>
        <v>1126</v>
      </c>
      <c r="I180" s="54"/>
      <c r="J180" s="72">
        <f t="shared" si="12"/>
        <v>1126</v>
      </c>
      <c r="K180" s="54"/>
      <c r="L180" s="72">
        <f t="shared" si="13"/>
        <v>1126</v>
      </c>
      <c r="M180" s="54"/>
      <c r="N180" s="72">
        <f t="shared" si="10"/>
        <v>1126</v>
      </c>
      <c r="O180" s="54"/>
      <c r="P180" s="72">
        <f t="shared" si="11"/>
        <v>1126</v>
      </c>
    </row>
    <row r="181" spans="2:16" ht="45" hidden="1" customHeight="1">
      <c r="B181" s="15" t="s">
        <v>434</v>
      </c>
      <c r="C181" s="53" t="s">
        <v>435</v>
      </c>
      <c r="D181" s="53" t="s">
        <v>63</v>
      </c>
      <c r="E181" s="53" t="s">
        <v>111</v>
      </c>
      <c r="F181" s="54">
        <v>21379.599999999999</v>
      </c>
      <c r="G181" s="54"/>
      <c r="H181" s="72">
        <f t="shared" si="14"/>
        <v>21379.599999999999</v>
      </c>
      <c r="I181" s="54"/>
      <c r="J181" s="72">
        <f t="shared" si="12"/>
        <v>21379.599999999999</v>
      </c>
      <c r="K181" s="54"/>
      <c r="L181" s="72">
        <f t="shared" si="13"/>
        <v>21379.599999999999</v>
      </c>
      <c r="M181" s="54"/>
      <c r="N181" s="72">
        <f t="shared" si="10"/>
        <v>21379.599999999999</v>
      </c>
      <c r="O181" s="54"/>
      <c r="P181" s="72">
        <f t="shared" si="11"/>
        <v>21379.599999999999</v>
      </c>
    </row>
    <row r="182" spans="2:16" ht="56.25" customHeight="1">
      <c r="B182" s="17" t="s">
        <v>516</v>
      </c>
      <c r="C182" s="51" t="s">
        <v>177</v>
      </c>
      <c r="D182" s="51"/>
      <c r="E182" s="51"/>
      <c r="F182" s="72">
        <f>F184+F186+F196+F202+F205+F206</f>
        <v>43350</v>
      </c>
      <c r="G182" s="72">
        <f>G184+G186+G196+G200+G205+G206+G198</f>
        <v>23461.599999999999</v>
      </c>
      <c r="H182" s="72">
        <f t="shared" si="14"/>
        <v>66811.600000000006</v>
      </c>
      <c r="I182" s="72">
        <f>I200+I205+I185</f>
        <v>7800</v>
      </c>
      <c r="J182" s="72">
        <f t="shared" si="12"/>
        <v>74611.600000000006</v>
      </c>
      <c r="K182" s="72">
        <f>K190+K201</f>
        <v>3500</v>
      </c>
      <c r="L182" s="72">
        <f t="shared" si="13"/>
        <v>78111.600000000006</v>
      </c>
      <c r="M182" s="72">
        <f>M183+M203+M205</f>
        <v>5272.2</v>
      </c>
      <c r="N182" s="72">
        <f t="shared" si="10"/>
        <v>83383.8</v>
      </c>
      <c r="O182" s="72">
        <f>O186+O194+O195+O197+O200+O206</f>
        <v>11103</v>
      </c>
      <c r="P182" s="72">
        <f t="shared" si="11"/>
        <v>94486.8</v>
      </c>
    </row>
    <row r="183" spans="2:16" ht="35.25" customHeight="1">
      <c r="B183" s="43" t="s">
        <v>631</v>
      </c>
      <c r="C183" s="53" t="s">
        <v>622</v>
      </c>
      <c r="D183" s="51" t="s">
        <v>63</v>
      </c>
      <c r="E183" s="51"/>
      <c r="F183" s="72"/>
      <c r="G183" s="72"/>
      <c r="H183" s="72"/>
      <c r="I183" s="72"/>
      <c r="J183" s="72"/>
      <c r="K183" s="72"/>
      <c r="L183" s="72"/>
      <c r="M183" s="72">
        <v>4412.2</v>
      </c>
      <c r="N183" s="72">
        <f t="shared" si="10"/>
        <v>4412.2</v>
      </c>
      <c r="O183" s="72"/>
      <c r="P183" s="72">
        <f t="shared" si="11"/>
        <v>4412.2</v>
      </c>
    </row>
    <row r="184" spans="2:16" ht="24.75" customHeight="1">
      <c r="B184" s="18" t="s">
        <v>517</v>
      </c>
      <c r="C184" s="53" t="s">
        <v>395</v>
      </c>
      <c r="D184" s="59" t="s">
        <v>27</v>
      </c>
      <c r="E184" s="59"/>
      <c r="F184" s="82">
        <f>F185</f>
        <v>10000</v>
      </c>
      <c r="G184" s="112"/>
      <c r="H184" s="72">
        <f t="shared" si="14"/>
        <v>10000</v>
      </c>
      <c r="I184" s="112"/>
      <c r="J184" s="72">
        <f t="shared" si="12"/>
        <v>10000</v>
      </c>
      <c r="K184" s="112"/>
      <c r="L184" s="72">
        <f t="shared" si="13"/>
        <v>10000</v>
      </c>
      <c r="M184" s="112">
        <v>-4697</v>
      </c>
      <c r="N184" s="72">
        <f t="shared" si="10"/>
        <v>5303</v>
      </c>
      <c r="O184" s="112"/>
      <c r="P184" s="72">
        <f t="shared" si="11"/>
        <v>5303</v>
      </c>
    </row>
    <row r="185" spans="2:16" ht="28.5" customHeight="1">
      <c r="B185" s="15" t="s">
        <v>112</v>
      </c>
      <c r="C185" s="53" t="s">
        <v>395</v>
      </c>
      <c r="D185" s="59" t="s">
        <v>27</v>
      </c>
      <c r="E185" s="59" t="s">
        <v>111</v>
      </c>
      <c r="F185" s="82">
        <v>10000</v>
      </c>
      <c r="G185" s="112"/>
      <c r="H185" s="72">
        <f t="shared" si="14"/>
        <v>10000</v>
      </c>
      <c r="I185" s="112">
        <v>6300</v>
      </c>
      <c r="J185" s="72">
        <f t="shared" si="12"/>
        <v>16300</v>
      </c>
      <c r="K185" s="112"/>
      <c r="L185" s="72">
        <f t="shared" si="13"/>
        <v>16300</v>
      </c>
      <c r="M185" s="112"/>
      <c r="N185" s="72">
        <f t="shared" si="10"/>
        <v>16300</v>
      </c>
      <c r="O185" s="112"/>
      <c r="P185" s="72">
        <f t="shared" si="11"/>
        <v>16300</v>
      </c>
    </row>
    <row r="186" spans="2:16" ht="33" customHeight="1">
      <c r="B186" s="15" t="s">
        <v>393</v>
      </c>
      <c r="C186" s="53" t="s">
        <v>300</v>
      </c>
      <c r="D186" s="53"/>
      <c r="E186" s="53"/>
      <c r="F186" s="54">
        <f>F187+F192</f>
        <v>25650</v>
      </c>
      <c r="G186" s="54">
        <f>G187+G192</f>
        <v>11072</v>
      </c>
      <c r="H186" s="72">
        <f t="shared" si="14"/>
        <v>36722</v>
      </c>
      <c r="I186" s="54"/>
      <c r="J186" s="72">
        <f t="shared" si="12"/>
        <v>36722</v>
      </c>
      <c r="K186" s="54">
        <f>K187</f>
        <v>2000</v>
      </c>
      <c r="L186" s="72">
        <f t="shared" si="13"/>
        <v>38722</v>
      </c>
      <c r="M186" s="54"/>
      <c r="N186" s="72">
        <f t="shared" si="10"/>
        <v>38722</v>
      </c>
      <c r="O186" s="54">
        <f>O187</f>
        <v>3800</v>
      </c>
      <c r="P186" s="72">
        <f t="shared" si="11"/>
        <v>42522</v>
      </c>
    </row>
    <row r="187" spans="2:16" ht="20.25" customHeight="1">
      <c r="B187" s="39" t="s">
        <v>394</v>
      </c>
      <c r="C187" s="53" t="s">
        <v>301</v>
      </c>
      <c r="D187" s="53"/>
      <c r="E187" s="53"/>
      <c r="F187" s="54">
        <f>SUM(F190)</f>
        <v>25150</v>
      </c>
      <c r="G187" s="54">
        <f>SUM(G190)</f>
        <v>11072</v>
      </c>
      <c r="H187" s="72">
        <f t="shared" si="14"/>
        <v>36222</v>
      </c>
      <c r="I187" s="54"/>
      <c r="J187" s="72">
        <f t="shared" si="12"/>
        <v>36222</v>
      </c>
      <c r="K187" s="54">
        <f>K188</f>
        <v>2000</v>
      </c>
      <c r="L187" s="72">
        <f t="shared" si="13"/>
        <v>38222</v>
      </c>
      <c r="M187" s="54"/>
      <c r="N187" s="72">
        <f t="shared" si="10"/>
        <v>38222</v>
      </c>
      <c r="O187" s="54">
        <f>O188</f>
        <v>3800</v>
      </c>
      <c r="P187" s="72">
        <f t="shared" si="11"/>
        <v>42022</v>
      </c>
    </row>
    <row r="188" spans="2:16" ht="18.75" customHeight="1">
      <c r="B188" s="15" t="s">
        <v>229</v>
      </c>
      <c r="C188" s="53" t="s">
        <v>301</v>
      </c>
      <c r="D188" s="53" t="s">
        <v>230</v>
      </c>
      <c r="E188" s="53"/>
      <c r="F188" s="54">
        <f>F189</f>
        <v>25150</v>
      </c>
      <c r="G188" s="54">
        <f>G189</f>
        <v>11072</v>
      </c>
      <c r="H188" s="72">
        <f t="shared" si="14"/>
        <v>36222</v>
      </c>
      <c r="I188" s="54"/>
      <c r="J188" s="72">
        <f t="shared" si="12"/>
        <v>36222</v>
      </c>
      <c r="K188" s="54">
        <f>K189</f>
        <v>2000</v>
      </c>
      <c r="L188" s="72">
        <f t="shared" si="13"/>
        <v>38222</v>
      </c>
      <c r="M188" s="54"/>
      <c r="N188" s="72">
        <f t="shared" si="10"/>
        <v>38222</v>
      </c>
      <c r="O188" s="54">
        <f>O189</f>
        <v>3800</v>
      </c>
      <c r="P188" s="72">
        <f t="shared" si="11"/>
        <v>42022</v>
      </c>
    </row>
    <row r="189" spans="2:16" ht="20.25" customHeight="1">
      <c r="B189" s="15" t="s">
        <v>198</v>
      </c>
      <c r="C189" s="53" t="s">
        <v>301</v>
      </c>
      <c r="D189" s="53" t="s">
        <v>231</v>
      </c>
      <c r="E189" s="53"/>
      <c r="F189" s="54">
        <f>F190</f>
        <v>25150</v>
      </c>
      <c r="G189" s="54">
        <f>G190</f>
        <v>11072</v>
      </c>
      <c r="H189" s="72">
        <f t="shared" si="14"/>
        <v>36222</v>
      </c>
      <c r="I189" s="54"/>
      <c r="J189" s="72">
        <f t="shared" si="12"/>
        <v>36222</v>
      </c>
      <c r="K189" s="54">
        <f>K190</f>
        <v>2000</v>
      </c>
      <c r="L189" s="72">
        <f t="shared" si="13"/>
        <v>38222</v>
      </c>
      <c r="M189" s="54"/>
      <c r="N189" s="72">
        <f t="shared" si="10"/>
        <v>38222</v>
      </c>
      <c r="O189" s="54">
        <f>O191</f>
        <v>3800</v>
      </c>
      <c r="P189" s="72">
        <f t="shared" si="11"/>
        <v>42022</v>
      </c>
    </row>
    <row r="190" spans="2:16" ht="28.5" customHeight="1">
      <c r="B190" s="18" t="s">
        <v>112</v>
      </c>
      <c r="C190" s="53" t="s">
        <v>301</v>
      </c>
      <c r="D190" s="53" t="s">
        <v>231</v>
      </c>
      <c r="E190" s="53" t="s">
        <v>111</v>
      </c>
      <c r="F190" s="54">
        <v>25150</v>
      </c>
      <c r="G190" s="54">
        <v>11072</v>
      </c>
      <c r="H190" s="72">
        <f t="shared" si="14"/>
        <v>36222</v>
      </c>
      <c r="I190" s="54"/>
      <c r="J190" s="72">
        <f t="shared" si="12"/>
        <v>36222</v>
      </c>
      <c r="K190" s="54">
        <v>2000</v>
      </c>
      <c r="L190" s="72">
        <f t="shared" si="13"/>
        <v>38222</v>
      </c>
      <c r="M190" s="54"/>
      <c r="N190" s="72">
        <f t="shared" si="10"/>
        <v>38222</v>
      </c>
      <c r="O190" s="54"/>
      <c r="P190" s="72">
        <f t="shared" si="11"/>
        <v>38222</v>
      </c>
    </row>
    <row r="191" spans="2:16" ht="39.75" customHeight="1">
      <c r="B191" s="171" t="s">
        <v>637</v>
      </c>
      <c r="C191" s="53" t="s">
        <v>301</v>
      </c>
      <c r="D191" s="53" t="s">
        <v>231</v>
      </c>
      <c r="E191" s="53" t="s">
        <v>432</v>
      </c>
      <c r="F191" s="54"/>
      <c r="G191" s="54"/>
      <c r="H191" s="72"/>
      <c r="I191" s="54"/>
      <c r="J191" s="72"/>
      <c r="K191" s="54"/>
      <c r="L191" s="72"/>
      <c r="M191" s="54"/>
      <c r="N191" s="72"/>
      <c r="O191" s="54">
        <v>3800</v>
      </c>
      <c r="P191" s="72">
        <f t="shared" si="11"/>
        <v>3800</v>
      </c>
    </row>
    <row r="192" spans="2:16" ht="28.5" customHeight="1">
      <c r="B192" s="18" t="s">
        <v>129</v>
      </c>
      <c r="C192" s="53" t="s">
        <v>395</v>
      </c>
      <c r="D192" s="53"/>
      <c r="E192" s="53"/>
      <c r="F192" s="54">
        <f>F193</f>
        <v>500</v>
      </c>
      <c r="G192" s="54"/>
      <c r="H192" s="72">
        <f t="shared" si="14"/>
        <v>500</v>
      </c>
      <c r="I192" s="54"/>
      <c r="J192" s="72">
        <f t="shared" si="12"/>
        <v>500</v>
      </c>
      <c r="K192" s="54"/>
      <c r="L192" s="72">
        <f t="shared" si="13"/>
        <v>500</v>
      </c>
      <c r="M192" s="54"/>
      <c r="N192" s="72">
        <f t="shared" si="10"/>
        <v>500</v>
      </c>
      <c r="O192" s="54"/>
      <c r="P192" s="72">
        <f t="shared" si="11"/>
        <v>500</v>
      </c>
    </row>
    <row r="193" spans="2:16" ht="28.5" customHeight="1">
      <c r="B193" s="18" t="s">
        <v>112</v>
      </c>
      <c r="C193" s="53" t="s">
        <v>395</v>
      </c>
      <c r="D193" s="53" t="s">
        <v>231</v>
      </c>
      <c r="E193" s="53" t="s">
        <v>111</v>
      </c>
      <c r="F193" s="54">
        <v>500</v>
      </c>
      <c r="G193" s="54"/>
      <c r="H193" s="72">
        <f t="shared" si="14"/>
        <v>500</v>
      </c>
      <c r="I193" s="54"/>
      <c r="J193" s="72">
        <f t="shared" si="12"/>
        <v>500</v>
      </c>
      <c r="K193" s="54"/>
      <c r="L193" s="72">
        <f t="shared" si="13"/>
        <v>500</v>
      </c>
      <c r="M193" s="54"/>
      <c r="N193" s="72">
        <f t="shared" si="10"/>
        <v>500</v>
      </c>
      <c r="O193" s="54"/>
      <c r="P193" s="72">
        <f t="shared" si="11"/>
        <v>500</v>
      </c>
    </row>
    <row r="194" spans="2:16" ht="33.75" customHeight="1">
      <c r="B194" s="43" t="s">
        <v>640</v>
      </c>
      <c r="C194" s="53" t="s">
        <v>638</v>
      </c>
      <c r="D194" s="53" t="s">
        <v>439</v>
      </c>
      <c r="E194" s="53" t="s">
        <v>111</v>
      </c>
      <c r="F194" s="54"/>
      <c r="G194" s="54"/>
      <c r="H194" s="72"/>
      <c r="I194" s="54"/>
      <c r="J194" s="72"/>
      <c r="K194" s="54"/>
      <c r="L194" s="72"/>
      <c r="M194" s="54"/>
      <c r="N194" s="72"/>
      <c r="O194" s="81">
        <v>1700</v>
      </c>
      <c r="P194" s="72">
        <f t="shared" si="11"/>
        <v>1700</v>
      </c>
    </row>
    <row r="195" spans="2:16" ht="33" customHeight="1">
      <c r="B195" s="43" t="s">
        <v>112</v>
      </c>
      <c r="C195" s="53" t="s">
        <v>301</v>
      </c>
      <c r="D195" s="53" t="s">
        <v>439</v>
      </c>
      <c r="E195" s="53" t="s">
        <v>111</v>
      </c>
      <c r="F195" s="54"/>
      <c r="G195" s="54"/>
      <c r="H195" s="72"/>
      <c r="I195" s="54"/>
      <c r="J195" s="72"/>
      <c r="K195" s="54"/>
      <c r="L195" s="72"/>
      <c r="M195" s="54"/>
      <c r="N195" s="72"/>
      <c r="O195" s="81">
        <v>903</v>
      </c>
      <c r="P195" s="72">
        <f t="shared" si="11"/>
        <v>903</v>
      </c>
    </row>
    <row r="196" spans="2:16" ht="28.5" customHeight="1">
      <c r="B196" s="18" t="s">
        <v>129</v>
      </c>
      <c r="C196" s="53" t="s">
        <v>395</v>
      </c>
      <c r="D196" s="53"/>
      <c r="E196" s="53"/>
      <c r="F196" s="54">
        <f>SUM(F197)</f>
        <v>4200</v>
      </c>
      <c r="G196" s="54">
        <f>SUM(G197)</f>
        <v>8000</v>
      </c>
      <c r="H196" s="72">
        <f t="shared" si="14"/>
        <v>12200</v>
      </c>
      <c r="I196" s="54"/>
      <c r="J196" s="72">
        <f t="shared" si="12"/>
        <v>12200</v>
      </c>
      <c r="K196" s="54"/>
      <c r="L196" s="72">
        <f t="shared" si="13"/>
        <v>12200</v>
      </c>
      <c r="M196" s="54"/>
      <c r="N196" s="72">
        <f t="shared" si="10"/>
        <v>12200</v>
      </c>
      <c r="O196" s="54"/>
      <c r="P196" s="72">
        <f t="shared" si="11"/>
        <v>12200</v>
      </c>
    </row>
    <row r="197" spans="2:16" ht="33.75" customHeight="1">
      <c r="B197" s="15" t="s">
        <v>112</v>
      </c>
      <c r="C197" s="53" t="s">
        <v>395</v>
      </c>
      <c r="D197" s="53" t="s">
        <v>439</v>
      </c>
      <c r="E197" s="53" t="s">
        <v>111</v>
      </c>
      <c r="F197" s="54">
        <v>4200</v>
      </c>
      <c r="G197" s="54">
        <v>8000</v>
      </c>
      <c r="H197" s="72">
        <f t="shared" si="14"/>
        <v>12200</v>
      </c>
      <c r="I197" s="54"/>
      <c r="J197" s="72">
        <f t="shared" si="12"/>
        <v>12200</v>
      </c>
      <c r="K197" s="54"/>
      <c r="L197" s="72">
        <f t="shared" si="13"/>
        <v>12200</v>
      </c>
      <c r="M197" s="54"/>
      <c r="N197" s="72">
        <f t="shared" si="10"/>
        <v>12200</v>
      </c>
      <c r="O197" s="54">
        <v>1841</v>
      </c>
      <c r="P197" s="72">
        <f t="shared" si="11"/>
        <v>14041</v>
      </c>
    </row>
    <row r="198" spans="2:16" ht="33.75" customHeight="1">
      <c r="B198" s="15" t="s">
        <v>571</v>
      </c>
      <c r="C198" s="53" t="s">
        <v>593</v>
      </c>
      <c r="D198" s="53" t="s">
        <v>575</v>
      </c>
      <c r="E198" s="53"/>
      <c r="F198" s="54"/>
      <c r="G198" s="54">
        <f>G199</f>
        <v>1689.6</v>
      </c>
      <c r="H198" s="72">
        <f t="shared" si="14"/>
        <v>1689.6</v>
      </c>
      <c r="I198" s="54"/>
      <c r="J198" s="72">
        <f t="shared" si="12"/>
        <v>1689.6</v>
      </c>
      <c r="K198" s="54"/>
      <c r="L198" s="72">
        <f t="shared" si="13"/>
        <v>1689.6</v>
      </c>
      <c r="M198" s="54"/>
      <c r="N198" s="72">
        <f t="shared" si="10"/>
        <v>1689.6</v>
      </c>
      <c r="O198" s="54"/>
      <c r="P198" s="72">
        <f t="shared" si="11"/>
        <v>1689.6</v>
      </c>
    </row>
    <row r="199" spans="2:16" ht="33.75" customHeight="1">
      <c r="B199" s="15" t="s">
        <v>112</v>
      </c>
      <c r="C199" s="53" t="s">
        <v>593</v>
      </c>
      <c r="D199" s="53" t="s">
        <v>575</v>
      </c>
      <c r="E199" s="53" t="s">
        <v>111</v>
      </c>
      <c r="F199" s="54"/>
      <c r="G199" s="54">
        <v>1689.6</v>
      </c>
      <c r="H199" s="72">
        <f t="shared" si="14"/>
        <v>1689.6</v>
      </c>
      <c r="I199" s="54"/>
      <c r="J199" s="72">
        <f t="shared" si="12"/>
        <v>1689.6</v>
      </c>
      <c r="K199" s="54"/>
      <c r="L199" s="72">
        <f t="shared" si="13"/>
        <v>1689.6</v>
      </c>
      <c r="M199" s="54"/>
      <c r="N199" s="72">
        <f t="shared" si="10"/>
        <v>1689.6</v>
      </c>
      <c r="O199" s="54"/>
      <c r="P199" s="72">
        <f t="shared" si="11"/>
        <v>1689.6</v>
      </c>
    </row>
    <row r="200" spans="2:16" ht="17.25" customHeight="1">
      <c r="B200" s="15" t="s">
        <v>602</v>
      </c>
      <c r="C200" s="53"/>
      <c r="D200" s="53" t="s">
        <v>93</v>
      </c>
      <c r="E200" s="53"/>
      <c r="F200" s="54">
        <f>F202+F204</f>
        <v>1000</v>
      </c>
      <c r="G200" s="54">
        <f>G202+G204</f>
        <v>2100</v>
      </c>
      <c r="H200" s="72">
        <f t="shared" si="14"/>
        <v>3100</v>
      </c>
      <c r="I200" s="72">
        <f>I202</f>
        <v>500</v>
      </c>
      <c r="J200" s="72">
        <f t="shared" si="12"/>
        <v>3600</v>
      </c>
      <c r="K200" s="54">
        <f>K201</f>
        <v>1500</v>
      </c>
      <c r="L200" s="72">
        <f t="shared" si="13"/>
        <v>5100</v>
      </c>
      <c r="M200" s="54">
        <f>M202</f>
        <v>4697</v>
      </c>
      <c r="N200" s="72">
        <f t="shared" si="10"/>
        <v>9797</v>
      </c>
      <c r="O200" s="54">
        <f>O202</f>
        <v>1104</v>
      </c>
      <c r="P200" s="72">
        <f t="shared" si="11"/>
        <v>10901</v>
      </c>
    </row>
    <row r="201" spans="2:16" ht="17.25" customHeight="1">
      <c r="B201" s="15" t="s">
        <v>112</v>
      </c>
      <c r="C201" s="53" t="s">
        <v>395</v>
      </c>
      <c r="D201" s="53" t="s">
        <v>233</v>
      </c>
      <c r="E201" s="53" t="s">
        <v>111</v>
      </c>
      <c r="F201" s="54"/>
      <c r="G201" s="54"/>
      <c r="H201" s="72"/>
      <c r="I201" s="72"/>
      <c r="J201" s="72"/>
      <c r="K201" s="54">
        <v>1500</v>
      </c>
      <c r="L201" s="72">
        <f t="shared" si="13"/>
        <v>1500</v>
      </c>
      <c r="M201" s="54"/>
      <c r="N201" s="72">
        <f t="shared" si="10"/>
        <v>1500</v>
      </c>
      <c r="O201" s="54"/>
      <c r="P201" s="72">
        <f t="shared" si="11"/>
        <v>1500</v>
      </c>
    </row>
    <row r="202" spans="2:16" ht="33.75" customHeight="1">
      <c r="B202" s="15" t="s">
        <v>112</v>
      </c>
      <c r="C202" s="53" t="s">
        <v>395</v>
      </c>
      <c r="D202" s="53" t="s">
        <v>234</v>
      </c>
      <c r="E202" s="53" t="s">
        <v>111</v>
      </c>
      <c r="F202" s="54">
        <v>1000</v>
      </c>
      <c r="G202" s="54">
        <v>1100</v>
      </c>
      <c r="H202" s="72">
        <f t="shared" si="14"/>
        <v>2100</v>
      </c>
      <c r="I202" s="72">
        <v>500</v>
      </c>
      <c r="J202" s="72">
        <f t="shared" si="12"/>
        <v>2600</v>
      </c>
      <c r="K202" s="72"/>
      <c r="L202" s="72">
        <f t="shared" si="13"/>
        <v>2600</v>
      </c>
      <c r="M202" s="72">
        <v>4697</v>
      </c>
      <c r="N202" s="72">
        <f t="shared" si="10"/>
        <v>7297</v>
      </c>
      <c r="O202" s="54">
        <v>1104</v>
      </c>
      <c r="P202" s="72">
        <f t="shared" si="11"/>
        <v>8401</v>
      </c>
    </row>
    <row r="203" spans="2:16" ht="33.75" customHeight="1">
      <c r="B203" s="44" t="s">
        <v>631</v>
      </c>
      <c r="C203" s="53" t="s">
        <v>622</v>
      </c>
      <c r="D203" s="53" t="s">
        <v>234</v>
      </c>
      <c r="E203" s="53" t="s">
        <v>111</v>
      </c>
      <c r="F203" s="54"/>
      <c r="G203" s="54"/>
      <c r="H203" s="72"/>
      <c r="I203" s="72"/>
      <c r="J203" s="72"/>
      <c r="K203" s="72"/>
      <c r="L203" s="72"/>
      <c r="M203" s="72">
        <v>1860</v>
      </c>
      <c r="N203" s="72">
        <f t="shared" si="10"/>
        <v>1860</v>
      </c>
      <c r="O203" s="54"/>
      <c r="P203" s="72">
        <f t="shared" si="11"/>
        <v>1860</v>
      </c>
    </row>
    <row r="204" spans="2:16" ht="33.75" customHeight="1">
      <c r="B204" s="15" t="s">
        <v>112</v>
      </c>
      <c r="C204" s="53" t="s">
        <v>395</v>
      </c>
      <c r="D204" s="53" t="s">
        <v>360</v>
      </c>
      <c r="E204" s="53" t="s">
        <v>111</v>
      </c>
      <c r="F204" s="54"/>
      <c r="G204" s="54">
        <v>1000</v>
      </c>
      <c r="H204" s="72">
        <f t="shared" si="14"/>
        <v>1000</v>
      </c>
      <c r="I204" s="54"/>
      <c r="J204" s="72">
        <f t="shared" si="12"/>
        <v>1000</v>
      </c>
      <c r="K204" s="54"/>
      <c r="L204" s="72">
        <f t="shared" si="13"/>
        <v>1000</v>
      </c>
      <c r="M204" s="54"/>
      <c r="N204" s="72">
        <f t="shared" si="10"/>
        <v>1000</v>
      </c>
      <c r="O204" s="54"/>
      <c r="P204" s="72">
        <f t="shared" si="11"/>
        <v>1000</v>
      </c>
    </row>
    <row r="205" spans="2:16" ht="33.75" customHeight="1">
      <c r="B205" s="15" t="s">
        <v>112</v>
      </c>
      <c r="C205" s="53" t="s">
        <v>395</v>
      </c>
      <c r="D205" s="53" t="s">
        <v>53</v>
      </c>
      <c r="E205" s="53" t="s">
        <v>111</v>
      </c>
      <c r="F205" s="54">
        <v>1500</v>
      </c>
      <c r="G205" s="54">
        <v>600</v>
      </c>
      <c r="H205" s="72">
        <f t="shared" si="14"/>
        <v>2100</v>
      </c>
      <c r="I205" s="72">
        <v>1000</v>
      </c>
      <c r="J205" s="72">
        <f t="shared" si="12"/>
        <v>3100</v>
      </c>
      <c r="K205" s="72"/>
      <c r="L205" s="72">
        <f t="shared" si="13"/>
        <v>3100</v>
      </c>
      <c r="M205" s="72">
        <v>-1000</v>
      </c>
      <c r="N205" s="72">
        <f t="shared" si="10"/>
        <v>2100</v>
      </c>
      <c r="O205" s="72"/>
      <c r="P205" s="72">
        <f t="shared" si="11"/>
        <v>2100</v>
      </c>
    </row>
    <row r="206" spans="2:16" ht="33.75" customHeight="1">
      <c r="B206" s="15" t="s">
        <v>112</v>
      </c>
      <c r="C206" s="53" t="s">
        <v>395</v>
      </c>
      <c r="D206" s="53" t="s">
        <v>212</v>
      </c>
      <c r="E206" s="53" t="s">
        <v>111</v>
      </c>
      <c r="F206" s="54">
        <v>1000</v>
      </c>
      <c r="G206" s="54"/>
      <c r="H206" s="72">
        <f t="shared" si="14"/>
        <v>1000</v>
      </c>
      <c r="I206" s="54"/>
      <c r="J206" s="72">
        <f t="shared" si="12"/>
        <v>1000</v>
      </c>
      <c r="K206" s="54"/>
      <c r="L206" s="72">
        <f t="shared" si="13"/>
        <v>1000</v>
      </c>
      <c r="M206" s="54"/>
      <c r="N206" s="72">
        <f t="shared" si="10"/>
        <v>1000</v>
      </c>
      <c r="O206" s="54">
        <v>1755</v>
      </c>
      <c r="P206" s="72">
        <f t="shared" si="11"/>
        <v>2755</v>
      </c>
    </row>
    <row r="207" spans="2:16" ht="47.25" customHeight="1">
      <c r="B207" s="17" t="s">
        <v>377</v>
      </c>
      <c r="C207" s="51" t="s">
        <v>378</v>
      </c>
      <c r="D207" s="51" t="s">
        <v>27</v>
      </c>
      <c r="E207" s="51"/>
      <c r="F207" s="72">
        <f>SUM(F208)</f>
        <v>4700</v>
      </c>
      <c r="G207" s="72"/>
      <c r="H207" s="72">
        <f t="shared" si="14"/>
        <v>4700</v>
      </c>
      <c r="I207" s="72"/>
      <c r="J207" s="72">
        <f t="shared" si="12"/>
        <v>4700</v>
      </c>
      <c r="K207" s="72"/>
      <c r="L207" s="72">
        <f t="shared" si="13"/>
        <v>4700</v>
      </c>
      <c r="M207" s="72"/>
      <c r="N207" s="72">
        <f t="shared" si="10"/>
        <v>4700</v>
      </c>
      <c r="O207" s="72">
        <f>O208</f>
        <v>-4700</v>
      </c>
      <c r="P207" s="72">
        <f t="shared" si="11"/>
        <v>0</v>
      </c>
    </row>
    <row r="208" spans="2:16" ht="39.75" customHeight="1">
      <c r="B208" s="15" t="s">
        <v>379</v>
      </c>
      <c r="C208" s="53" t="s">
        <v>380</v>
      </c>
      <c r="D208" s="53" t="s">
        <v>27</v>
      </c>
      <c r="E208" s="53"/>
      <c r="F208" s="54">
        <f>SUM(F209)</f>
        <v>4700</v>
      </c>
      <c r="G208" s="54"/>
      <c r="H208" s="72">
        <f t="shared" si="14"/>
        <v>4700</v>
      </c>
      <c r="I208" s="54"/>
      <c r="J208" s="72">
        <f t="shared" si="12"/>
        <v>4700</v>
      </c>
      <c r="K208" s="54"/>
      <c r="L208" s="72">
        <f t="shared" si="13"/>
        <v>4700</v>
      </c>
      <c r="M208" s="54"/>
      <c r="N208" s="72">
        <f t="shared" ref="N208:N257" si="16">L208+M208</f>
        <v>4700</v>
      </c>
      <c r="O208" s="54">
        <f>O209</f>
        <v>-4700</v>
      </c>
      <c r="P208" s="72">
        <f t="shared" ref="P208:P257" si="17">N208+O208</f>
        <v>0</v>
      </c>
    </row>
    <row r="209" spans="2:16" ht="20.25" customHeight="1">
      <c r="B209" s="36" t="s">
        <v>381</v>
      </c>
      <c r="C209" s="53" t="s">
        <v>382</v>
      </c>
      <c r="D209" s="53" t="s">
        <v>27</v>
      </c>
      <c r="E209" s="53"/>
      <c r="F209" s="54">
        <f>SUM(F210)</f>
        <v>4700</v>
      </c>
      <c r="G209" s="54"/>
      <c r="H209" s="72">
        <f t="shared" si="14"/>
        <v>4700</v>
      </c>
      <c r="I209" s="54"/>
      <c r="J209" s="72">
        <f t="shared" si="12"/>
        <v>4700</v>
      </c>
      <c r="K209" s="54"/>
      <c r="L209" s="72">
        <f t="shared" si="13"/>
        <v>4700</v>
      </c>
      <c r="M209" s="54"/>
      <c r="N209" s="72">
        <f t="shared" si="16"/>
        <v>4700</v>
      </c>
      <c r="O209" s="54">
        <f>O210</f>
        <v>-4700</v>
      </c>
      <c r="P209" s="72">
        <f t="shared" si="17"/>
        <v>0</v>
      </c>
    </row>
    <row r="210" spans="2:16" ht="37.5" customHeight="1">
      <c r="B210" s="15" t="s">
        <v>112</v>
      </c>
      <c r="C210" s="53" t="s">
        <v>382</v>
      </c>
      <c r="D210" s="53" t="s">
        <v>27</v>
      </c>
      <c r="E210" s="53" t="s">
        <v>111</v>
      </c>
      <c r="F210" s="54">
        <v>4700</v>
      </c>
      <c r="G210" s="54"/>
      <c r="H210" s="72">
        <f t="shared" si="14"/>
        <v>4700</v>
      </c>
      <c r="I210" s="54"/>
      <c r="J210" s="72">
        <f t="shared" si="12"/>
        <v>4700</v>
      </c>
      <c r="K210" s="54"/>
      <c r="L210" s="72">
        <f t="shared" si="13"/>
        <v>4700</v>
      </c>
      <c r="M210" s="54"/>
      <c r="N210" s="72">
        <f t="shared" si="16"/>
        <v>4700</v>
      </c>
      <c r="O210" s="54">
        <v>-4700</v>
      </c>
      <c r="P210" s="72">
        <f t="shared" si="17"/>
        <v>0</v>
      </c>
    </row>
    <row r="211" spans="2:16" ht="42.75" customHeight="1">
      <c r="B211" s="17" t="s">
        <v>530</v>
      </c>
      <c r="C211" s="51" t="s">
        <v>438</v>
      </c>
      <c r="D211" s="51" t="s">
        <v>439</v>
      </c>
      <c r="E211" s="51"/>
      <c r="F211" s="72">
        <f>F212+F215</f>
        <v>66600</v>
      </c>
      <c r="G211" s="72">
        <f>G212+G215</f>
        <v>35000</v>
      </c>
      <c r="H211" s="72">
        <f t="shared" si="14"/>
        <v>101600</v>
      </c>
      <c r="I211" s="72"/>
      <c r="J211" s="72">
        <f t="shared" si="12"/>
        <v>101600</v>
      </c>
      <c r="K211" s="72"/>
      <c r="L211" s="72">
        <f t="shared" si="13"/>
        <v>101600</v>
      </c>
      <c r="M211" s="72"/>
      <c r="N211" s="72">
        <f t="shared" si="16"/>
        <v>101600</v>
      </c>
      <c r="O211" s="72"/>
      <c r="P211" s="72">
        <f t="shared" si="17"/>
        <v>101600</v>
      </c>
    </row>
    <row r="212" spans="2:16" ht="30.75" customHeight="1">
      <c r="B212" s="15" t="s">
        <v>436</v>
      </c>
      <c r="C212" s="53" t="s">
        <v>431</v>
      </c>
      <c r="D212" s="53" t="s">
        <v>439</v>
      </c>
      <c r="E212" s="53"/>
      <c r="F212" s="54">
        <f>F213+F214</f>
        <v>16600</v>
      </c>
      <c r="G212" s="54"/>
      <c r="H212" s="72">
        <f t="shared" si="14"/>
        <v>16600</v>
      </c>
      <c r="I212" s="54"/>
      <c r="J212" s="72">
        <f t="shared" si="12"/>
        <v>16600</v>
      </c>
      <c r="K212" s="54"/>
      <c r="L212" s="72">
        <f t="shared" ref="L212:L262" si="18">J212+K212</f>
        <v>16600</v>
      </c>
      <c r="M212" s="54"/>
      <c r="N212" s="72">
        <f t="shared" si="16"/>
        <v>16600</v>
      </c>
      <c r="O212" s="54"/>
      <c r="P212" s="72">
        <f t="shared" si="17"/>
        <v>16600</v>
      </c>
    </row>
    <row r="213" spans="2:16" ht="18" customHeight="1">
      <c r="B213" s="15" t="s">
        <v>437</v>
      </c>
      <c r="C213" s="53" t="s">
        <v>431</v>
      </c>
      <c r="D213" s="53" t="s">
        <v>439</v>
      </c>
      <c r="E213" s="53" t="s">
        <v>111</v>
      </c>
      <c r="F213" s="54">
        <v>1600</v>
      </c>
      <c r="G213" s="54"/>
      <c r="H213" s="72">
        <f t="shared" si="14"/>
        <v>1600</v>
      </c>
      <c r="I213" s="54"/>
      <c r="J213" s="72">
        <f t="shared" ref="J213:J276" si="19">H213+I213</f>
        <v>1600</v>
      </c>
      <c r="K213" s="54"/>
      <c r="L213" s="72">
        <f t="shared" si="18"/>
        <v>1600</v>
      </c>
      <c r="M213" s="54"/>
      <c r="N213" s="72">
        <f t="shared" si="16"/>
        <v>1600</v>
      </c>
      <c r="O213" s="54"/>
      <c r="P213" s="72">
        <f t="shared" si="17"/>
        <v>1600</v>
      </c>
    </row>
    <row r="214" spans="2:16" ht="27" customHeight="1">
      <c r="B214" s="15" t="s">
        <v>486</v>
      </c>
      <c r="C214" s="53" t="s">
        <v>431</v>
      </c>
      <c r="D214" s="53" t="s">
        <v>439</v>
      </c>
      <c r="E214" s="53" t="s">
        <v>111</v>
      </c>
      <c r="F214" s="54">
        <v>15000</v>
      </c>
      <c r="G214" s="54"/>
      <c r="H214" s="72">
        <f t="shared" ref="H214:H277" si="20">F214+G214</f>
        <v>15000</v>
      </c>
      <c r="I214" s="54"/>
      <c r="J214" s="72">
        <f t="shared" si="19"/>
        <v>15000</v>
      </c>
      <c r="K214" s="54"/>
      <c r="L214" s="72">
        <f t="shared" si="18"/>
        <v>15000</v>
      </c>
      <c r="M214" s="54"/>
      <c r="N214" s="72">
        <f t="shared" si="16"/>
        <v>15000</v>
      </c>
      <c r="O214" s="54"/>
      <c r="P214" s="72">
        <f t="shared" si="17"/>
        <v>15000</v>
      </c>
    </row>
    <row r="215" spans="2:16" ht="27" customHeight="1">
      <c r="B215" s="15" t="s">
        <v>570</v>
      </c>
      <c r="C215" s="53" t="s">
        <v>569</v>
      </c>
      <c r="D215" s="53" t="s">
        <v>575</v>
      </c>
      <c r="E215" s="53" t="s">
        <v>111</v>
      </c>
      <c r="F215" s="54">
        <v>50000</v>
      </c>
      <c r="G215" s="54">
        <v>35000</v>
      </c>
      <c r="H215" s="72">
        <f t="shared" si="20"/>
        <v>85000</v>
      </c>
      <c r="I215" s="54"/>
      <c r="J215" s="72">
        <f t="shared" si="19"/>
        <v>85000</v>
      </c>
      <c r="K215" s="54"/>
      <c r="L215" s="72">
        <f t="shared" si="18"/>
        <v>85000</v>
      </c>
      <c r="M215" s="54"/>
      <c r="N215" s="72">
        <f t="shared" si="16"/>
        <v>85000</v>
      </c>
      <c r="O215" s="54"/>
      <c r="P215" s="72">
        <f t="shared" si="17"/>
        <v>85000</v>
      </c>
    </row>
    <row r="216" spans="2:16" ht="37.5" customHeight="1">
      <c r="B216" s="17" t="s">
        <v>465</v>
      </c>
      <c r="C216" s="53"/>
      <c r="D216" s="53"/>
      <c r="E216" s="53"/>
      <c r="F216" s="72">
        <f>F217</f>
        <v>4106.3</v>
      </c>
      <c r="G216" s="72">
        <f>G217</f>
        <v>-106.3</v>
      </c>
      <c r="H216" s="72">
        <f t="shared" si="20"/>
        <v>4000</v>
      </c>
      <c r="I216" s="72">
        <f>I217</f>
        <v>10118.4</v>
      </c>
      <c r="J216" s="72">
        <f t="shared" si="19"/>
        <v>14118.4</v>
      </c>
      <c r="K216" s="72"/>
      <c r="L216" s="72">
        <f t="shared" si="18"/>
        <v>14118.4</v>
      </c>
      <c r="M216" s="72"/>
      <c r="N216" s="72">
        <f t="shared" si="16"/>
        <v>14118.4</v>
      </c>
      <c r="O216" s="72"/>
      <c r="P216" s="72">
        <f t="shared" si="17"/>
        <v>14118.4</v>
      </c>
    </row>
    <row r="217" spans="2:16" ht="29.25" customHeight="1">
      <c r="B217" s="17" t="s">
        <v>492</v>
      </c>
      <c r="C217" s="51" t="s">
        <v>491</v>
      </c>
      <c r="D217" s="53"/>
      <c r="E217" s="53"/>
      <c r="F217" s="72">
        <f>F218</f>
        <v>4106.3</v>
      </c>
      <c r="G217" s="72">
        <f>G218</f>
        <v>-106.3</v>
      </c>
      <c r="H217" s="72">
        <f t="shared" si="20"/>
        <v>4000</v>
      </c>
      <c r="I217" s="72">
        <f>I218</f>
        <v>10118.4</v>
      </c>
      <c r="J217" s="72">
        <f t="shared" si="19"/>
        <v>14118.4</v>
      </c>
      <c r="K217" s="72"/>
      <c r="L217" s="72">
        <f t="shared" si="18"/>
        <v>14118.4</v>
      </c>
      <c r="M217" s="72"/>
      <c r="N217" s="72">
        <f t="shared" si="16"/>
        <v>14118.4</v>
      </c>
      <c r="O217" s="72"/>
      <c r="P217" s="72">
        <f t="shared" si="17"/>
        <v>14118.4</v>
      </c>
    </row>
    <row r="218" spans="2:16" ht="37.5" customHeight="1">
      <c r="B218" s="15" t="s">
        <v>466</v>
      </c>
      <c r="C218" s="53" t="s">
        <v>490</v>
      </c>
      <c r="D218" s="53" t="s">
        <v>439</v>
      </c>
      <c r="E218" s="53"/>
      <c r="F218" s="54">
        <f>F219+F220</f>
        <v>4106.3</v>
      </c>
      <c r="G218" s="54">
        <f>G219+G220</f>
        <v>-106.3</v>
      </c>
      <c r="H218" s="72">
        <f t="shared" si="20"/>
        <v>4000</v>
      </c>
      <c r="I218" s="54">
        <f>I219</f>
        <v>10118.4</v>
      </c>
      <c r="J218" s="72">
        <f t="shared" si="19"/>
        <v>14118.4</v>
      </c>
      <c r="K218" s="54"/>
      <c r="L218" s="72">
        <f t="shared" si="18"/>
        <v>14118.4</v>
      </c>
      <c r="M218" s="54"/>
      <c r="N218" s="72">
        <f t="shared" si="16"/>
        <v>14118.4</v>
      </c>
      <c r="O218" s="54"/>
      <c r="P218" s="72">
        <f t="shared" si="17"/>
        <v>14118.4</v>
      </c>
    </row>
    <row r="219" spans="2:16" ht="24.75" customHeight="1">
      <c r="B219" s="15" t="s">
        <v>486</v>
      </c>
      <c r="C219" s="53" t="s">
        <v>468</v>
      </c>
      <c r="D219" s="53" t="s">
        <v>439</v>
      </c>
      <c r="E219" s="53" t="s">
        <v>111</v>
      </c>
      <c r="F219" s="54">
        <v>106.3</v>
      </c>
      <c r="G219" s="54">
        <v>-106.3</v>
      </c>
      <c r="H219" s="72">
        <f t="shared" si="20"/>
        <v>0</v>
      </c>
      <c r="I219" s="54">
        <v>10118.4</v>
      </c>
      <c r="J219" s="72">
        <f t="shared" si="19"/>
        <v>10118.4</v>
      </c>
      <c r="K219" s="54"/>
      <c r="L219" s="72">
        <f t="shared" si="18"/>
        <v>10118.4</v>
      </c>
      <c r="M219" s="54"/>
      <c r="N219" s="72">
        <f t="shared" si="16"/>
        <v>10118.4</v>
      </c>
      <c r="O219" s="54"/>
      <c r="P219" s="72">
        <f t="shared" si="17"/>
        <v>10118.4</v>
      </c>
    </row>
    <row r="220" spans="2:16" ht="22.5" customHeight="1">
      <c r="B220" s="15" t="s">
        <v>485</v>
      </c>
      <c r="C220" s="53" t="s">
        <v>469</v>
      </c>
      <c r="D220" s="53" t="s">
        <v>439</v>
      </c>
      <c r="E220" s="53" t="s">
        <v>111</v>
      </c>
      <c r="F220" s="54">
        <v>4000</v>
      </c>
      <c r="G220" s="54"/>
      <c r="H220" s="72">
        <f t="shared" si="20"/>
        <v>4000</v>
      </c>
      <c r="I220" s="54"/>
      <c r="J220" s="72">
        <f t="shared" si="19"/>
        <v>4000</v>
      </c>
      <c r="K220" s="54"/>
      <c r="L220" s="72">
        <f t="shared" si="18"/>
        <v>4000</v>
      </c>
      <c r="M220" s="54"/>
      <c r="N220" s="72">
        <f t="shared" si="16"/>
        <v>4000</v>
      </c>
      <c r="O220" s="54"/>
      <c r="P220" s="72">
        <f t="shared" si="17"/>
        <v>4000</v>
      </c>
    </row>
    <row r="221" spans="2:16" ht="27.75" customHeight="1">
      <c r="B221" s="17" t="s">
        <v>347</v>
      </c>
      <c r="C221" s="53"/>
      <c r="D221" s="52"/>
      <c r="E221" s="53"/>
      <c r="F221" s="72">
        <f>SUM(F12,F29,F71,F75,F79,F83,F87,F94,F133,F151,F158,F164,F171,F182,F144,F26,F207,F68,F211,F216)</f>
        <v>844517.2</v>
      </c>
      <c r="G221" s="72">
        <f>SUM(G12,G29,G71,G75,G79,G83,G87,G94,G133,G151,G158,G164,G171,G182,G144,G26,G207,G68,G211,G216)</f>
        <v>95315.5</v>
      </c>
      <c r="H221" s="72">
        <f t="shared" si="20"/>
        <v>939832.7</v>
      </c>
      <c r="I221" s="72">
        <f>SUM(I12,I29,I71,I75,I79,I83,I87,I94,I133,I151,I158,I164,I171,I182,I144,I26,I207,I68,I211,I216)</f>
        <v>26418.400000000001</v>
      </c>
      <c r="J221" s="72">
        <f t="shared" si="19"/>
        <v>966251.1</v>
      </c>
      <c r="K221" s="72">
        <f>SUM(K12,K29,K71,K75,K79,K83,K87,K94,K133,K151,K158,K164,K171,K182,K144,K26,K207,K68,K211,K216)</f>
        <v>42578.3</v>
      </c>
      <c r="L221" s="72">
        <f t="shared" si="18"/>
        <v>1008829.4</v>
      </c>
      <c r="M221" s="72">
        <f>M29+M94+M182</f>
        <v>17824.7</v>
      </c>
      <c r="N221" s="72">
        <f t="shared" si="16"/>
        <v>1026654.1</v>
      </c>
      <c r="O221" s="72">
        <f>O29+O94+O182+O12+O207</f>
        <v>6500</v>
      </c>
      <c r="P221" s="72">
        <f t="shared" si="17"/>
        <v>1033154.1</v>
      </c>
    </row>
    <row r="222" spans="2:16" ht="21" customHeight="1">
      <c r="B222" s="17" t="s">
        <v>70</v>
      </c>
      <c r="C222" s="49"/>
      <c r="D222" s="49"/>
      <c r="E222" s="49"/>
      <c r="F222" s="69">
        <f>SUM(F223,F226,F231,F234,F239,F241,F244,F246)+F229</f>
        <v>62825.2</v>
      </c>
      <c r="G222" s="69">
        <f>SUM(G223,G226,G231,G234,G239,G241,G244,G246)+G229</f>
        <v>2200</v>
      </c>
      <c r="H222" s="72">
        <f t="shared" si="20"/>
        <v>65025.2</v>
      </c>
      <c r="I222" s="69">
        <v>1300</v>
      </c>
      <c r="J222" s="72">
        <f>H222+I222</f>
        <v>66325.2</v>
      </c>
      <c r="K222" s="69">
        <v>2000</v>
      </c>
      <c r="L222" s="72">
        <f t="shared" si="18"/>
        <v>68325.2</v>
      </c>
      <c r="M222" s="69">
        <f>M246+M223+M231+M234+M241+M244</f>
        <v>2217.4</v>
      </c>
      <c r="N222" s="72">
        <f t="shared" si="16"/>
        <v>70542.599999999991</v>
      </c>
      <c r="O222" s="69"/>
      <c r="P222" s="72">
        <f t="shared" si="17"/>
        <v>70542.599999999991</v>
      </c>
    </row>
    <row r="223" spans="2:16" ht="31.5" hidden="1" customHeight="1">
      <c r="B223" s="17" t="s">
        <v>72</v>
      </c>
      <c r="C223" s="51"/>
      <c r="D223" s="51" t="s">
        <v>73</v>
      </c>
      <c r="E223" s="51"/>
      <c r="F223" s="72">
        <f>SUM(F225)</f>
        <v>1700</v>
      </c>
      <c r="G223" s="72"/>
      <c r="H223" s="72">
        <f t="shared" si="20"/>
        <v>1700</v>
      </c>
      <c r="I223" s="72"/>
      <c r="J223" s="72">
        <f t="shared" si="19"/>
        <v>1700</v>
      </c>
      <c r="K223" s="72"/>
      <c r="L223" s="72">
        <f t="shared" si="18"/>
        <v>1700</v>
      </c>
      <c r="M223" s="72">
        <f>M224</f>
        <v>130.19999999999999</v>
      </c>
      <c r="N223" s="72">
        <f t="shared" si="16"/>
        <v>1830.2</v>
      </c>
      <c r="O223" s="72"/>
      <c r="P223" s="72">
        <f t="shared" si="17"/>
        <v>1830.2</v>
      </c>
    </row>
    <row r="224" spans="2:16" ht="30.75" hidden="1" customHeight="1">
      <c r="B224" s="17" t="s">
        <v>184</v>
      </c>
      <c r="C224" s="51" t="s">
        <v>133</v>
      </c>
      <c r="D224" s="51" t="s">
        <v>73</v>
      </c>
      <c r="E224" s="51"/>
      <c r="F224" s="72">
        <f>SUM(F225)</f>
        <v>1700</v>
      </c>
      <c r="G224" s="72"/>
      <c r="H224" s="72">
        <f t="shared" si="20"/>
        <v>1700</v>
      </c>
      <c r="I224" s="72"/>
      <c r="J224" s="72">
        <f t="shared" si="19"/>
        <v>1700</v>
      </c>
      <c r="K224" s="72"/>
      <c r="L224" s="72">
        <f t="shared" si="18"/>
        <v>1700</v>
      </c>
      <c r="M224" s="72">
        <f>M225</f>
        <v>130.19999999999999</v>
      </c>
      <c r="N224" s="72">
        <f t="shared" si="16"/>
        <v>1830.2</v>
      </c>
      <c r="O224" s="72"/>
      <c r="P224" s="72">
        <f t="shared" si="17"/>
        <v>1830.2</v>
      </c>
    </row>
    <row r="225" spans="2:16" ht="21.75" hidden="1" customHeight="1">
      <c r="B225" s="15" t="s">
        <v>74</v>
      </c>
      <c r="C225" s="53" t="s">
        <v>134</v>
      </c>
      <c r="D225" s="53" t="s">
        <v>73</v>
      </c>
      <c r="E225" s="53"/>
      <c r="F225" s="54">
        <v>1700</v>
      </c>
      <c r="G225" s="54"/>
      <c r="H225" s="72">
        <f t="shared" si="20"/>
        <v>1700</v>
      </c>
      <c r="I225" s="54"/>
      <c r="J225" s="72">
        <f t="shared" si="19"/>
        <v>1700</v>
      </c>
      <c r="K225" s="54"/>
      <c r="L225" s="72">
        <f t="shared" si="18"/>
        <v>1700</v>
      </c>
      <c r="M225" s="54">
        <v>130.19999999999999</v>
      </c>
      <c r="N225" s="72">
        <f t="shared" si="16"/>
        <v>1830.2</v>
      </c>
      <c r="O225" s="54"/>
      <c r="P225" s="72">
        <f t="shared" si="17"/>
        <v>1830.2</v>
      </c>
    </row>
    <row r="226" spans="2:16" ht="42.75" hidden="1" customHeight="1">
      <c r="B226" s="17" t="s">
        <v>108</v>
      </c>
      <c r="C226" s="51"/>
      <c r="D226" s="51" t="s">
        <v>207</v>
      </c>
      <c r="E226" s="51"/>
      <c r="F226" s="72">
        <f>SUM(F228)</f>
        <v>1486</v>
      </c>
      <c r="G226" s="72"/>
      <c r="H226" s="72">
        <f t="shared" si="20"/>
        <v>1486</v>
      </c>
      <c r="I226" s="72"/>
      <c r="J226" s="72">
        <f t="shared" si="19"/>
        <v>1486</v>
      </c>
      <c r="K226" s="72"/>
      <c r="L226" s="72">
        <f t="shared" si="18"/>
        <v>1486</v>
      </c>
      <c r="M226" s="72"/>
      <c r="N226" s="72">
        <f t="shared" si="16"/>
        <v>1486</v>
      </c>
      <c r="O226" s="72"/>
      <c r="P226" s="72">
        <f t="shared" si="17"/>
        <v>1486</v>
      </c>
    </row>
    <row r="227" spans="2:16" ht="33.75" hidden="1" customHeight="1">
      <c r="B227" s="17" t="s">
        <v>184</v>
      </c>
      <c r="C227" s="51" t="s">
        <v>133</v>
      </c>
      <c r="D227" s="51" t="s">
        <v>207</v>
      </c>
      <c r="E227" s="51"/>
      <c r="F227" s="72">
        <f>SUM(F228)</f>
        <v>1486</v>
      </c>
      <c r="G227" s="72"/>
      <c r="H227" s="72">
        <f t="shared" si="20"/>
        <v>1486</v>
      </c>
      <c r="I227" s="72"/>
      <c r="J227" s="72">
        <f t="shared" si="19"/>
        <v>1486</v>
      </c>
      <c r="K227" s="72"/>
      <c r="L227" s="72">
        <f t="shared" si="18"/>
        <v>1486</v>
      </c>
      <c r="M227" s="72"/>
      <c r="N227" s="72">
        <f t="shared" si="16"/>
        <v>1486</v>
      </c>
      <c r="O227" s="72"/>
      <c r="P227" s="72">
        <f t="shared" si="17"/>
        <v>1486</v>
      </c>
    </row>
    <row r="228" spans="2:16" ht="33" hidden="1" customHeight="1">
      <c r="B228" s="15" t="s">
        <v>206</v>
      </c>
      <c r="C228" s="53" t="s">
        <v>137</v>
      </c>
      <c r="D228" s="53" t="s">
        <v>207</v>
      </c>
      <c r="E228" s="53"/>
      <c r="F228" s="54">
        <v>1486</v>
      </c>
      <c r="G228" s="54"/>
      <c r="H228" s="72">
        <f t="shared" si="20"/>
        <v>1486</v>
      </c>
      <c r="I228" s="54"/>
      <c r="J228" s="72">
        <f t="shared" si="19"/>
        <v>1486</v>
      </c>
      <c r="K228" s="54"/>
      <c r="L228" s="72">
        <f t="shared" si="18"/>
        <v>1486</v>
      </c>
      <c r="M228" s="54"/>
      <c r="N228" s="72">
        <f t="shared" si="16"/>
        <v>1486</v>
      </c>
      <c r="O228" s="54"/>
      <c r="P228" s="72">
        <f t="shared" si="17"/>
        <v>1486</v>
      </c>
    </row>
    <row r="229" spans="2:16" ht="21.75" hidden="1" customHeight="1">
      <c r="B229" s="17" t="s">
        <v>445</v>
      </c>
      <c r="C229" s="53"/>
      <c r="D229" s="53" t="s">
        <v>446</v>
      </c>
      <c r="E229" s="53"/>
      <c r="F229" s="54">
        <f>F230</f>
        <v>32.700000000000003</v>
      </c>
      <c r="G229" s="54"/>
      <c r="H229" s="72">
        <f t="shared" si="20"/>
        <v>32.700000000000003</v>
      </c>
      <c r="I229" s="54"/>
      <c r="J229" s="72">
        <f t="shared" si="19"/>
        <v>32.700000000000003</v>
      </c>
      <c r="K229" s="54"/>
      <c r="L229" s="72">
        <f t="shared" si="18"/>
        <v>32.700000000000003</v>
      </c>
      <c r="M229" s="54"/>
      <c r="N229" s="72">
        <f t="shared" si="16"/>
        <v>32.700000000000003</v>
      </c>
      <c r="O229" s="54"/>
      <c r="P229" s="72">
        <f t="shared" si="17"/>
        <v>32.700000000000003</v>
      </c>
    </row>
    <row r="230" spans="2:16" ht="39" hidden="1" customHeight="1">
      <c r="B230" s="106" t="s">
        <v>447</v>
      </c>
      <c r="C230" s="51"/>
      <c r="D230" s="53" t="s">
        <v>446</v>
      </c>
      <c r="E230" s="53" t="s">
        <v>111</v>
      </c>
      <c r="F230" s="54">
        <v>32.700000000000003</v>
      </c>
      <c r="G230" s="54"/>
      <c r="H230" s="72">
        <f t="shared" si="20"/>
        <v>32.700000000000003</v>
      </c>
      <c r="I230" s="54"/>
      <c r="J230" s="72">
        <f t="shared" si="19"/>
        <v>32.700000000000003</v>
      </c>
      <c r="K230" s="54"/>
      <c r="L230" s="72">
        <f t="shared" si="18"/>
        <v>32.700000000000003</v>
      </c>
      <c r="M230" s="54"/>
      <c r="N230" s="72">
        <f t="shared" si="16"/>
        <v>32.700000000000003</v>
      </c>
      <c r="O230" s="54"/>
      <c r="P230" s="72">
        <f t="shared" si="17"/>
        <v>32.700000000000003</v>
      </c>
    </row>
    <row r="231" spans="2:16" ht="43.5" hidden="1" customHeight="1">
      <c r="B231" s="17" t="s">
        <v>208</v>
      </c>
      <c r="C231" s="105" t="s">
        <v>448</v>
      </c>
      <c r="D231" s="51" t="s">
        <v>209</v>
      </c>
      <c r="E231" s="51"/>
      <c r="F231" s="72">
        <f>SUM(F232)</f>
        <v>38319</v>
      </c>
      <c r="G231" s="72">
        <f>SUM(G232)</f>
        <v>2200</v>
      </c>
      <c r="H231" s="72">
        <f t="shared" si="20"/>
        <v>40519</v>
      </c>
      <c r="I231" s="69">
        <v>783</v>
      </c>
      <c r="J231" s="72">
        <f t="shared" si="19"/>
        <v>41302</v>
      </c>
      <c r="K231" s="69"/>
      <c r="L231" s="72">
        <f t="shared" si="18"/>
        <v>41302</v>
      </c>
      <c r="M231" s="69">
        <f>M232</f>
        <v>1392.4</v>
      </c>
      <c r="N231" s="72">
        <f t="shared" si="16"/>
        <v>42694.400000000001</v>
      </c>
      <c r="O231" s="69"/>
      <c r="P231" s="72">
        <f t="shared" si="17"/>
        <v>42694.400000000001</v>
      </c>
    </row>
    <row r="232" spans="2:16" ht="29.25" hidden="1" customHeight="1">
      <c r="B232" s="17" t="s">
        <v>185</v>
      </c>
      <c r="C232" s="51" t="s">
        <v>141</v>
      </c>
      <c r="D232" s="51" t="s">
        <v>209</v>
      </c>
      <c r="E232" s="51"/>
      <c r="F232" s="72">
        <f>SUM(F233:F233)</f>
        <v>38319</v>
      </c>
      <c r="G232" s="72">
        <f>SUM(G233:G233)</f>
        <v>2200</v>
      </c>
      <c r="H232" s="72">
        <f t="shared" si="20"/>
        <v>40519</v>
      </c>
      <c r="I232" s="69">
        <v>783</v>
      </c>
      <c r="J232" s="72">
        <f t="shared" si="19"/>
        <v>41302</v>
      </c>
      <c r="K232" s="69"/>
      <c r="L232" s="72">
        <f t="shared" si="18"/>
        <v>41302</v>
      </c>
      <c r="M232" s="69">
        <f>M233</f>
        <v>1392.4</v>
      </c>
      <c r="N232" s="72">
        <f t="shared" si="16"/>
        <v>42694.400000000001</v>
      </c>
      <c r="O232" s="69"/>
      <c r="P232" s="72">
        <f t="shared" si="17"/>
        <v>42694.400000000001</v>
      </c>
    </row>
    <row r="233" spans="2:16" ht="25.5" hidden="1" customHeight="1">
      <c r="B233" s="15" t="s">
        <v>109</v>
      </c>
      <c r="C233" s="53" t="s">
        <v>145</v>
      </c>
      <c r="D233" s="53" t="s">
        <v>209</v>
      </c>
      <c r="E233" s="49"/>
      <c r="F233" s="54">
        <v>38319</v>
      </c>
      <c r="G233" s="73">
        <v>2200</v>
      </c>
      <c r="H233" s="72">
        <f t="shared" si="20"/>
        <v>40519</v>
      </c>
      <c r="I233" s="73">
        <v>783</v>
      </c>
      <c r="J233" s="72">
        <f t="shared" si="19"/>
        <v>41302</v>
      </c>
      <c r="K233" s="73"/>
      <c r="L233" s="72">
        <f t="shared" si="18"/>
        <v>41302</v>
      </c>
      <c r="M233" s="73">
        <v>1392.4</v>
      </c>
      <c r="N233" s="72">
        <f t="shared" si="16"/>
        <v>42694.400000000001</v>
      </c>
      <c r="O233" s="73"/>
      <c r="P233" s="72">
        <f t="shared" si="17"/>
        <v>42694.400000000001</v>
      </c>
    </row>
    <row r="234" spans="2:16" ht="47.25" hidden="1" customHeight="1">
      <c r="B234" s="29" t="s">
        <v>221</v>
      </c>
      <c r="C234" s="51"/>
      <c r="D234" s="51" t="s">
        <v>211</v>
      </c>
      <c r="E234" s="51"/>
      <c r="F234" s="72">
        <f>SUM(F235,F237)</f>
        <v>9747</v>
      </c>
      <c r="G234" s="72"/>
      <c r="H234" s="72">
        <f t="shared" si="20"/>
        <v>9747</v>
      </c>
      <c r="I234" s="72">
        <f>I235</f>
        <v>222</v>
      </c>
      <c r="J234" s="72">
        <f t="shared" si="19"/>
        <v>9969</v>
      </c>
      <c r="K234" s="72"/>
      <c r="L234" s="72">
        <f t="shared" si="18"/>
        <v>9969</v>
      </c>
      <c r="M234" s="72">
        <f>M235</f>
        <v>298.2</v>
      </c>
      <c r="N234" s="72">
        <f t="shared" si="16"/>
        <v>10267.200000000001</v>
      </c>
      <c r="O234" s="72"/>
      <c r="P234" s="72">
        <f t="shared" si="17"/>
        <v>10267.200000000001</v>
      </c>
    </row>
    <row r="235" spans="2:16" ht="27.75" hidden="1" customHeight="1">
      <c r="B235" s="17" t="s">
        <v>183</v>
      </c>
      <c r="C235" s="51" t="s">
        <v>141</v>
      </c>
      <c r="D235" s="51" t="s">
        <v>211</v>
      </c>
      <c r="E235" s="51"/>
      <c r="F235" s="72">
        <f>SUM(F236)</f>
        <v>8032</v>
      </c>
      <c r="G235" s="72"/>
      <c r="H235" s="72">
        <f t="shared" si="20"/>
        <v>8032</v>
      </c>
      <c r="I235" s="72">
        <f>I236</f>
        <v>222</v>
      </c>
      <c r="J235" s="72">
        <f t="shared" si="19"/>
        <v>8254</v>
      </c>
      <c r="K235" s="72"/>
      <c r="L235" s="72">
        <f t="shared" si="18"/>
        <v>8254</v>
      </c>
      <c r="M235" s="72">
        <f>M236</f>
        <v>298.2</v>
      </c>
      <c r="N235" s="72">
        <f t="shared" si="16"/>
        <v>8552.2000000000007</v>
      </c>
      <c r="O235" s="72"/>
      <c r="P235" s="72">
        <f t="shared" si="17"/>
        <v>8552.2000000000007</v>
      </c>
    </row>
    <row r="236" spans="2:16" ht="33.75" hidden="1" customHeight="1">
      <c r="B236" s="18" t="s">
        <v>118</v>
      </c>
      <c r="C236" s="53" t="s">
        <v>166</v>
      </c>
      <c r="D236" s="53" t="s">
        <v>211</v>
      </c>
      <c r="E236" s="53"/>
      <c r="F236" s="54">
        <v>8032</v>
      </c>
      <c r="G236" s="54"/>
      <c r="H236" s="72">
        <f t="shared" si="20"/>
        <v>8032</v>
      </c>
      <c r="I236" s="54">
        <v>222</v>
      </c>
      <c r="J236" s="72">
        <f t="shared" si="19"/>
        <v>8254</v>
      </c>
      <c r="K236" s="54"/>
      <c r="L236" s="72">
        <f t="shared" si="18"/>
        <v>8254</v>
      </c>
      <c r="M236" s="54">
        <v>298.2</v>
      </c>
      <c r="N236" s="72">
        <f t="shared" si="16"/>
        <v>8552.2000000000007</v>
      </c>
      <c r="O236" s="54"/>
      <c r="P236" s="72">
        <f t="shared" si="17"/>
        <v>8552.2000000000007</v>
      </c>
    </row>
    <row r="237" spans="2:16" ht="31.5" hidden="1" customHeight="1">
      <c r="B237" s="17" t="s">
        <v>182</v>
      </c>
      <c r="C237" s="51" t="s">
        <v>20</v>
      </c>
      <c r="D237" s="51" t="s">
        <v>211</v>
      </c>
      <c r="E237" s="53"/>
      <c r="F237" s="72">
        <f>SUM(F238)</f>
        <v>1715</v>
      </c>
      <c r="G237" s="54"/>
      <c r="H237" s="72">
        <f t="shared" si="20"/>
        <v>1715</v>
      </c>
      <c r="I237" s="54"/>
      <c r="J237" s="72">
        <f t="shared" si="19"/>
        <v>1715</v>
      </c>
      <c r="K237" s="54"/>
      <c r="L237" s="72">
        <f t="shared" si="18"/>
        <v>1715</v>
      </c>
      <c r="M237" s="54"/>
      <c r="N237" s="72">
        <f t="shared" si="16"/>
        <v>1715</v>
      </c>
      <c r="O237" s="54"/>
      <c r="P237" s="72">
        <f t="shared" si="17"/>
        <v>1715</v>
      </c>
    </row>
    <row r="238" spans="2:16" ht="31.5" hidden="1" customHeight="1">
      <c r="B238" s="15" t="s">
        <v>119</v>
      </c>
      <c r="C238" s="53" t="s">
        <v>148</v>
      </c>
      <c r="D238" s="53" t="s">
        <v>211</v>
      </c>
      <c r="E238" s="53"/>
      <c r="F238" s="54">
        <v>1715</v>
      </c>
      <c r="G238" s="54"/>
      <c r="H238" s="72">
        <f t="shared" si="20"/>
        <v>1715</v>
      </c>
      <c r="I238" s="54"/>
      <c r="J238" s="72">
        <f t="shared" si="19"/>
        <v>1715</v>
      </c>
      <c r="K238" s="54"/>
      <c r="L238" s="72">
        <f t="shared" si="18"/>
        <v>1715</v>
      </c>
      <c r="M238" s="54"/>
      <c r="N238" s="72">
        <f t="shared" si="16"/>
        <v>1715</v>
      </c>
      <c r="O238" s="54"/>
      <c r="P238" s="72">
        <f t="shared" si="17"/>
        <v>1715</v>
      </c>
    </row>
    <row r="239" spans="2:16" ht="29.25" hidden="1" customHeight="1">
      <c r="B239" s="17" t="s">
        <v>182</v>
      </c>
      <c r="C239" s="53" t="s">
        <v>155</v>
      </c>
      <c r="D239" s="53" t="s">
        <v>65</v>
      </c>
      <c r="E239" s="53"/>
      <c r="F239" s="72">
        <f>F240</f>
        <v>382.5</v>
      </c>
      <c r="G239" s="54"/>
      <c r="H239" s="72">
        <f t="shared" si="20"/>
        <v>382.5</v>
      </c>
      <c r="I239" s="54"/>
      <c r="J239" s="72">
        <f t="shared" si="19"/>
        <v>382.5</v>
      </c>
      <c r="K239" s="54"/>
      <c r="L239" s="72">
        <f t="shared" si="18"/>
        <v>382.5</v>
      </c>
      <c r="M239" s="54"/>
      <c r="N239" s="72">
        <f t="shared" si="16"/>
        <v>382.5</v>
      </c>
      <c r="O239" s="54"/>
      <c r="P239" s="72">
        <f t="shared" si="17"/>
        <v>382.5</v>
      </c>
    </row>
    <row r="240" spans="2:16" ht="25.5" hidden="1" customHeight="1">
      <c r="B240" s="23" t="s">
        <v>120</v>
      </c>
      <c r="C240" s="53" t="s">
        <v>156</v>
      </c>
      <c r="D240" s="53" t="s">
        <v>65</v>
      </c>
      <c r="E240" s="53"/>
      <c r="F240" s="54">
        <v>382.5</v>
      </c>
      <c r="G240" s="54"/>
      <c r="H240" s="72">
        <f t="shared" si="20"/>
        <v>382.5</v>
      </c>
      <c r="I240" s="54"/>
      <c r="J240" s="72">
        <f t="shared" si="19"/>
        <v>382.5</v>
      </c>
      <c r="K240" s="54"/>
      <c r="L240" s="72">
        <f t="shared" si="18"/>
        <v>382.5</v>
      </c>
      <c r="M240" s="54"/>
      <c r="N240" s="72">
        <f t="shared" si="16"/>
        <v>382.5</v>
      </c>
      <c r="O240" s="54"/>
      <c r="P240" s="72">
        <f t="shared" si="17"/>
        <v>382.5</v>
      </c>
    </row>
    <row r="241" spans="2:16" ht="19.5" hidden="1" customHeight="1">
      <c r="B241" s="17" t="s">
        <v>186</v>
      </c>
      <c r="C241" s="51" t="s">
        <v>141</v>
      </c>
      <c r="D241" s="51" t="s">
        <v>228</v>
      </c>
      <c r="E241" s="51"/>
      <c r="F241" s="72">
        <f>SUM(F242)</f>
        <v>6147</v>
      </c>
      <c r="G241" s="72"/>
      <c r="H241" s="72">
        <f t="shared" si="20"/>
        <v>6147</v>
      </c>
      <c r="I241" s="72">
        <v>150</v>
      </c>
      <c r="J241" s="72">
        <f t="shared" si="19"/>
        <v>6297</v>
      </c>
      <c r="K241" s="72"/>
      <c r="L241" s="72">
        <f t="shared" si="18"/>
        <v>6297</v>
      </c>
      <c r="M241" s="72">
        <f>M242</f>
        <v>218.7</v>
      </c>
      <c r="N241" s="72">
        <f t="shared" si="16"/>
        <v>6515.7</v>
      </c>
      <c r="O241" s="72"/>
      <c r="P241" s="72">
        <f t="shared" si="17"/>
        <v>6515.7</v>
      </c>
    </row>
    <row r="242" spans="2:16" ht="21.75" hidden="1" customHeight="1">
      <c r="B242" s="17" t="s">
        <v>183</v>
      </c>
      <c r="C242" s="53" t="s">
        <v>170</v>
      </c>
      <c r="D242" s="53" t="s">
        <v>228</v>
      </c>
      <c r="E242" s="53"/>
      <c r="F242" s="54">
        <f>SUM(F243)</f>
        <v>6147</v>
      </c>
      <c r="G242" s="54"/>
      <c r="H242" s="72">
        <f t="shared" si="20"/>
        <v>6147</v>
      </c>
      <c r="I242" s="54">
        <v>150</v>
      </c>
      <c r="J242" s="72">
        <f t="shared" si="19"/>
        <v>6297</v>
      </c>
      <c r="K242" s="54"/>
      <c r="L242" s="72">
        <f t="shared" si="18"/>
        <v>6297</v>
      </c>
      <c r="M242" s="54">
        <f>M243</f>
        <v>218.7</v>
      </c>
      <c r="N242" s="72">
        <f t="shared" si="16"/>
        <v>6515.7</v>
      </c>
      <c r="O242" s="54"/>
      <c r="P242" s="72">
        <f t="shared" si="17"/>
        <v>6515.7</v>
      </c>
    </row>
    <row r="243" spans="2:16" ht="39.75" hidden="1" customHeight="1">
      <c r="B243" s="15" t="s">
        <v>75</v>
      </c>
      <c r="C243" s="53" t="s">
        <v>170</v>
      </c>
      <c r="D243" s="53" t="s">
        <v>228</v>
      </c>
      <c r="E243" s="49"/>
      <c r="F243" s="54">
        <v>6147</v>
      </c>
      <c r="G243" s="135"/>
      <c r="H243" s="72">
        <f t="shared" si="20"/>
        <v>6147</v>
      </c>
      <c r="I243" s="54">
        <v>150</v>
      </c>
      <c r="J243" s="72">
        <f t="shared" si="19"/>
        <v>6297</v>
      </c>
      <c r="K243" s="54"/>
      <c r="L243" s="72">
        <f t="shared" si="18"/>
        <v>6297</v>
      </c>
      <c r="M243" s="54">
        <v>218.7</v>
      </c>
      <c r="N243" s="72">
        <f t="shared" si="16"/>
        <v>6515.7</v>
      </c>
      <c r="O243" s="54"/>
      <c r="P243" s="72">
        <f t="shared" si="17"/>
        <v>6515.7</v>
      </c>
    </row>
    <row r="244" spans="2:16" ht="30.75" hidden="1" customHeight="1">
      <c r="B244" s="17" t="s">
        <v>183</v>
      </c>
      <c r="C244" s="51" t="s">
        <v>247</v>
      </c>
      <c r="D244" s="51" t="s">
        <v>24</v>
      </c>
      <c r="E244" s="51"/>
      <c r="F244" s="72">
        <f>SUM(F245)</f>
        <v>3295</v>
      </c>
      <c r="G244" s="72"/>
      <c r="H244" s="72">
        <f t="shared" si="20"/>
        <v>3295</v>
      </c>
      <c r="I244" s="72">
        <v>105</v>
      </c>
      <c r="J244" s="72">
        <f t="shared" si="19"/>
        <v>3400</v>
      </c>
      <c r="K244" s="72"/>
      <c r="L244" s="72">
        <f t="shared" si="18"/>
        <v>3400</v>
      </c>
      <c r="M244" s="72">
        <f>M245</f>
        <v>119.3</v>
      </c>
      <c r="N244" s="72">
        <f t="shared" si="16"/>
        <v>3519.3</v>
      </c>
      <c r="O244" s="72"/>
      <c r="P244" s="72">
        <f t="shared" si="17"/>
        <v>3519.3</v>
      </c>
    </row>
    <row r="245" spans="2:16" ht="34.5" hidden="1" customHeight="1">
      <c r="B245" s="23" t="s">
        <v>16</v>
      </c>
      <c r="C245" s="53" t="s">
        <v>248</v>
      </c>
      <c r="D245" s="53" t="s">
        <v>24</v>
      </c>
      <c r="E245" s="53"/>
      <c r="F245" s="54">
        <v>3295</v>
      </c>
      <c r="G245" s="54"/>
      <c r="H245" s="72">
        <f t="shared" si="20"/>
        <v>3295</v>
      </c>
      <c r="I245" s="54">
        <v>105</v>
      </c>
      <c r="J245" s="72">
        <f t="shared" si="19"/>
        <v>3400</v>
      </c>
      <c r="K245" s="54"/>
      <c r="L245" s="72">
        <f t="shared" si="18"/>
        <v>3400</v>
      </c>
      <c r="M245" s="54">
        <v>119.3</v>
      </c>
      <c r="N245" s="72">
        <f t="shared" si="16"/>
        <v>3519.3</v>
      </c>
      <c r="O245" s="54"/>
      <c r="P245" s="72">
        <f t="shared" si="17"/>
        <v>3519.3</v>
      </c>
    </row>
    <row r="246" spans="2:16" ht="31.5" hidden="1" customHeight="1">
      <c r="B246" s="17" t="s">
        <v>183</v>
      </c>
      <c r="C246" s="51" t="s">
        <v>141</v>
      </c>
      <c r="D246" s="51" t="s">
        <v>54</v>
      </c>
      <c r="E246" s="51"/>
      <c r="F246" s="72">
        <f>SUM(F247)</f>
        <v>1716</v>
      </c>
      <c r="G246" s="72"/>
      <c r="H246" s="72">
        <f t="shared" si="20"/>
        <v>1716</v>
      </c>
      <c r="I246" s="72">
        <f>I247</f>
        <v>40</v>
      </c>
      <c r="J246" s="72">
        <f t="shared" si="19"/>
        <v>1756</v>
      </c>
      <c r="K246" s="72"/>
      <c r="L246" s="72">
        <f t="shared" si="18"/>
        <v>1756</v>
      </c>
      <c r="M246" s="72">
        <f>M247</f>
        <v>58.6</v>
      </c>
      <c r="N246" s="72">
        <f t="shared" si="16"/>
        <v>1814.6</v>
      </c>
      <c r="O246" s="72"/>
      <c r="P246" s="72">
        <f t="shared" si="17"/>
        <v>1814.6</v>
      </c>
    </row>
    <row r="247" spans="2:16" ht="35.25" hidden="1" customHeight="1">
      <c r="B247" s="23" t="s">
        <v>126</v>
      </c>
      <c r="C247" s="53" t="s">
        <v>252</v>
      </c>
      <c r="D247" s="53" t="s">
        <v>54</v>
      </c>
      <c r="E247" s="53"/>
      <c r="F247" s="54">
        <v>1716</v>
      </c>
      <c r="G247" s="54"/>
      <c r="H247" s="72">
        <f t="shared" si="20"/>
        <v>1716</v>
      </c>
      <c r="I247" s="54">
        <v>40</v>
      </c>
      <c r="J247" s="72">
        <f t="shared" si="19"/>
        <v>1756</v>
      </c>
      <c r="K247" s="54"/>
      <c r="L247" s="72">
        <f t="shared" si="18"/>
        <v>1756</v>
      </c>
      <c r="M247" s="54">
        <v>58.6</v>
      </c>
      <c r="N247" s="72">
        <f t="shared" si="16"/>
        <v>1814.6</v>
      </c>
      <c r="O247" s="54"/>
      <c r="P247" s="72">
        <f t="shared" si="17"/>
        <v>1814.6</v>
      </c>
    </row>
    <row r="248" spans="2:16" ht="19.5" customHeight="1">
      <c r="B248" s="64" t="s">
        <v>13</v>
      </c>
      <c r="C248" s="53"/>
      <c r="D248" s="53"/>
      <c r="E248" s="53"/>
      <c r="F248" s="72">
        <f>SUM(F251,F254,F256,F258,F260,F262)+F249</f>
        <v>46710.9</v>
      </c>
      <c r="G248" s="72">
        <f>SUM(G251,G254,G256,G258,G260,G262)+G249</f>
        <v>5000</v>
      </c>
      <c r="H248" s="72">
        <f t="shared" si="20"/>
        <v>51710.9</v>
      </c>
      <c r="I248" s="72">
        <f>I262</f>
        <v>760</v>
      </c>
      <c r="J248" s="72">
        <f t="shared" si="19"/>
        <v>52470.9</v>
      </c>
      <c r="K248" s="72">
        <f>K249</f>
        <v>339.9</v>
      </c>
      <c r="L248" s="72">
        <f t="shared" si="18"/>
        <v>52810.8</v>
      </c>
      <c r="M248" s="72">
        <f>M256</f>
        <v>149.9</v>
      </c>
      <c r="N248" s="72">
        <f t="shared" si="16"/>
        <v>52960.700000000004</v>
      </c>
      <c r="O248" s="72"/>
      <c r="P248" s="72">
        <f t="shared" si="17"/>
        <v>52960.700000000004</v>
      </c>
    </row>
    <row r="249" spans="2:16" ht="28.5" hidden="1" customHeight="1">
      <c r="B249" s="33" t="s">
        <v>489</v>
      </c>
      <c r="C249" s="57"/>
      <c r="D249" s="56" t="s">
        <v>475</v>
      </c>
      <c r="E249" s="53"/>
      <c r="F249" s="77">
        <f>F250</f>
        <v>0</v>
      </c>
      <c r="G249" s="54"/>
      <c r="H249" s="72">
        <f t="shared" si="20"/>
        <v>0</v>
      </c>
      <c r="I249" s="54"/>
      <c r="J249" s="72">
        <f t="shared" si="19"/>
        <v>0</v>
      </c>
      <c r="K249" s="54">
        <f>K250</f>
        <v>339.9</v>
      </c>
      <c r="L249" s="72">
        <f t="shared" si="18"/>
        <v>339.9</v>
      </c>
      <c r="M249" s="54"/>
      <c r="N249" s="72">
        <f t="shared" si="16"/>
        <v>339.9</v>
      </c>
      <c r="O249" s="54"/>
      <c r="P249" s="72">
        <f t="shared" si="17"/>
        <v>339.9</v>
      </c>
    </row>
    <row r="250" spans="2:16" ht="30" hidden="1" customHeight="1">
      <c r="B250" s="15" t="s">
        <v>112</v>
      </c>
      <c r="C250" s="57" t="s">
        <v>488</v>
      </c>
      <c r="D250" s="57" t="s">
        <v>475</v>
      </c>
      <c r="E250" s="53"/>
      <c r="F250" s="76"/>
      <c r="G250" s="54"/>
      <c r="H250" s="72">
        <f t="shared" si="20"/>
        <v>0</v>
      </c>
      <c r="I250" s="54"/>
      <c r="J250" s="72">
        <f t="shared" si="19"/>
        <v>0</v>
      </c>
      <c r="K250" s="54">
        <v>339.9</v>
      </c>
      <c r="L250" s="72">
        <f t="shared" si="18"/>
        <v>339.9</v>
      </c>
      <c r="M250" s="54"/>
      <c r="N250" s="72">
        <f t="shared" si="16"/>
        <v>339.9</v>
      </c>
      <c r="O250" s="54"/>
      <c r="P250" s="72">
        <f t="shared" si="17"/>
        <v>339.9</v>
      </c>
    </row>
    <row r="251" spans="2:16" ht="24" hidden="1" customHeight="1">
      <c r="B251" s="30" t="s">
        <v>22</v>
      </c>
      <c r="C251" s="51"/>
      <c r="D251" s="51" t="s">
        <v>21</v>
      </c>
      <c r="E251" s="53"/>
      <c r="F251" s="72">
        <f>SUM(F252)</f>
        <v>2906</v>
      </c>
      <c r="G251" s="54"/>
      <c r="H251" s="72">
        <f t="shared" si="20"/>
        <v>2906</v>
      </c>
      <c r="I251" s="54"/>
      <c r="J251" s="72">
        <f t="shared" si="19"/>
        <v>2906</v>
      </c>
      <c r="K251" s="54"/>
      <c r="L251" s="72">
        <f t="shared" si="18"/>
        <v>2906</v>
      </c>
      <c r="M251" s="54"/>
      <c r="N251" s="72">
        <f t="shared" si="16"/>
        <v>2906</v>
      </c>
      <c r="O251" s="54"/>
      <c r="P251" s="72">
        <f t="shared" si="17"/>
        <v>2906</v>
      </c>
    </row>
    <row r="252" spans="2:16" ht="31.5" hidden="1" customHeight="1">
      <c r="B252" s="30" t="s">
        <v>268</v>
      </c>
      <c r="C252" s="51" t="s">
        <v>150</v>
      </c>
      <c r="D252" s="51" t="s">
        <v>21</v>
      </c>
      <c r="E252" s="53"/>
      <c r="F252" s="54">
        <f>SUM(F253)</f>
        <v>2906</v>
      </c>
      <c r="G252" s="54"/>
      <c r="H252" s="72">
        <f t="shared" si="20"/>
        <v>2906</v>
      </c>
      <c r="I252" s="54"/>
      <c r="J252" s="72">
        <f t="shared" si="19"/>
        <v>2906</v>
      </c>
      <c r="K252" s="54"/>
      <c r="L252" s="72">
        <f t="shared" si="18"/>
        <v>2906</v>
      </c>
      <c r="M252" s="54"/>
      <c r="N252" s="72">
        <f t="shared" si="16"/>
        <v>2906</v>
      </c>
      <c r="O252" s="54"/>
      <c r="P252" s="72">
        <f t="shared" si="17"/>
        <v>2906</v>
      </c>
    </row>
    <row r="253" spans="2:16" ht="25.5" hidden="1" customHeight="1">
      <c r="B253" s="31" t="s">
        <v>105</v>
      </c>
      <c r="C253" s="53" t="s">
        <v>354</v>
      </c>
      <c r="D253" s="53" t="s">
        <v>21</v>
      </c>
      <c r="E253" s="53"/>
      <c r="F253" s="54">
        <v>2906</v>
      </c>
      <c r="G253" s="54"/>
      <c r="H253" s="72">
        <f t="shared" si="20"/>
        <v>2906</v>
      </c>
      <c r="I253" s="54"/>
      <c r="J253" s="72">
        <f t="shared" si="19"/>
        <v>2906</v>
      </c>
      <c r="K253" s="54"/>
      <c r="L253" s="72">
        <f t="shared" si="18"/>
        <v>2906</v>
      </c>
      <c r="M253" s="54"/>
      <c r="N253" s="72">
        <f t="shared" si="16"/>
        <v>2906</v>
      </c>
      <c r="O253" s="54"/>
      <c r="P253" s="72">
        <f t="shared" si="17"/>
        <v>2906</v>
      </c>
    </row>
    <row r="254" spans="2:16" ht="21" hidden="1" customHeight="1">
      <c r="B254" s="17" t="s">
        <v>14</v>
      </c>
      <c r="C254" s="51" t="s">
        <v>152</v>
      </c>
      <c r="D254" s="51" t="s">
        <v>212</v>
      </c>
      <c r="E254" s="51"/>
      <c r="F254" s="72">
        <f>F255</f>
        <v>3000</v>
      </c>
      <c r="G254" s="72"/>
      <c r="H254" s="72">
        <f t="shared" si="20"/>
        <v>3000</v>
      </c>
      <c r="I254" s="72"/>
      <c r="J254" s="72">
        <f t="shared" si="19"/>
        <v>3000</v>
      </c>
      <c r="K254" s="72"/>
      <c r="L254" s="72">
        <f t="shared" si="18"/>
        <v>3000</v>
      </c>
      <c r="M254" s="72"/>
      <c r="N254" s="72">
        <f t="shared" si="16"/>
        <v>3000</v>
      </c>
      <c r="O254" s="72"/>
      <c r="P254" s="72">
        <f t="shared" si="17"/>
        <v>3000</v>
      </c>
    </row>
    <row r="255" spans="2:16" ht="24.75" hidden="1" customHeight="1">
      <c r="B255" s="15" t="s">
        <v>213</v>
      </c>
      <c r="C255" s="53" t="s">
        <v>153</v>
      </c>
      <c r="D255" s="53" t="s">
        <v>212</v>
      </c>
      <c r="E255" s="53"/>
      <c r="F255" s="54">
        <v>3000</v>
      </c>
      <c r="G255" s="54"/>
      <c r="H255" s="72">
        <f t="shared" si="20"/>
        <v>3000</v>
      </c>
      <c r="I255" s="54"/>
      <c r="J255" s="72">
        <f t="shared" si="19"/>
        <v>3000</v>
      </c>
      <c r="K255" s="54"/>
      <c r="L255" s="72">
        <f t="shared" si="18"/>
        <v>3000</v>
      </c>
      <c r="M255" s="54"/>
      <c r="N255" s="72">
        <f t="shared" si="16"/>
        <v>3000</v>
      </c>
      <c r="O255" s="54"/>
      <c r="P255" s="72">
        <f t="shared" si="17"/>
        <v>3000</v>
      </c>
    </row>
    <row r="256" spans="2:16" ht="36.75" customHeight="1">
      <c r="B256" s="32" t="s">
        <v>125</v>
      </c>
      <c r="C256" s="51" t="s">
        <v>237</v>
      </c>
      <c r="D256" s="51" t="s">
        <v>218</v>
      </c>
      <c r="E256" s="51"/>
      <c r="F256" s="72">
        <f>SUM(F257)</f>
        <v>2820.9</v>
      </c>
      <c r="G256" s="72"/>
      <c r="H256" s="72">
        <f t="shared" si="20"/>
        <v>2820.9</v>
      </c>
      <c r="I256" s="72"/>
      <c r="J256" s="72">
        <f t="shared" si="19"/>
        <v>2820.9</v>
      </c>
      <c r="K256" s="72"/>
      <c r="L256" s="72">
        <f t="shared" si="18"/>
        <v>2820.9</v>
      </c>
      <c r="M256" s="72">
        <f>M257</f>
        <v>149.9</v>
      </c>
      <c r="N256" s="72">
        <f t="shared" si="16"/>
        <v>2970.8</v>
      </c>
      <c r="O256" s="72"/>
      <c r="P256" s="72">
        <f t="shared" si="17"/>
        <v>2970.8</v>
      </c>
    </row>
    <row r="257" spans="2:16" ht="20.25" customHeight="1">
      <c r="B257" s="23" t="s">
        <v>42</v>
      </c>
      <c r="C257" s="53" t="s">
        <v>237</v>
      </c>
      <c r="D257" s="53" t="s">
        <v>218</v>
      </c>
      <c r="E257" s="53" t="s">
        <v>43</v>
      </c>
      <c r="F257" s="54">
        <v>2820.9</v>
      </c>
      <c r="G257" s="54"/>
      <c r="H257" s="72">
        <f t="shared" si="20"/>
        <v>2820.9</v>
      </c>
      <c r="I257" s="54"/>
      <c r="J257" s="72">
        <f t="shared" si="19"/>
        <v>2820.9</v>
      </c>
      <c r="K257" s="54"/>
      <c r="L257" s="72">
        <f t="shared" si="18"/>
        <v>2820.9</v>
      </c>
      <c r="M257" s="54">
        <v>149.9</v>
      </c>
      <c r="N257" s="72">
        <f t="shared" si="16"/>
        <v>2970.8</v>
      </c>
      <c r="O257" s="54"/>
      <c r="P257" s="72">
        <f t="shared" si="17"/>
        <v>2970.8</v>
      </c>
    </row>
    <row r="258" spans="2:16" ht="24" hidden="1" customHeight="1">
      <c r="B258" s="17" t="s">
        <v>203</v>
      </c>
      <c r="C258" s="51" t="s">
        <v>259</v>
      </c>
      <c r="D258" s="51" t="s">
        <v>225</v>
      </c>
      <c r="E258" s="51"/>
      <c r="F258" s="72">
        <f>SUM(F259)</f>
        <v>4000</v>
      </c>
      <c r="G258" s="72"/>
      <c r="H258" s="72">
        <f t="shared" si="20"/>
        <v>4000</v>
      </c>
      <c r="I258" s="72"/>
      <c r="J258" s="72">
        <f t="shared" si="19"/>
        <v>4000</v>
      </c>
      <c r="K258" s="72"/>
      <c r="L258" s="72">
        <f t="shared" si="18"/>
        <v>4000</v>
      </c>
      <c r="M258" s="72"/>
      <c r="N258" s="72"/>
      <c r="O258" s="72"/>
      <c r="P258" s="72">
        <f t="shared" ref="P258:P261" si="21">L258+M258</f>
        <v>4000</v>
      </c>
    </row>
    <row r="259" spans="2:16" ht="34.5" hidden="1" customHeight="1">
      <c r="B259" s="15" t="s">
        <v>104</v>
      </c>
      <c r="C259" s="53" t="s">
        <v>260</v>
      </c>
      <c r="D259" s="53" t="s">
        <v>225</v>
      </c>
      <c r="E259" s="53" t="s">
        <v>41</v>
      </c>
      <c r="F259" s="54">
        <v>4000</v>
      </c>
      <c r="G259" s="54"/>
      <c r="H259" s="72">
        <f t="shared" si="20"/>
        <v>4000</v>
      </c>
      <c r="I259" s="54"/>
      <c r="J259" s="72">
        <f t="shared" si="19"/>
        <v>4000</v>
      </c>
      <c r="K259" s="54"/>
      <c r="L259" s="72">
        <f t="shared" si="18"/>
        <v>4000</v>
      </c>
      <c r="M259" s="54"/>
      <c r="N259" s="54"/>
      <c r="O259" s="54"/>
      <c r="P259" s="72">
        <f t="shared" si="21"/>
        <v>4000</v>
      </c>
    </row>
    <row r="260" spans="2:16" ht="27" hidden="1" customHeight="1">
      <c r="B260" s="110" t="s">
        <v>55</v>
      </c>
      <c r="C260" s="51" t="s">
        <v>262</v>
      </c>
      <c r="D260" s="51" t="s">
        <v>224</v>
      </c>
      <c r="E260" s="51"/>
      <c r="F260" s="72">
        <f>SUM(F261)</f>
        <v>0</v>
      </c>
      <c r="G260" s="72"/>
      <c r="H260" s="72">
        <f t="shared" si="20"/>
        <v>0</v>
      </c>
      <c r="I260" s="72"/>
      <c r="J260" s="72">
        <f t="shared" si="19"/>
        <v>0</v>
      </c>
      <c r="K260" s="72"/>
      <c r="L260" s="72">
        <f t="shared" si="18"/>
        <v>0</v>
      </c>
      <c r="M260" s="72"/>
      <c r="N260" s="72"/>
      <c r="O260" s="72"/>
      <c r="P260" s="72">
        <f t="shared" si="21"/>
        <v>0</v>
      </c>
    </row>
    <row r="261" spans="2:16" ht="28.5" hidden="1" customHeight="1">
      <c r="B261" s="25" t="s">
        <v>197</v>
      </c>
      <c r="C261" s="53" t="s">
        <v>262</v>
      </c>
      <c r="D261" s="53" t="s">
        <v>224</v>
      </c>
      <c r="E261" s="53" t="s">
        <v>38</v>
      </c>
      <c r="F261" s="54">
        <v>0</v>
      </c>
      <c r="G261" s="54"/>
      <c r="H261" s="72">
        <f t="shared" si="20"/>
        <v>0</v>
      </c>
      <c r="I261" s="54"/>
      <c r="J261" s="72">
        <f t="shared" si="19"/>
        <v>0</v>
      </c>
      <c r="K261" s="54"/>
      <c r="L261" s="72">
        <f t="shared" si="18"/>
        <v>0</v>
      </c>
      <c r="M261" s="54"/>
      <c r="N261" s="54"/>
      <c r="O261" s="54"/>
      <c r="P261" s="72">
        <f t="shared" si="21"/>
        <v>0</v>
      </c>
    </row>
    <row r="262" spans="2:16" ht="54" hidden="1" customHeight="1">
      <c r="B262" s="32" t="s">
        <v>100</v>
      </c>
      <c r="C262" s="51"/>
      <c r="D262" s="51" t="s">
        <v>99</v>
      </c>
      <c r="E262" s="51"/>
      <c r="F262" s="72">
        <f>SUM(F263)+F275</f>
        <v>33984</v>
      </c>
      <c r="G262" s="72">
        <f t="shared" ref="G262" si="22">SUM(G263)+G275</f>
        <v>5000</v>
      </c>
      <c r="H262" s="72">
        <f t="shared" si="20"/>
        <v>38984</v>
      </c>
      <c r="I262" s="72">
        <f>I275</f>
        <v>760</v>
      </c>
      <c r="J262" s="72">
        <f t="shared" si="19"/>
        <v>39744</v>
      </c>
      <c r="K262" s="72"/>
      <c r="L262" s="72">
        <f t="shared" si="18"/>
        <v>39744</v>
      </c>
      <c r="M262" s="72"/>
      <c r="N262" s="72"/>
      <c r="O262" s="72"/>
      <c r="P262" s="72">
        <f t="shared" ref="P262:P276" si="23">J262+K262</f>
        <v>39744</v>
      </c>
    </row>
    <row r="263" spans="2:16" ht="41.25" hidden="1" customHeight="1">
      <c r="B263" s="110" t="s">
        <v>194</v>
      </c>
      <c r="C263" s="51"/>
      <c r="D263" s="51" t="s">
        <v>56</v>
      </c>
      <c r="E263" s="51"/>
      <c r="F263" s="72">
        <f>F264</f>
        <v>33984</v>
      </c>
      <c r="G263" s="72"/>
      <c r="H263" s="72">
        <f t="shared" si="20"/>
        <v>33984</v>
      </c>
      <c r="I263" s="72"/>
      <c r="J263" s="72">
        <f t="shared" si="19"/>
        <v>33984</v>
      </c>
      <c r="K263" s="72"/>
      <c r="L263" s="72"/>
      <c r="M263" s="72"/>
      <c r="N263" s="72"/>
      <c r="O263" s="72"/>
      <c r="P263" s="72">
        <f t="shared" si="23"/>
        <v>33984</v>
      </c>
    </row>
    <row r="264" spans="2:16" ht="22.5" hidden="1" customHeight="1">
      <c r="B264" s="17" t="s">
        <v>13</v>
      </c>
      <c r="C264" s="51" t="s">
        <v>151</v>
      </c>
      <c r="D264" s="51" t="s">
        <v>56</v>
      </c>
      <c r="E264" s="51"/>
      <c r="F264" s="72">
        <f>SUM(F265,F270)</f>
        <v>33984</v>
      </c>
      <c r="G264" s="72"/>
      <c r="H264" s="72">
        <f t="shared" si="20"/>
        <v>33984</v>
      </c>
      <c r="I264" s="72"/>
      <c r="J264" s="72">
        <f t="shared" si="19"/>
        <v>33984</v>
      </c>
      <c r="K264" s="72"/>
      <c r="L264" s="72"/>
      <c r="M264" s="72"/>
      <c r="N264" s="72"/>
      <c r="O264" s="72"/>
      <c r="P264" s="72">
        <f t="shared" si="23"/>
        <v>33984</v>
      </c>
    </row>
    <row r="265" spans="2:16" ht="24.75" hidden="1" customHeight="1">
      <c r="B265" s="32" t="s">
        <v>29</v>
      </c>
      <c r="C265" s="51" t="s">
        <v>169</v>
      </c>
      <c r="D265" s="51" t="s">
        <v>56</v>
      </c>
      <c r="E265" s="51"/>
      <c r="F265" s="72">
        <f>SUM(F266,F268)</f>
        <v>23365.8</v>
      </c>
      <c r="G265" s="72"/>
      <c r="H265" s="72">
        <f t="shared" si="20"/>
        <v>23365.8</v>
      </c>
      <c r="I265" s="72"/>
      <c r="J265" s="72">
        <f t="shared" si="19"/>
        <v>23365.8</v>
      </c>
      <c r="K265" s="72"/>
      <c r="L265" s="72"/>
      <c r="M265" s="72"/>
      <c r="N265" s="72"/>
      <c r="O265" s="72"/>
      <c r="P265" s="72">
        <f t="shared" si="23"/>
        <v>23365.8</v>
      </c>
    </row>
    <row r="266" spans="2:16" ht="42" hidden="1" customHeight="1">
      <c r="B266" s="39" t="s">
        <v>32</v>
      </c>
      <c r="C266" s="53" t="s">
        <v>344</v>
      </c>
      <c r="D266" s="53" t="s">
        <v>56</v>
      </c>
      <c r="E266" s="53"/>
      <c r="F266" s="54">
        <f>SUM(F267)</f>
        <v>1498.8</v>
      </c>
      <c r="G266" s="54"/>
      <c r="H266" s="72">
        <f t="shared" si="20"/>
        <v>1498.8</v>
      </c>
      <c r="I266" s="54"/>
      <c r="J266" s="72">
        <f t="shared" si="19"/>
        <v>1498.8</v>
      </c>
      <c r="K266" s="54"/>
      <c r="L266" s="54"/>
      <c r="M266" s="54"/>
      <c r="N266" s="54"/>
      <c r="O266" s="54"/>
      <c r="P266" s="72">
        <f t="shared" si="23"/>
        <v>1498.8</v>
      </c>
    </row>
    <row r="267" spans="2:16" ht="18.75" hidden="1" customHeight="1">
      <c r="B267" s="39" t="s">
        <v>220</v>
      </c>
      <c r="C267" s="53" t="s">
        <v>344</v>
      </c>
      <c r="D267" s="53" t="s">
        <v>56</v>
      </c>
      <c r="E267" s="53" t="s">
        <v>219</v>
      </c>
      <c r="F267" s="54">
        <v>1498.8</v>
      </c>
      <c r="G267" s="54"/>
      <c r="H267" s="72">
        <f t="shared" si="20"/>
        <v>1498.8</v>
      </c>
      <c r="I267" s="54"/>
      <c r="J267" s="72">
        <f t="shared" si="19"/>
        <v>1498.8</v>
      </c>
      <c r="K267" s="54"/>
      <c r="L267" s="54"/>
      <c r="M267" s="54"/>
      <c r="N267" s="54"/>
      <c r="O267" s="54"/>
      <c r="P267" s="72">
        <f t="shared" si="23"/>
        <v>1498.8</v>
      </c>
    </row>
    <row r="268" spans="2:16" ht="41.25" hidden="1" customHeight="1">
      <c r="B268" s="39" t="s">
        <v>33</v>
      </c>
      <c r="C268" s="58" t="s">
        <v>263</v>
      </c>
      <c r="D268" s="58" t="s">
        <v>56</v>
      </c>
      <c r="E268" s="58"/>
      <c r="F268" s="54">
        <f>SUM(F269)</f>
        <v>21867</v>
      </c>
      <c r="G268" s="76"/>
      <c r="H268" s="72">
        <f t="shared" si="20"/>
        <v>21867</v>
      </c>
      <c r="I268" s="76"/>
      <c r="J268" s="72">
        <f t="shared" si="19"/>
        <v>21867</v>
      </c>
      <c r="K268" s="76"/>
      <c r="L268" s="76"/>
      <c r="M268" s="76"/>
      <c r="N268" s="76"/>
      <c r="O268" s="76"/>
      <c r="P268" s="72">
        <f t="shared" si="23"/>
        <v>21867</v>
      </c>
    </row>
    <row r="269" spans="2:16" ht="23.25" hidden="1" customHeight="1">
      <c r="B269" s="39" t="s">
        <v>220</v>
      </c>
      <c r="C269" s="58" t="s">
        <v>263</v>
      </c>
      <c r="D269" s="58" t="s">
        <v>56</v>
      </c>
      <c r="E269" s="58" t="s">
        <v>219</v>
      </c>
      <c r="F269" s="76">
        <v>21867</v>
      </c>
      <c r="G269" s="76"/>
      <c r="H269" s="72">
        <f t="shared" si="20"/>
        <v>21867</v>
      </c>
      <c r="I269" s="76"/>
      <c r="J269" s="72">
        <f t="shared" si="19"/>
        <v>21867</v>
      </c>
      <c r="K269" s="76"/>
      <c r="L269" s="76"/>
      <c r="M269" s="76"/>
      <c r="N269" s="76"/>
      <c r="O269" s="76"/>
      <c r="P269" s="72">
        <f t="shared" si="23"/>
        <v>21867</v>
      </c>
    </row>
    <row r="270" spans="2:16" ht="25.5" hidden="1" customHeight="1">
      <c r="B270" s="32" t="s">
        <v>35</v>
      </c>
      <c r="C270" s="51" t="s">
        <v>238</v>
      </c>
      <c r="D270" s="51" t="s">
        <v>56</v>
      </c>
      <c r="E270" s="51"/>
      <c r="F270" s="72">
        <f>SUM(F271,F273)</f>
        <v>10618.2</v>
      </c>
      <c r="G270" s="72"/>
      <c r="H270" s="72">
        <f t="shared" si="20"/>
        <v>10618.2</v>
      </c>
      <c r="I270" s="72"/>
      <c r="J270" s="72">
        <f t="shared" si="19"/>
        <v>10618.2</v>
      </c>
      <c r="K270" s="72"/>
      <c r="L270" s="72"/>
      <c r="M270" s="72"/>
      <c r="N270" s="72"/>
      <c r="O270" s="72"/>
      <c r="P270" s="72">
        <f t="shared" si="23"/>
        <v>10618.2</v>
      </c>
    </row>
    <row r="271" spans="2:16" ht="37.5" hidden="1" customHeight="1">
      <c r="B271" s="39" t="s">
        <v>31</v>
      </c>
      <c r="C271" s="53" t="s">
        <v>345</v>
      </c>
      <c r="D271" s="53" t="s">
        <v>56</v>
      </c>
      <c r="E271" s="53"/>
      <c r="F271" s="54">
        <f>SUM(F272)</f>
        <v>2485.1999999999998</v>
      </c>
      <c r="G271" s="54"/>
      <c r="H271" s="72">
        <f t="shared" si="20"/>
        <v>2485.1999999999998</v>
      </c>
      <c r="I271" s="54"/>
      <c r="J271" s="72">
        <f t="shared" si="19"/>
        <v>2485.1999999999998</v>
      </c>
      <c r="K271" s="54"/>
      <c r="L271" s="54"/>
      <c r="M271" s="54"/>
      <c r="N271" s="54"/>
      <c r="O271" s="54"/>
      <c r="P271" s="72">
        <f t="shared" si="23"/>
        <v>2485.1999999999998</v>
      </c>
    </row>
    <row r="272" spans="2:16" ht="21" hidden="1" customHeight="1">
      <c r="B272" s="39" t="s">
        <v>220</v>
      </c>
      <c r="C272" s="53" t="s">
        <v>345</v>
      </c>
      <c r="D272" s="53" t="s">
        <v>56</v>
      </c>
      <c r="E272" s="53" t="s">
        <v>219</v>
      </c>
      <c r="F272" s="54">
        <v>2485.1999999999998</v>
      </c>
      <c r="G272" s="54"/>
      <c r="H272" s="72">
        <f t="shared" si="20"/>
        <v>2485.1999999999998</v>
      </c>
      <c r="I272" s="54"/>
      <c r="J272" s="72">
        <f t="shared" si="19"/>
        <v>2485.1999999999998</v>
      </c>
      <c r="K272" s="54"/>
      <c r="L272" s="54"/>
      <c r="M272" s="54"/>
      <c r="N272" s="54"/>
      <c r="O272" s="54"/>
      <c r="P272" s="72">
        <f t="shared" si="23"/>
        <v>2485.1999999999998</v>
      </c>
    </row>
    <row r="273" spans="2:16" ht="42.75" hidden="1" customHeight="1">
      <c r="B273" s="39" t="s">
        <v>549</v>
      </c>
      <c r="C273" s="58" t="s">
        <v>264</v>
      </c>
      <c r="D273" s="58" t="s">
        <v>56</v>
      </c>
      <c r="E273" s="58"/>
      <c r="F273" s="54">
        <f>SUM(F274)</f>
        <v>8133</v>
      </c>
      <c r="G273" s="76"/>
      <c r="H273" s="72">
        <f t="shared" si="20"/>
        <v>8133</v>
      </c>
      <c r="I273" s="76"/>
      <c r="J273" s="72">
        <f t="shared" si="19"/>
        <v>8133</v>
      </c>
      <c r="K273" s="76"/>
      <c r="L273" s="76"/>
      <c r="M273" s="76"/>
      <c r="N273" s="76"/>
      <c r="O273" s="76"/>
      <c r="P273" s="72">
        <f t="shared" si="23"/>
        <v>8133</v>
      </c>
    </row>
    <row r="274" spans="2:16" ht="24.75" hidden="1" customHeight="1">
      <c r="B274" s="39" t="s">
        <v>220</v>
      </c>
      <c r="C274" s="58" t="s">
        <v>264</v>
      </c>
      <c r="D274" s="58" t="s">
        <v>56</v>
      </c>
      <c r="E274" s="58" t="s">
        <v>219</v>
      </c>
      <c r="F274" s="76">
        <v>8133</v>
      </c>
      <c r="G274" s="76"/>
      <c r="H274" s="72">
        <f t="shared" si="20"/>
        <v>8133</v>
      </c>
      <c r="I274" s="76"/>
      <c r="J274" s="72">
        <f t="shared" si="19"/>
        <v>8133</v>
      </c>
      <c r="K274" s="76"/>
      <c r="L274" s="76"/>
      <c r="M274" s="76"/>
      <c r="N274" s="76"/>
      <c r="O274" s="76"/>
      <c r="P274" s="72">
        <f t="shared" si="23"/>
        <v>8133</v>
      </c>
    </row>
    <row r="275" spans="2:16" ht="24" hidden="1" customHeight="1">
      <c r="B275" s="40" t="s">
        <v>497</v>
      </c>
      <c r="C275" s="55" t="s">
        <v>495</v>
      </c>
      <c r="D275" s="55" t="s">
        <v>496</v>
      </c>
      <c r="E275" s="49"/>
      <c r="F275" s="77">
        <f>F277</f>
        <v>0</v>
      </c>
      <c r="G275" s="77">
        <f>G277+G276</f>
        <v>5000</v>
      </c>
      <c r="H275" s="72">
        <f t="shared" si="20"/>
        <v>5000</v>
      </c>
      <c r="I275" s="77">
        <f>I276</f>
        <v>760</v>
      </c>
      <c r="J275" s="72">
        <f t="shared" si="19"/>
        <v>5760</v>
      </c>
      <c r="K275" s="77"/>
      <c r="L275" s="77"/>
      <c r="M275" s="77"/>
      <c r="N275" s="77"/>
      <c r="O275" s="77"/>
      <c r="P275" s="72">
        <f t="shared" si="23"/>
        <v>5760</v>
      </c>
    </row>
    <row r="276" spans="2:16" ht="24" hidden="1" customHeight="1">
      <c r="B276" s="41" t="s">
        <v>498</v>
      </c>
      <c r="C276" s="58" t="s">
        <v>495</v>
      </c>
      <c r="D276" s="58" t="s">
        <v>496</v>
      </c>
      <c r="E276" s="58" t="s">
        <v>499</v>
      </c>
      <c r="F276" s="77"/>
      <c r="G276" s="73">
        <v>1000</v>
      </c>
      <c r="H276" s="72">
        <f t="shared" si="20"/>
        <v>1000</v>
      </c>
      <c r="I276" s="73">
        <v>760</v>
      </c>
      <c r="J276" s="72">
        <f t="shared" si="19"/>
        <v>1760</v>
      </c>
      <c r="K276" s="73"/>
      <c r="L276" s="73"/>
      <c r="M276" s="73"/>
      <c r="N276" s="73"/>
      <c r="O276" s="73"/>
      <c r="P276" s="72">
        <f t="shared" si="23"/>
        <v>1760</v>
      </c>
    </row>
    <row r="277" spans="2:16" ht="31.5" hidden="1" customHeight="1">
      <c r="B277" s="41" t="s">
        <v>591</v>
      </c>
      <c r="C277" s="58" t="s">
        <v>592</v>
      </c>
      <c r="D277" s="58" t="s">
        <v>496</v>
      </c>
      <c r="E277" s="58" t="s">
        <v>499</v>
      </c>
      <c r="F277" s="73">
        <v>0</v>
      </c>
      <c r="G277" s="76">
        <v>4000</v>
      </c>
      <c r="H277" s="72">
        <f t="shared" si="20"/>
        <v>4000</v>
      </c>
      <c r="I277" s="76"/>
      <c r="J277" s="72">
        <f t="shared" ref="J277" si="24">H277+I277</f>
        <v>4000</v>
      </c>
      <c r="K277" s="76"/>
      <c r="L277" s="76"/>
      <c r="M277" s="76"/>
      <c r="N277" s="76"/>
      <c r="O277" s="76"/>
      <c r="P277" s="72">
        <f t="shared" ref="P277" si="25">H277+I277</f>
        <v>4000</v>
      </c>
    </row>
    <row r="278" spans="2:16" hidden="1"/>
  </sheetData>
  <mergeCells count="5">
    <mergeCell ref="E3:P3"/>
    <mergeCell ref="B4:P4"/>
    <mergeCell ref="B8:P8"/>
    <mergeCell ref="D6:P6"/>
    <mergeCell ref="E5:P5"/>
  </mergeCells>
  <phoneticPr fontId="4" type="noConversion"/>
  <pageMargins left="0.39370078740157483" right="0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J11" sqref="J11"/>
    </sheetView>
  </sheetViews>
  <sheetFormatPr defaultRowHeight="12.75"/>
  <cols>
    <col min="1" max="1" width="25.5703125" style="169" customWidth="1"/>
    <col min="2" max="2" width="38.28515625" style="169" customWidth="1"/>
    <col min="3" max="3" width="11.85546875" style="192" hidden="1" customWidth="1"/>
    <col min="4" max="4" width="13.7109375" style="117" hidden="1" customWidth="1"/>
    <col min="5" max="6" width="13.85546875" style="117" hidden="1" customWidth="1"/>
    <col min="7" max="7" width="11.28515625" style="193" hidden="1" customWidth="1"/>
    <col min="8" max="8" width="13" style="193" customWidth="1"/>
    <col min="9" max="9" width="14.7109375" style="193" customWidth="1"/>
    <col min="10" max="10" width="16.140625" style="193" customWidth="1"/>
  </cols>
  <sheetData>
    <row r="2" spans="1:10">
      <c r="B2" s="204" t="s">
        <v>600</v>
      </c>
      <c r="C2" s="204"/>
      <c r="D2" s="204"/>
      <c r="E2" s="204"/>
      <c r="F2" s="204"/>
      <c r="G2" s="204"/>
      <c r="H2" s="204"/>
      <c r="I2" s="199"/>
      <c r="J2" s="199"/>
    </row>
    <row r="3" spans="1:10" ht="66" customHeight="1">
      <c r="A3" s="172"/>
      <c r="B3" s="170"/>
      <c r="C3" s="200" t="s">
        <v>692</v>
      </c>
      <c r="D3" s="200"/>
      <c r="E3" s="200"/>
      <c r="F3" s="200"/>
      <c r="G3" s="200"/>
      <c r="H3" s="200"/>
      <c r="I3" s="199"/>
      <c r="J3" s="199"/>
    </row>
    <row r="4" spans="1:10">
      <c r="A4" s="172"/>
      <c r="B4" s="172"/>
      <c r="C4" s="191"/>
      <c r="D4" s="194"/>
      <c r="E4" s="194"/>
      <c r="F4" s="194"/>
    </row>
    <row r="5" spans="1:10">
      <c r="A5" s="216" t="s">
        <v>641</v>
      </c>
      <c r="B5" s="216"/>
      <c r="C5" s="216"/>
      <c r="D5" s="216"/>
      <c r="E5" s="216"/>
      <c r="F5" s="216"/>
      <c r="G5" s="216"/>
      <c r="H5" s="216"/>
      <c r="I5" s="199"/>
      <c r="J5" s="199"/>
    </row>
    <row r="6" spans="1:10" ht="38.25" customHeight="1">
      <c r="A6" s="170"/>
      <c r="B6" s="170"/>
      <c r="C6" s="217" t="s">
        <v>642</v>
      </c>
      <c r="D6" s="217"/>
      <c r="E6" s="217"/>
      <c r="F6" s="217"/>
      <c r="G6" s="217"/>
      <c r="H6" s="217"/>
      <c r="I6" s="199"/>
      <c r="J6" s="199"/>
    </row>
    <row r="7" spans="1:10">
      <c r="A7" s="202"/>
      <c r="B7" s="202"/>
      <c r="C7" s="202"/>
    </row>
    <row r="8" spans="1:10">
      <c r="A8" s="218" t="s">
        <v>107</v>
      </c>
      <c r="B8" s="218"/>
      <c r="C8" s="218"/>
      <c r="D8" s="218"/>
      <c r="E8" s="218"/>
      <c r="F8" s="218"/>
    </row>
    <row r="9" spans="1:10" ht="34.5" customHeight="1">
      <c r="A9" s="215" t="s">
        <v>643</v>
      </c>
      <c r="B9" s="215"/>
      <c r="C9" s="215"/>
      <c r="D9" s="215"/>
      <c r="E9" s="215"/>
      <c r="F9" s="215"/>
      <c r="G9" s="215"/>
      <c r="H9" s="215"/>
      <c r="I9" s="199"/>
      <c r="J9" s="199"/>
    </row>
    <row r="10" spans="1:10" ht="15.75">
      <c r="A10" s="173"/>
      <c r="C10" s="174" t="s">
        <v>644</v>
      </c>
      <c r="J10" s="193" t="s">
        <v>589</v>
      </c>
    </row>
    <row r="11" spans="1:10" ht="63">
      <c r="A11" s="175" t="s">
        <v>645</v>
      </c>
      <c r="B11" s="176" t="s">
        <v>646</v>
      </c>
      <c r="C11" s="177" t="s">
        <v>647</v>
      </c>
      <c r="D11" s="80" t="s">
        <v>648</v>
      </c>
      <c r="E11" s="80" t="s">
        <v>585</v>
      </c>
      <c r="F11" s="80" t="s">
        <v>649</v>
      </c>
      <c r="G11" s="21" t="s">
        <v>585</v>
      </c>
      <c r="H11" s="80" t="s">
        <v>649</v>
      </c>
      <c r="I11" s="21" t="s">
        <v>585</v>
      </c>
      <c r="J11" s="116" t="s">
        <v>464</v>
      </c>
    </row>
    <row r="12" spans="1:10" ht="25.5">
      <c r="A12" s="22"/>
      <c r="B12" s="110" t="s">
        <v>650</v>
      </c>
      <c r="C12" s="178">
        <f>C13+C18+C23</f>
        <v>0</v>
      </c>
      <c r="D12" s="179">
        <f t="shared" ref="D12:F12" si="0">D13+D18+D23</f>
        <v>42496</v>
      </c>
      <c r="E12" s="179">
        <f>F12-D12</f>
        <v>18360</v>
      </c>
      <c r="F12" s="179">
        <f t="shared" si="0"/>
        <v>60856</v>
      </c>
      <c r="G12" s="179">
        <f>H12-F12</f>
        <v>28949.999999999884</v>
      </c>
      <c r="H12" s="179">
        <f>H13+H18+H23</f>
        <v>89805.999999999884</v>
      </c>
      <c r="I12" s="179">
        <f>I24+I28</f>
        <v>6500</v>
      </c>
      <c r="J12" s="179">
        <f>J13+J18+J23</f>
        <v>96306</v>
      </c>
    </row>
    <row r="13" spans="1:10" ht="25.5" hidden="1">
      <c r="A13" s="175" t="s">
        <v>651</v>
      </c>
      <c r="B13" s="110" t="s">
        <v>652</v>
      </c>
      <c r="C13" s="178">
        <f>C14</f>
        <v>0</v>
      </c>
      <c r="D13" s="190"/>
      <c r="E13" s="179">
        <f t="shared" ref="E13:E23" si="1">F13-D13</f>
        <v>0</v>
      </c>
      <c r="F13" s="190"/>
      <c r="G13" s="126"/>
      <c r="H13" s="126"/>
      <c r="I13" s="126"/>
      <c r="J13" s="126"/>
    </row>
    <row r="14" spans="1:10" ht="38.25" hidden="1">
      <c r="A14" s="22" t="s">
        <v>653</v>
      </c>
      <c r="B14" s="25" t="s">
        <v>654</v>
      </c>
      <c r="C14" s="180">
        <f>C15</f>
        <v>0</v>
      </c>
      <c r="D14" s="190"/>
      <c r="E14" s="179">
        <f t="shared" si="1"/>
        <v>0</v>
      </c>
      <c r="F14" s="190"/>
      <c r="G14" s="126"/>
      <c r="H14" s="126"/>
      <c r="I14" s="126"/>
      <c r="J14" s="126"/>
    </row>
    <row r="15" spans="1:10" ht="38.25" hidden="1">
      <c r="A15" s="22" t="s">
        <v>655</v>
      </c>
      <c r="B15" s="25" t="s">
        <v>656</v>
      </c>
      <c r="C15" s="180">
        <v>0</v>
      </c>
      <c r="D15" s="190"/>
      <c r="E15" s="179">
        <f t="shared" si="1"/>
        <v>0</v>
      </c>
      <c r="F15" s="190"/>
      <c r="G15" s="184">
        <f>H15-F15</f>
        <v>0</v>
      </c>
      <c r="H15" s="126"/>
      <c r="I15" s="126"/>
      <c r="J15" s="126"/>
    </row>
    <row r="16" spans="1:10" ht="38.25" hidden="1">
      <c r="A16" s="22" t="s">
        <v>657</v>
      </c>
      <c r="B16" s="181" t="s">
        <v>658</v>
      </c>
      <c r="C16" s="180"/>
      <c r="D16" s="190"/>
      <c r="E16" s="179">
        <f t="shared" si="1"/>
        <v>0</v>
      </c>
      <c r="F16" s="190"/>
      <c r="G16" s="126"/>
      <c r="H16" s="126"/>
      <c r="I16" s="126"/>
      <c r="J16" s="126"/>
    </row>
    <row r="17" spans="1:10" ht="38.25" hidden="1">
      <c r="A17" s="22" t="s">
        <v>659</v>
      </c>
      <c r="B17" s="181" t="s">
        <v>660</v>
      </c>
      <c r="C17" s="180"/>
      <c r="D17" s="190"/>
      <c r="E17" s="179">
        <f t="shared" si="1"/>
        <v>0</v>
      </c>
      <c r="F17" s="190"/>
      <c r="G17" s="126"/>
      <c r="H17" s="126"/>
      <c r="I17" s="126"/>
      <c r="J17" s="126"/>
    </row>
    <row r="18" spans="1:10" ht="25.5" hidden="1">
      <c r="A18" s="175" t="s">
        <v>661</v>
      </c>
      <c r="B18" s="110" t="s">
        <v>662</v>
      </c>
      <c r="C18" s="178">
        <f>SUM(C19,C21)</f>
        <v>0</v>
      </c>
      <c r="D18" s="179">
        <f t="shared" ref="D18" si="2">SUM(D19,D21)</f>
        <v>0</v>
      </c>
      <c r="E18" s="179">
        <f t="shared" si="1"/>
        <v>0</v>
      </c>
      <c r="F18" s="179"/>
      <c r="G18" s="126"/>
      <c r="H18" s="126"/>
      <c r="I18" s="126"/>
      <c r="J18" s="126"/>
    </row>
    <row r="19" spans="1:10" ht="38.25" hidden="1">
      <c r="A19" s="22" t="s">
        <v>663</v>
      </c>
      <c r="B19" s="25" t="s">
        <v>664</v>
      </c>
      <c r="C19" s="180">
        <v>0</v>
      </c>
      <c r="D19" s="190"/>
      <c r="E19" s="179">
        <f t="shared" si="1"/>
        <v>0</v>
      </c>
      <c r="F19" s="190"/>
      <c r="G19" s="126"/>
      <c r="H19" s="126"/>
      <c r="I19" s="126"/>
      <c r="J19" s="126"/>
    </row>
    <row r="20" spans="1:10" ht="38.25" hidden="1">
      <c r="A20" s="22" t="s">
        <v>665</v>
      </c>
      <c r="B20" s="181" t="s">
        <v>666</v>
      </c>
      <c r="C20" s="180">
        <v>0</v>
      </c>
      <c r="D20" s="190"/>
      <c r="E20" s="179">
        <f t="shared" si="1"/>
        <v>0</v>
      </c>
      <c r="F20" s="190"/>
      <c r="G20" s="126"/>
      <c r="H20" s="126"/>
      <c r="I20" s="126"/>
      <c r="J20" s="126"/>
    </row>
    <row r="21" spans="1:10" ht="51" hidden="1">
      <c r="A21" s="22" t="s">
        <v>667</v>
      </c>
      <c r="B21" s="181" t="s">
        <v>668</v>
      </c>
      <c r="C21" s="180">
        <f>C22</f>
        <v>0</v>
      </c>
      <c r="D21" s="190"/>
      <c r="E21" s="179">
        <f t="shared" si="1"/>
        <v>0</v>
      </c>
      <c r="F21" s="190"/>
      <c r="G21" s="126"/>
      <c r="H21" s="126"/>
      <c r="I21" s="126"/>
      <c r="J21" s="126"/>
    </row>
    <row r="22" spans="1:10" ht="51" hidden="1">
      <c r="A22" s="22" t="s">
        <v>669</v>
      </c>
      <c r="B22" s="181" t="s">
        <v>670</v>
      </c>
      <c r="C22" s="180">
        <v>0</v>
      </c>
      <c r="D22" s="190"/>
      <c r="E22" s="179">
        <f t="shared" si="1"/>
        <v>0</v>
      </c>
      <c r="F22" s="190"/>
      <c r="G22" s="126"/>
      <c r="H22" s="126"/>
      <c r="I22" s="126"/>
      <c r="J22" s="126"/>
    </row>
    <row r="23" spans="1:10" ht="25.5">
      <c r="A23" s="175" t="s">
        <v>671</v>
      </c>
      <c r="B23" s="182" t="s">
        <v>672</v>
      </c>
      <c r="C23" s="183">
        <f>C30</f>
        <v>0</v>
      </c>
      <c r="D23" s="184">
        <f>D24+D28</f>
        <v>42496</v>
      </c>
      <c r="E23" s="179">
        <f t="shared" si="1"/>
        <v>18360</v>
      </c>
      <c r="F23" s="184">
        <f>F24+F28</f>
        <v>60856</v>
      </c>
      <c r="G23" s="184">
        <f>H23-F23</f>
        <v>28949.999999999884</v>
      </c>
      <c r="H23" s="184">
        <f t="shared" ref="H23" si="3">H24+H28</f>
        <v>89805.999999999884</v>
      </c>
      <c r="I23" s="125">
        <f>J23-H23</f>
        <v>6500.0000000001164</v>
      </c>
      <c r="J23" s="125">
        <f>J24+J28</f>
        <v>96306</v>
      </c>
    </row>
    <row r="24" spans="1:10" ht="28.5" customHeight="1">
      <c r="A24" s="22" t="s">
        <v>673</v>
      </c>
      <c r="B24" s="182" t="s">
        <v>674</v>
      </c>
      <c r="C24" s="183"/>
      <c r="D24" s="184">
        <f>D26</f>
        <v>-1014072.8</v>
      </c>
      <c r="E24" s="184">
        <f>E25</f>
        <v>-10118.399999999907</v>
      </c>
      <c r="F24" s="184">
        <f>F26</f>
        <v>-1024191.2</v>
      </c>
      <c r="G24" s="126">
        <f t="shared" ref="G24:H26" si="4">G25</f>
        <v>-15968.20000000007</v>
      </c>
      <c r="H24" s="185">
        <f t="shared" si="4"/>
        <v>-1040159.4</v>
      </c>
      <c r="I24" s="125">
        <f>I25</f>
        <v>-20192</v>
      </c>
      <c r="J24" s="125">
        <f>H24+I24</f>
        <v>-1060351.3999999999</v>
      </c>
    </row>
    <row r="25" spans="1:10" ht="25.5">
      <c r="A25" s="22" t="s">
        <v>675</v>
      </c>
      <c r="B25" s="181" t="s">
        <v>676</v>
      </c>
      <c r="C25" s="183"/>
      <c r="D25" s="184">
        <f>D26</f>
        <v>-1014072.8</v>
      </c>
      <c r="E25" s="184">
        <f>E26</f>
        <v>-10118.399999999907</v>
      </c>
      <c r="F25" s="184">
        <f>F26</f>
        <v>-1024191.2</v>
      </c>
      <c r="G25" s="126">
        <f t="shared" si="4"/>
        <v>-15968.20000000007</v>
      </c>
      <c r="H25" s="185">
        <f t="shared" si="4"/>
        <v>-1040159.4</v>
      </c>
      <c r="I25" s="126">
        <f>I26</f>
        <v>-20192</v>
      </c>
      <c r="J25" s="126">
        <f t="shared" ref="J25:J27" si="5">H25+I25</f>
        <v>-1060351.3999999999</v>
      </c>
    </row>
    <row r="26" spans="1:10" ht="25.5">
      <c r="A26" s="22" t="s">
        <v>677</v>
      </c>
      <c r="B26" s="181" t="s">
        <v>678</v>
      </c>
      <c r="C26" s="183"/>
      <c r="D26" s="186">
        <f>D27</f>
        <v>-1014072.8</v>
      </c>
      <c r="E26" s="186">
        <f>E27</f>
        <v>-10118.399999999907</v>
      </c>
      <c r="F26" s="186">
        <f>F27</f>
        <v>-1024191.2</v>
      </c>
      <c r="G26" s="126">
        <f t="shared" si="4"/>
        <v>-15968.20000000007</v>
      </c>
      <c r="H26" s="187">
        <f t="shared" si="4"/>
        <v>-1040159.4</v>
      </c>
      <c r="I26" s="126">
        <f>I27</f>
        <v>-20192</v>
      </c>
      <c r="J26" s="126">
        <f t="shared" si="5"/>
        <v>-1060351.3999999999</v>
      </c>
    </row>
    <row r="27" spans="1:10" ht="25.5">
      <c r="A27" s="22" t="s">
        <v>679</v>
      </c>
      <c r="B27" s="181" t="s">
        <v>680</v>
      </c>
      <c r="C27" s="183"/>
      <c r="D27" s="186">
        <v>-1014072.8</v>
      </c>
      <c r="E27" s="186">
        <f>F27-D27</f>
        <v>-10118.399999999907</v>
      </c>
      <c r="F27" s="186">
        <v>-1024191.2</v>
      </c>
      <c r="G27" s="126">
        <f>H27-F27</f>
        <v>-15968.20000000007</v>
      </c>
      <c r="H27" s="187">
        <v>-1040159.4</v>
      </c>
      <c r="I27" s="126">
        <v>-20192</v>
      </c>
      <c r="J27" s="126">
        <f t="shared" si="5"/>
        <v>-1060351.3999999999</v>
      </c>
    </row>
    <row r="28" spans="1:10" ht="26.25" customHeight="1">
      <c r="A28" s="22" t="s">
        <v>681</v>
      </c>
      <c r="B28" s="182" t="s">
        <v>682</v>
      </c>
      <c r="C28" s="183"/>
      <c r="D28" s="184">
        <f>D30</f>
        <v>1056568.8</v>
      </c>
      <c r="E28" s="184">
        <f>E29</f>
        <v>28478.399999999907</v>
      </c>
      <c r="F28" s="184">
        <f>F30</f>
        <v>1085047.2</v>
      </c>
      <c r="G28" s="126">
        <f t="shared" ref="G28:H30" si="6">G29</f>
        <v>44918.199999999953</v>
      </c>
      <c r="H28" s="185">
        <f t="shared" si="6"/>
        <v>1129965.3999999999</v>
      </c>
      <c r="I28" s="125">
        <f>I29</f>
        <v>26692</v>
      </c>
      <c r="J28" s="125">
        <f>H28+I28</f>
        <v>1156657.3999999999</v>
      </c>
    </row>
    <row r="29" spans="1:10" ht="25.5">
      <c r="A29" s="22" t="s">
        <v>683</v>
      </c>
      <c r="B29" s="181" t="s">
        <v>684</v>
      </c>
      <c r="C29" s="183"/>
      <c r="D29" s="184">
        <f>D30</f>
        <v>1056568.8</v>
      </c>
      <c r="E29" s="184">
        <f>E30</f>
        <v>28478.399999999907</v>
      </c>
      <c r="F29" s="184">
        <f>F30</f>
        <v>1085047.2</v>
      </c>
      <c r="G29" s="126">
        <f t="shared" si="6"/>
        <v>44918.199999999953</v>
      </c>
      <c r="H29" s="185">
        <f t="shared" si="6"/>
        <v>1129965.3999999999</v>
      </c>
      <c r="I29" s="125">
        <f>I30</f>
        <v>26692</v>
      </c>
      <c r="J29" s="125">
        <f t="shared" ref="J29:J30" si="7">H29+I29</f>
        <v>1156657.3999999999</v>
      </c>
    </row>
    <row r="30" spans="1:10" ht="25.5">
      <c r="A30" s="22" t="s">
        <v>685</v>
      </c>
      <c r="B30" s="181" t="s">
        <v>686</v>
      </c>
      <c r="C30" s="188">
        <f>C31</f>
        <v>0</v>
      </c>
      <c r="D30" s="186">
        <f t="shared" ref="D30" si="8">D31</f>
        <v>1056568.8</v>
      </c>
      <c r="E30" s="186">
        <f>E31</f>
        <v>28478.399999999907</v>
      </c>
      <c r="F30" s="186">
        <f>F31</f>
        <v>1085047.2</v>
      </c>
      <c r="G30" s="126">
        <f t="shared" si="6"/>
        <v>44918.199999999953</v>
      </c>
      <c r="H30" s="187">
        <f t="shared" si="6"/>
        <v>1129965.3999999999</v>
      </c>
      <c r="I30" s="126">
        <f>I31</f>
        <v>26692</v>
      </c>
      <c r="J30" s="126">
        <f t="shared" si="7"/>
        <v>1156657.3999999999</v>
      </c>
    </row>
    <row r="31" spans="1:10" ht="41.25" customHeight="1">
      <c r="A31" s="22" t="s">
        <v>687</v>
      </c>
      <c r="B31" s="181" t="s">
        <v>688</v>
      </c>
      <c r="C31" s="180">
        <v>0</v>
      </c>
      <c r="D31" s="189">
        <v>1056568.8</v>
      </c>
      <c r="E31" s="189">
        <f>F31-D31</f>
        <v>28478.399999999907</v>
      </c>
      <c r="F31" s="189">
        <v>1085047.2</v>
      </c>
      <c r="G31" s="126">
        <f>H31-F31</f>
        <v>44918.199999999953</v>
      </c>
      <c r="H31" s="187">
        <v>1129965.3999999999</v>
      </c>
      <c r="I31" s="126">
        <v>26692</v>
      </c>
      <c r="J31" s="126">
        <f>H31+I31</f>
        <v>1156657.3999999999</v>
      </c>
    </row>
  </sheetData>
  <mergeCells count="7">
    <mergeCell ref="A9:J9"/>
    <mergeCell ref="A5:J5"/>
    <mergeCell ref="B2:J2"/>
    <mergeCell ref="C3:J3"/>
    <mergeCell ref="C6:J6"/>
    <mergeCell ref="A7:C7"/>
    <mergeCell ref="A8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</vt:lpstr>
      <vt:lpstr>функ</vt:lpstr>
      <vt:lpstr>прогр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2022-08-24T13:48:54Z</cp:lastPrinted>
  <dcterms:created xsi:type="dcterms:W3CDTF">1996-10-14T23:33:28Z</dcterms:created>
  <dcterms:modified xsi:type="dcterms:W3CDTF">2022-10-10T06:34:45Z</dcterms:modified>
</cp:coreProperties>
</file>